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2024년\시계탑광장\공사발주서류\본 공사\공내역서\"/>
    </mc:Choice>
  </mc:AlternateContent>
  <bookViews>
    <workbookView xWindow="600" yWindow="525" windowWidth="27735" windowHeight="11925" tabRatio="732"/>
  </bookViews>
  <sheets>
    <sheet name="설계서갑지" sheetId="114" r:id="rId1"/>
    <sheet name="총괄내역" sheetId="143" r:id="rId2"/>
    <sheet name="수량표" sheetId="104" state="hidden" r:id="rId3"/>
    <sheet name="내역서" sheetId="224" r:id="rId4"/>
    <sheet name="자재" sheetId="231" state="hidden" r:id="rId5"/>
    <sheet name="전역변수" sheetId="235" state="hidden" r:id="rId6"/>
    <sheet name="중기전역변수" sheetId="236" state="hidden" r:id="rId7"/>
    <sheet name="반출토공집계표" sheetId="182" state="hidden" r:id="rId8"/>
    <sheet name="수량산출" sheetId="1" state="hidden" r:id="rId9"/>
    <sheet name="폐기물수량산출" sheetId="197" state="hidden" r:id="rId10"/>
    <sheet name="관급자재리스트" sheetId="18" state="hidden"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s>
  <definedNames>
    <definedName name="_">"="</definedName>
    <definedName name="__________________P3" hidden="1">{#N/A,#N/A,FALSE,"배수1"}</definedName>
    <definedName name="__________________P4" hidden="1">{#N/A,#N/A,FALSE,"혼합골재"}</definedName>
    <definedName name="__________________P5" hidden="1">{#N/A,#N/A,FALSE,"배수1"}</definedName>
    <definedName name="__________________P6" hidden="1">{#N/A,#N/A,FALSE,"2~8번"}</definedName>
    <definedName name="__________________S3" hidden="1">{#N/A,#N/A,FALSE,"포장2"}</definedName>
    <definedName name="_________________P3" hidden="1">{#N/A,#N/A,FALSE,"배수1"}</definedName>
    <definedName name="_________________P4" hidden="1">{#N/A,#N/A,FALSE,"혼합골재"}</definedName>
    <definedName name="_________________P5" hidden="1">{#N/A,#N/A,FALSE,"배수1"}</definedName>
    <definedName name="_________________P6" hidden="1">{#N/A,#N/A,FALSE,"2~8번"}</definedName>
    <definedName name="_________________S3" hidden="1">{#N/A,#N/A,FALSE,"포장2"}</definedName>
    <definedName name="________ju8" hidden="1">{"'광피스표'!$A$3:$N$54"}</definedName>
    <definedName name="_______ju8" hidden="1">{"'광피스표'!$A$3:$N$54"}</definedName>
    <definedName name="___key2" hidden="1">[1]조명시설!#REF!</definedName>
    <definedName name="__123Graph_A" hidden="1">[2]최적단면!#REF!</definedName>
    <definedName name="__123Graph_APOWERSAV" hidden="1">#REF!</definedName>
    <definedName name="__123Graph_B" hidden="1">[2]최적단면!#REF!</definedName>
    <definedName name="__123Graph_BPOWERSAV" hidden="1">#REF!</definedName>
    <definedName name="__123Graph_C" hidden="1">[2]최적단면!#REF!</definedName>
    <definedName name="__123Graph_D" hidden="1">[2]최적단면!#REF!</definedName>
    <definedName name="__123Graph_E" hidden="1">[2]최적단면!#REF!</definedName>
    <definedName name="__123Graph_X" hidden="1">[2]최적단면!$C$88:$C$108</definedName>
    <definedName name="__123Graph_XPOWERSAV" hidden="1">#REF!</definedName>
    <definedName name="__A22" hidden="1">{#N/A,#N/A,FALSE,"부대1"}</definedName>
    <definedName name="__as1" hidden="1">'[3]6PILE  (돌출)'!#REF!</definedName>
    <definedName name="__DOG3">#REF!</definedName>
    <definedName name="__DOG33">#REF!</definedName>
    <definedName name="__DOG4">#REF!</definedName>
    <definedName name="__e1" hidden="1">'[4]6PILE  (돌출)'!#REF!</definedName>
    <definedName name="__IntlFixup" hidden="1">TRUE</definedName>
    <definedName name="__IU69997">#REF!</definedName>
    <definedName name="__IU79997">#REF!</definedName>
    <definedName name="__IV65999">#REF!</definedName>
    <definedName name="__IV67999">#REF!</definedName>
    <definedName name="__IV68999">#REF!</definedName>
    <definedName name="__IV69999">#REF!</definedName>
    <definedName name="__IV88888">#REF!</definedName>
    <definedName name="__IV99999">#REF!</definedName>
    <definedName name="__IV999999">#REF!</definedName>
    <definedName name="__key2" hidden="1">[1]조명시설!#REF!</definedName>
    <definedName name="__key21" hidden="1">[1]조명시설!#REF!</definedName>
    <definedName name="__P3" hidden="1">{#N/A,#N/A,FALSE,"배수1"}</definedName>
    <definedName name="__P4" hidden="1">{#N/A,#N/A,FALSE,"혼합골재"}</definedName>
    <definedName name="__P5" hidden="1">{#N/A,#N/A,FALSE,"배수1"}</definedName>
    <definedName name="__P6" hidden="1">{#N/A,#N/A,FALSE,"2~8번"}</definedName>
    <definedName name="__PI48">#REF!</definedName>
    <definedName name="__PI60">#REF!</definedName>
    <definedName name="__qa01" hidden="1">{#N/A,#N/A,FALSE,"2~8번"}</definedName>
    <definedName name="__qa02" hidden="1">{#N/A,#N/A,FALSE,"골재소요량";#N/A,#N/A,FALSE,"골재소요량"}</definedName>
    <definedName name="__qa03" hidden="1">{#N/A,#N/A,FALSE,"구조2"}</definedName>
    <definedName name="__qa04" hidden="1">{#N/A,#N/A,FALSE,"단가표지"}</definedName>
    <definedName name="__qa05" hidden="1">{#N/A,#N/A,FALSE,"배수1"}</definedName>
    <definedName name="__qa06" hidden="1">{#N/A,#N/A,FALSE,"배수2"}</definedName>
    <definedName name="__qa07" hidden="1">{#N/A,#N/A,FALSE,"부대1"}</definedName>
    <definedName name="__qa08" hidden="1">{#N/A,#N/A,FALSE,"부대2"}</definedName>
    <definedName name="__qa10" hidden="1">{#N/A,#N/A,FALSE,"속도"}</definedName>
    <definedName name="__qa11" hidden="1">{#N/A,#N/A,FALSE,"운반시간"}</definedName>
    <definedName name="__qa12" hidden="1">{#N/A,#N/A,FALSE,"이정표"}</definedName>
    <definedName name="__qa13" hidden="1">{#N/A,#N/A,FALSE,"조골재"}</definedName>
    <definedName name="__qa14" hidden="1">{#N/A,#N/A,FALSE,"구조1"}</definedName>
    <definedName name="__qa15" hidden="1">{#N/A,#N/A,FALSE,"토공2"}</definedName>
    <definedName name="__qa16" hidden="1">{#N/A,#N/A,FALSE,"포장1";#N/A,#N/A,FALSE,"포장1"}</definedName>
    <definedName name="__qa17" hidden="1">{#N/A,#N/A,FALSE,"포장2"}</definedName>
    <definedName name="__qa18" hidden="1">{#N/A,#N/A,FALSE,"표지목차"}</definedName>
    <definedName name="__qa19" hidden="1">{#N/A,#N/A,FALSE,"혼합골재"}</definedName>
    <definedName name="__qa20" hidden="1">{#N/A,#N/A,FALSE,"운반시간"}</definedName>
    <definedName name="__qx1" hidden="1">{#N/A,#N/A,FALSE,"운반시간"}</definedName>
    <definedName name="__RO110">#REF!</definedName>
    <definedName name="__RO22">#REF!</definedName>
    <definedName name="__RO35">#REF!</definedName>
    <definedName name="__RO45">#REF!</definedName>
    <definedName name="__RO60">#REF!</definedName>
    <definedName name="__RO80">#REF!</definedName>
    <definedName name="__S3" hidden="1">{#N/A,#N/A,FALSE,"포장2"}</definedName>
    <definedName name="__TON1">#REF!</definedName>
    <definedName name="__TON2">#REF!</definedName>
    <definedName name="__w1" hidden="1">'[4]6PILE  (돌출)'!#REF!</definedName>
    <definedName name="__WW2">#REF!</definedName>
    <definedName name="__WW3">#REF!</definedName>
    <definedName name="__WW6">#REF!</definedName>
    <definedName name="__WW7">#REF!</definedName>
    <definedName name="__WW8">#REF!</definedName>
    <definedName name="__x1" hidden="1">'[5]6PILE  (돌출)'!#REF!</definedName>
    <definedName name="__x4" hidden="1">'[5]6PILE  (돌출)'!#REF!</definedName>
    <definedName name="_1">#N/A</definedName>
    <definedName name="_1_0_S" hidden="1">'[6]BOX-1510'!#REF!</definedName>
    <definedName name="_10">#N/A</definedName>
    <definedName name="_11">#N/A</definedName>
    <definedName name="_12">#N/A</definedName>
    <definedName name="_12s1_">[7]Sheet1!#REF!</definedName>
    <definedName name="_13">#N/A</definedName>
    <definedName name="_14">#N/A</definedName>
    <definedName name="_15">#N/A</definedName>
    <definedName name="_15_0_F" hidden="1">[8]노임단가!#REF!</definedName>
    <definedName name="_15A">[7]Sheet1!$D$3:$D$10</definedName>
    <definedName name="_16">#N/A</definedName>
    <definedName name="_16_0_S" hidden="1">'[9]6PILE  (돌출)'!#REF!</definedName>
    <definedName name="_17">#N/A</definedName>
    <definedName name="_18">#N/A</definedName>
    <definedName name="_19">#N/A</definedName>
    <definedName name="_19P4_" hidden="1">{#N/A,#N/A,FALSE,"혼합골재"}</definedName>
    <definedName name="_2">#N/A</definedName>
    <definedName name="_20">#N/A</definedName>
    <definedName name="_20_2_0_Parse" hidden="1">[8]노임단가!#REF!</definedName>
    <definedName name="_20P5_" hidden="1">{#N/A,#N/A,FALSE,"배수1"}</definedName>
    <definedName name="_21">#N/A</definedName>
    <definedName name="_21P6_" hidden="1">{#N/A,#N/A,FALSE,"2~8번"}</definedName>
    <definedName name="_22">#N/A</definedName>
    <definedName name="_23">#N/A</definedName>
    <definedName name="_23S3_" hidden="1">{#N/A,#N/A,FALSE,"포장2"}</definedName>
    <definedName name="_24">#N/A</definedName>
    <definedName name="_25">#N/A</definedName>
    <definedName name="_26">#N/A</definedName>
    <definedName name="_27">#N/A</definedName>
    <definedName name="_28">#N/A</definedName>
    <definedName name="_29">#N/A</definedName>
    <definedName name="_2a11_">[10]국공유지및사유지!$C$3</definedName>
    <definedName name="_2S" hidden="1">'[11]6PILE  (돌출)'!#REF!</definedName>
    <definedName name="_3">#N/A</definedName>
    <definedName name="_3_0_S" hidden="1">[12]Sheet1!#REF!</definedName>
    <definedName name="_30">#N/A</definedName>
    <definedName name="_31">#N/A</definedName>
    <definedName name="_32">#N/A</definedName>
    <definedName name="_33">#N/A</definedName>
    <definedName name="_34">#N/A</definedName>
    <definedName name="_35">#N/A</definedName>
    <definedName name="_36">#N/A</definedName>
    <definedName name="_37">#N/A</definedName>
    <definedName name="_38">#N/A</definedName>
    <definedName name="_39">#N/A</definedName>
    <definedName name="_3B2_">[7]Sheet1!$K$55</definedName>
    <definedName name="_4">#N/A</definedName>
    <definedName name="_40">#N/A</definedName>
    <definedName name="_41">#N/A</definedName>
    <definedName name="_42">#N/A</definedName>
    <definedName name="_43">#N/A</definedName>
    <definedName name="_44">#N/A</definedName>
    <definedName name="_45">#N/A</definedName>
    <definedName name="_46">#N/A</definedName>
    <definedName name="_47">#N/A</definedName>
    <definedName name="_48">#N/A</definedName>
    <definedName name="_49">#N/A</definedName>
    <definedName name="_4L1_">[7]Sheet1!$B$16384</definedName>
    <definedName name="_5">#N/A</definedName>
    <definedName name="_50">#N/A</definedName>
    <definedName name="_51">#N/A</definedName>
    <definedName name="_52">#N/A</definedName>
    <definedName name="_53">#N/A</definedName>
    <definedName name="_54">#N/A</definedName>
    <definedName name="_55">#N/A</definedName>
    <definedName name="_56">#N/A</definedName>
    <definedName name="_57">#N/A</definedName>
    <definedName name="_58">#N/A</definedName>
    <definedName name="_59">#N/A</definedName>
    <definedName name="_6">#N/A</definedName>
    <definedName name="_60">#N/A</definedName>
    <definedName name="_61">#N/A</definedName>
    <definedName name="_62">#N/A</definedName>
    <definedName name="_63">#N/A</definedName>
    <definedName name="_64">#N/A</definedName>
    <definedName name="_65">#N/A</definedName>
    <definedName name="_66">#N/A</definedName>
    <definedName name="_67">#N/A</definedName>
    <definedName name="_68">#N/A</definedName>
    <definedName name="_69">#N/A</definedName>
    <definedName name="_7">#N/A</definedName>
    <definedName name="_70">#N/A</definedName>
    <definedName name="_71">#N/A</definedName>
    <definedName name="_72">#N/A</definedName>
    <definedName name="_73">#N/A</definedName>
    <definedName name="_74">#N/A</definedName>
    <definedName name="_75">#N/A</definedName>
    <definedName name="_76">#N/A</definedName>
    <definedName name="_77">#N/A</definedName>
    <definedName name="_78">#N/A</definedName>
    <definedName name="_79">#N/A</definedName>
    <definedName name="_7L4_">[7]Sheet1!$A$1:$Q$143</definedName>
    <definedName name="_8">#N/A</definedName>
    <definedName name="_8_0_F" hidden="1">[13]노임단가!#REF!</definedName>
    <definedName name="_8_0_S" hidden="1">'[14]6PILE  (돌출)'!#REF!</definedName>
    <definedName name="_80">#N/A</definedName>
    <definedName name="_81">#N/A</definedName>
    <definedName name="_82">#N/A</definedName>
    <definedName name="_83">#N/A</definedName>
    <definedName name="_84">#N/A</definedName>
    <definedName name="_85">#N/A</definedName>
    <definedName name="_86">#N/A</definedName>
    <definedName name="_87">#N/A</definedName>
    <definedName name="_88">#N/A</definedName>
    <definedName name="_89">#N/A</definedName>
    <definedName name="_8L5_">[7]Sheet1!$A$1:$Q$143</definedName>
    <definedName name="_9">#N/A</definedName>
    <definedName name="_90">#N/A</definedName>
    <definedName name="_91">#N/A</definedName>
    <definedName name="_92">#N/A</definedName>
    <definedName name="_93">#N/A</definedName>
    <definedName name="_94">#N/A</definedName>
    <definedName name="_95">#N/A</definedName>
    <definedName name="_96">#N/A</definedName>
    <definedName name="_97">#N/A</definedName>
    <definedName name="_98">#N/A</definedName>
    <definedName name="_99">#N/A</definedName>
    <definedName name="_a11">[15]국공유지및사유지!$C$3</definedName>
    <definedName name="_A22" hidden="1">{#N/A,#N/A,FALSE,"부대1"}</definedName>
    <definedName name="_as1" hidden="1">'[3]6PILE  (돌출)'!#REF!</definedName>
    <definedName name="_B1">#REF!</definedName>
    <definedName name="_B2">#REF!</definedName>
    <definedName name="_B3">#REF!</definedName>
    <definedName name="_B4">#REF!</definedName>
    <definedName name="_B5">#REF!</definedName>
    <definedName name="_B6">#REF!</definedName>
    <definedName name="_B7">#REF!</definedName>
    <definedName name="_bar10">[7]Sheet1!$A$3</definedName>
    <definedName name="_bar13">[7]Sheet1!$B$3</definedName>
    <definedName name="_bar16">[7]Sheet1!$C$3</definedName>
    <definedName name="_bar19">[7]Sheet1!$D$3</definedName>
    <definedName name="_bar22">[7]Sheet1!$E$3</definedName>
    <definedName name="_bar25">[7]Sheet1!$F$3</definedName>
    <definedName name="_bar29">[7]Sheet1!$G$3</definedName>
    <definedName name="_bar32">[7]Sheet1!$H$3</definedName>
    <definedName name="_CON210">#REF!</definedName>
    <definedName name="_CON240">#REF!</definedName>
    <definedName name="_DIA1">#REF!</definedName>
    <definedName name="_DIA2">#REF!</definedName>
    <definedName name="_dia300">[7]Sheet1!#REF!</definedName>
    <definedName name="_dia350">[7]Sheet1!#REF!</definedName>
    <definedName name="_dist__bin" hidden="1">[16]조명시설!#REF!</definedName>
    <definedName name="_Dist_Bin" hidden="1">[7]Sheet1!#REF!</definedName>
    <definedName name="_Dist_Values" hidden="1">[7]Sheet1!#REF!</definedName>
    <definedName name="_DOG3">#REF!</definedName>
    <definedName name="_DOG33">#REF!</definedName>
    <definedName name="_DOG4">#REF!</definedName>
    <definedName name="_e1" hidden="1">'[4]6PILE  (돌출)'!#REF!</definedName>
    <definedName name="_ELL1">#REF!</definedName>
    <definedName name="_ELL2">#REF!</definedName>
    <definedName name="_Fill" hidden="1">#REF!</definedName>
    <definedName name="_xlnm._FilterDatabase" hidden="1">[7]Sheet2!$A$3:$G$55</definedName>
    <definedName name="_gde4">'[17]ABUT수량-A1'!$T$25</definedName>
    <definedName name="_GHH1">[7]Sheet1!$Y$31</definedName>
    <definedName name="_GHH2">[7]Sheet1!$Y$37</definedName>
    <definedName name="_H4">#REF!</definedName>
    <definedName name="_HSH1">#REF!</definedName>
    <definedName name="_HSH2">#REF!</definedName>
    <definedName name="_HUN">#REF!</definedName>
    <definedName name="_hun1">[18]설계조건!#REF!</definedName>
    <definedName name="_hun2">[18]설계조건!#REF!</definedName>
    <definedName name="_IV65999">#REF!</definedName>
    <definedName name="_IV67999">#REF!</definedName>
    <definedName name="_IV68999">#REF!</definedName>
    <definedName name="_IV69999">#REF!</definedName>
    <definedName name="_IV88888">#REF!</definedName>
    <definedName name="_IV99999">#REF!</definedName>
    <definedName name="_IV999999">#REF!</definedName>
    <definedName name="_JEA1">[7]Sheet1!$V$33</definedName>
    <definedName name="_JEA2">[7]Sheet1!$V$39</definedName>
    <definedName name="_JHY1">#N/A</definedName>
    <definedName name="_JHY2">#N/A</definedName>
    <definedName name="_JJ101">#REF!</definedName>
    <definedName name="_JJ102">#REF!</definedName>
    <definedName name="_JJ103">#REF!</definedName>
    <definedName name="_JJ104">#REF!</definedName>
    <definedName name="_JJ105">#REF!</definedName>
    <definedName name="_JJ106">#REF!</definedName>
    <definedName name="_JJ107">#REF!</definedName>
    <definedName name="_JJ108">#REF!</definedName>
    <definedName name="_JJ109">#REF!</definedName>
    <definedName name="_JJ11">#REF!</definedName>
    <definedName name="_JJ110">#REF!</definedName>
    <definedName name="_JJ111">#REF!</definedName>
    <definedName name="_JJ112">#REF!</definedName>
    <definedName name="_JJ113">#REF!</definedName>
    <definedName name="_JJ114">#REF!</definedName>
    <definedName name="_JJ115">#REF!</definedName>
    <definedName name="_JJ116">#REF!</definedName>
    <definedName name="_JJ117">#REF!</definedName>
    <definedName name="_JJ118">#REF!</definedName>
    <definedName name="_JJ119">#REF!</definedName>
    <definedName name="_JJ12">#REF!</definedName>
    <definedName name="_JJ120">#REF!</definedName>
    <definedName name="_JJ121">#REF!</definedName>
    <definedName name="_JJ122">#REF!</definedName>
    <definedName name="_JJ123">#REF!</definedName>
    <definedName name="_JJ124">#REF!</definedName>
    <definedName name="_JJ125">#REF!</definedName>
    <definedName name="_JJ126">#REF!</definedName>
    <definedName name="_JJ127">#REF!</definedName>
    <definedName name="_JJ128">#REF!</definedName>
    <definedName name="_JJ129">#REF!</definedName>
    <definedName name="_JJ13">#REF!</definedName>
    <definedName name="_JJ130">#REF!</definedName>
    <definedName name="_JJ131">#REF!</definedName>
    <definedName name="_JJ132">#REF!</definedName>
    <definedName name="_JJ133">#REF!</definedName>
    <definedName name="_JJ134">#REF!</definedName>
    <definedName name="_JJ135">#REF!</definedName>
    <definedName name="_JJ136">#REF!</definedName>
    <definedName name="_JJ137">#REF!</definedName>
    <definedName name="_JJ138">#REF!</definedName>
    <definedName name="_JJ139">#REF!</definedName>
    <definedName name="_JJ14">#REF!</definedName>
    <definedName name="_JJ140">#REF!</definedName>
    <definedName name="_JJ141">#REF!</definedName>
    <definedName name="_JJ142">#REF!</definedName>
    <definedName name="_JJ143">#REF!</definedName>
    <definedName name="_JJ144">#REF!</definedName>
    <definedName name="_JJ145">#REF!</definedName>
    <definedName name="_JJ146">#REF!</definedName>
    <definedName name="_JJ147">#REF!</definedName>
    <definedName name="_JJ148">#REF!</definedName>
    <definedName name="_JJ149">#REF!</definedName>
    <definedName name="_JJ15">#REF!</definedName>
    <definedName name="_JJ150">#REF!</definedName>
    <definedName name="_JJ151">#REF!</definedName>
    <definedName name="_JJ152">#REF!</definedName>
    <definedName name="_JJ153">#REF!</definedName>
    <definedName name="_JJ154">#REF!</definedName>
    <definedName name="_JJ155">#REF!</definedName>
    <definedName name="_JJ156">#REF!</definedName>
    <definedName name="_JJ157">#REF!</definedName>
    <definedName name="_JJ158">#REF!</definedName>
    <definedName name="_JJ159">#REF!</definedName>
    <definedName name="_JJ16">#REF!</definedName>
    <definedName name="_JJ160">#REF!</definedName>
    <definedName name="_JJ161">#REF!</definedName>
    <definedName name="_JJ162">#REF!</definedName>
    <definedName name="_JJ163">#REF!</definedName>
    <definedName name="_JJ164">#REF!</definedName>
    <definedName name="_JJ165">#REF!</definedName>
    <definedName name="_JJ166">#REF!</definedName>
    <definedName name="_JJ167">#REF!</definedName>
    <definedName name="_JJ168">#REF!</definedName>
    <definedName name="_JJ169">#REF!</definedName>
    <definedName name="_JJ17">#REF!</definedName>
    <definedName name="_JJ170">#REF!</definedName>
    <definedName name="_JJ171">#REF!</definedName>
    <definedName name="_JJ172">#REF!</definedName>
    <definedName name="_JJ18">#REF!</definedName>
    <definedName name="_JJ19">#REF!</definedName>
    <definedName name="_JJ2">#REF!</definedName>
    <definedName name="_JJ20">#REF!</definedName>
    <definedName name="_JJ21">#REF!</definedName>
    <definedName name="_JJ22">#REF!</definedName>
    <definedName name="_JJ23">#REF!</definedName>
    <definedName name="_JJ24">#REF!</definedName>
    <definedName name="_JJ25">#REF!</definedName>
    <definedName name="_JJ26">#REF!</definedName>
    <definedName name="_JJ27">#REF!</definedName>
    <definedName name="_JJ28">#REF!</definedName>
    <definedName name="_JJ29">#REF!</definedName>
    <definedName name="_JJ3">#REF!</definedName>
    <definedName name="_JJ30">#REF!</definedName>
    <definedName name="_JJ31">#REF!</definedName>
    <definedName name="_JJ32">#REF!</definedName>
    <definedName name="_JJ33">#REF!</definedName>
    <definedName name="_JJ34">#REF!</definedName>
    <definedName name="_JJ35">#REF!</definedName>
    <definedName name="_JJ36">#REF!</definedName>
    <definedName name="_JJ37">#REF!</definedName>
    <definedName name="_JJ38">#REF!</definedName>
    <definedName name="_JJ39">#REF!</definedName>
    <definedName name="_JJ4">#REF!</definedName>
    <definedName name="_JJ40">#REF!</definedName>
    <definedName name="_JJ41">#REF!</definedName>
    <definedName name="_JJ42">#REF!</definedName>
    <definedName name="_JJ43">#REF!</definedName>
    <definedName name="_JJ44">#REF!</definedName>
    <definedName name="_JJ45">#REF!</definedName>
    <definedName name="_JJ46">#REF!</definedName>
    <definedName name="_JJ47">#REF!</definedName>
    <definedName name="_JJ48">#REF!</definedName>
    <definedName name="_JJ49">#REF!</definedName>
    <definedName name="_JJ5">#REF!</definedName>
    <definedName name="_JJ50">#REF!</definedName>
    <definedName name="_JJ51">#REF!</definedName>
    <definedName name="_JJ52">#REF!</definedName>
    <definedName name="_JJ53">#REF!</definedName>
    <definedName name="_JJ54">#REF!</definedName>
    <definedName name="_JJ55">#REF!</definedName>
    <definedName name="_JJ56">#REF!</definedName>
    <definedName name="_JJ57">#REF!</definedName>
    <definedName name="_JJ58">#REF!</definedName>
    <definedName name="_JJ59">#REF!</definedName>
    <definedName name="_JJ6">#REF!</definedName>
    <definedName name="_JJ60">#REF!</definedName>
    <definedName name="_JJ61">#REF!</definedName>
    <definedName name="_JJ62">#REF!</definedName>
    <definedName name="_JJ63">#REF!</definedName>
    <definedName name="_JJ64">#REF!</definedName>
    <definedName name="_JJ65">#REF!</definedName>
    <definedName name="_JJ66">#REF!</definedName>
    <definedName name="_JJ67">#REF!</definedName>
    <definedName name="_JJ68">#REF!</definedName>
    <definedName name="_JJ69">#REF!</definedName>
    <definedName name="_JJ7">#REF!</definedName>
    <definedName name="_JJ70">#REF!</definedName>
    <definedName name="_JJ71">#REF!</definedName>
    <definedName name="_JJ72">#REF!</definedName>
    <definedName name="_JJ73">#REF!</definedName>
    <definedName name="_JJ74">#REF!</definedName>
    <definedName name="_JJ75">#REF!</definedName>
    <definedName name="_JJ76">#REF!</definedName>
    <definedName name="_JJ77">#REF!</definedName>
    <definedName name="_JJ78">#REF!</definedName>
    <definedName name="_JJ79">#REF!</definedName>
    <definedName name="_JJ8">#REF!</definedName>
    <definedName name="_JJ80">#REF!</definedName>
    <definedName name="_JJ81">#REF!</definedName>
    <definedName name="_JJ82">#REF!</definedName>
    <definedName name="_JJ83">#REF!</definedName>
    <definedName name="_JJ84">#REF!</definedName>
    <definedName name="_JJ85">#REF!</definedName>
    <definedName name="_JJ86">#REF!</definedName>
    <definedName name="_JJ87">#REF!</definedName>
    <definedName name="_JJ88">#REF!</definedName>
    <definedName name="_JJ89">#REF!</definedName>
    <definedName name="_JJ9">#REF!</definedName>
    <definedName name="_JJ90">#REF!</definedName>
    <definedName name="_JJ91">#REF!</definedName>
    <definedName name="_JJ92">#REF!</definedName>
    <definedName name="_JJ93">#REF!</definedName>
    <definedName name="_JJ94">#REF!</definedName>
    <definedName name="_JJ95">#REF!</definedName>
    <definedName name="_JJ96">#REF!</definedName>
    <definedName name="_JJ97">#REF!</definedName>
    <definedName name="_JJ98">#REF!</definedName>
    <definedName name="_JJ99">#REF!</definedName>
    <definedName name="_JK1">#REF!</definedName>
    <definedName name="_JK10">#REF!</definedName>
    <definedName name="_JK100">#REF!</definedName>
    <definedName name="_JK101">#REF!</definedName>
    <definedName name="_JK102">#REF!</definedName>
    <definedName name="_JK103">#REF!</definedName>
    <definedName name="_JK104">#REF!</definedName>
    <definedName name="_JK105">#REF!</definedName>
    <definedName name="_JK106">#REF!</definedName>
    <definedName name="_JK107">#REF!</definedName>
    <definedName name="_JK108">#REF!</definedName>
    <definedName name="_JK109">#REF!</definedName>
    <definedName name="_JK11">#REF!</definedName>
    <definedName name="_JK110">#REF!</definedName>
    <definedName name="_JK111">#REF!</definedName>
    <definedName name="_JK112">#REF!</definedName>
    <definedName name="_JK113">#REF!</definedName>
    <definedName name="_JK114">#REF!</definedName>
    <definedName name="_JK115">#REF!</definedName>
    <definedName name="_JK116">#REF!</definedName>
    <definedName name="_JK117">#REF!</definedName>
    <definedName name="_JK118">#REF!</definedName>
    <definedName name="_JK119">#REF!</definedName>
    <definedName name="_JK12">#REF!</definedName>
    <definedName name="_JK120">#REF!</definedName>
    <definedName name="_JK121">#REF!</definedName>
    <definedName name="_JK122">#REF!</definedName>
    <definedName name="_JK123">#REF!</definedName>
    <definedName name="_JK124">#REF!</definedName>
    <definedName name="_JK125">#REF!</definedName>
    <definedName name="_JK126">#REF!</definedName>
    <definedName name="_JK127">#REF!</definedName>
    <definedName name="_JK128">#REF!</definedName>
    <definedName name="_JK129">#REF!</definedName>
    <definedName name="_JK13">#REF!</definedName>
    <definedName name="_JK130">#REF!</definedName>
    <definedName name="_JK131">#REF!</definedName>
    <definedName name="_JK132">#REF!</definedName>
    <definedName name="_JK133">#REF!</definedName>
    <definedName name="_JK134">#REF!</definedName>
    <definedName name="_JK135">#REF!</definedName>
    <definedName name="_JK136">#REF!</definedName>
    <definedName name="_JK137">#REF!</definedName>
    <definedName name="_JK138">#REF!</definedName>
    <definedName name="_JK139">#REF!</definedName>
    <definedName name="_JK14">#REF!</definedName>
    <definedName name="_JK140">#REF!</definedName>
    <definedName name="_JK141">#REF!</definedName>
    <definedName name="_JK142">#REF!</definedName>
    <definedName name="_JK143">#REF!</definedName>
    <definedName name="_JK144">#REF!</definedName>
    <definedName name="_JK145">#REF!</definedName>
    <definedName name="_JK146">#REF!</definedName>
    <definedName name="_JK147">#REF!</definedName>
    <definedName name="_JK148">#REF!</definedName>
    <definedName name="_JK149">#REF!</definedName>
    <definedName name="_JK15">#REF!</definedName>
    <definedName name="_JK150">#REF!</definedName>
    <definedName name="_JK151">#REF!</definedName>
    <definedName name="_JK152">#REF!</definedName>
    <definedName name="_JK153">#REF!</definedName>
    <definedName name="_JK154">#REF!</definedName>
    <definedName name="_JK155">#REF!</definedName>
    <definedName name="_JK156">#REF!</definedName>
    <definedName name="_JK157">#REF!</definedName>
    <definedName name="_JK158">#REF!</definedName>
    <definedName name="_JK159">#REF!</definedName>
    <definedName name="_JK16">#REF!</definedName>
    <definedName name="_JK160">#REF!</definedName>
    <definedName name="_JK161">#REF!</definedName>
    <definedName name="_JK162">#REF!</definedName>
    <definedName name="_JK163">#REF!</definedName>
    <definedName name="_JK164">#REF!</definedName>
    <definedName name="_JK165">#REF!</definedName>
    <definedName name="_JK166">#REF!</definedName>
    <definedName name="_JK167">#REF!</definedName>
    <definedName name="_JK168">#REF!</definedName>
    <definedName name="_JK169">#REF!</definedName>
    <definedName name="_JK17">#REF!</definedName>
    <definedName name="_JK170">#REF!</definedName>
    <definedName name="_JK171">#REF!</definedName>
    <definedName name="_JK172">#REF!</definedName>
    <definedName name="_JK18">#REF!</definedName>
    <definedName name="_JK19">#REF!</definedName>
    <definedName name="_JK2">#REF!</definedName>
    <definedName name="_JK20">#REF!</definedName>
    <definedName name="_JK21">#REF!</definedName>
    <definedName name="_JK22">#REF!</definedName>
    <definedName name="_JK23">#REF!</definedName>
    <definedName name="_JK24">#REF!</definedName>
    <definedName name="_JK25">#REF!</definedName>
    <definedName name="_JK26">#REF!</definedName>
    <definedName name="_JK27">#REF!</definedName>
    <definedName name="_JK28">#REF!</definedName>
    <definedName name="_JK29">#REF!</definedName>
    <definedName name="_JK3">#REF!</definedName>
    <definedName name="_JK30">#REF!</definedName>
    <definedName name="_JK31">#REF!</definedName>
    <definedName name="_JK32">#REF!</definedName>
    <definedName name="_JK33">#REF!</definedName>
    <definedName name="_JK34">#REF!</definedName>
    <definedName name="_JK35">#REF!</definedName>
    <definedName name="_JK36">#REF!</definedName>
    <definedName name="_JK37">#REF!</definedName>
    <definedName name="_JK38">#REF!</definedName>
    <definedName name="_JK39">#REF!</definedName>
    <definedName name="_JK4">#REF!</definedName>
    <definedName name="_JK40">#REF!</definedName>
    <definedName name="_JK41">#REF!</definedName>
    <definedName name="_JK42">#REF!</definedName>
    <definedName name="_JK43">#REF!</definedName>
    <definedName name="_JK44">#REF!</definedName>
    <definedName name="_JK45">#REF!</definedName>
    <definedName name="_JK46">#REF!</definedName>
    <definedName name="_JK47">#REF!</definedName>
    <definedName name="_JK48">#REF!</definedName>
    <definedName name="_JK49">#REF!</definedName>
    <definedName name="_JK5">#REF!</definedName>
    <definedName name="_JK50">#REF!</definedName>
    <definedName name="_JK51">#REF!</definedName>
    <definedName name="_JK52">#REF!</definedName>
    <definedName name="_JK53">#REF!</definedName>
    <definedName name="_JK54">#REF!</definedName>
    <definedName name="_JK55">#REF!</definedName>
    <definedName name="_JK56">#REF!</definedName>
    <definedName name="_JK57">#REF!</definedName>
    <definedName name="_JK58">#REF!</definedName>
    <definedName name="_JK59">#REF!</definedName>
    <definedName name="_JK6">#REF!</definedName>
    <definedName name="_JK60">#REF!</definedName>
    <definedName name="_JK61">#REF!</definedName>
    <definedName name="_JK62">#REF!</definedName>
    <definedName name="_JK63">#REF!</definedName>
    <definedName name="_JK64">#REF!</definedName>
    <definedName name="_JK65">#REF!</definedName>
    <definedName name="_JK66">#REF!</definedName>
    <definedName name="_JK67">#REF!</definedName>
    <definedName name="_JK68">#REF!</definedName>
    <definedName name="_JK69">#REF!</definedName>
    <definedName name="_JK7">#REF!</definedName>
    <definedName name="_JK70">#REF!</definedName>
    <definedName name="_JK71">#REF!</definedName>
    <definedName name="_JK72">#REF!</definedName>
    <definedName name="_JK73">#REF!</definedName>
    <definedName name="_JK74">#REF!</definedName>
    <definedName name="_JK75">#REF!</definedName>
    <definedName name="_JK76">#REF!</definedName>
    <definedName name="_JK77">#REF!</definedName>
    <definedName name="_JK78">#REF!</definedName>
    <definedName name="_JK79">#REF!</definedName>
    <definedName name="_JK8">#REF!</definedName>
    <definedName name="_JK80">#REF!</definedName>
    <definedName name="_JK81">#REF!</definedName>
    <definedName name="_JK82">#REF!</definedName>
    <definedName name="_JK83">#REF!</definedName>
    <definedName name="_JK84">#REF!</definedName>
    <definedName name="_JK85">#REF!</definedName>
    <definedName name="_JK86">#REF!</definedName>
    <definedName name="_JK87">#REF!</definedName>
    <definedName name="_JK88">#REF!</definedName>
    <definedName name="_JK89">#REF!</definedName>
    <definedName name="_JK9">#REF!</definedName>
    <definedName name="_JK90">#REF!</definedName>
    <definedName name="_JK91">#REF!</definedName>
    <definedName name="_JK92">#REF!</definedName>
    <definedName name="_JK93">#REF!</definedName>
    <definedName name="_JK94">#REF!</definedName>
    <definedName name="_JK95">#REF!</definedName>
    <definedName name="_JK96">#REF!</definedName>
    <definedName name="_JK97">#REF!</definedName>
    <definedName name="_JK98">#REF!</definedName>
    <definedName name="_JK99">#REF!</definedName>
    <definedName name="_JN1">#REF!</definedName>
    <definedName name="_JN10">#REF!</definedName>
    <definedName name="_JN100">#REF!</definedName>
    <definedName name="_JN101">#REF!</definedName>
    <definedName name="_JN102">#REF!</definedName>
    <definedName name="_JN103">#REF!</definedName>
    <definedName name="_JN104">#REF!</definedName>
    <definedName name="_JN105">#REF!</definedName>
    <definedName name="_JN106">#REF!</definedName>
    <definedName name="_JN107">#REF!</definedName>
    <definedName name="_JN108">#REF!</definedName>
    <definedName name="_JN109">#REF!</definedName>
    <definedName name="_JN11">#REF!</definedName>
    <definedName name="_JN110">#REF!</definedName>
    <definedName name="_JN111">#REF!</definedName>
    <definedName name="_JN112">#REF!</definedName>
    <definedName name="_JN113">#REF!</definedName>
    <definedName name="_JN114">#REF!</definedName>
    <definedName name="_JN115">#REF!</definedName>
    <definedName name="_JN116">#REF!</definedName>
    <definedName name="_JN117">#REF!</definedName>
    <definedName name="_JN118">#REF!</definedName>
    <definedName name="_JN119">#REF!</definedName>
    <definedName name="_JN12">#REF!</definedName>
    <definedName name="_JN120">#REF!</definedName>
    <definedName name="_JN121">#REF!</definedName>
    <definedName name="_JN122">#REF!</definedName>
    <definedName name="_JN123">#REF!</definedName>
    <definedName name="_JN124">#REF!</definedName>
    <definedName name="_JN125">#REF!</definedName>
    <definedName name="_JN126">#REF!</definedName>
    <definedName name="_JN127">#REF!</definedName>
    <definedName name="_JN128">#REF!</definedName>
    <definedName name="_JN129">#REF!</definedName>
    <definedName name="_JN13">#REF!</definedName>
    <definedName name="_JN130">#REF!</definedName>
    <definedName name="_JN131">#REF!</definedName>
    <definedName name="_JN132">#REF!</definedName>
    <definedName name="_JN133">#REF!</definedName>
    <definedName name="_JN134">#REF!</definedName>
    <definedName name="_JN135">#REF!</definedName>
    <definedName name="_JN136">#REF!</definedName>
    <definedName name="_JN137">#REF!</definedName>
    <definedName name="_JN138">#REF!</definedName>
    <definedName name="_JN139">#REF!</definedName>
    <definedName name="_JN14">#REF!</definedName>
    <definedName name="_JN140">#REF!</definedName>
    <definedName name="_JN141">#REF!</definedName>
    <definedName name="_JN142">#REF!</definedName>
    <definedName name="_JN143">#REF!</definedName>
    <definedName name="_JN144">#REF!</definedName>
    <definedName name="_JN145">#REF!</definedName>
    <definedName name="_JN146">#REF!</definedName>
    <definedName name="_JN147">#REF!</definedName>
    <definedName name="_JN148">#REF!</definedName>
    <definedName name="_JN149">#REF!</definedName>
    <definedName name="_JN15">#REF!</definedName>
    <definedName name="_JN150">#REF!</definedName>
    <definedName name="_JN151">#REF!</definedName>
    <definedName name="_JN152">#REF!</definedName>
    <definedName name="_JN153">#REF!</definedName>
    <definedName name="_JN154">#REF!</definedName>
    <definedName name="_JN155">#REF!</definedName>
    <definedName name="_JN156">#REF!</definedName>
    <definedName name="_JN157">#REF!</definedName>
    <definedName name="_JN158">#REF!</definedName>
    <definedName name="_JN159">#REF!</definedName>
    <definedName name="_JN16">#REF!</definedName>
    <definedName name="_JN160">#REF!</definedName>
    <definedName name="_JN161">#REF!</definedName>
    <definedName name="_JN162">#REF!</definedName>
    <definedName name="_JN163">#REF!</definedName>
    <definedName name="_JN164">#REF!</definedName>
    <definedName name="_JN165">#REF!</definedName>
    <definedName name="_JN166">#REF!</definedName>
    <definedName name="_JN167">#REF!</definedName>
    <definedName name="_JN168">#REF!</definedName>
    <definedName name="_JN169">#REF!</definedName>
    <definedName name="_JN17">#REF!</definedName>
    <definedName name="_JN170">#REF!</definedName>
    <definedName name="_JN171">#REF!</definedName>
    <definedName name="_JN172">#REF!</definedName>
    <definedName name="_JN18">#REF!</definedName>
    <definedName name="_JN19">#REF!</definedName>
    <definedName name="_JN2">#REF!</definedName>
    <definedName name="_JN20">#REF!</definedName>
    <definedName name="_JN21">#REF!</definedName>
    <definedName name="_JN22">#REF!</definedName>
    <definedName name="_JN23">#REF!</definedName>
    <definedName name="_JN24">#REF!</definedName>
    <definedName name="_JN25">#REF!</definedName>
    <definedName name="_JN26">#REF!</definedName>
    <definedName name="_JN27">#REF!</definedName>
    <definedName name="_JN28">#REF!</definedName>
    <definedName name="_JN29">#REF!</definedName>
    <definedName name="_JN3">#REF!</definedName>
    <definedName name="_JN30">#REF!</definedName>
    <definedName name="_JN31">#REF!</definedName>
    <definedName name="_JN32">#REF!</definedName>
    <definedName name="_JN33">#REF!</definedName>
    <definedName name="_JN34">#REF!</definedName>
    <definedName name="_JN35">#REF!</definedName>
    <definedName name="_JN36">#REF!</definedName>
    <definedName name="_JN37">#REF!</definedName>
    <definedName name="_JN38">#REF!</definedName>
    <definedName name="_JN39">#REF!</definedName>
    <definedName name="_JN4">#REF!</definedName>
    <definedName name="_JN40">#REF!</definedName>
    <definedName name="_JN41">#REF!</definedName>
    <definedName name="_JN42">#REF!</definedName>
    <definedName name="_JN43">#REF!</definedName>
    <definedName name="_JN44">#REF!</definedName>
    <definedName name="_JN45">#REF!</definedName>
    <definedName name="_JN46">#REF!</definedName>
    <definedName name="_JN47">#REF!</definedName>
    <definedName name="_JN48">#REF!</definedName>
    <definedName name="_JN49">#REF!</definedName>
    <definedName name="_JN5">#REF!</definedName>
    <definedName name="_JN50">#REF!</definedName>
    <definedName name="_JN51">#REF!</definedName>
    <definedName name="_JN52">#REF!</definedName>
    <definedName name="_JN53">#REF!</definedName>
    <definedName name="_JN54">#REF!</definedName>
    <definedName name="_JN55">#REF!</definedName>
    <definedName name="_JN56">#REF!</definedName>
    <definedName name="_JN57">#REF!</definedName>
    <definedName name="_JN58">#REF!</definedName>
    <definedName name="_JN59">#REF!</definedName>
    <definedName name="_JN6">#REF!</definedName>
    <definedName name="_JN60">#REF!</definedName>
    <definedName name="_JN61">#REF!</definedName>
    <definedName name="_JN62">#REF!</definedName>
    <definedName name="_JN63">#REF!</definedName>
    <definedName name="_JN64">#REF!</definedName>
    <definedName name="_JN65">#REF!</definedName>
    <definedName name="_JN66">#REF!</definedName>
    <definedName name="_JN67">#REF!</definedName>
    <definedName name="_JN68">#REF!</definedName>
    <definedName name="_JN69">#REF!</definedName>
    <definedName name="_JN7">#REF!</definedName>
    <definedName name="_JN70">#REF!</definedName>
    <definedName name="_JN71">#REF!</definedName>
    <definedName name="_JN72">#REF!</definedName>
    <definedName name="_JN73">#REF!</definedName>
    <definedName name="_JN74">#REF!</definedName>
    <definedName name="_JN75">#REF!</definedName>
    <definedName name="_JN76">#REF!</definedName>
    <definedName name="_JN77">#REF!</definedName>
    <definedName name="_JN78">#REF!</definedName>
    <definedName name="_JN79">#REF!</definedName>
    <definedName name="_JN8">#REF!</definedName>
    <definedName name="_JN80">#REF!</definedName>
    <definedName name="_JN81">#REF!</definedName>
    <definedName name="_JN82">#REF!</definedName>
    <definedName name="_JN83">#REF!</definedName>
    <definedName name="_JN84">#REF!</definedName>
    <definedName name="_JN85">#REF!</definedName>
    <definedName name="_JN86">#REF!</definedName>
    <definedName name="_JN87">#REF!</definedName>
    <definedName name="_JN88">#REF!</definedName>
    <definedName name="_JN89">#REF!</definedName>
    <definedName name="_JN9">#REF!</definedName>
    <definedName name="_JN90">#REF!</definedName>
    <definedName name="_JN91">#REF!</definedName>
    <definedName name="_JN92">#REF!</definedName>
    <definedName name="_JN93">#REF!</definedName>
    <definedName name="_JN94">#REF!</definedName>
    <definedName name="_JN95">#REF!</definedName>
    <definedName name="_JN96">#REF!</definedName>
    <definedName name="_JN97">#REF!</definedName>
    <definedName name="_JN98">#REF!</definedName>
    <definedName name="_JN99">#REF!</definedName>
    <definedName name="_JOI13">#REF!</definedName>
    <definedName name="_JS1">#REF!</definedName>
    <definedName name="_JS2">#REF!</definedName>
    <definedName name="_ju8" hidden="1">{"'광피스표'!$A$3:$N$54"}</definedName>
    <definedName name="_Key1" hidden="1">#REF!</definedName>
    <definedName name="_Key2" hidden="1">#REF!</definedName>
    <definedName name="_key21" hidden="1">[1]조명시설!#REF!</definedName>
    <definedName name="_Key3" hidden="1">#REF!</definedName>
    <definedName name="_kfkf" hidden="1">#REF!</definedName>
    <definedName name="_LKS1">#N/A</definedName>
    <definedName name="_LKS2">#N/A</definedName>
    <definedName name="_LL1">[19]Sheet17!$C$2</definedName>
    <definedName name="_LL2">[19]Sheet17!$C$3</definedName>
    <definedName name="_LL3">[19]Sheet17!$C$4</definedName>
    <definedName name="_LR1">[19]Sheet17!$F$2</definedName>
    <definedName name="_LR2">[19]Sheet17!$F$3</definedName>
    <definedName name="_LR3">[19]Sheet17!$F$4</definedName>
    <definedName name="_LS4">#REF!</definedName>
    <definedName name="_MaL1">[7]Sheet1!$T$9</definedName>
    <definedName name="_MaL2">[7]Sheet1!$V$14</definedName>
    <definedName name="_NS2">#REF!</definedName>
    <definedName name="_NS3">#REF!</definedName>
    <definedName name="_NS4">#REF!</definedName>
    <definedName name="_NSH1">#REF!</definedName>
    <definedName name="_NSH2">#REF!</definedName>
    <definedName name="_Order1" hidden="1">255</definedName>
    <definedName name="_Order2" hidden="1">255</definedName>
    <definedName name="_P3" hidden="1">{#N/A,#N/A,FALSE,"배수1"}</definedName>
    <definedName name="_P4" hidden="1">{#N/A,#N/A,FALSE,"혼합골재"}</definedName>
    <definedName name="_P5" hidden="1">{#N/A,#N/A,FALSE,"배수1"}</definedName>
    <definedName name="_P6" hidden="1">{#N/A,#N/A,FALSE,"2~8번"}</definedName>
    <definedName name="_Parse_In" hidden="1">#REF!</definedName>
    <definedName name="_Parse_Out" hidden="1">#REF!</definedName>
    <definedName name="_PL2">#REF!</definedName>
    <definedName name="_PL3">#REF!</definedName>
    <definedName name="_PNO10">[19]INPUT!#REF!</definedName>
    <definedName name="_PNO3">[19]INPUT!#REF!</definedName>
    <definedName name="_PNO4">[19]INPUT!#REF!</definedName>
    <definedName name="_PNO5">[19]INPUT!#REF!</definedName>
    <definedName name="_PNO6">[19]INPUT!#REF!</definedName>
    <definedName name="_PNO7">[19]INPUT!#REF!</definedName>
    <definedName name="_PNO8">[19]INPUT!#REF!</definedName>
    <definedName name="_PNO9">[19]INPUT!#REF!</definedName>
    <definedName name="_qa01" hidden="1">{#N/A,#N/A,FALSE,"2~8번"}</definedName>
    <definedName name="_qa02" hidden="1">{#N/A,#N/A,FALSE,"골재소요량";#N/A,#N/A,FALSE,"골재소요량"}</definedName>
    <definedName name="_qa03" hidden="1">{#N/A,#N/A,FALSE,"구조2"}</definedName>
    <definedName name="_qa04" hidden="1">{#N/A,#N/A,FALSE,"단가표지"}</definedName>
    <definedName name="_qa05" hidden="1">{#N/A,#N/A,FALSE,"배수1"}</definedName>
    <definedName name="_qa06" hidden="1">{#N/A,#N/A,FALSE,"배수2"}</definedName>
    <definedName name="_qa07" hidden="1">{#N/A,#N/A,FALSE,"부대1"}</definedName>
    <definedName name="_qa08" hidden="1">{#N/A,#N/A,FALSE,"부대2"}</definedName>
    <definedName name="_qa10" hidden="1">{#N/A,#N/A,FALSE,"속도"}</definedName>
    <definedName name="_qa11" hidden="1">{#N/A,#N/A,FALSE,"운반시간"}</definedName>
    <definedName name="_qa12" hidden="1">{#N/A,#N/A,FALSE,"이정표"}</definedName>
    <definedName name="_qa13" hidden="1">{#N/A,#N/A,FALSE,"조골재"}</definedName>
    <definedName name="_qa14" hidden="1">{#N/A,#N/A,FALSE,"구조1"}</definedName>
    <definedName name="_qa15" hidden="1">{#N/A,#N/A,FALSE,"토공2"}</definedName>
    <definedName name="_qa16" hidden="1">{#N/A,#N/A,FALSE,"포장1";#N/A,#N/A,FALSE,"포장1"}</definedName>
    <definedName name="_qa17" hidden="1">{#N/A,#N/A,FALSE,"포장2"}</definedName>
    <definedName name="_qa18" hidden="1">{#N/A,#N/A,FALSE,"표지목차"}</definedName>
    <definedName name="_qa19" hidden="1">{#N/A,#N/A,FALSE,"혼합골재"}</definedName>
    <definedName name="_qa20" hidden="1">{#N/A,#N/A,FALSE,"운반시간"}</definedName>
    <definedName name="_qs1">[18]설계조건!#REF!</definedName>
    <definedName name="_qs12">[18]설계조건!#REF!</definedName>
    <definedName name="_qs2">[18]설계조건!#REF!</definedName>
    <definedName name="_qs22">[18]설계조건!#REF!</definedName>
    <definedName name="_qx1" hidden="1">{#N/A,#N/A,FALSE,"운반시간"}</definedName>
    <definedName name="_RD4">#REF!</definedName>
    <definedName name="_RD5">[20]교각계산!$K$86</definedName>
    <definedName name="_Regression_Int" hidden="1">1</definedName>
    <definedName name="_Regression_Out" hidden="1">[2]최적단면!$Q$86:$V$103</definedName>
    <definedName name="_Regression_X" hidden="1">[2]최적단면!$C$88:$D$108</definedName>
    <definedName name="_Regression_Y" hidden="1">[2]최적단면!#REF!</definedName>
    <definedName name="_RL4">#REF!</definedName>
    <definedName name="_RL5">#REF!</definedName>
    <definedName name="_RL6">#REF!</definedName>
    <definedName name="_RL7">#REF!</definedName>
    <definedName name="_RO110">#REF!</definedName>
    <definedName name="_RO22">#REF!</definedName>
    <definedName name="_RO35">#REF!</definedName>
    <definedName name="_RO45">#REF!</definedName>
    <definedName name="_RO60">#REF!</definedName>
    <definedName name="_RO80">#REF!</definedName>
    <definedName name="_SA1">#REF!</definedName>
    <definedName name="_SBB1">#REF!</definedName>
    <definedName name="_SBB2">#REF!</definedName>
    <definedName name="_SBB3">#REF!</definedName>
    <definedName name="_SBB4">#REF!</definedName>
    <definedName name="_SBB5">#REF!</definedName>
    <definedName name="_SCH1">#REF!</definedName>
    <definedName name="_SH1">#REF!</definedName>
    <definedName name="_SH2">#REF!</definedName>
    <definedName name="_SH3">#REF!</definedName>
    <definedName name="_SHH1">#REF!</definedName>
    <definedName name="_SHH2">#REF!</definedName>
    <definedName name="_SHH3">#REF!</definedName>
    <definedName name="_SOR" hidden="1">#REF!</definedName>
    <definedName name="_Sort" hidden="1">#REF!</definedName>
    <definedName name="_SORT1" hidden="1">#REF!</definedName>
    <definedName name="_Sortt" hidden="1">#REF!</definedName>
    <definedName name="_sp1">[7]Sheet1!#REF!</definedName>
    <definedName name="_sp2">[7]Sheet1!#REF!</definedName>
    <definedName name="_sp3">[7]Sheet1!#REF!</definedName>
    <definedName name="_t5">#REF!</definedName>
    <definedName name="_Table1_In1" hidden="1">#REF!</definedName>
    <definedName name="_Table1_Out" hidden="1">#REF!</definedName>
    <definedName name="_TC1">#REF!</definedName>
    <definedName name="_TC2">#REF!</definedName>
    <definedName name="_Ted1">#REF!</definedName>
    <definedName name="_TJ0001">#REF!</definedName>
    <definedName name="_TJ0002">#REF!</definedName>
    <definedName name="_TJ0003">#REF!</definedName>
    <definedName name="_TJ0004">#REF!</definedName>
    <definedName name="_TJ0005">#REF!</definedName>
    <definedName name="_TJ0006">#REF!</definedName>
    <definedName name="_TJ0007">#REF!</definedName>
    <definedName name="_TJ0008">#REF!</definedName>
    <definedName name="_TJ0009">#REF!</definedName>
    <definedName name="_TJ0010">#REF!</definedName>
    <definedName name="_TJ0011">#REF!</definedName>
    <definedName name="_TJ0012">#REF!</definedName>
    <definedName name="_TJ0013">#REF!</definedName>
    <definedName name="_TJ0014">#REF!</definedName>
    <definedName name="_TJ0015">#REF!</definedName>
    <definedName name="_TJ0016">#REF!</definedName>
    <definedName name="_TJ0017">#REF!</definedName>
    <definedName name="_TJ0018">#REF!</definedName>
    <definedName name="_TJ0019">#REF!</definedName>
    <definedName name="_TJ0020">#REF!</definedName>
    <definedName name="_TJ0021">#REF!</definedName>
    <definedName name="_TJ0022">#REF!</definedName>
    <definedName name="_TJ0023">#REF!</definedName>
    <definedName name="_TJ0024">#REF!</definedName>
    <definedName name="_TJ0025">#REF!</definedName>
    <definedName name="_TJ0026">#REF!</definedName>
    <definedName name="_TJ0027">#REF!</definedName>
    <definedName name="_TJ0028">#REF!</definedName>
    <definedName name="_TJ0029">#REF!</definedName>
    <definedName name="_TJ0030">#REF!</definedName>
    <definedName name="_TJ0031">#REF!</definedName>
    <definedName name="_TJ0032">#REF!</definedName>
    <definedName name="_TJ0033">#REF!</definedName>
    <definedName name="_TJ0034">#REF!</definedName>
    <definedName name="_TJ0035">#REF!</definedName>
    <definedName name="_TJ0036">#REF!</definedName>
    <definedName name="_TJ0037">#REF!</definedName>
    <definedName name="_TJ0038">#REF!</definedName>
    <definedName name="_TJ0039">#REF!</definedName>
    <definedName name="_TJ0040">#REF!</definedName>
    <definedName name="_TJ0041">#REF!</definedName>
    <definedName name="_TJ0042">#REF!</definedName>
    <definedName name="_TJ0043">#REF!</definedName>
    <definedName name="_TJ0044">#REF!</definedName>
    <definedName name="_TJ0045">#REF!</definedName>
    <definedName name="_TJ0046">[21]토공!#REF!</definedName>
    <definedName name="_TJ0048">[21]토공!#REF!</definedName>
    <definedName name="_TJ0049">[21]토공!#REF!</definedName>
    <definedName name="_TK0004">#REF!</definedName>
    <definedName name="_TK0005">#REF!</definedName>
    <definedName name="_TK0006">#REF!</definedName>
    <definedName name="_TK0007">#REF!</definedName>
    <definedName name="_TK0008">#REF!</definedName>
    <definedName name="_TK0009">#REF!</definedName>
    <definedName name="_TK0010">#REF!</definedName>
    <definedName name="_TK0011">#REF!</definedName>
    <definedName name="_TK0012">#REF!</definedName>
    <definedName name="_TK0013">#REF!</definedName>
    <definedName name="_TK0014">#REF!</definedName>
    <definedName name="_TK0015">#REF!</definedName>
    <definedName name="_TK0016">#REF!</definedName>
    <definedName name="_TK0017">#REF!</definedName>
    <definedName name="_TK0018">#REF!</definedName>
    <definedName name="_TK0019">#REF!</definedName>
    <definedName name="_TK0020">#REF!</definedName>
    <definedName name="_TK0021">#REF!</definedName>
    <definedName name="_TK0022">#REF!</definedName>
    <definedName name="_TK0023">#REF!</definedName>
    <definedName name="_TK0024">#REF!</definedName>
    <definedName name="_TK0025">#REF!</definedName>
    <definedName name="_TK0026">#REF!</definedName>
    <definedName name="_TK0027">#REF!</definedName>
    <definedName name="_TK0028">#REF!</definedName>
    <definedName name="_TK0029">#REF!</definedName>
    <definedName name="_TK0030">#REF!</definedName>
    <definedName name="_TK0031">#REF!</definedName>
    <definedName name="_TK0032">#REF!</definedName>
    <definedName name="_TK0033">#REF!</definedName>
    <definedName name="_TK0034">#REF!</definedName>
    <definedName name="_TK0035">#REF!</definedName>
    <definedName name="_TK0036">#REF!</definedName>
    <definedName name="_TK0037">#REF!</definedName>
    <definedName name="_TK0038">#REF!</definedName>
    <definedName name="_TK0039">#REF!</definedName>
    <definedName name="_TK0040">#REF!</definedName>
    <definedName name="_TK0041">#REF!</definedName>
    <definedName name="_TK0042">#REF!</definedName>
    <definedName name="_TK0043">#REF!</definedName>
    <definedName name="_TK0044">#REF!</definedName>
    <definedName name="_TK0045">#REF!</definedName>
    <definedName name="_TK0046">[21]토공!#REF!</definedName>
    <definedName name="_TK0048">[21]토공!#REF!</definedName>
    <definedName name="_TK0049">[21]토공!#REF!</definedName>
    <definedName name="_TL0004">#REF!</definedName>
    <definedName name="_TL0005">#REF!</definedName>
    <definedName name="_TL0006">#REF!</definedName>
    <definedName name="_TL0007">#REF!</definedName>
    <definedName name="_TL0008">#REF!</definedName>
    <definedName name="_TL0009">#REF!</definedName>
    <definedName name="_TL0010">#REF!</definedName>
    <definedName name="_TL0011">#REF!</definedName>
    <definedName name="_TL0012">#REF!</definedName>
    <definedName name="_TL0013">#REF!</definedName>
    <definedName name="_TL0014">#REF!</definedName>
    <definedName name="_TL0015">#REF!</definedName>
    <definedName name="_TL0016">#REF!</definedName>
    <definedName name="_TL0017">#REF!</definedName>
    <definedName name="_TL0018">#REF!</definedName>
    <definedName name="_TL0019">#REF!</definedName>
    <definedName name="_TL0020">#REF!</definedName>
    <definedName name="_TL0021">#REF!</definedName>
    <definedName name="_TL0022">#REF!</definedName>
    <definedName name="_TL0023">#REF!</definedName>
    <definedName name="_TL0024">#REF!</definedName>
    <definedName name="_TL0025">#REF!</definedName>
    <definedName name="_TL0026">#REF!</definedName>
    <definedName name="_TL0027">#REF!</definedName>
    <definedName name="_TL0028">#REF!</definedName>
    <definedName name="_TL0029">#REF!</definedName>
    <definedName name="_TL0030">#REF!</definedName>
    <definedName name="_TL0031">#REF!</definedName>
    <definedName name="_TL0032">#REF!</definedName>
    <definedName name="_TL0033">#REF!</definedName>
    <definedName name="_TL0034">#REF!</definedName>
    <definedName name="_TL0035">#REF!</definedName>
    <definedName name="_TL0036">#REF!</definedName>
    <definedName name="_TL0037">#REF!</definedName>
    <definedName name="_TL0038">#REF!</definedName>
    <definedName name="_TL0039">#REF!</definedName>
    <definedName name="_TL0040">#REF!</definedName>
    <definedName name="_TL0041">#REF!</definedName>
    <definedName name="_TL0042">#REF!</definedName>
    <definedName name="_TL0043">#REF!</definedName>
    <definedName name="_TL0044">#REF!</definedName>
    <definedName name="_TL0045">#REF!</definedName>
    <definedName name="_TL0046">#REF!</definedName>
    <definedName name="_TL0048">[21]토공!#REF!</definedName>
    <definedName name="_TL0049">[21]토공!#REF!</definedName>
    <definedName name="_TL0114">[22]배수공1!#REF!</definedName>
    <definedName name="_TN0004">#REF!</definedName>
    <definedName name="_TN0005">#REF!</definedName>
    <definedName name="_TN0006">#REF!</definedName>
    <definedName name="_TN0007">#REF!</definedName>
    <definedName name="_TN0008">#REF!</definedName>
    <definedName name="_TN0009">#REF!</definedName>
    <definedName name="_TN0010">#REF!</definedName>
    <definedName name="_TN0011">#REF!</definedName>
    <definedName name="_TN0012">#REF!</definedName>
    <definedName name="_TN0013">#REF!</definedName>
    <definedName name="_TN0014">#REF!</definedName>
    <definedName name="_TN0015">#REF!</definedName>
    <definedName name="_TN0016">#REF!</definedName>
    <definedName name="_TN0017">#REF!</definedName>
    <definedName name="_TN0018">#REF!</definedName>
    <definedName name="_TN0019">#REF!</definedName>
    <definedName name="_TN0020">#REF!</definedName>
    <definedName name="_TN0021">#REF!</definedName>
    <definedName name="_TN0022">#REF!</definedName>
    <definedName name="_TN0023">#REF!</definedName>
    <definedName name="_TN0024">#REF!</definedName>
    <definedName name="_TN0025">#REF!</definedName>
    <definedName name="_TN0026">#REF!</definedName>
    <definedName name="_TN0027">#REF!</definedName>
    <definedName name="_TN0028">#REF!</definedName>
    <definedName name="_TN0029">#REF!</definedName>
    <definedName name="_TN0030">#REF!</definedName>
    <definedName name="_TN0031">#REF!</definedName>
    <definedName name="_TN0032">#REF!</definedName>
    <definedName name="_TN0033">#REF!</definedName>
    <definedName name="_TN0034">#REF!</definedName>
    <definedName name="_TN0035">#REF!</definedName>
    <definedName name="_TN0036">#REF!</definedName>
    <definedName name="_TN0037">#REF!</definedName>
    <definedName name="_TN0038">#REF!</definedName>
    <definedName name="_TN0039">#REF!</definedName>
    <definedName name="_TN0040">#REF!</definedName>
    <definedName name="_TN0041">#REF!</definedName>
    <definedName name="_TN0042">#REF!</definedName>
    <definedName name="_TN0043">#REF!</definedName>
    <definedName name="_TN0044">#REF!</definedName>
    <definedName name="_TN0045">#REF!</definedName>
    <definedName name="_TN0046">[21]토공!#REF!</definedName>
    <definedName name="_TN0048">[21]토공!#REF!</definedName>
    <definedName name="_TN0049">[21]토공!#REF!</definedName>
    <definedName name="_Ts1">#REF!</definedName>
    <definedName name="_TW1">#REF!</definedName>
    <definedName name="_TW2">#REF!</definedName>
    <definedName name="_Ty1">[7]Sheet1!$D$29</definedName>
    <definedName name="_Ty2">[7]Sheet1!$D$35</definedName>
    <definedName name="_w1" hidden="1">'[4]6PILE  (돌출)'!#REF!</definedName>
    <definedName name="_woogi" hidden="1">[7]Sheet1!$A$3:$G$55</definedName>
    <definedName name="_woogi2" hidden="1">[7]Sheet1!$A$3:$G$55</definedName>
    <definedName name="_woogi24" hidden="1">#REF!</definedName>
    <definedName name="_woogi3" hidden="1">[7]Sheet1!$A$3:$G$55</definedName>
    <definedName name="_WW7">#REF!</definedName>
    <definedName name="_WW8">#REF!</definedName>
    <definedName name="_x1" hidden="1">'[5]6PILE  (돌출)'!#REF!</definedName>
    <definedName name="_x4" hidden="1">'[5]6PILE  (돌출)'!#REF!</definedName>
    <definedName name="_XS1">[20]교각계산!$M$40</definedName>
    <definedName name="_재ㅐ햐" hidden="1">[7]Sheet1!$A$3:$G$55</definedName>
    <definedName name="\a">#N/A</definedName>
    <definedName name="\c">#N/A</definedName>
    <definedName name="\p">#REF!</definedName>
    <definedName name="\P1">'[23]#REF'!$M$16:$M$18</definedName>
    <definedName name="\q">#N/A</definedName>
    <definedName name="\r">#N/A</definedName>
    <definedName name="\s">#N/A</definedName>
    <definedName name="\z">#N/A</definedName>
    <definedName name="a_14">'[24]단위수량(출력X)'!#REF!</definedName>
    <definedName name="A_16">[25]옹벽철근!#REF!</definedName>
    <definedName name="A_19">[25]옹벽철근!#REF!</definedName>
    <definedName name="a_2">'[24]단위수량(출력X)'!#REF!</definedName>
    <definedName name="A_22">[25]옹벽철근!#REF!</definedName>
    <definedName name="A_25">[25]옹벽철근!#REF!</definedName>
    <definedName name="A_29">[25]옹벽철근!#REF!</definedName>
    <definedName name="a_3">'[24]단위수량(출력X)'!#REF!</definedName>
    <definedName name="a_4">'[24]단위수량(출력X)'!#REF!</definedName>
    <definedName name="a_5">'[24]단위수량(출력X)'!#REF!</definedName>
    <definedName name="a_6">[24]수량집계!#REF!</definedName>
    <definedName name="a_7">'[24]단위수량(출력X)'!#REF!</definedName>
    <definedName name="a_8">'[24]단위수량(출력X)'!#REF!</definedName>
    <definedName name="a_9">'[24]단위수량(출력X)'!#REF!</definedName>
    <definedName name="A1..A2_">#N/A</definedName>
    <definedName name="A1..A200_">#N/A</definedName>
    <definedName name="A10B2L">[19]INPUT!#REF!</definedName>
    <definedName name="A10B2R">[19]INPUT!#REF!</definedName>
    <definedName name="A10B3L">[19]INPUT!#REF!</definedName>
    <definedName name="A10B3R">[19]INPUT!#REF!</definedName>
    <definedName name="A10B4L">[19]INPUT!#REF!</definedName>
    <definedName name="A10B4R">[19]INPUT!#REF!</definedName>
    <definedName name="A10BFL">[19]INPUT!#REF!</definedName>
    <definedName name="A10BFR">[19]INPUT!#REF!</definedName>
    <definedName name="A10BQL">[19]INPUT!#REF!</definedName>
    <definedName name="A10BQR">[19]INPUT!#REF!</definedName>
    <definedName name="A10L1L">[19]INPUT!#REF!</definedName>
    <definedName name="A10L1R">[19]INPUT!#REF!</definedName>
    <definedName name="A10L2L">[19]INPUT!#REF!</definedName>
    <definedName name="A10L2R">[19]INPUT!#REF!</definedName>
    <definedName name="A10L3L">[19]INPUT!#REF!</definedName>
    <definedName name="A10L3R">[19]INPUT!#REF!</definedName>
    <definedName name="A10L4L">[19]INPUT!#REF!</definedName>
    <definedName name="A10L4R">[19]INPUT!#REF!</definedName>
    <definedName name="A10LFL">[19]INPUT!#REF!</definedName>
    <definedName name="A10LFR">[19]INPUT!#REF!</definedName>
    <definedName name="A10LQL">[19]INPUT!#REF!</definedName>
    <definedName name="A10LQR">[19]INPUT!#REF!</definedName>
    <definedName name="A12..A13_">#N/A</definedName>
    <definedName name="A3B1L">[19]INPUT!#REF!</definedName>
    <definedName name="A3B1R">[19]INPUT!#REF!</definedName>
    <definedName name="A3B2L">[19]INPUT!#REF!</definedName>
    <definedName name="A3B2R">[19]INPUT!#REF!</definedName>
    <definedName name="A3B3L">[19]INPUT!#REF!</definedName>
    <definedName name="A3B3R">[19]INPUT!#REF!</definedName>
    <definedName name="A3B4L">[19]INPUT!#REF!</definedName>
    <definedName name="A3B4R">[19]INPUT!#REF!</definedName>
    <definedName name="A3BFL">[19]INPUT!#REF!</definedName>
    <definedName name="A3BFR">[19]INPUT!#REF!</definedName>
    <definedName name="A3BQL">[19]INPUT!#REF!</definedName>
    <definedName name="A3BQR">[19]INPUT!#REF!</definedName>
    <definedName name="A3L1L">[19]INPUT!#REF!</definedName>
    <definedName name="A3L1R">[19]INPUT!#REF!</definedName>
    <definedName name="A3L2L">[19]INPUT!#REF!</definedName>
    <definedName name="A3L2R">[19]INPUT!#REF!</definedName>
    <definedName name="A3L3L">[19]INPUT!#REF!</definedName>
    <definedName name="A3L3R">[19]INPUT!#REF!</definedName>
    <definedName name="A3L4L">[19]INPUT!#REF!</definedName>
    <definedName name="A3L4R">[19]INPUT!#REF!</definedName>
    <definedName name="A3LFL">[19]INPUT!#REF!</definedName>
    <definedName name="A3LFR">[19]INPUT!#REF!</definedName>
    <definedName name="A3LQL">[19]INPUT!#REF!</definedName>
    <definedName name="A3LQR">[19]INPUT!#REF!</definedName>
    <definedName name="A4B1L">[19]INPUT!#REF!</definedName>
    <definedName name="A4B1R">[19]INPUT!#REF!</definedName>
    <definedName name="A4B2L">[19]INPUT!#REF!</definedName>
    <definedName name="A4B2R">[19]INPUT!#REF!</definedName>
    <definedName name="A4B3L">[19]INPUT!#REF!</definedName>
    <definedName name="A4B3R">[19]INPUT!#REF!</definedName>
    <definedName name="A4B4L">[19]INPUT!#REF!</definedName>
    <definedName name="A4B4R">[19]INPUT!#REF!</definedName>
    <definedName name="A4BFL">[19]INPUT!#REF!</definedName>
    <definedName name="A4BFR">[19]INPUT!#REF!</definedName>
    <definedName name="A4BQL">[19]INPUT!#REF!</definedName>
    <definedName name="A4BQR">[19]INPUT!#REF!</definedName>
    <definedName name="A4L1L">[19]INPUT!#REF!</definedName>
    <definedName name="A4L1R">[19]INPUT!#REF!</definedName>
    <definedName name="A4L2L">[19]INPUT!#REF!</definedName>
    <definedName name="A4L2R">[19]INPUT!#REF!</definedName>
    <definedName name="A4L3L">[19]INPUT!#REF!</definedName>
    <definedName name="A4L3R">[19]INPUT!#REF!</definedName>
    <definedName name="A4L4L">[19]INPUT!#REF!</definedName>
    <definedName name="A4L4R">[19]INPUT!#REF!</definedName>
    <definedName name="A4LFL">[19]INPUT!#REF!</definedName>
    <definedName name="A4LFR">[19]INPUT!#REF!</definedName>
    <definedName name="A4LQL">[19]INPUT!#REF!</definedName>
    <definedName name="A4LQR">[19]INPUT!#REF!</definedName>
    <definedName name="A5B1L">[19]INPUT!#REF!</definedName>
    <definedName name="A5B1R">[19]INPUT!#REF!</definedName>
    <definedName name="A5B2L">[19]INPUT!#REF!</definedName>
    <definedName name="A5B2R">[19]INPUT!#REF!</definedName>
    <definedName name="A5B3L">[19]INPUT!#REF!</definedName>
    <definedName name="A5B3R">[19]INPUT!#REF!</definedName>
    <definedName name="A5B4L">[19]INPUT!#REF!</definedName>
    <definedName name="A5B4R">[19]INPUT!#REF!</definedName>
    <definedName name="A5BFL">[19]INPUT!#REF!</definedName>
    <definedName name="A5BFR">[19]INPUT!#REF!</definedName>
    <definedName name="A5BQL">[19]INPUT!#REF!</definedName>
    <definedName name="A5BQR">[19]INPUT!#REF!</definedName>
    <definedName name="A5L1L">[19]INPUT!#REF!</definedName>
    <definedName name="A5L1R">[19]INPUT!#REF!</definedName>
    <definedName name="A5L2L">[19]INPUT!#REF!</definedName>
    <definedName name="A5L2R">[19]INPUT!#REF!</definedName>
    <definedName name="A5L3L">[19]INPUT!#REF!</definedName>
    <definedName name="A5L3R">[19]INPUT!#REF!</definedName>
    <definedName name="A5L4L">[19]INPUT!#REF!</definedName>
    <definedName name="A5L4R">[19]INPUT!#REF!</definedName>
    <definedName name="A5LFL">[19]INPUT!#REF!</definedName>
    <definedName name="A5LFR">[19]INPUT!#REF!</definedName>
    <definedName name="A5LQL">[19]INPUT!#REF!</definedName>
    <definedName name="A5LQR">[19]INPUT!#REF!</definedName>
    <definedName name="A6B1L">[19]INPUT!#REF!</definedName>
    <definedName name="A6B1R">[19]INPUT!#REF!</definedName>
    <definedName name="A6B2L">[19]INPUT!#REF!</definedName>
    <definedName name="A6B2R">[19]INPUT!#REF!</definedName>
    <definedName name="A6B3L">[19]INPUT!#REF!</definedName>
    <definedName name="A6B3R">[19]INPUT!#REF!</definedName>
    <definedName name="A6B4L">[19]INPUT!#REF!</definedName>
    <definedName name="A6B4R">[19]INPUT!#REF!</definedName>
    <definedName name="A6BFL">[19]INPUT!#REF!</definedName>
    <definedName name="A6BFR">[19]INPUT!#REF!</definedName>
    <definedName name="A6BQL">[19]INPUT!#REF!</definedName>
    <definedName name="A6BQR">[19]INPUT!#REF!</definedName>
    <definedName name="A6L1L">[19]INPUT!#REF!</definedName>
    <definedName name="A6L1R">[19]INPUT!#REF!</definedName>
    <definedName name="A6L2L">[19]INPUT!#REF!</definedName>
    <definedName name="A6L2R">[19]INPUT!#REF!</definedName>
    <definedName name="A6L3L">[19]INPUT!#REF!</definedName>
    <definedName name="A6L3R">[19]INPUT!#REF!</definedName>
    <definedName name="A6L4L">[19]INPUT!#REF!</definedName>
    <definedName name="A6L4R">[19]INPUT!#REF!</definedName>
    <definedName name="A6LFL">[19]INPUT!#REF!</definedName>
    <definedName name="A6LFR">[19]INPUT!#REF!</definedName>
    <definedName name="A6LQL">[19]INPUT!#REF!</definedName>
    <definedName name="A6LQR">[19]INPUT!#REF!</definedName>
    <definedName name="A7B1L">[19]INPUT!#REF!</definedName>
    <definedName name="A7B1R">[19]INPUT!#REF!</definedName>
    <definedName name="A7B2L">[19]INPUT!#REF!</definedName>
    <definedName name="A7B2R">[19]INPUT!#REF!</definedName>
    <definedName name="A7B3L">[19]INPUT!#REF!</definedName>
    <definedName name="A7B3R">[19]INPUT!#REF!</definedName>
    <definedName name="A7B4L">[19]INPUT!#REF!</definedName>
    <definedName name="A7B4R">[19]INPUT!#REF!</definedName>
    <definedName name="A7BFL">[19]INPUT!#REF!</definedName>
    <definedName name="A7BFR">[19]INPUT!#REF!</definedName>
    <definedName name="A7BQL">[19]INPUT!#REF!</definedName>
    <definedName name="A7BQR">[19]INPUT!#REF!</definedName>
    <definedName name="A7L1L">[19]INPUT!#REF!</definedName>
    <definedName name="A7L1R">[19]INPUT!#REF!</definedName>
    <definedName name="A7L2L">[19]INPUT!#REF!</definedName>
    <definedName name="A7L2R">[19]INPUT!#REF!</definedName>
    <definedName name="A7L3L">[19]INPUT!#REF!</definedName>
    <definedName name="A7L3R">[19]INPUT!#REF!</definedName>
    <definedName name="A7L4L">[19]INPUT!#REF!</definedName>
    <definedName name="A7L4R">[19]INPUT!#REF!</definedName>
    <definedName name="A7LFL">[19]INPUT!#REF!</definedName>
    <definedName name="A7LFR">[19]INPUT!#REF!</definedName>
    <definedName name="A7LQL">[19]INPUT!#REF!</definedName>
    <definedName name="A7LQR">[19]INPUT!#REF!</definedName>
    <definedName name="A8B1L">[19]INPUT!#REF!</definedName>
    <definedName name="A8B1R">[19]INPUT!#REF!</definedName>
    <definedName name="A8B2L">[19]INPUT!#REF!</definedName>
    <definedName name="A8B2R">[19]INPUT!#REF!</definedName>
    <definedName name="A8B3L">[19]INPUT!#REF!</definedName>
    <definedName name="A8B3R">[19]INPUT!#REF!</definedName>
    <definedName name="A8B4L">[19]INPUT!#REF!</definedName>
    <definedName name="A8B4R">[19]INPUT!#REF!</definedName>
    <definedName name="A8BFL">[19]INPUT!#REF!</definedName>
    <definedName name="A8BFR">[19]INPUT!#REF!</definedName>
    <definedName name="A8BQL">[19]INPUT!#REF!</definedName>
    <definedName name="A8BQR">[19]INPUT!#REF!</definedName>
    <definedName name="A8L1L">[19]INPUT!#REF!</definedName>
    <definedName name="A8L1R">[19]INPUT!#REF!</definedName>
    <definedName name="A8L2L">[19]INPUT!#REF!</definedName>
    <definedName name="A8L2R">[19]INPUT!#REF!</definedName>
    <definedName name="A8L3L">[19]INPUT!#REF!</definedName>
    <definedName name="A8L3R">[19]INPUT!#REF!</definedName>
    <definedName name="A8L4L">[19]INPUT!#REF!</definedName>
    <definedName name="A8L4R">[19]INPUT!#REF!</definedName>
    <definedName name="A8LFL">[19]INPUT!#REF!</definedName>
    <definedName name="A8LFR">[19]INPUT!#REF!</definedName>
    <definedName name="A8LQL">[19]INPUT!#REF!</definedName>
    <definedName name="A8LQR">[19]INPUT!#REF!</definedName>
    <definedName name="A9B1L">[19]INPUT!#REF!</definedName>
    <definedName name="A9B1R">[19]INPUT!#REF!</definedName>
    <definedName name="A9B2L">[19]INPUT!#REF!</definedName>
    <definedName name="A9B2R">[19]INPUT!#REF!</definedName>
    <definedName name="A9B3L">[19]INPUT!#REF!</definedName>
    <definedName name="A9B3R">[19]INPUT!#REF!</definedName>
    <definedName name="A9B4L">[19]INPUT!#REF!</definedName>
    <definedName name="A9B4R">[19]INPUT!#REF!</definedName>
    <definedName name="A9BFL">[19]INPUT!#REF!</definedName>
    <definedName name="A9BFR">[19]INPUT!#REF!</definedName>
    <definedName name="A9BQL">[19]INPUT!#REF!</definedName>
    <definedName name="A9BQR">[19]INPUT!#REF!</definedName>
    <definedName name="A9L1L">[19]INPUT!#REF!</definedName>
    <definedName name="A9L1R">[19]INPUT!#REF!</definedName>
    <definedName name="A9L2L">[19]INPUT!#REF!</definedName>
    <definedName name="A9L2R">[19]INPUT!#REF!</definedName>
    <definedName name="A9L3L">[19]INPUT!#REF!</definedName>
    <definedName name="A9L3R">[19]INPUT!#REF!</definedName>
    <definedName name="A9L4L">[19]INPUT!#REF!</definedName>
    <definedName name="A9L4R">[19]INPUT!#REF!</definedName>
    <definedName name="A9LFL">[19]INPUT!#REF!</definedName>
    <definedName name="A9LFR">[19]INPUT!#REF!</definedName>
    <definedName name="A9LQL">[19]INPUT!#REF!</definedName>
    <definedName name="A9LQR">[19]INPUT!#REF!</definedName>
    <definedName name="AA" hidden="1">[26]날개벽수량표!#REF!</definedName>
    <definedName name="aaaa">[27]입찰안!#REF!</definedName>
    <definedName name="aaaa_1" hidden="1">{#N/A,#N/A,FALSE,"조골재"}</definedName>
    <definedName name="aaaaa" hidden="1">{#N/A,#N/A,FALSE,"조골재"}</definedName>
    <definedName name="aaaaa_1" hidden="1">{#N/A,#N/A,FALSE,"조골재"}</definedName>
    <definedName name="aaaaaa" hidden="1">{#N/A,#N/A,FALSE,"속도"}</definedName>
    <definedName name="aaaaaaaaaa" hidden="1">{#N/A,#N/A,FALSE,"운반시간"}</definedName>
    <definedName name="aaaaaaaaaa_1" hidden="1">{#N/A,#N/A,FALSE,"운반시간"}</definedName>
    <definedName name="AAAAAAAAAAAA"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aaae" hidden="1">{#N/A,#N/A,FALSE,"골재소요량";#N/A,#N/A,FALSE,"골재소요량"}</definedName>
    <definedName name="aaaagg">[7]Sheet1!$T$25</definedName>
    <definedName name="AAWF">'[28]ABUT수량-A1'!$T$25</definedName>
    <definedName name="abd" hidden="1">{#N/A,#N/A,FALSE,"골재소요량";#N/A,#N/A,FALSE,"골재소요량"}</definedName>
    <definedName name="Access_Button" hidden="1">"KT과금거리_지역좌표_970827_거리계산표_List"</definedName>
    <definedName name="ACD3L">[19]INPUT!#REF!</definedName>
    <definedName name="ACD3R">[19]INPUT!#REF!</definedName>
    <definedName name="ACD4L">[19]INPUT!#REF!</definedName>
    <definedName name="ACD4R">[19]INPUT!#REF!</definedName>
    <definedName name="ACD5L">[19]INPUT!#REF!</definedName>
    <definedName name="ACD5R">[19]INPUT!#REF!</definedName>
    <definedName name="ACD6L">[19]INPUT!#REF!</definedName>
    <definedName name="ACD6R">[19]INPUT!#REF!</definedName>
    <definedName name="ACD7L">[19]INPUT!#REF!</definedName>
    <definedName name="ACD7R">[19]INPUT!#REF!</definedName>
    <definedName name="ACD8L">[19]INPUT!#REF!</definedName>
    <definedName name="ACD8R">[19]INPUT!#REF!</definedName>
    <definedName name="ACD9L">[19]INPUT!#REF!</definedName>
    <definedName name="ACD9R">[19]INPUT!#REF!</definedName>
    <definedName name="ACE10L">[19]INPUT!#REF!</definedName>
    <definedName name="ACE10R">[19]INPUT!#REF!</definedName>
    <definedName name="ACE3L">[19]INPUT!#REF!</definedName>
    <definedName name="ACE3R">[19]INPUT!#REF!</definedName>
    <definedName name="ACE4L">[19]INPUT!#REF!</definedName>
    <definedName name="ACE4R">[19]INPUT!#REF!</definedName>
    <definedName name="ACE5L">[19]INPUT!#REF!</definedName>
    <definedName name="ACE5R">[19]INPUT!#REF!</definedName>
    <definedName name="ACE6L">[19]INPUT!#REF!</definedName>
    <definedName name="ACE6R">[19]INPUT!#REF!</definedName>
    <definedName name="ACE7L">[19]INPUT!#REF!</definedName>
    <definedName name="ACE7R">[19]INPUT!#REF!</definedName>
    <definedName name="ACE8L">[19]INPUT!#REF!</definedName>
    <definedName name="ACE8R">[19]INPUT!#REF!</definedName>
    <definedName name="ACE9L">[19]INPUT!#REF!</definedName>
    <definedName name="ACE9R">[19]INPUT!#REF!</definedName>
    <definedName name="ACH10L">[19]INPUT!#REF!</definedName>
    <definedName name="ACH10R">[19]INPUT!#REF!</definedName>
    <definedName name="ACH3L">[19]INPUT!#REF!</definedName>
    <definedName name="ACH3R">[19]INPUT!#REF!</definedName>
    <definedName name="ACH4L">[19]INPUT!#REF!</definedName>
    <definedName name="ACH4R">[19]INPUT!#REF!</definedName>
    <definedName name="ACH5L">[19]INPUT!#REF!</definedName>
    <definedName name="ACH5R">[19]INPUT!#REF!</definedName>
    <definedName name="ACH6L">[19]INPUT!#REF!</definedName>
    <definedName name="ACH6R">[19]INPUT!#REF!</definedName>
    <definedName name="ACH7L">[19]INPUT!#REF!</definedName>
    <definedName name="ACH7R">[19]INPUT!#REF!</definedName>
    <definedName name="ACH8L">[19]INPUT!#REF!</definedName>
    <definedName name="ACH8R">[19]INPUT!#REF!</definedName>
    <definedName name="ACH9L">[19]INPUT!#REF!</definedName>
    <definedName name="ACH9R">[19]INPUT!#REF!</definedName>
    <definedName name="a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DFASDF">[25]옹벽철근!#REF!</definedName>
    <definedName name="adfdge" hidden="1">{#N/A,#N/A,FALSE,"2~8번"}</definedName>
    <definedName name="adfe">[7]Sheet1!$T$25</definedName>
    <definedName name="ae"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f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g">#REF!</definedName>
    <definedName name="ag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H">'[29]가압장(토목)'!#REF!</definedName>
    <definedName name="ah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LPA">[7]Sheet1!#REF!</definedName>
    <definedName name="ALPHA">[7]Sheet1!#REF!</definedName>
    <definedName name="an"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n21_ea">#REF!</definedName>
    <definedName name="an22_ea">#REF!</definedName>
    <definedName name="ANFRK2">#REF!</definedName>
    <definedName name="ANFRK3">#REF!</definedName>
    <definedName name="anfrkk">#REF!</definedName>
    <definedName name="ANGLE1">#REF!</definedName>
    <definedName name="ANGLE21">#REF!</definedName>
    <definedName name="ANGLE22">#REF!</definedName>
    <definedName name="ann"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nscount" hidden="1">1</definedName>
    <definedName name="aqaq">'[30]ABUT수량-A1'!$T$25</definedName>
    <definedName name="aqwz" hidden="1">{#N/A,#N/A,FALSE,"조골재"}</definedName>
    <definedName name="AREA1">[31]집수정!$B$27:$L$32</definedName>
    <definedName name="AREA2">[31]집수정!$B$37:$L$42</definedName>
    <definedName name="arr"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SA">[7]Sheet1!$O$146</definedName>
    <definedName name="asdas" hidden="1">{#N/A,#N/A,FALSE,"조골재"}</definedName>
    <definedName name="asdf" hidden="1">{#N/A,#N/A,FALSE,"단가표지"}</definedName>
    <definedName name="ASE">[7]Sheet1!$E$174</definedName>
    <definedName name="ASF" hidden="1">{#N/A,#N/A,FALSE,"2~8번"}</definedName>
    <definedName name="ASGF" hidden="1">{#N/A,#N/A,FALSE,"2~8번"}</definedName>
    <definedName name="ASS">#REF!</definedName>
    <definedName name="ASSFSDF" hidden="1">{#N/A,#N/A,FALSE,"2~8번"}</definedName>
    <definedName name="AST">#REF!</definedName>
    <definedName name="AVF">#REF!</definedName>
    <definedName name="avvv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vvvv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W">#REF!</definedName>
    <definedName name="A삼">#REF!</definedName>
    <definedName name="A이">#REF!</definedName>
    <definedName name="A일">#REF!</definedName>
    <definedName name="B">#REF!</definedName>
    <definedName name="B.1">#REF!</definedName>
    <definedName name="B.2">#REF!</definedName>
    <definedName name="B.3">#REF!</definedName>
    <definedName name="B.4">#REF!</definedName>
    <definedName name="B.P장설치" hidden="1">{#N/A,#N/A,FALSE,"2~8번"}</definedName>
    <definedName name="B_">#REF!</definedName>
    <definedName name="B__6___6">[10]수로교총재료집계!$A$6:$R$32,[10]수로교총재료집계!$A$33:$R$39</definedName>
    <definedName name="b_12">'[24]단위수량(출력X)'!#REF!</definedName>
    <definedName name="b_13">'[24]단위수량(출력X)'!#REF!</definedName>
    <definedName name="b_14">'[24]단위수량(출력X)'!#REF!</definedName>
    <definedName name="B_16">[25]옹벽철근!#REF!</definedName>
    <definedName name="B_19">[25]옹벽철근!#REF!</definedName>
    <definedName name="b_2">'[24]단위수량(출력X)'!#REF!</definedName>
    <definedName name="B_22">[25]옹벽철근!#REF!</definedName>
    <definedName name="B_25">[25]옹벽철근!#REF!</definedName>
    <definedName name="B_29">[25]옹벽철근!#REF!</definedName>
    <definedName name="b_3">'[24]단위수량(출력X)'!#REF!</definedName>
    <definedName name="b_4">'[24]단위수량(출력X)'!#REF!</definedName>
    <definedName name="b_5">'[24]단위수량(출력X)'!#REF!</definedName>
    <definedName name="b_6">[24]수량집계!#REF!</definedName>
    <definedName name="b_7">'[24]단위수량(출력X)'!#REF!</definedName>
    <definedName name="b_8">'[24]단위수량(출력X)'!#REF!</definedName>
    <definedName name="b_9">'[24]단위수량(출력X)'!#REF!</definedName>
    <definedName name="B_H">#REF!</definedName>
    <definedName name="B_HUNCH">#REF!</definedName>
    <definedName name="B_L">#REF!</definedName>
    <definedName name="B_M">#REF!</definedName>
    <definedName name="B_P1">#REF!</definedName>
    <definedName name="B_P2">#REF!</definedName>
    <definedName name="B_P3">#REF!</definedName>
    <definedName name="B_P4">#REF!</definedName>
    <definedName name="B_U">#REF!</definedName>
    <definedName name="B_Y">#REF!</definedName>
    <definedName name="B10A1P">#REF!</definedName>
    <definedName name="b10a1t">#REF!</definedName>
    <definedName name="b10a2p">#REF!</definedName>
    <definedName name="b10a2t">#REF!</definedName>
    <definedName name="B11A1P">#REF!</definedName>
    <definedName name="b11a1t">#REF!</definedName>
    <definedName name="b11a2p">#REF!</definedName>
    <definedName name="b11a2t">#REF!</definedName>
    <definedName name="B12A1P">#REF!</definedName>
    <definedName name="b12a1t">#REF!</definedName>
    <definedName name="b12a2p">#REF!</definedName>
    <definedName name="b12a2t">#REF!</definedName>
    <definedName name="B13A1P">#REF!</definedName>
    <definedName name="b13a1t">#REF!</definedName>
    <definedName name="b13a2p">#REF!</definedName>
    <definedName name="b13a2t">#REF!</definedName>
    <definedName name="B14A1P">#REF!</definedName>
    <definedName name="b14a1t">#REF!</definedName>
    <definedName name="b14a2p">#REF!</definedName>
    <definedName name="b14a2t">#REF!</definedName>
    <definedName name="B15A1P">#REF!</definedName>
    <definedName name="b15a1t">#REF!</definedName>
    <definedName name="b15a2p">#REF!</definedName>
    <definedName name="b15a2t">#REF!</definedName>
    <definedName name="B16A1T">#REF!</definedName>
    <definedName name="B16A2P">#REF!</definedName>
    <definedName name="B1A">#REF!</definedName>
    <definedName name="B1A1P">#REF!</definedName>
    <definedName name="b1a1t">#REF!</definedName>
    <definedName name="b1a2p">#REF!</definedName>
    <definedName name="b1a2t">#REF!</definedName>
    <definedName name="B1B">#REF!</definedName>
    <definedName name="B1C">#REF!</definedName>
    <definedName name="B1F">#REF!</definedName>
    <definedName name="B1WL">#REF!</definedName>
    <definedName name="B1WR">#REF!</definedName>
    <definedName name="B2A">#REF!</definedName>
    <definedName name="B2A1P">#REF!</definedName>
    <definedName name="b2a1t">#REF!</definedName>
    <definedName name="b2a2p">#REF!</definedName>
    <definedName name="b2a2t">#REF!</definedName>
    <definedName name="B2B">#REF!</definedName>
    <definedName name="B2C">#REF!</definedName>
    <definedName name="B2WL">#REF!</definedName>
    <definedName name="B2WR">#REF!</definedName>
    <definedName name="B30A1P">#REF!</definedName>
    <definedName name="b30a1t">#REF!</definedName>
    <definedName name="b30a2p">#REF!</definedName>
    <definedName name="b30a2t">#REF!</definedName>
    <definedName name="B3A">#REF!</definedName>
    <definedName name="B3A1P">#REF!</definedName>
    <definedName name="b3a1t">#REF!</definedName>
    <definedName name="b3a2p">#REF!</definedName>
    <definedName name="b3a2t">#REF!</definedName>
    <definedName name="B3B">#REF!</definedName>
    <definedName name="B4A">#REF!</definedName>
    <definedName name="B4A1P">#REF!</definedName>
    <definedName name="b4a1t">#REF!</definedName>
    <definedName name="b4a2p">#REF!</definedName>
    <definedName name="b4a2t">#REF!</definedName>
    <definedName name="B4B">#REF!</definedName>
    <definedName name="B5A">#REF!</definedName>
    <definedName name="B5A1P">#REF!</definedName>
    <definedName name="b5a1t">#REF!</definedName>
    <definedName name="b5a2p">#REF!</definedName>
    <definedName name="b5a2t">#REF!</definedName>
    <definedName name="B5B">[32]교각1!#REF!</definedName>
    <definedName name="b6a2p">#REF!</definedName>
    <definedName name="b6a2t">#REF!</definedName>
    <definedName name="B6B">[32]교각1!#REF!</definedName>
    <definedName name="b7a2p">#REF!</definedName>
    <definedName name="b7a2t">#REF!</definedName>
    <definedName name="B7B">[32]교각1!#REF!</definedName>
    <definedName name="b8a2p">#REF!</definedName>
    <definedName name="b8a2t">#REF!</definedName>
    <definedName name="B9A1P">#REF!</definedName>
    <definedName name="b9a1t">#REF!</definedName>
    <definedName name="b9a2p">#REF!</definedName>
    <definedName name="b9a2t">#REF!</definedName>
    <definedName name="BA">#REF!</definedName>
    <definedName name="BA1P">#REF!</definedName>
    <definedName name="ba1t">#REF!</definedName>
    <definedName name="ba2p">#REF!</definedName>
    <definedName name="ba2t">#REF!</definedName>
    <definedName name="back">[7]Sheet1!$D$113</definedName>
    <definedName name="bbf">#REF!</definedName>
    <definedName name="BC">[20]교각계산!$E$32</definedName>
    <definedName name="BEAB2">#REF!</definedName>
    <definedName name="BEAB3">#REF!</definedName>
    <definedName name="BEAB4">#REF!</definedName>
    <definedName name="BEAB5">#REF!</definedName>
    <definedName name="BEAR1">#REF!</definedName>
    <definedName name="BEAR2">#REF!</definedName>
    <definedName name="BEB">#REF!</definedName>
    <definedName name="BETA">[7]Sheet1!#REF!</definedName>
    <definedName name="BHB">#REF!</definedName>
    <definedName name="BHS">#REF!</definedName>
    <definedName name="BHU">#REF!</definedName>
    <definedName name="BLOCK">#REF!</definedName>
    <definedName name="BM">#REF!</definedName>
    <definedName name="BMM">#REF!</definedName>
    <definedName name="BMO">#REF!</definedName>
    <definedName name="bnn" hidden="1">{#N/A,#N/A,FALSE,"조골재"}</definedName>
    <definedName name="BOH10L">[19]INPUT!#REF!</definedName>
    <definedName name="BOH10R">[19]INPUT!#REF!</definedName>
    <definedName name="BOH3L">[19]INPUT!#REF!</definedName>
    <definedName name="BOH3R">[19]INPUT!#REF!</definedName>
    <definedName name="BOH4L">[19]INPUT!#REF!</definedName>
    <definedName name="BOH4R">[19]INPUT!#REF!</definedName>
    <definedName name="BOH5L">[19]INPUT!#REF!</definedName>
    <definedName name="BOH5R">[19]INPUT!#REF!</definedName>
    <definedName name="BOH6L">[19]INPUT!#REF!</definedName>
    <definedName name="BOH6R">[19]INPUT!#REF!</definedName>
    <definedName name="BOH7L">[19]INPUT!#REF!</definedName>
    <definedName name="BOH7R">[19]INPUT!#REF!</definedName>
    <definedName name="BOH8L">[19]INPUT!#REF!</definedName>
    <definedName name="BOH8R">[19]INPUT!#REF!</definedName>
    <definedName name="BOH9L">[19]INPUT!#REF!</definedName>
    <definedName name="BOH9R">[19]INPUT!#REF!</definedName>
    <definedName name="BOK10L">[19]INPUT!#REF!</definedName>
    <definedName name="BOK10R">[19]INPUT!#REF!</definedName>
    <definedName name="BOK3L">[19]INPUT!#REF!</definedName>
    <definedName name="BOK3R">[19]INPUT!#REF!</definedName>
    <definedName name="BOK4L">[19]INPUT!#REF!</definedName>
    <definedName name="BOK4R">[19]INPUT!#REF!</definedName>
    <definedName name="BOK5L">[19]INPUT!#REF!</definedName>
    <definedName name="BOK5R">[19]INPUT!#REF!</definedName>
    <definedName name="BOK6L">[19]INPUT!#REF!</definedName>
    <definedName name="BOK6R">[19]INPUT!#REF!</definedName>
    <definedName name="BOK7L">[19]INPUT!#REF!</definedName>
    <definedName name="BOK7R">[19]INPUT!#REF!</definedName>
    <definedName name="BOK8L">[19]INPUT!#REF!</definedName>
    <definedName name="BOK8R">[19]INPUT!#REF!</definedName>
    <definedName name="BOK9L">[19]INPUT!#REF!</definedName>
    <definedName name="BOK9R">[19]INPUT!#REF!</definedName>
    <definedName name="BOOK2" hidden="1">{#N/A,#N/A,TRUE,"손익보고"}</definedName>
    <definedName name="BOX깨" hidden="1">{#N/A,#N/A,FALSE,"구조2"}</definedName>
    <definedName name="BRACING">#REF!</definedName>
    <definedName name="BS">#REF!</definedName>
    <definedName name="bs_chekjum">'[33]guard(mac)'!$A$1</definedName>
    <definedName name="bs_chekplus">'[33]guard(mac)'!$C$1</definedName>
    <definedName name="bs_chekwave">'[33]guard(mac)'!$E$1</definedName>
    <definedName name="BSB"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BSV">#REF!</definedName>
    <definedName name="BT">'[29]가압장(토목)'!#REF!</definedName>
    <definedName name="BUF">[34]설계!$O$125</definedName>
    <definedName name="B이">#REF!</definedName>
    <definedName name="B일">#REF!</definedName>
    <definedName name="B제로">#REF!</definedName>
    <definedName name="C_1">#REF!</definedName>
    <definedName name="C_13">[25]옹벽철근!#REF!</definedName>
    <definedName name="C_16">[25]옹벽철근!#REF!</definedName>
    <definedName name="C_19">[25]옹벽철근!#REF!</definedName>
    <definedName name="C_29">[25]옹벽철근!#REF!</definedName>
    <definedName name="c_4">#REF!</definedName>
    <definedName name="c1.a1p">#REF!</definedName>
    <definedName name="c1.a1t">#REF!</definedName>
    <definedName name="c1.a2p">#REF!</definedName>
    <definedName name="c1.a2t">#REF!</definedName>
    <definedName name="c2.a1p">#REF!</definedName>
    <definedName name="c2.a1t">#REF!</definedName>
    <definedName name="c2.a2p">#REF!</definedName>
    <definedName name="c2.a2t">#REF!</definedName>
    <definedName name="CA10L">[19]INPUT!#REF!</definedName>
    <definedName name="CA10R">[19]INPUT!#REF!</definedName>
    <definedName name="CA3L">[19]INPUT!#REF!</definedName>
    <definedName name="CA3R">[19]INPUT!#REF!</definedName>
    <definedName name="CA4L">[19]INPUT!#REF!</definedName>
    <definedName name="CA4R">[19]INPUT!#REF!</definedName>
    <definedName name="CA5L">[19]INPUT!#REF!</definedName>
    <definedName name="CA5R">[19]INPUT!#REF!</definedName>
    <definedName name="CA6L">[19]INPUT!#REF!</definedName>
    <definedName name="CA6R">[19]INPUT!#REF!</definedName>
    <definedName name="CA7L">[19]INPUT!#REF!</definedName>
    <definedName name="CA7R">[19]INPUT!#REF!</definedName>
    <definedName name="CA8L">[19]INPUT!#REF!</definedName>
    <definedName name="CA8R">[19]INPUT!#REF!</definedName>
    <definedName name="CA9L">[19]INPUT!#REF!</definedName>
    <definedName name="CA9R">[19]INPUT!#REF!</definedName>
    <definedName name="CALCU">#N/A</definedName>
    <definedName name="CALCUL">#N/A</definedName>
    <definedName name="CALCULA">#N/A</definedName>
    <definedName name="CALCULAT">#N/A</definedName>
    <definedName name="CALCULATI">#N/A</definedName>
    <definedName name="CALCULATION">#N/A</definedName>
    <definedName name="camberWork">#N/A</definedName>
    <definedName name="CCC" hidden="1">{#N/A,#N/A,FALSE,"2~8번"}</definedName>
    <definedName name="CF" hidden="1">{#N/A,#N/A,FALSE,"운반시간"}</definedName>
    <definedName name="cfgt" hidden="1">{#N/A,#N/A,FALSE,"단가표지"}</definedName>
    <definedName name="ch_e">#REF!</definedName>
    <definedName name="ch_ea">#REF!</definedName>
    <definedName name="CHANNEL">#REF!</definedName>
    <definedName name="CHN10L">[19]INPUT!#REF!</definedName>
    <definedName name="CHN10R">[19]INPUT!#REF!</definedName>
    <definedName name="CHN3L">[19]INPUT!#REF!</definedName>
    <definedName name="CHN3R">[19]INPUT!#REF!</definedName>
    <definedName name="CHN4L">[19]INPUT!#REF!</definedName>
    <definedName name="CHN4R">[19]INPUT!#REF!</definedName>
    <definedName name="CHN5L">[19]INPUT!#REF!</definedName>
    <definedName name="CHN5R">[19]INPUT!#REF!</definedName>
    <definedName name="CHN6L">[19]INPUT!#REF!</definedName>
    <definedName name="CHN6R">[19]INPUT!#REF!</definedName>
    <definedName name="CHN7L">[19]INPUT!#REF!</definedName>
    <definedName name="CHN7R">[19]INPUT!#REF!</definedName>
    <definedName name="CHN8L">[19]INPUT!#REF!</definedName>
    <definedName name="CHN8R">[19]INPUT!#REF!</definedName>
    <definedName name="CHN9L">[19]INPUT!#REF!</definedName>
    <definedName name="CHN9R">[19]INPUT!#REF!</definedName>
    <definedName name="CHO10L">[19]INPUT!#REF!</definedName>
    <definedName name="CHO10R">[19]INPUT!#REF!</definedName>
    <definedName name="CHO3L">[19]INPUT!#REF!</definedName>
    <definedName name="CHO3R">[19]INPUT!#REF!</definedName>
    <definedName name="CHO4L">[19]INPUT!#REF!</definedName>
    <definedName name="CHO4R">[19]INPUT!#REF!</definedName>
    <definedName name="CHO5L">[19]INPUT!#REF!</definedName>
    <definedName name="CHO5R">[19]INPUT!#REF!</definedName>
    <definedName name="CHO6L">[19]INPUT!#REF!</definedName>
    <definedName name="CHO6R">[19]INPUT!#REF!</definedName>
    <definedName name="CHO7L">[19]INPUT!#REF!</definedName>
    <definedName name="CHO7R">[19]INPUT!#REF!</definedName>
    <definedName name="CHO8L">[19]INPUT!#REF!</definedName>
    <definedName name="CHO8R">[19]INPUT!#REF!</definedName>
    <definedName name="CHO9L">[19]INPUT!#REF!</definedName>
    <definedName name="CHO9R">[19]INPUT!#REF!</definedName>
    <definedName name="chobae">#N/A</definedName>
    <definedName name="chobu">#N/A</definedName>
    <definedName name="chobub">#N/A</definedName>
    <definedName name="chobub2">#N/A</definedName>
    <definedName name="chogu">#N/A</definedName>
    <definedName name="chopo">#N/A</definedName>
    <definedName name="choto">#N/A</definedName>
    <definedName name="CHP10L">[19]INPUT!#REF!</definedName>
    <definedName name="CHP10R">[19]INPUT!#REF!</definedName>
    <definedName name="CHP3L">[19]INPUT!#REF!</definedName>
    <definedName name="CHP3R">[19]INPUT!#REF!</definedName>
    <definedName name="CHP4L">[19]INPUT!#REF!</definedName>
    <definedName name="CHP4R">[19]INPUT!#REF!</definedName>
    <definedName name="CHP5L">[19]INPUT!#REF!</definedName>
    <definedName name="CHP5R">[19]INPUT!#REF!</definedName>
    <definedName name="CHP6L">[19]INPUT!#REF!</definedName>
    <definedName name="CHP6R">[19]INPUT!#REF!</definedName>
    <definedName name="CHP7L">[19]INPUT!#REF!</definedName>
    <definedName name="CHP7R">[19]INPUT!#REF!</definedName>
    <definedName name="CHP8L">[19]INPUT!#REF!</definedName>
    <definedName name="CHP8R">[19]INPUT!#REF!</definedName>
    <definedName name="CHP9L">[19]INPUT!#REF!</definedName>
    <definedName name="CHP9R">[19]INPUT!#REF!</definedName>
    <definedName name="CHQ10L">[19]INPUT!#REF!</definedName>
    <definedName name="CHQ10R">[19]INPUT!#REF!</definedName>
    <definedName name="CHQ3L">[19]INPUT!#REF!</definedName>
    <definedName name="CHQ3R">[19]INPUT!#REF!</definedName>
    <definedName name="CHQ4L">[19]INPUT!#REF!</definedName>
    <definedName name="CHQ4R">[19]INPUT!#REF!</definedName>
    <definedName name="CHQ5L">[19]INPUT!#REF!</definedName>
    <definedName name="CHQ5R">[19]INPUT!#REF!</definedName>
    <definedName name="CHQ6L">[19]INPUT!#REF!</definedName>
    <definedName name="CHQ6R">[19]INPUT!#REF!</definedName>
    <definedName name="CHQ7L">[19]INPUT!#REF!</definedName>
    <definedName name="CHQ7R">[19]INPUT!#REF!</definedName>
    <definedName name="CHQ8L">[19]INPUT!#REF!</definedName>
    <definedName name="CHQ8R">[19]INPUT!#REF!</definedName>
    <definedName name="CHQ9L">[19]INPUT!#REF!</definedName>
    <definedName name="CHQ9R">[19]INPUT!#REF!</definedName>
    <definedName name="CHR10L">[19]INPUT!#REF!</definedName>
    <definedName name="CHR10R">[19]INPUT!#REF!</definedName>
    <definedName name="CHR3L">[19]INPUT!#REF!</definedName>
    <definedName name="CHR3R">[19]INPUT!#REF!</definedName>
    <definedName name="CHR4L">[19]INPUT!#REF!</definedName>
    <definedName name="CHR4R">[19]INPUT!#REF!</definedName>
    <definedName name="CHR5L">[19]INPUT!#REF!</definedName>
    <definedName name="CHR5R">[19]INPUT!#REF!</definedName>
    <definedName name="CHR6L">[19]INPUT!#REF!</definedName>
    <definedName name="CHR6R">[19]INPUT!#REF!</definedName>
    <definedName name="CHR7L">[19]INPUT!#REF!</definedName>
    <definedName name="CHR7R">[19]INPUT!#REF!</definedName>
    <definedName name="CHR8L">[19]INPUT!#REF!</definedName>
    <definedName name="CHR8R">[19]INPUT!#REF!</definedName>
    <definedName name="CHR9L">[19]INPUT!#REF!</definedName>
    <definedName name="CHR9R">[19]INPUT!#REF!</definedName>
    <definedName name="CHSUM10L">[19]INPUT!#REF!</definedName>
    <definedName name="CHSUM10R">[19]INPUT!#REF!</definedName>
    <definedName name="CHSUM3L">[19]INPUT!#REF!</definedName>
    <definedName name="CHSUM3R">[19]INPUT!#REF!</definedName>
    <definedName name="CHSUM4L">[19]INPUT!#REF!</definedName>
    <definedName name="CHSUM4R">[19]INPUT!#REF!</definedName>
    <definedName name="CHSUM5L">[19]INPUT!#REF!</definedName>
    <definedName name="CHSUM5R">[19]INPUT!#REF!</definedName>
    <definedName name="CHSUM6L">[19]INPUT!#REF!</definedName>
    <definedName name="CHSUM6R">[19]INPUT!#REF!</definedName>
    <definedName name="CHSUM7L">[19]INPUT!#REF!</definedName>
    <definedName name="CHSUM7R">[19]INPUT!#REF!</definedName>
    <definedName name="CHSUM8L">[19]INPUT!#REF!</definedName>
    <definedName name="CHSUM8R">[19]INPUT!#REF!</definedName>
    <definedName name="CHSUM9L">[19]INPUT!#REF!</definedName>
    <definedName name="CHSUM9R">[19]INPUT!#REF!</definedName>
    <definedName name="CK">[7]Sheet1!#REF!</definedName>
    <definedName name="CN10TL">[19]INPUT!#REF!</definedName>
    <definedName name="CN10TR">[19]INPUT!#REF!</definedName>
    <definedName name="CN3TL">[19]INPUT!#REF!</definedName>
    <definedName name="CN3TR">[19]INPUT!#REF!</definedName>
    <definedName name="CN4TL">[19]INPUT!#REF!</definedName>
    <definedName name="CN4TR">[19]INPUT!#REF!</definedName>
    <definedName name="CN5TL">[19]INPUT!#REF!</definedName>
    <definedName name="CN5TR">[19]INPUT!#REF!</definedName>
    <definedName name="CN6TL">[19]INPUT!#REF!</definedName>
    <definedName name="CN6TR">[19]INPUT!#REF!</definedName>
    <definedName name="CN7TL">[19]INPUT!#REF!</definedName>
    <definedName name="CN7TR">[19]INPUT!#REF!</definedName>
    <definedName name="CN8TL">[19]INPUT!#REF!</definedName>
    <definedName name="CN8TR">[19]INPUT!#REF!</definedName>
    <definedName name="CN9TL">[19]INPUT!#REF!</definedName>
    <definedName name="CN9TR">[19]INPUT!#REF!</definedName>
    <definedName name="cnltn" hidden="1">{"'신흥취수펌프 검토'!$M$2","'신흥취수펌프 검토'!$A$1:$AE$87"}</definedName>
    <definedName name="COLUMN_A">[35]기둥!$Y$22</definedName>
    <definedName name="_xlnm.Criteria">[7]Sheet1!$F$25:$F$26</definedName>
    <definedName name="CUT4L">[19]INPUT!#REF!</definedName>
    <definedName name="CUT4R">[19]INPUT!#REF!</definedName>
    <definedName name="CUT5L">[19]INPUT!#REF!</definedName>
    <definedName name="CUT5R">[19]INPUT!#REF!</definedName>
    <definedName name="CUT6L">[19]INPUT!#REF!</definedName>
    <definedName name="CUT6R">[19]INPUT!#REF!</definedName>
    <definedName name="CUT7L">[19]INPUT!#REF!</definedName>
    <definedName name="CUT7R">[19]INPUT!#REF!</definedName>
    <definedName name="CUT8L">[19]INPUT!#REF!</definedName>
    <definedName name="CUT8R">[19]INPUT!#REF!</definedName>
    <definedName name="CUT9L">[19]INPUT!#REF!</definedName>
    <definedName name="CUT9R">[19]INPUT!#REF!</definedName>
    <definedName name="CX" hidden="1">{#N/A,#N/A,FALSE,"2~8번"}</definedName>
    <definedName name="CX10L">[19]INPUT!#REF!</definedName>
    <definedName name="CX10R">[19]INPUT!#REF!</definedName>
    <definedName name="CX3L">[19]INPUT!#REF!</definedName>
    <definedName name="CX3R">[19]INPUT!#REF!</definedName>
    <definedName name="CX4L">[19]INPUT!#REF!</definedName>
    <definedName name="CX4R">[19]INPUT!#REF!</definedName>
    <definedName name="CX5L">[19]INPUT!#REF!</definedName>
    <definedName name="CX5R">[19]INPUT!#REF!</definedName>
    <definedName name="CX6L">[19]INPUT!#REF!</definedName>
    <definedName name="CX6R">[19]INPUT!#REF!</definedName>
    <definedName name="CX7L">[19]INPUT!#REF!</definedName>
    <definedName name="CX7R">[19]INPUT!#REF!</definedName>
    <definedName name="CX8L">[19]INPUT!#REF!</definedName>
    <definedName name="CX8R">[19]INPUT!#REF!</definedName>
    <definedName name="CX9L">[19]INPUT!#REF!</definedName>
    <definedName name="CX9R">[19]INPUT!#REF!</definedName>
    <definedName name="CY">[7]Sheet1!#REF!</definedName>
    <definedName name="CY10L">[19]INPUT!#REF!</definedName>
    <definedName name="CY10R">[19]INPUT!#REF!</definedName>
    <definedName name="CY3L">[19]INPUT!#REF!</definedName>
    <definedName name="CY3R">[19]INPUT!#REF!</definedName>
    <definedName name="CY4L">[19]INPUT!#REF!</definedName>
    <definedName name="CY4R">[19]INPUT!#REF!</definedName>
    <definedName name="CY5L">[19]INPUT!#REF!</definedName>
    <definedName name="CY5R">[19]INPUT!#REF!</definedName>
    <definedName name="CY6L">[19]INPUT!#REF!</definedName>
    <definedName name="CY6R">[19]INPUT!#REF!</definedName>
    <definedName name="CY7L">[19]INPUT!#REF!</definedName>
    <definedName name="CY7R">[19]INPUT!#REF!</definedName>
    <definedName name="CY8L">[19]INPUT!#REF!</definedName>
    <definedName name="CY8R">[19]INPUT!#REF!</definedName>
    <definedName name="CY9L">[19]INPUT!#REF!</definedName>
    <definedName name="CY9R">[19]INPUT!#REF!</definedName>
    <definedName name="CYA10L">[19]INPUT!#REF!</definedName>
    <definedName name="CYA10R">[19]INPUT!#REF!</definedName>
    <definedName name="CYA3L">[19]INPUT!#REF!</definedName>
    <definedName name="CYA3R">[19]INPUT!#REF!</definedName>
    <definedName name="CYA4L">[19]INPUT!#REF!</definedName>
    <definedName name="CYA4R">[19]INPUT!#REF!</definedName>
    <definedName name="CYA5L">[19]INPUT!#REF!</definedName>
    <definedName name="CYA5R">[19]INPUT!#REF!</definedName>
    <definedName name="CYA6L">[19]INPUT!#REF!</definedName>
    <definedName name="CYA6R">[19]INPUT!#REF!</definedName>
    <definedName name="CYA7L">[19]INPUT!#REF!</definedName>
    <definedName name="CYA7R">[19]INPUT!#REF!</definedName>
    <definedName name="CYA8L">[19]INPUT!#REF!</definedName>
    <definedName name="CYA8R">[19]INPUT!#REF!</definedName>
    <definedName name="CYA9L">[19]INPUT!#REF!</definedName>
    <definedName name="CYA9R">[19]INPUT!#REF!</definedName>
    <definedName name="CYB10L">[19]INPUT!#REF!</definedName>
    <definedName name="CYB10R">[19]INPUT!#REF!</definedName>
    <definedName name="CYB3L">[19]INPUT!#REF!</definedName>
    <definedName name="CYB3R">[19]INPUT!#REF!</definedName>
    <definedName name="CYB4L">[19]INPUT!#REF!</definedName>
    <definedName name="CYB4R">[19]INPUT!#REF!</definedName>
    <definedName name="CYB5L">[19]INPUT!#REF!</definedName>
    <definedName name="CYB5R">[19]INPUT!#REF!</definedName>
    <definedName name="CYB6L">[19]INPUT!#REF!</definedName>
    <definedName name="CYB6R">[19]INPUT!#REF!</definedName>
    <definedName name="CYB7L">[19]INPUT!#REF!</definedName>
    <definedName name="CYB7R">[19]INPUT!#REF!</definedName>
    <definedName name="CYB8L">[19]INPUT!#REF!</definedName>
    <definedName name="CYB8R">[19]INPUT!#REF!</definedName>
    <definedName name="CYB9L">[19]INPUT!#REF!</definedName>
    <definedName name="CYB9R">[19]INPUT!#REF!</definedName>
    <definedName name="CYC10L">[19]INPUT!#REF!</definedName>
    <definedName name="CYC10R">[19]INPUT!#REF!</definedName>
    <definedName name="CYC3L">[19]INPUT!#REF!</definedName>
    <definedName name="CYC3R">[19]INPUT!#REF!</definedName>
    <definedName name="CYC4L">[19]INPUT!#REF!</definedName>
    <definedName name="CYC4R">[19]INPUT!#REF!</definedName>
    <definedName name="CYC5L">[19]INPUT!#REF!</definedName>
    <definedName name="CYC5R">[19]INPUT!#REF!</definedName>
    <definedName name="CYC6L">[19]INPUT!#REF!</definedName>
    <definedName name="CYC6R">[19]INPUT!#REF!</definedName>
    <definedName name="CYC7L">[19]INPUT!#REF!</definedName>
    <definedName name="CYC7R">[19]INPUT!#REF!</definedName>
    <definedName name="CYC8L">[19]INPUT!#REF!</definedName>
    <definedName name="CYC8R">[19]INPUT!#REF!</definedName>
    <definedName name="CYC9L">[19]INPUT!#REF!</definedName>
    <definedName name="CYC9R">[19]INPUT!#REF!</definedName>
    <definedName name="CYY10L">[19]INPUT!#REF!</definedName>
    <definedName name="CYY10R">[19]INPUT!#REF!</definedName>
    <definedName name="CYY3L">[19]INPUT!#REF!</definedName>
    <definedName name="CYY3R">[19]INPUT!#REF!</definedName>
    <definedName name="CYY4L">[19]INPUT!#REF!</definedName>
    <definedName name="CYY4R">[19]INPUT!#REF!</definedName>
    <definedName name="CYY5L">[19]INPUT!#REF!</definedName>
    <definedName name="CYY5R">[19]INPUT!#REF!</definedName>
    <definedName name="CYY6L">[19]INPUT!#REF!</definedName>
    <definedName name="CYY6R">[19]INPUT!#REF!</definedName>
    <definedName name="CYY7L">[19]INPUT!#REF!</definedName>
    <definedName name="CYY7R">[19]INPUT!#REF!</definedName>
    <definedName name="CYY8L">[19]INPUT!#REF!</definedName>
    <definedName name="CYY8R">[19]INPUT!#REF!</definedName>
    <definedName name="CYY9L">[19]INPUT!#REF!</definedName>
    <definedName name="CYY9R">[19]INPUT!#REF!</definedName>
    <definedName name="D_1">#REF!</definedName>
    <definedName name="D_13">[25]옹벽철근!#REF!</definedName>
    <definedName name="D_16">[25]옹벽철근!#REF!</definedName>
    <definedName name="D_19">[25]옹벽철근!#REF!</definedName>
    <definedName name="D_22">[25]옹벽철근!#REF!</definedName>
    <definedName name="D_25">[25]옹벽철근!#REF!</definedName>
    <definedName name="D_29">[25]옹벽철근!#REF!</definedName>
    <definedName name="D_B3">'[36]조작대(1연)'!#REF!</definedName>
    <definedName name="D_B4">'[36]조작대(1연)'!#REF!</definedName>
    <definedName name="D_HOLE">'[36]조작대(1연)'!#REF!</definedName>
    <definedName name="D_O1">'[36]조작대(1연)'!#REF!</definedName>
    <definedName name="D_O2">'[36]조작대(1연)'!#REF!</definedName>
    <definedName name="D_S">'[36]조작대(1연)'!#REF!</definedName>
    <definedName name="D_S1">'[36]조작대(1연)'!#REF!</definedName>
    <definedName name="D_S2">'[36]조작대(1연)'!#REF!</definedName>
    <definedName name="D5L">[19]INPUT!#REF!</definedName>
    <definedName name="D5R">[19]INPUT!#REF!</definedName>
    <definedName name="D6L">[19]INPUT!#REF!</definedName>
    <definedName name="D6R">[19]INPUT!#REF!</definedName>
    <definedName name="D7L">[19]INPUT!#REF!</definedName>
    <definedName name="D7R">[19]INPUT!#REF!</definedName>
    <definedName name="D8L">[19]INPUT!#REF!</definedName>
    <definedName name="D8R">[19]INPUT!#REF!</definedName>
    <definedName name="D9L">[19]INPUT!#REF!</definedName>
    <definedName name="D9R">[19]INPUT!#REF!</definedName>
    <definedName name="DA">[7]Sheet1!$Q$138</definedName>
    <definedName name="danga">[37]danga!$A$1:$M$235</definedName>
    <definedName name="_xlnm.Database">#REF!</definedName>
    <definedName name="dataww" hidden="1">[7]Sheet1!$A$3:$G$55</definedName>
    <definedName name="DDAASDD" hidden="1">{#N/A,#N/A,FALSE,"부대2"}</definedName>
    <definedName name="DDDDDD">[38]말뚝지지력산정!$L$22</definedName>
    <definedName name="ddddd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lkdkd">'[39]ABUT수량-A1'!$T$25</definedName>
    <definedName name="DE">[7]Sheet1!$F$163</definedName>
    <definedName name="dea">[7]Sheet1!$T$25</definedName>
    <definedName name="decv" hidden="1">{#N/A,#N/A,FALSE,"혼합골재"}</definedName>
    <definedName name="DEDED">'[40]ABUT수량-A1'!$T$25</definedName>
    <definedName name="df" hidden="1">#REF!</definedName>
    <definedName name="dfa" hidden="1">{#N/A,#N/A,FALSE,"운반시간"}</definedName>
    <definedName name="dfasdfsdfasfsadfasdfdsafa" hidden="1">{#N/A,#N/A,FALSE,"골재소요량";#N/A,#N/A,FALSE,"골재소요량"}</definedName>
    <definedName name="DFASFD" hidden="1">{#N/A,#N/A,FALSE,"골재소요량";#N/A,#N/A,FALSE,"골재소요량"}</definedName>
    <definedName name="DFDASFGDASG" hidden="1">{#N/A,#N/A,FALSE,"단가표지"}</definedName>
    <definedName name="DFDF" hidden="1">{#N/A,#N/A,FALSE,"조골재"}</definedName>
    <definedName name="dfdfdf" hidden="1">{#N/A,#N/A,FALSE,"조골재"}</definedName>
    <definedName name="DFDSADFADSF" hidden="1">{#N/A,#N/A,FALSE,"2~8번"}</definedName>
    <definedName name="DFDSAFDFD" hidden="1">{#N/A,#N/A,FALSE,"부대1"}</definedName>
    <definedName name="DFDSAFSFG" hidden="1">{#N/A,#N/A,FALSE,"구조2"}</definedName>
    <definedName name="DFDSAGFDSAG" hidden="1">{#N/A,#N/A,FALSE,"혼합골재"}</definedName>
    <definedName name="DFDSFD" hidden="1">{#N/A,#N/A,FALSE,"속도"}</definedName>
    <definedName name="DFDSFDFDFD" hidden="1">{#N/A,#N/A,FALSE,"구조1"}</definedName>
    <definedName name="DFDSFDS" hidden="1">{#N/A,#N/A,FALSE,"부대2"}</definedName>
    <definedName name="DFDSSF" hidden="1">{#N/A,#N/A,FALSE,"이정표"}</definedName>
    <definedName name="dfesef">#REF!</definedName>
    <definedName name="dfeweq">#REF!</definedName>
    <definedName name="DFGADSGAFDG" hidden="1">{#N/A,#N/A,FALSE,"운반시간"}</definedName>
    <definedName name="dfgg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ghjkl" hidden="1">{#N/A,#N/A,FALSE,"조골재"}</definedName>
    <definedName name="dfrxg">#REF!</definedName>
    <definedName name="dfsdfdfdfdfdaf" hidden="1">{#N/A,#N/A,FALSE,"조골재"}</definedName>
    <definedName name="D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gasg" hidden="1">{#N/A,#N/A,FALSE,"조골재"}</definedName>
    <definedName name="DGDFGFGDG" hidden="1">{#N/A,#N/A,FALSE,"배수1"}</definedName>
    <definedName name="dgfgf" hidden="1">{#N/A,#N/A,FALSE,"2~8번"}</definedName>
    <definedName name="DGH" hidden="1">{#N/A,#N/A,FALSE,"조골재"}</definedName>
    <definedName name="dhd" hidden="1">[41]날개벽수량표!#REF!</definedName>
    <definedName name="dia_mm">[42]말뚝지지력산정!$J$19</definedName>
    <definedName name="DIAP3.1L">[19]INPUT!#REF!</definedName>
    <definedName name="DIAP3.1R">[19]INPUT!#REF!</definedName>
    <definedName name="DIAP3L">[19]INPUT!#REF!</definedName>
    <definedName name="DIAP3R">[19]INPUT!#REF!</definedName>
    <definedName name="DIAP4.1L">[19]INPUT!#REF!</definedName>
    <definedName name="DIAP4.1R">[19]INPUT!#REF!</definedName>
    <definedName name="DIAP4L">[19]INPUT!#REF!</definedName>
    <definedName name="DIAP4R">[19]INPUT!#REF!</definedName>
    <definedName name="DIAP5.1L">[19]INPUT!#REF!</definedName>
    <definedName name="DIAP5.1R">[19]INPUT!#REF!</definedName>
    <definedName name="DIAP5L">[19]INPUT!#REF!</definedName>
    <definedName name="DIAP5R">[19]INPUT!#REF!</definedName>
    <definedName name="DIAP6.1L">[19]INPUT!#REF!</definedName>
    <definedName name="DIAP6.1R">[19]INPUT!#REF!</definedName>
    <definedName name="DIAP6L">[19]INPUT!#REF!</definedName>
    <definedName name="DIAP6R">[19]INPUT!#REF!</definedName>
    <definedName name="DIAP7.1L">[19]INPUT!#REF!</definedName>
    <definedName name="DIAP7.1R">[19]INPUT!#REF!</definedName>
    <definedName name="DIAP7L">[19]INPUT!#REF!</definedName>
    <definedName name="DIAP7R">[19]INPUT!#REF!</definedName>
    <definedName name="DIAP8.1L">[19]INPUT!#REF!</definedName>
    <definedName name="DIAP8.1R">[19]INPUT!#REF!</definedName>
    <definedName name="DIAP8L">[19]INPUT!#REF!</definedName>
    <definedName name="DIAP8R">[19]INPUT!#REF!</definedName>
    <definedName name="DIAP9.1L">[19]INPUT!#REF!</definedName>
    <definedName name="DIAP9.1R">[19]INPUT!#REF!</definedName>
    <definedName name="DIAP9L">[19]INPUT!#REF!</definedName>
    <definedName name="DIAP9R">[19]INPUT!#REF!</definedName>
    <definedName name="dist_bin1" hidden="1">[1]조명시설!#REF!</definedName>
    <definedName name="dist_value1" hidden="1">[1]조명시설!#REF!</definedName>
    <definedName name="dj"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k">[7]Sheet1!#REF!</definedName>
    <definedName name="DKC" hidden="1">{#N/A,#N/A,FALSE,"현장 NCR 분석";#N/A,#N/A,FALSE,"현장품질감사";#N/A,#N/A,FALSE,"현장품질감사"}</definedName>
    <definedName name="dkdkd" hidden="1">{"'신흥취수펌프 검토'!$M$2","'신흥취수펌프 검토'!$A$1:$AE$87"}</definedName>
    <definedName name="dldldldll" hidden="1">[7]Sheet2!#REF!</definedName>
    <definedName name="dlfdnl" hidden="1">{"'제10장(표)'!$A$5:$L$10"}</definedName>
    <definedName name="dn" hidden="1">{#N/A,#N/A,FALSE,"혼합골재"}</definedName>
    <definedName name="dns" hidden="1">{#N/A,#N/A,FALSE,"운반시간"}</definedName>
    <definedName name="DRDEWF">#REF!</definedName>
    <definedName name="DRDS">#REF!</definedName>
    <definedName name="drefdfd">#REF!</definedName>
    <definedName name="DROW">#N/A</definedName>
    <definedName name="DSA" hidden="1">{#N/A,#N/A,FALSE,"포장1";#N/A,#N/A,FALSE,"포장1"}</definedName>
    <definedName name="dsaf" hidden="1">{#N/A,#N/A,FALSE,"조골재"}</definedName>
    <definedName name="dsaf_1" hidden="1">{#N/A,#N/A,FALSE,"조골재"}</definedName>
    <definedName name="dsdwdw">[43]교각계산!$E$32</definedName>
    <definedName name="DSF" hidden="1">{#N/A,#N/A,FALSE,"골재소요량";#N/A,#N/A,FALSE,"골재소요량"}</definedName>
    <definedName name="DSF_1" hidden="1">{#N/A,#N/A,FALSE,"골재소요량";#N/A,#N/A,FALSE,"골재소요량"}</definedName>
    <definedName name="DSFG" hidden="1">{#N/A,#N/A,FALSE,"2~8번"}</definedName>
    <definedName name="DSGHE" hidden="1">{#N/A,#N/A,FALSE,"단가표지"}</definedName>
    <definedName name="dtrtrt">#REF!</definedName>
    <definedName name="DW" hidden="1">{#N/A,#N/A,FALSE,"배수2"}</definedName>
    <definedName name="DW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wesr">'[17]ABUT수량-A1'!$T$25</definedName>
    <definedName name="DX4L">[19]INPUT!#REF!</definedName>
    <definedName name="DX4R">[19]INPUT!#REF!</definedName>
    <definedName name="DX5L">[19]INPUT!#REF!</definedName>
    <definedName name="DX5R">[19]INPUT!#REF!</definedName>
    <definedName name="DX6L">[19]INPUT!#REF!</definedName>
    <definedName name="DX6R">[19]INPUT!#REF!</definedName>
    <definedName name="DX7L">[19]INPUT!#REF!</definedName>
    <definedName name="DX7R">[19]INPUT!#REF!</definedName>
    <definedName name="DX8L">[19]INPUT!#REF!</definedName>
    <definedName name="DX8R">[19]INPUT!#REF!</definedName>
    <definedName name="DX9L">[19]INPUT!#REF!</definedName>
    <definedName name="DX9R">[19]INPUT!#REF!</definedName>
    <definedName name="DY10L">[19]INPUT!#REF!</definedName>
    <definedName name="DY10R">[19]INPUT!#REF!</definedName>
    <definedName name="DY3L">[19]INPUT!#REF!</definedName>
    <definedName name="DY3R">[19]INPUT!#REF!</definedName>
    <definedName name="DY4L">[19]INPUT!#REF!</definedName>
    <definedName name="DY4R">[19]INPUT!#REF!</definedName>
    <definedName name="DY5L">[19]INPUT!#REF!</definedName>
    <definedName name="DY5R">[19]INPUT!#REF!</definedName>
    <definedName name="DY6L">[19]INPUT!#REF!</definedName>
    <definedName name="DY6R">[19]INPUT!#REF!</definedName>
    <definedName name="DY7L">[19]INPUT!#REF!</definedName>
    <definedName name="DY7R">[19]INPUT!#REF!</definedName>
    <definedName name="DY8L">[19]INPUT!#REF!</definedName>
    <definedName name="DY8R">[19]INPUT!#REF!</definedName>
    <definedName name="DY9L">[19]INPUT!#REF!</definedName>
    <definedName name="DY9R">[19]INPUT!#REF!</definedName>
    <definedName name="E_13">[25]옹벽철근!#REF!</definedName>
    <definedName name="E_16">[25]옹벽철근!#REF!</definedName>
    <definedName name="E_19">[25]옹벽철근!#REF!</definedName>
    <definedName name="E_22">[25]옹벽철근!#REF!</definedName>
    <definedName name="E_25">[25]옹벽철근!#REF!</definedName>
    <definedName name="E_29">[25]옹벽철근!#REF!</definedName>
    <definedName name="e2_ea">#REF!</definedName>
    <definedName name="EA">[7]Sheet1!#REF!</definedName>
    <definedName name="eadfg" hidden="1">{#N/A,#N/A,FALSE,"혼합골재"}</definedName>
    <definedName name="EARTH">#N/A</definedName>
    <definedName name="EARTHSAPDATA.StartProgram">#N/A</definedName>
    <definedName name="EARTHSAPDATA.StartProgram1">#N/A</definedName>
    <definedName name="EARTHSAPDATA.StartProgram2">#N/A</definedName>
    <definedName name="edfef">[43]교각계산!$E$32</definedName>
    <definedName name="EDR5W">'[44]ABUT수량-A1'!$T$25</definedName>
    <definedName name="ee" hidden="1">{#N/A,#N/A,FALSE,"단가표지"}</definedName>
    <definedName name="eee" hidden="1">{#N/A,#N/A,FALSE,"2~8번"}</definedName>
    <definedName name="eee_1" hidden="1">{#N/A,#N/A,FALSE,"2~8번"}</definedName>
    <definedName name="ef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EFXFEF">'[45]ABUT수량-A1'!$T$25</definedName>
    <definedName name="eioewiuoiuwofijㄹ으ㅗㄹ아나ㅜㅍ츠ㅜㅏ비ㅓㅑ배ㅑ뎌개ㅑㅕㄷㅂㅈㄱ375934" hidden="1">{#N/A,#N/A,FALSE,"배수1"}</definedName>
    <definedName name="el1a1t">#REF!</definedName>
    <definedName name="el1a2p">#REF!</definedName>
    <definedName name="el1a2t">#REF!</definedName>
    <definedName name="EL2A1P">#REF!</definedName>
    <definedName name="el2a1t">#REF!</definedName>
    <definedName name="el2a2p">#REF!</definedName>
    <definedName name="el2a2t">#REF!</definedName>
    <definedName name="EL3A1P">#REF!</definedName>
    <definedName name="el3a1t">#REF!</definedName>
    <definedName name="el3a2p">#REF!</definedName>
    <definedName name="el3a2t">#REF!</definedName>
    <definedName name="ELC">#REF!</definedName>
    <definedName name="ELI">#REF!</definedName>
    <definedName name="EO">[7]Sheet1!#REF!</definedName>
    <definedName name="ergh" hidden="1">{#N/A,#N/A,FALSE,"단가표지"}</definedName>
    <definedName name="ErrName289562463">[7]Sheet1!$K$55</definedName>
    <definedName name="ErrName301948010">[7]Sheet1!$B$16384</definedName>
    <definedName name="ErrName705547510" hidden="1">[7]Sheet1!#REF!</definedName>
    <definedName name="ErrName760723590">[7]Sheet1!$A$1:$Q$143</definedName>
    <definedName name="ErrName814490019">[7]Sheet1!$A$1:$Q$143</definedName>
    <definedName name="ETRDR">'[44]ABUT수량-A1'!$T$25</definedName>
    <definedName name="exe.철근" hidden="1">{#N/A,#N/A,FALSE,"배수1"}</definedName>
    <definedName name="_xlnm.Extract">#REF!</definedName>
    <definedName name="f" hidden="1">{#N/A,#N/A,FALSE,"골재소요량";#N/A,#N/A,FALSE,"골재소요량"}</definedName>
    <definedName name="F_19">[25]옹벽철근!#REF!</definedName>
    <definedName name="F_22">[25]옹벽철근!#REF!</definedName>
    <definedName name="F_25">[25]옹벽철근!#REF!</definedName>
    <definedName name="F_29">[25]옹벽철근!#REF!</definedName>
    <definedName name="F10LX">[19]INPUT!#REF!</definedName>
    <definedName name="F10LY">[19]INPUT!#REF!</definedName>
    <definedName name="F10RX">[19]INPUT!#REF!</definedName>
    <definedName name="F10RY">[19]INPUT!#REF!</definedName>
    <definedName name="F1F">[32]교각1!#REF!</definedName>
    <definedName name="F2F">[32]교각1!#REF!</definedName>
    <definedName name="F3F">[32]교각1!#REF!</definedName>
    <definedName name="F3LX">[19]INPUT!#REF!</definedName>
    <definedName name="F3LY">[19]INPUT!#REF!</definedName>
    <definedName name="F3RX">[19]INPUT!#REF!</definedName>
    <definedName name="F3RY">[19]INPUT!#REF!</definedName>
    <definedName name="F4ESF">'[46]ABUT수량-A1'!$T$25</definedName>
    <definedName name="F5LX">[19]INPUT!#REF!</definedName>
    <definedName name="F5LY">[19]INPUT!#REF!</definedName>
    <definedName name="F5RX">[19]INPUT!#REF!</definedName>
    <definedName name="F5RY">[19]INPUT!#REF!</definedName>
    <definedName name="F6LX">[19]INPUT!#REF!</definedName>
    <definedName name="F6LY">[19]INPUT!#REF!</definedName>
    <definedName name="F6RX">[19]INPUT!#REF!</definedName>
    <definedName name="F6RY">[19]INPUT!#REF!</definedName>
    <definedName name="F7LX">[19]INPUT!#REF!</definedName>
    <definedName name="F7LY">[19]INPUT!#REF!</definedName>
    <definedName name="F7RX">[19]INPUT!#REF!</definedName>
    <definedName name="F7RY">[19]INPUT!#REF!</definedName>
    <definedName name="F8LX">[19]INPUT!#REF!</definedName>
    <definedName name="F8LY">[19]INPUT!#REF!</definedName>
    <definedName name="F8RX">[19]INPUT!#REF!</definedName>
    <definedName name="F8RY">[19]INPUT!#REF!</definedName>
    <definedName name="F9LX">[19]INPUT!#REF!</definedName>
    <definedName name="F9LY">[19]INPUT!#REF!</definedName>
    <definedName name="F9RX">[19]INPUT!#REF!</definedName>
    <definedName name="F9RY">[19]INPUT!#REF!</definedName>
    <definedName name="fadfadf" hidden="1">{#N/A,#N/A,FALSE,"골재소요량";#N/A,#N/A,FALSE,"골재소요량"}</definedName>
    <definedName name="fafdfe">'[17]ABUT수량-A1'!$T$25</definedName>
    <definedName name="F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dgf" hidden="1">#REF!</definedName>
    <definedName name="fdf" hidden="1">{#N/A,#N/A,FALSE,"표지목차"}</definedName>
    <definedName name="FDFD">'[39]ABUT수량-A1'!$T$25</definedName>
    <definedName name="FDFDA"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dfd">'[39]ABUT수량-A1'!$T$25</definedName>
    <definedName name="FDFDFDE">'[45]ABUT수량-A1'!$T$25</definedName>
    <definedName name="fdfe"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r">#REF!</definedName>
    <definedName name="FDFREZ">'[17]ABUT수량-A1'!$T$25</definedName>
    <definedName name="FDGDFAGFD" hidden="1">{#N/A,#N/A,FALSE,"포장1";#N/A,#N/A,FALSE,"포장1"}</definedName>
    <definedName name="fdgfdg" hidden="1">{#N/A,#N/A,FALSE,"2~8번"}</definedName>
    <definedName name="fdgferfd">'[47]ABUT수량-A1'!$T$25</definedName>
    <definedName name="fdgfgf" hidden="1">{#N/A,#N/A,FALSE,"운반시간"}</definedName>
    <definedName name="fdhevwtec" hidden="1">{#N/A,#N/A,FALSE,"구조1"}</definedName>
    <definedName name="FDRD">'[17]ABUT수량-A1'!$T$25</definedName>
    <definedName name="fdresefe">'[46]ABUT수량-A1'!$T$25</definedName>
    <definedName name="FD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SED">#REF!</definedName>
    <definedName name="FDSREF">#REF!</definedName>
    <definedName name="FDSREW">'[17]ABUT수량-A1'!$T$25</definedName>
    <definedName name="FE4L">[19]INPUT!#REF!</definedName>
    <definedName name="FE4R">[19]INPUT!#REF!</definedName>
    <definedName name="FE5L">[19]INPUT!#REF!</definedName>
    <definedName name="FE5R">[19]INPUT!#REF!</definedName>
    <definedName name="FE6L">[19]INPUT!#REF!</definedName>
    <definedName name="FE6R">[19]INPUT!#REF!</definedName>
    <definedName name="FE7L">[19]INPUT!#REF!</definedName>
    <definedName name="FE7R">[19]INPUT!#REF!</definedName>
    <definedName name="FE8L">[19]INPUT!#REF!</definedName>
    <definedName name="FE8R">[19]INPUT!#REF!</definedName>
    <definedName name="FE9L">[19]INPUT!#REF!</definedName>
    <definedName name="FE9R">[19]INPUT!#REF!</definedName>
    <definedName name="FEAGWS">'[17]ABUT수량-A1'!$T$25</definedName>
    <definedName name="FEDFE">[43]교각계산!$M$38</definedName>
    <definedName name="fedgre" hidden="1">{#N/A,#N/A,FALSE,"배수1"}</definedName>
    <definedName name="FE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EFDFE">'[17]ABUT수량-A1'!$T$25</definedName>
    <definedName name="FEFE"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efef">[48]C_DATA!$D$3:$E$12</definedName>
    <definedName name="fefesfe">[43]교각계산!$M$38</definedName>
    <definedName name="fesfef">#REF!</definedName>
    <definedName name="FESR">[20]교각계산!$E$32</definedName>
    <definedName name="FETDSTGFD">'[39]ABUT수량-A1'!$T$25</definedName>
    <definedName name="feterfdf">'[17]ABUT수량-A1'!$T$25</definedName>
    <definedName name="fewsfssf" hidden="1">[49]조명시설!#REF!</definedName>
    <definedName name="FEXZE">'[17]ABUT수량-A1'!$T$25</definedName>
    <definedName name="fezdfdf">[43]교각계산!$M$38</definedName>
    <definedName name="FF">[50]말뚝지지력산정!$J$19</definedName>
    <definedName name="FF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fff" hidden="1">{#N/A,#N/A,FALSE,"단가표지"}</definedName>
    <definedName name="ffffff" hidden="1">{#N/A,#N/A,FALSE,"조골재"}</definedName>
    <definedName name="fffffff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fk" hidden="1">#REF!</definedName>
    <definedName name="FGDAG" hidden="1">{#N/A,#N/A,FALSE,"포장2"}</definedName>
    <definedName name="FGDAGFG" hidden="1">{#N/A,#N/A,FALSE,"혼합골재"}</definedName>
    <definedName name="FG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gfadgf" hidden="1">{#N/A,#N/A,FALSE,"혼합골재"}</definedName>
    <definedName name="FGFDG" hidden="1">{#N/A,#N/A,FALSE,"표지목차"}</definedName>
    <definedName name="fgfdgffff" hidden="1">{#N/A,#N/A,FALSE,"부대2"}</definedName>
    <definedName name="fgfdsgdfg" hidden="1">{#N/A,#N/A,FALSE,"혼합골재"}</definedName>
    <definedName name="fgfg" hidden="1">{#N/A,#N/A,FALSE,"2~8번"}</definedName>
    <definedName name="fgfgf" hidden="1">{#N/A,#N/A,FALSE,"표지목차"}</definedName>
    <definedName name="fgfgfg" hidden="1">{#N/A,#N/A,FALSE,"골재소요량";#N/A,#N/A,FALSE,"골재소요량"}</definedName>
    <definedName name="fghfdagfd" hidden="1">{#N/A,#N/A,FALSE,"표지목차"}</definedName>
    <definedName name="fgn" hidden="1">{#N/A,#N/A,FALSE,"구조2"}</definedName>
    <definedName name="fgnrt" hidden="1">{#N/A,#N/A,FALSE,"단가표지"}</definedName>
    <definedName name="FH3R">[19]INPUT!#REF!</definedName>
    <definedName name="FH4L">[19]INPUT!#REF!</definedName>
    <definedName name="FH4R">[19]INPUT!#REF!</definedName>
    <definedName name="FH5L">[19]INPUT!#REF!</definedName>
    <definedName name="FH5R">[19]INPUT!#REF!</definedName>
    <definedName name="FH6L">[19]INPUT!#REF!</definedName>
    <definedName name="FH6R">[19]INPUT!#REF!</definedName>
    <definedName name="FH7L">[19]INPUT!#REF!</definedName>
    <definedName name="FH7R">[19]INPUT!#REF!</definedName>
    <definedName name="FH8L">[19]INPUT!#REF!</definedName>
    <definedName name="FH8R">[19]INPUT!#REF!</definedName>
    <definedName name="FH9L">[19]INPUT!#REF!</definedName>
    <definedName name="FH9R">[19]INPUT!#REF!</definedName>
    <definedName name="fhddg" hidden="1">{#N/A,#N/A,FALSE,"부대1"}</definedName>
    <definedName name="fhdkjf" hidden="1">{#N/A,#N/A,FALSE,"골재소요량";#N/A,#N/A,FALSE,"골재소요량"}</definedName>
    <definedName name="FHFF">#N/A</definedName>
    <definedName name="FHFH" hidden="1">[51]수량산출!$A$1:$A$8561</definedName>
    <definedName name="FHFK" hidden="1">[51]수량산출!#REF!</definedName>
    <definedName name="fill" hidden="1">#REF!</definedName>
    <definedName name="fill1" hidden="1">[1]조명시설!#REF!</definedName>
    <definedName name="FJSDHF" hidden="1">{#N/A,#N/A,FALSE,"단가표지"}</definedName>
    <definedName name="FK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kf" hidden="1">#REF!</definedName>
    <definedName name="FOOT1">[18]설계조건!#REF!</definedName>
    <definedName name="FOOT2">[18]설계조건!#REF!</definedName>
    <definedName name="FOOT3">[18]설계조건!#REF!</definedName>
    <definedName name="FOUND_A">'[35]저판(버림100)'!$Y$19</definedName>
    <definedName name="FOUND_H">'[35]저판(버림100)'!$Z$10</definedName>
    <definedName name="frfrfrf">'[52]ABUT수량-A1'!$T$25</definedName>
    <definedName name="front">[7]Sheet1!$D$136</definedName>
    <definedName name="FSA" hidden="1">{#N/A,#N/A,FALSE,"조골재"}</definedName>
    <definedName name="fsdafhaaaaeraw" hidden="1">{#N/A,#N/A,FALSE,"구조1"}</definedName>
    <definedName name="FSDFSDF">[20]교각계산!$E$32</definedName>
    <definedName name="FSHOE">[53]설계조건!$H$29</definedName>
    <definedName name="FT1TL">[19]INPUT!$A$13</definedName>
    <definedName name="FT1TR">[19]INPUT!$A$15</definedName>
    <definedName name="FT2TL">[19]INPUT!$A$43</definedName>
    <definedName name="FT2TR">[19]INPUT!$A$45</definedName>
    <definedName name="FT3TL">[19]INPUT!#REF!</definedName>
    <definedName name="FT3TR">[19]INPUT!#REF!</definedName>
    <definedName name="FT4TL">[19]INPUT!#REF!</definedName>
    <definedName name="FT4TR">[19]INPUT!#REF!</definedName>
    <definedName name="FT5TL">[19]INPUT!#REF!</definedName>
    <definedName name="FT5TR">[19]INPUT!#REF!</definedName>
    <definedName name="FT6TL">[19]INPUT!#REF!</definedName>
    <definedName name="FT6TR">[19]INPUT!#REF!</definedName>
    <definedName name="FT7TL">[19]INPUT!#REF!</definedName>
    <definedName name="FT7TR">[19]INPUT!#REF!</definedName>
    <definedName name="FT8TL">[19]INPUT!#REF!</definedName>
    <definedName name="FT8TR">[19]INPUT!#REF!</definedName>
    <definedName name="FT9TL">[19]INPUT!#REF!</definedName>
    <definedName name="FT9TR">[19]INPUT!#REF!</definedName>
    <definedName name="FTE10L">[19]INPUT!#REF!</definedName>
    <definedName name="FTE10R">[19]INPUT!#REF!</definedName>
    <definedName name="FTE3L">[19]INPUT!#REF!</definedName>
    <definedName name="FTE3R">[19]INPUT!#REF!</definedName>
    <definedName name="FTE4L">[19]INPUT!#REF!</definedName>
    <definedName name="FTE4R">[19]INPUT!#REF!</definedName>
    <definedName name="FTE5L">[19]INPUT!#REF!</definedName>
    <definedName name="FTE5R">[19]INPUT!#REF!</definedName>
    <definedName name="FTE6L">[19]INPUT!#REF!</definedName>
    <definedName name="FTE6R">[19]INPUT!#REF!</definedName>
    <definedName name="FTE7L">[19]INPUT!#REF!</definedName>
    <definedName name="FTE7R">[19]INPUT!#REF!</definedName>
    <definedName name="FTE8L">[19]INPUT!#REF!</definedName>
    <definedName name="FTE8R">[19]INPUT!#REF!</definedName>
    <definedName name="FTE9L">[19]INPUT!#REF!</definedName>
    <definedName name="FTE9R">[19]INPUT!#REF!</definedName>
    <definedName name="FTG10L">[19]INPUT!#REF!</definedName>
    <definedName name="FTG10R">[19]INPUT!#REF!</definedName>
    <definedName name="FTG3L">[19]INPUT!#REF!</definedName>
    <definedName name="FTG3R">[19]INPUT!#REF!</definedName>
    <definedName name="FTG4L">[19]INPUT!#REF!</definedName>
    <definedName name="FTG4R">[19]INPUT!#REF!</definedName>
    <definedName name="FTG5L">[19]INPUT!#REF!</definedName>
    <definedName name="FTG5R">[19]INPUT!#REF!</definedName>
    <definedName name="FTG6L">[19]INPUT!#REF!</definedName>
    <definedName name="FTG6R">[19]INPUT!#REF!</definedName>
    <definedName name="FTG7L">[19]INPUT!#REF!</definedName>
    <definedName name="FTG7R">[19]INPUT!#REF!</definedName>
    <definedName name="FTG8L">[19]INPUT!#REF!</definedName>
    <definedName name="FTG8R">[19]INPUT!#REF!</definedName>
    <definedName name="FTG9L">[19]INPUT!#REF!</definedName>
    <definedName name="FTG9R">[19]INPUT!#REF!</definedName>
    <definedName name="FTS10L">[19]INPUT!#REF!</definedName>
    <definedName name="FTS10R">[19]INPUT!#REF!</definedName>
    <definedName name="FTS3L">[19]INPUT!#REF!</definedName>
    <definedName name="FTS3R">[19]INPUT!#REF!</definedName>
    <definedName name="FTS4L">[19]INPUT!#REF!</definedName>
    <definedName name="FTS4R">[19]INPUT!#REF!</definedName>
    <definedName name="FTS5L">[19]INPUT!#REF!</definedName>
    <definedName name="FTS5R">[19]INPUT!#REF!</definedName>
    <definedName name="FTS6L">[19]INPUT!#REF!</definedName>
    <definedName name="FTS6R">[19]INPUT!#REF!</definedName>
    <definedName name="FTS7L">[19]INPUT!#REF!</definedName>
    <definedName name="FTS7R">[19]INPUT!#REF!</definedName>
    <definedName name="FTS8L">[19]INPUT!#REF!</definedName>
    <definedName name="FTS8R">[19]INPUT!#REF!</definedName>
    <definedName name="FTS9L">[19]INPUT!#REF!</definedName>
    <definedName name="FTS9R">[19]INPUT!#REF!</definedName>
    <definedName name="FTW10L">[19]INPUT!#REF!</definedName>
    <definedName name="FTW10R">[19]INPUT!#REF!</definedName>
    <definedName name="FTW3L">[19]INPUT!#REF!</definedName>
    <definedName name="FTW3R">[19]INPUT!#REF!</definedName>
    <definedName name="FTW4L">[19]INPUT!#REF!</definedName>
    <definedName name="FTW4R">[19]INPUT!#REF!</definedName>
    <definedName name="FTW5L">[19]INPUT!#REF!</definedName>
    <definedName name="FTW5R">[19]INPUT!#REF!</definedName>
    <definedName name="FTW6L">[19]INPUT!#REF!</definedName>
    <definedName name="FTW6R">[19]INPUT!#REF!</definedName>
    <definedName name="FTW7L">[19]INPUT!#REF!</definedName>
    <definedName name="FTW7R">[19]INPUT!#REF!</definedName>
    <definedName name="FTW8L">[19]INPUT!#REF!</definedName>
    <definedName name="FTW8R">[19]INPUT!#REF!</definedName>
    <definedName name="FTW9L">[19]INPUT!#REF!</definedName>
    <definedName name="FTW9R">[19]INPUT!#REF!</definedName>
    <definedName name="FTZ10L">[19]INPUT!#REF!</definedName>
    <definedName name="FTZ10R">[19]INPUT!#REF!</definedName>
    <definedName name="FTZ3L">[19]INPUT!#REF!</definedName>
    <definedName name="FTZ3R">[19]INPUT!#REF!</definedName>
    <definedName name="FTZ4L">[19]INPUT!#REF!</definedName>
    <definedName name="FTZ4R">[19]INPUT!#REF!</definedName>
    <definedName name="FTZ5L">[19]INPUT!#REF!</definedName>
    <definedName name="FTZ5R">[19]INPUT!#REF!</definedName>
    <definedName name="FTZ6L">[19]INPUT!#REF!</definedName>
    <definedName name="FTZ6R">[19]INPUT!#REF!</definedName>
    <definedName name="FTZ7L">[19]INPUT!#REF!</definedName>
    <definedName name="FTZ7R">[19]INPUT!#REF!</definedName>
    <definedName name="FTZ8L">[19]INPUT!#REF!</definedName>
    <definedName name="FTZ8R">[19]INPUT!#REF!</definedName>
    <definedName name="FTZ9L">[19]INPUT!#REF!</definedName>
    <definedName name="FTZ9R">[19]INPUT!#REF!</definedName>
    <definedName name="fx" hidden="1">{#N/A,#N/A,FALSE,"조골재"}</definedName>
    <definedName name="FX10L">[19]INPUT!#REF!</definedName>
    <definedName name="FX10R">[19]INPUT!#REF!</definedName>
    <definedName name="FX3L">[19]INPUT!#REF!</definedName>
    <definedName name="FX3R">[19]INPUT!#REF!</definedName>
    <definedName name="FX4L">[19]INPUT!#REF!</definedName>
    <definedName name="FX4R">[19]INPUT!#REF!</definedName>
    <definedName name="FX5L">[19]INPUT!#REF!</definedName>
    <definedName name="FX5R">[19]INPUT!#REF!</definedName>
    <definedName name="FX6L">[19]INPUT!#REF!</definedName>
    <definedName name="FX6R">[19]INPUT!#REF!</definedName>
    <definedName name="FX7L">[19]INPUT!#REF!</definedName>
    <definedName name="FX7R">[19]INPUT!#REF!</definedName>
    <definedName name="FX8L">[19]INPUT!#REF!</definedName>
    <definedName name="FX8R">[19]INPUT!#REF!</definedName>
    <definedName name="FX9L">[19]INPUT!#REF!</definedName>
    <definedName name="FX9R">[19]INPUT!#REF!</definedName>
    <definedName name="Fy">[7]Sheet1!#REF!</definedName>
    <definedName name="FY10L">[19]INPUT!#REF!</definedName>
    <definedName name="FY10R">[19]INPUT!#REF!</definedName>
    <definedName name="FY3L">[19]INPUT!#REF!</definedName>
    <definedName name="FY3R">[19]INPUT!#REF!</definedName>
    <definedName name="FY4L">[19]INPUT!#REF!</definedName>
    <definedName name="FY4R">[19]INPUT!#REF!</definedName>
    <definedName name="FY5L">[19]INPUT!#REF!</definedName>
    <definedName name="FY5R">[19]INPUT!#REF!</definedName>
    <definedName name="FY6L">[19]INPUT!#REF!</definedName>
    <definedName name="FY6R">[19]INPUT!#REF!</definedName>
    <definedName name="FY7L">[19]INPUT!#REF!</definedName>
    <definedName name="FY7R">[19]INPUT!#REF!</definedName>
    <definedName name="FY8L">[19]INPUT!#REF!</definedName>
    <definedName name="FY8R">[19]INPUT!#REF!</definedName>
    <definedName name="FY9L">[19]INPUT!#REF!</definedName>
    <definedName name="FY9R">[19]INPUT!#REF!</definedName>
    <definedName name="fyjn" hidden="1">{#N/A,#N/A,FALSE,"단가표지"}</definedName>
    <definedName name="FYY10L">[19]INPUT!#REF!</definedName>
    <definedName name="FYY10R">[19]INPUT!#REF!</definedName>
    <definedName name="FYY3L">[19]INPUT!#REF!</definedName>
    <definedName name="FYY3R">[19]INPUT!#REF!</definedName>
    <definedName name="FYY4L">[19]INPUT!#REF!</definedName>
    <definedName name="FYY4R">[19]INPUT!#REF!</definedName>
    <definedName name="FYY5L">[19]INPUT!#REF!</definedName>
    <definedName name="FYY5R">[19]INPUT!#REF!</definedName>
    <definedName name="FYY6L">[19]INPUT!#REF!</definedName>
    <definedName name="FYY6R">[19]INPUT!#REF!</definedName>
    <definedName name="FYY7L">[19]INPUT!#REF!</definedName>
    <definedName name="FYY7R">[19]INPUT!#REF!</definedName>
    <definedName name="FYY8L">[19]INPUT!#REF!</definedName>
    <definedName name="FYY8R">[19]INPUT!#REF!</definedName>
    <definedName name="FYY9L">[19]INPUT!#REF!</definedName>
    <definedName name="FYY9R">[19]INPUT!#REF!</definedName>
    <definedName name="G">#REF!</definedName>
    <definedName name="G_13">[25]옹벽철근!#REF!</definedName>
    <definedName name="G_16">[25]옹벽철근!#REF!</definedName>
    <definedName name="G_19">[25]옹벽철근!#REF!</definedName>
    <definedName name="G_22">[25]옹벽철근!#REF!</definedName>
    <definedName name="G_25">[25]옹벽철근!#REF!</definedName>
    <definedName name="G_29">[25]옹벽철근!#REF!</definedName>
    <definedName name="G10L">[19]INPUT!#REF!</definedName>
    <definedName name="G10R">[19]INPUT!#REF!</definedName>
    <definedName name="g1a2t">#REF!</definedName>
    <definedName name="G2A1P">#REF!</definedName>
    <definedName name="g2a1t">#REF!</definedName>
    <definedName name="g2a2p">#REF!</definedName>
    <definedName name="g2a2t">#REF!</definedName>
    <definedName name="G3A1P">#REF!</definedName>
    <definedName name="g3a1t">#REF!</definedName>
    <definedName name="g3a2p">#REF!</definedName>
    <definedName name="g3a2t">#REF!</definedName>
    <definedName name="G3L">[19]INPUT!#REF!</definedName>
    <definedName name="G3R">[19]INPUT!#REF!</definedName>
    <definedName name="g4a2t">#REF!</definedName>
    <definedName name="G4L">[19]INPUT!#REF!</definedName>
    <definedName name="G4R">[19]INPUT!#REF!</definedName>
    <definedName name="g5a2t">#REF!</definedName>
    <definedName name="G5L">[19]INPUT!#REF!</definedName>
    <definedName name="G5R">[19]INPUT!#REF!</definedName>
    <definedName name="g6a2t">#REF!</definedName>
    <definedName name="G6L">[19]INPUT!#REF!</definedName>
    <definedName name="G6R">[19]INPUT!#REF!</definedName>
    <definedName name="G7L">[19]INPUT!#REF!</definedName>
    <definedName name="G7R">[19]INPUT!#REF!</definedName>
    <definedName name="G8L">[19]INPUT!#REF!</definedName>
    <definedName name="G8R">[19]INPUT!#REF!</definedName>
    <definedName name="G9L">[19]INPUT!#REF!</definedName>
    <definedName name="G9R">[19]INPUT!#REF!</definedName>
    <definedName name="gahahah" hidden="1">{#N/A,#N/A,FALSE,"포장1";#N/A,#N/A,FALSE,"포장1"}</definedName>
    <definedName name="gb" hidden="1">{#N/A,#N/A,FALSE,"2~8번"}</definedName>
    <definedName name="gbc"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d" hidden="1">#REF!</definedName>
    <definedName name="GDFD">'[54]ABUT수량-A1'!$T$25</definedName>
    <definedName name="GDFS" hidden="1">{#N/A,#N/A,FALSE,"2~8번"}</definedName>
    <definedName name="GDG" hidden="1">{#N/A,#N/A,FALSE,"포장2"}</definedName>
    <definedName name="GDGFD" hidden="1">{#N/A,#N/A,FALSE,"배수1"}</definedName>
    <definedName name="gdtef">'[28]ABUT수량-A1'!$T$25</definedName>
    <definedName name="GEMCO" hidden="1">#REF!</definedName>
    <definedName name="GEMCO1" hidden="1">#REF!</definedName>
    <definedName name="GEW"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F">[7]Sheet1!$D$136</definedName>
    <definedName name="GFD">[7]Sheet1!$M$6</definedName>
    <definedName name="GFDG" hidden="1">{#N/A,#N/A,FALSE,"2~8번"}</definedName>
    <definedName name="GFDGDFGFG" hidden="1">{#N/A,#N/A,FALSE,"혼합골재"}</definedName>
    <definedName name="GFDGG">'[28]ABUT수량-A1'!$T$25</definedName>
    <definedName name="gfdgr">'[17]ABUT수량-A1'!$T$25</definedName>
    <definedName name="GFDSAG" hidden="1">{#N/A,#N/A,FALSE,"2~8번"}</definedName>
    <definedName name="GFDT">'[55]ABUT수량-A1'!$T$25</definedName>
    <definedName name="GFERDFF">#REF!</definedName>
    <definedName name="GF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fgdfg" hidden="1">[56]차액보증!#REF!</definedName>
    <definedName name="gfgfg" hidden="1">{#N/A,#N/A,FALSE,"골재소요량";#N/A,#N/A,FALSE,"골재소요량"}</definedName>
    <definedName name="GFGFHGFHF" hidden="1">{#N/A,#N/A,FALSE,"토공2"}</definedName>
    <definedName name="gfhgh" hidden="1">{#N/A,#N/A,FALSE,"배수2"}</definedName>
    <definedName name="gfhjpko" hidden="1">{#N/A,#N/A,FALSE,"운반시간"}</definedName>
    <definedName name="GFHR" hidden="1">{#N/A,#N/A,FALSE,"운반시간"}</definedName>
    <definedName name="ggfhgfshgh" hidden="1">{#N/A,#N/A,FALSE,"포장2"}</definedName>
    <definedName name="ggg">#REF!</definedName>
    <definedName name="GGGG">'[57]ABUT수량-A1'!$T$25</definedName>
    <definedName name="ggggg" hidden="1">{#N/A,#N/A,FALSE,"구조1"}</definedName>
    <definedName name="gghh">'[58]ABUT수량-A1'!$T$25</definedName>
    <definedName name="GH3L">[19]INPUT!#REF!</definedName>
    <definedName name="GH3R">[19]INPUT!#REF!</definedName>
    <definedName name="GH4L">[19]INPUT!#REF!</definedName>
    <definedName name="GH4R">[19]INPUT!#REF!</definedName>
    <definedName name="GH5L">[19]INPUT!#REF!</definedName>
    <definedName name="GH5R">[19]INPUT!#REF!</definedName>
    <definedName name="GH6L">[19]INPUT!#REF!</definedName>
    <definedName name="GH6R">[19]INPUT!#REF!</definedName>
    <definedName name="GH7L">[19]INPUT!#REF!</definedName>
    <definedName name="GH7R">[19]INPUT!#REF!</definedName>
    <definedName name="GH8L">[19]INPUT!#REF!</definedName>
    <definedName name="GH8R">[19]INPUT!#REF!</definedName>
    <definedName name="GH9L">[19]INPUT!#REF!</definedName>
    <definedName name="GH9R">[19]INPUT!#REF!</definedName>
    <definedName name="ghgfh" hidden="1">{#N/A,#N/A,FALSE,"포장2"}</definedName>
    <definedName name="ghj" hidden="1">{#N/A,#N/A,FALSE,"2~8번"}</definedName>
    <definedName name="GHJJ" hidden="1">{"'광피스표'!$A$3:$N$54"}</definedName>
    <definedName name="ghuu" hidden="1">{#N/A,#N/A,FALSE,"골재소요량";#N/A,#N/A,FALSE,"골재소요량"}</definedName>
    <definedName name="GJHGLI" hidden="1">{#N/A,#N/A,FALSE,"포장1";#N/A,#N/A,FALSE,"포장1"}</definedName>
    <definedName name="gla2t">#REF!</definedName>
    <definedName name="GO">#REF!</definedName>
    <definedName name="GRAGRG">'[39]ABUT수량-A1'!$T$25</definedName>
    <definedName name="GREADF">'[59]ABUT수량-A1'!$T$25</definedName>
    <definedName name="GREGSD">[20]교각계산!$K$98</definedName>
    <definedName name="grew" hidden="1">#REF!</definedName>
    <definedName name="grfdse">'[28]ABUT수량-A1'!$T$25</definedName>
    <definedName name="grfdt4">'[46]ABUT수량-A1'!$T$25</definedName>
    <definedName name="grgdg">'[17]ABUT수량-A1'!$T$25</definedName>
    <definedName name="grgexr">'[60]ABUT수량-A1'!$T$25</definedName>
    <definedName name="grgrg">#REF!</definedName>
    <definedName name="grgvcxg">#REF!</definedName>
    <definedName name="grhrghfgfgrgfgr">#REF!</definedName>
    <definedName name="grsve4">#REF!</definedName>
    <definedName name="grsvg">#REF!</definedName>
    <definedName name="grsvrg">#REF!</definedName>
    <definedName name="grujm" hidden="1">{#N/A,#N/A,FALSE,"2~8번"}</definedName>
    <definedName name="grvds">#REF!</definedName>
    <definedName name="grvrr">#REF!</definedName>
    <definedName name="grZ">#REF!</definedName>
    <definedName name="gsagsdarafds" hidden="1">{#N/A,#N/A,FALSE,"토공2"}</definedName>
    <definedName name="gt">#REF!</definedName>
    <definedName name="GuBae">[7]Sheet1!$N$491</definedName>
    <definedName name="gunmok">#N/A</definedName>
    <definedName name="GUS" hidden="1">{#N/A,#N/A,FALSE,"현장 NCR 분석";#N/A,#N/A,FALSE,"현장품질감사";#N/A,#N/A,FALSE,"현장품질감사"}</definedName>
    <definedName name="GYUH" hidden="1">'[61]8.PILE  (돌출)'!#REF!</definedName>
    <definedName name="G견적" hidden="1">{#N/A,#N/A,TRUE,"손익보고"}</definedName>
    <definedName name="H.10">#REF!</definedName>
    <definedName name="H.2">#REF!</definedName>
    <definedName name="H.3">#REF!</definedName>
    <definedName name="H.4">#REF!</definedName>
    <definedName name="H.5">#REF!</definedName>
    <definedName name="H.6">#REF!</definedName>
    <definedName name="H.7">#REF!</definedName>
    <definedName name="H.8">#REF!</definedName>
    <definedName name="H.9">#REF!</definedName>
    <definedName name="H_1">#REF!</definedName>
    <definedName name="H_13">[25]옹벽철근!#REF!</definedName>
    <definedName name="H_16">[25]옹벽철근!#REF!</definedName>
    <definedName name="H_19">[25]옹벽철근!#REF!</definedName>
    <definedName name="H_22">[25]옹벽철근!#REF!</definedName>
    <definedName name="H_25">[25]옹벽철근!#REF!</definedName>
    <definedName name="H_29">[25]옹벽철근!#REF!</definedName>
    <definedName name="h10a2t">#REF!</definedName>
    <definedName name="H10AAL">[19]INPUT!#REF!</definedName>
    <definedName name="H10AAR">[19]INPUT!#REF!</definedName>
    <definedName name="H10ABL">[19]INPUT!#REF!</definedName>
    <definedName name="H10ABR">[19]INPUT!#REF!</definedName>
    <definedName name="H10ACL">[19]INPUT!#REF!</definedName>
    <definedName name="H10ACR">[19]INPUT!#REF!</definedName>
    <definedName name="H10ADL">[19]INPUT!#REF!</definedName>
    <definedName name="H10ADR">[19]INPUT!#REF!</definedName>
    <definedName name="H10AEL">[19]INPUT!#REF!</definedName>
    <definedName name="H10AER">[19]INPUT!#REF!</definedName>
    <definedName name="H10AFL">[19]INPUT!#REF!</definedName>
    <definedName name="H10AFR">[19]INPUT!#REF!</definedName>
    <definedName name="H10AGL">[19]INPUT!#REF!</definedName>
    <definedName name="H10AGR">[19]INPUT!#REF!</definedName>
    <definedName name="H10BAL">[19]INPUT!#REF!</definedName>
    <definedName name="H10BAR">[19]INPUT!#REF!</definedName>
    <definedName name="H10BBL">[19]INPUT!#REF!</definedName>
    <definedName name="H10BBR">[19]INPUT!#REF!</definedName>
    <definedName name="H10CAL">[19]INPUT!#REF!</definedName>
    <definedName name="H10CAR">[19]INPUT!#REF!</definedName>
    <definedName name="H10CBL">[19]INPUT!#REF!</definedName>
    <definedName name="H10CBR">[19]INPUT!#REF!</definedName>
    <definedName name="H10CCL">[19]INPUT!#REF!</definedName>
    <definedName name="H10CCR">[19]INPUT!#REF!</definedName>
    <definedName name="H10D1L">[19]INPUT!#REF!</definedName>
    <definedName name="H10D1R">[19]INPUT!#REF!</definedName>
    <definedName name="H10D2L">[19]INPUT!#REF!</definedName>
    <definedName name="H10D2R">[19]INPUT!#REF!</definedName>
    <definedName name="H10D3L">[19]INPUT!#REF!</definedName>
    <definedName name="H10D3R">[19]INPUT!#REF!</definedName>
    <definedName name="H11A2T">#REF!</definedName>
    <definedName name="H1A">#REF!</definedName>
    <definedName name="H1A1P">#REF!</definedName>
    <definedName name="h1a1t">#REF!</definedName>
    <definedName name="h1a2p">#REF!</definedName>
    <definedName name="h1a2t">#REF!</definedName>
    <definedName name="H1C">#REF!</definedName>
    <definedName name="H1D">#REF!</definedName>
    <definedName name="H1H">#REF!</definedName>
    <definedName name="H1L">#REF!</definedName>
    <definedName name="H1R">#REF!</definedName>
    <definedName name="H1WL">#REF!</definedName>
    <definedName name="H1WR">#REF!</definedName>
    <definedName name="H2A1P">#REF!</definedName>
    <definedName name="h2a1t">#REF!</definedName>
    <definedName name="h2a2p">#REF!</definedName>
    <definedName name="h2a2t">#REF!</definedName>
    <definedName name="H2C">#REF!</definedName>
    <definedName name="H2D">#REF!</definedName>
    <definedName name="H2H">#REF!</definedName>
    <definedName name="H2L">#REF!</definedName>
    <definedName name="H2R">#REF!</definedName>
    <definedName name="H2WL">#REF!</definedName>
    <definedName name="H2WR">#REF!</definedName>
    <definedName name="H3A1P">#REF!</definedName>
    <definedName name="h3a1t">#REF!</definedName>
    <definedName name="h3a2p">#REF!</definedName>
    <definedName name="h3a2t">#REF!</definedName>
    <definedName name="H3AAL">[19]INPUT!#REF!</definedName>
    <definedName name="H3AAR">[19]INPUT!#REF!</definedName>
    <definedName name="H3ABL">[19]INPUT!#REF!</definedName>
    <definedName name="H3ABR">[19]INPUT!#REF!</definedName>
    <definedName name="H3ACL">[19]INPUT!#REF!</definedName>
    <definedName name="H3ACR">[19]INPUT!#REF!</definedName>
    <definedName name="H3ADL">[19]INPUT!#REF!</definedName>
    <definedName name="H3ADR">[19]INPUT!#REF!</definedName>
    <definedName name="H3AEL">[19]INPUT!#REF!</definedName>
    <definedName name="H3AER">[19]INPUT!#REF!</definedName>
    <definedName name="H3AFL">[19]INPUT!#REF!</definedName>
    <definedName name="H3AFR">[19]INPUT!#REF!</definedName>
    <definedName name="H3AGL">[19]INPUT!#REF!</definedName>
    <definedName name="H3AGR">[19]INPUT!#REF!</definedName>
    <definedName name="H3BAL">[19]INPUT!#REF!</definedName>
    <definedName name="H3BAR">[19]INPUT!#REF!</definedName>
    <definedName name="H3BBL">[19]INPUT!#REF!</definedName>
    <definedName name="H3BBR">[19]INPUT!#REF!</definedName>
    <definedName name="H3CAL">[19]INPUT!#REF!</definedName>
    <definedName name="H3CAR">[19]INPUT!#REF!</definedName>
    <definedName name="H3CBL">[19]INPUT!#REF!</definedName>
    <definedName name="H3CBR">[19]INPUT!#REF!</definedName>
    <definedName name="H3CCL">[19]INPUT!#REF!</definedName>
    <definedName name="H3CCR">[19]INPUT!#REF!</definedName>
    <definedName name="H3D1L">[19]INPUT!#REF!</definedName>
    <definedName name="H3D1R">[19]INPUT!#REF!</definedName>
    <definedName name="H3D2L">[19]INPUT!#REF!</definedName>
    <definedName name="H3D2R">[19]INPUT!#REF!</definedName>
    <definedName name="H3D3L">[19]INPUT!#REF!</definedName>
    <definedName name="H3D3R">[19]INPUT!#REF!</definedName>
    <definedName name="H3WL">#REF!</definedName>
    <definedName name="H3WR">#REF!</definedName>
    <definedName name="h4a1p">#REF!</definedName>
    <definedName name="h4a1t">#REF!</definedName>
    <definedName name="h4a2p">#REF!</definedName>
    <definedName name="h4a2t">#REF!</definedName>
    <definedName name="H4AAL">[19]INPUT!#REF!</definedName>
    <definedName name="H4AAR">[19]INPUT!#REF!</definedName>
    <definedName name="H4ABL">[19]INPUT!#REF!</definedName>
    <definedName name="H4ABR">[19]INPUT!#REF!</definedName>
    <definedName name="H4ACL">[19]INPUT!#REF!</definedName>
    <definedName name="H4ACR">[19]INPUT!#REF!</definedName>
    <definedName name="H4ADL">[19]INPUT!#REF!</definedName>
    <definedName name="H4ADR">[19]INPUT!#REF!</definedName>
    <definedName name="H4AEL">[19]INPUT!#REF!</definedName>
    <definedName name="H4AER">[19]INPUT!#REF!</definedName>
    <definedName name="H4AFL">[19]INPUT!#REF!</definedName>
    <definedName name="H4AFR">[19]INPUT!#REF!</definedName>
    <definedName name="H4AGL">[19]INPUT!#REF!</definedName>
    <definedName name="H4AGR">[19]INPUT!#REF!</definedName>
    <definedName name="H4BAL">[19]INPUT!#REF!</definedName>
    <definedName name="H4BAR">[19]INPUT!#REF!</definedName>
    <definedName name="H4BBL">[19]INPUT!#REF!</definedName>
    <definedName name="H4BBR">[19]INPUT!#REF!</definedName>
    <definedName name="H4CAL">[19]INPUT!#REF!</definedName>
    <definedName name="H4CAR">[19]INPUT!#REF!</definedName>
    <definedName name="H4CBL">[19]INPUT!#REF!</definedName>
    <definedName name="H4CBR">[19]INPUT!#REF!</definedName>
    <definedName name="H4CCL">[19]INPUT!#REF!</definedName>
    <definedName name="H4CCR">[19]INPUT!#REF!</definedName>
    <definedName name="H4D1L">[19]INPUT!#REF!</definedName>
    <definedName name="H4D1R">[19]INPUT!#REF!</definedName>
    <definedName name="H4D2L">[19]INPUT!#REF!</definedName>
    <definedName name="H4D2R">[19]INPUT!#REF!</definedName>
    <definedName name="H4D3L">[19]INPUT!#REF!</definedName>
    <definedName name="H4D3R">[19]INPUT!#REF!</definedName>
    <definedName name="H5A1P">#REF!</definedName>
    <definedName name="h5a1t">#REF!</definedName>
    <definedName name="h5a2p">#REF!</definedName>
    <definedName name="h5a2t">#REF!</definedName>
    <definedName name="H5AAL">[19]INPUT!#REF!</definedName>
    <definedName name="H5AAR">[19]INPUT!#REF!</definedName>
    <definedName name="H5ABL">[19]INPUT!#REF!</definedName>
    <definedName name="H5ABR">[19]INPUT!#REF!</definedName>
    <definedName name="H5ACL">[19]INPUT!#REF!</definedName>
    <definedName name="H5ACR">[19]INPUT!#REF!</definedName>
    <definedName name="H5ADL">[19]INPUT!#REF!</definedName>
    <definedName name="H5ADR">[19]INPUT!#REF!</definedName>
    <definedName name="H5AEL">[19]INPUT!#REF!</definedName>
    <definedName name="H5AER">[19]INPUT!#REF!</definedName>
    <definedName name="H5AFL">[19]INPUT!#REF!</definedName>
    <definedName name="H5AFR">[19]INPUT!#REF!</definedName>
    <definedName name="H5AGL">[19]INPUT!#REF!</definedName>
    <definedName name="H5AGR">[19]INPUT!#REF!</definedName>
    <definedName name="H5BAL">[19]INPUT!#REF!</definedName>
    <definedName name="H5BAR">[19]INPUT!#REF!</definedName>
    <definedName name="H5BBL">[19]INPUT!#REF!</definedName>
    <definedName name="H5BBR">[19]INPUT!#REF!</definedName>
    <definedName name="H5CAL">[19]INPUT!#REF!</definedName>
    <definedName name="H5CAR">[19]INPUT!#REF!</definedName>
    <definedName name="H5CBL">[19]INPUT!#REF!</definedName>
    <definedName name="H5CBR">[19]INPUT!#REF!</definedName>
    <definedName name="H5CCL">[19]INPUT!#REF!</definedName>
    <definedName name="H5CCR">[19]INPUT!#REF!</definedName>
    <definedName name="H5D1L">[19]INPUT!#REF!</definedName>
    <definedName name="H5D1R">[19]INPUT!#REF!</definedName>
    <definedName name="H5D2L">[19]INPUT!#REF!</definedName>
    <definedName name="H5D2R">[19]INPUT!#REF!</definedName>
    <definedName name="H5D3L">[19]INPUT!#REF!</definedName>
    <definedName name="H5D3R">[19]INPUT!#REF!</definedName>
    <definedName name="h6a">[7]Sheet1!$L$69</definedName>
    <definedName name="h6a2t">#REF!</definedName>
    <definedName name="H6AAL">[19]INPUT!#REF!</definedName>
    <definedName name="H6AAR">[19]INPUT!#REF!</definedName>
    <definedName name="H6ABL">[19]INPUT!#REF!</definedName>
    <definedName name="H6ABR">[19]INPUT!#REF!</definedName>
    <definedName name="H6ACL">[19]INPUT!#REF!</definedName>
    <definedName name="H6ACR">[19]INPUT!#REF!</definedName>
    <definedName name="H6ADL">[19]INPUT!#REF!</definedName>
    <definedName name="H6ADR">[19]INPUT!#REF!</definedName>
    <definedName name="H6AEL">[19]INPUT!#REF!</definedName>
    <definedName name="H6AER">[19]INPUT!#REF!</definedName>
    <definedName name="H6AFL">[19]INPUT!#REF!</definedName>
    <definedName name="H6AFR">[19]INPUT!#REF!</definedName>
    <definedName name="H6AGL">[19]INPUT!#REF!</definedName>
    <definedName name="H6AGR">[19]INPUT!#REF!</definedName>
    <definedName name="H6BAL">[19]INPUT!#REF!</definedName>
    <definedName name="H6BAR">[19]INPUT!#REF!</definedName>
    <definedName name="H6BBL">[19]INPUT!#REF!</definedName>
    <definedName name="H6BBR">[19]INPUT!#REF!</definedName>
    <definedName name="H6CAL">[19]INPUT!#REF!</definedName>
    <definedName name="H6CAR">[19]INPUT!#REF!</definedName>
    <definedName name="H6CBL">[19]INPUT!#REF!</definedName>
    <definedName name="H6CBR">[19]INPUT!#REF!</definedName>
    <definedName name="H6CCL">[19]INPUT!#REF!</definedName>
    <definedName name="H6CCR">[19]INPUT!#REF!</definedName>
    <definedName name="H6D1L">[19]INPUT!#REF!</definedName>
    <definedName name="H6D1R">[19]INPUT!#REF!</definedName>
    <definedName name="H6D2L">[19]INPUT!#REF!</definedName>
    <definedName name="H6D2R">[19]INPUT!#REF!</definedName>
    <definedName name="H6D3L">[19]INPUT!#REF!</definedName>
    <definedName name="H6D3R">[19]INPUT!#REF!</definedName>
    <definedName name="h7a1t">#REF!</definedName>
    <definedName name="h7a2p">#REF!</definedName>
    <definedName name="h7a2t">#REF!</definedName>
    <definedName name="H7AAL">[19]INPUT!#REF!</definedName>
    <definedName name="H7AAR">[19]INPUT!#REF!</definedName>
    <definedName name="H7ABL">[19]INPUT!#REF!</definedName>
    <definedName name="H7ABR">[19]INPUT!#REF!</definedName>
    <definedName name="H7ACL">[19]INPUT!#REF!</definedName>
    <definedName name="H7ACR">[19]INPUT!#REF!</definedName>
    <definedName name="H7ADL">[19]INPUT!#REF!</definedName>
    <definedName name="H7ADR">[19]INPUT!#REF!</definedName>
    <definedName name="H7AEL">[19]INPUT!#REF!</definedName>
    <definedName name="H7AER">[19]INPUT!#REF!</definedName>
    <definedName name="H7AFL">[19]INPUT!#REF!</definedName>
    <definedName name="H7AFR">[19]INPUT!#REF!</definedName>
    <definedName name="H7AGL">[19]INPUT!#REF!</definedName>
    <definedName name="H7AGR">[19]INPUT!#REF!</definedName>
    <definedName name="H7BAL">[19]INPUT!#REF!</definedName>
    <definedName name="H7BAR">[19]INPUT!#REF!</definedName>
    <definedName name="H7BBL">[19]INPUT!#REF!</definedName>
    <definedName name="H7BBR">[19]INPUT!#REF!</definedName>
    <definedName name="H7CAL">[19]INPUT!#REF!</definedName>
    <definedName name="H7CAR">[19]INPUT!#REF!</definedName>
    <definedName name="H7CBL">[19]INPUT!#REF!</definedName>
    <definedName name="H7CBR">[19]INPUT!#REF!</definedName>
    <definedName name="H7CCL">[19]INPUT!#REF!</definedName>
    <definedName name="H7CCR">[19]INPUT!#REF!</definedName>
    <definedName name="H7D1L">[19]INPUT!#REF!</definedName>
    <definedName name="H7D1R">[19]INPUT!#REF!</definedName>
    <definedName name="H7D2L">[19]INPUT!#REF!</definedName>
    <definedName name="H7D2R">[19]INPUT!#REF!</definedName>
    <definedName name="H7D3L">[19]INPUT!#REF!</definedName>
    <definedName name="H7D3R">[19]INPUT!#REF!</definedName>
    <definedName name="h8a1t">#REF!</definedName>
    <definedName name="h8a2p">#REF!</definedName>
    <definedName name="h8a2t">#REF!</definedName>
    <definedName name="H8AAL">[19]INPUT!#REF!</definedName>
    <definedName name="H8AAR">[19]INPUT!#REF!</definedName>
    <definedName name="H8ABL">[19]INPUT!#REF!</definedName>
    <definedName name="H8ABR">[19]INPUT!#REF!</definedName>
    <definedName name="H8ACL">[19]INPUT!#REF!</definedName>
    <definedName name="H8ACR">[19]INPUT!#REF!</definedName>
    <definedName name="H8ADL">[19]INPUT!#REF!</definedName>
    <definedName name="H8ADR">[19]INPUT!#REF!</definedName>
    <definedName name="H8AEL">[19]INPUT!#REF!</definedName>
    <definedName name="H8AER">[19]INPUT!#REF!</definedName>
    <definedName name="H8AFL">[19]INPUT!#REF!</definedName>
    <definedName name="H8AFR">[19]INPUT!#REF!</definedName>
    <definedName name="H8AGL">[19]INPUT!#REF!</definedName>
    <definedName name="H8AGR">[19]INPUT!#REF!</definedName>
    <definedName name="H8BAL">[19]INPUT!#REF!</definedName>
    <definedName name="H8BAR">[19]INPUT!#REF!</definedName>
    <definedName name="H8BBL">[19]INPUT!#REF!</definedName>
    <definedName name="H8BBR">[19]INPUT!#REF!</definedName>
    <definedName name="H8CAL">[19]INPUT!#REF!</definedName>
    <definedName name="H8CAR">[19]INPUT!#REF!</definedName>
    <definedName name="H8CBL">[19]INPUT!#REF!</definedName>
    <definedName name="H8CBR">[19]INPUT!#REF!</definedName>
    <definedName name="H8CCL">[19]INPUT!#REF!</definedName>
    <definedName name="H8CCR">[19]INPUT!#REF!</definedName>
    <definedName name="H8D1L">[19]INPUT!#REF!</definedName>
    <definedName name="H8D1R">[19]INPUT!#REF!</definedName>
    <definedName name="H8D2L">[19]INPUT!#REF!</definedName>
    <definedName name="H8D2R">[19]INPUT!#REF!</definedName>
    <definedName name="H8D3L">[19]INPUT!#REF!</definedName>
    <definedName name="H8D3R">[19]INPUT!#REF!</definedName>
    <definedName name="h9a2p">#REF!</definedName>
    <definedName name="h9a2t">#REF!</definedName>
    <definedName name="H9AAL">[19]INPUT!#REF!</definedName>
    <definedName name="H9AAR">[19]INPUT!#REF!</definedName>
    <definedName name="H9ABL">[19]INPUT!#REF!</definedName>
    <definedName name="H9ABR">[19]INPUT!#REF!</definedName>
    <definedName name="H9ACL">[19]INPUT!#REF!</definedName>
    <definedName name="H9ACR">[19]INPUT!#REF!</definedName>
    <definedName name="H9ADL">[19]INPUT!#REF!</definedName>
    <definedName name="H9ADR">[19]INPUT!#REF!</definedName>
    <definedName name="H9AEL">[19]INPUT!#REF!</definedName>
    <definedName name="H9AER">[19]INPUT!#REF!</definedName>
    <definedName name="H9AFL">[19]INPUT!#REF!</definedName>
    <definedName name="H9AFR">[19]INPUT!#REF!</definedName>
    <definedName name="H9AGL">[19]INPUT!#REF!</definedName>
    <definedName name="H9AGR">[19]INPUT!#REF!</definedName>
    <definedName name="H9BAL">[19]INPUT!#REF!</definedName>
    <definedName name="H9BAR">[19]INPUT!#REF!</definedName>
    <definedName name="H9BBL">[19]INPUT!#REF!</definedName>
    <definedName name="H9BBR">[19]INPUT!#REF!</definedName>
    <definedName name="H9CAL">[19]INPUT!#REF!</definedName>
    <definedName name="H9CAR">[19]INPUT!#REF!</definedName>
    <definedName name="H9CBL">[19]INPUT!#REF!</definedName>
    <definedName name="H9CBR">[19]INPUT!#REF!</definedName>
    <definedName name="H9CCL">[19]INPUT!#REF!</definedName>
    <definedName name="H9CCR">[19]INPUT!#REF!</definedName>
    <definedName name="H9D1L">[19]INPUT!#REF!</definedName>
    <definedName name="H9D1R">[19]INPUT!#REF!</definedName>
    <definedName name="H9D2L">[19]INPUT!#REF!</definedName>
    <definedName name="H9D2R">[19]INPUT!#REF!</definedName>
    <definedName name="H9D3L">[19]INPUT!#REF!</definedName>
    <definedName name="H9D3R">[19]INPUT!#REF!</definedName>
    <definedName name="HA10L">[19]INPUT!#REF!</definedName>
    <definedName name="HA10R">[19]INPUT!#REF!</definedName>
    <definedName name="ha2t">#REF!</definedName>
    <definedName name="HA3L">[19]INPUT!#REF!</definedName>
    <definedName name="HA3R">[19]INPUT!#REF!</definedName>
    <definedName name="HA4L">[19]INPUT!#REF!</definedName>
    <definedName name="HA4R">[19]INPUT!#REF!</definedName>
    <definedName name="HA5L">[19]INPUT!#REF!</definedName>
    <definedName name="HA5R">[19]INPUT!#REF!</definedName>
    <definedName name="HA6L">[19]INPUT!#REF!</definedName>
    <definedName name="HA6R">[19]INPUT!#REF!</definedName>
    <definedName name="HA7L">[19]INPUT!#REF!</definedName>
    <definedName name="HA7R">[19]INPUT!#REF!</definedName>
    <definedName name="HA8L">[19]INPUT!#REF!</definedName>
    <definedName name="HA8R">[19]INPUT!#REF!</definedName>
    <definedName name="HA9L">[19]INPUT!#REF!</definedName>
    <definedName name="HA9R">[19]INPUT!#REF!</definedName>
    <definedName name="hadfhafa" hidden="1">{#N/A,#N/A,FALSE,"혼합골재"}</definedName>
    <definedName name="hadfhafhad" hidden="1">{#N/A,#N/A,FALSE,"운반시간"}</definedName>
    <definedName name="hadfhata" hidden="1">{#N/A,#N/A,FALSE,"표지목차"}</definedName>
    <definedName name="hadhfaha" hidden="1">{#N/A,#N/A,FALSE,"포장2"}</definedName>
    <definedName name="han" hidden="1">#REF!</definedName>
    <definedName name="hardwar" hidden="1">#REF!</definedName>
    <definedName name="HARDWAR1" hidden="1">#REF!</definedName>
    <definedName name="hardwar2" hidden="1">#REF!</definedName>
    <definedName name="HB">'[29]가압장(토목)'!#REF!</definedName>
    <definedName name="hcfgr">#REF!</definedName>
    <definedName name="HD">#REF!</definedName>
    <definedName name="hddr">#REF!</definedName>
    <definedName name="HDGBG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DGF" hidden="1">{#N/A,#N/A,FALSE,"표지목차"}</definedName>
    <definedName name="hdrgg">[62]우각부보강!#REF!</definedName>
    <definedName name="HERE" hidden="1">{#N/A,#N/A,TRUE,"손익보고"}</definedName>
    <definedName name="HFDGDR">[43]교각계산!$K$98</definedName>
    <definedName name="hfgrgfdg">#REF!</definedName>
    <definedName name="hgd" hidden="1">{#N/A,#N/A,FALSE,"배수2"}</definedName>
    <definedName name="hgderfd">#REF!</definedName>
    <definedName name="hgdgbcxgr">#REF!</definedName>
    <definedName name="hg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gfgfg">#REF!</definedName>
    <definedName name="hgfgtr">#REF!</definedName>
    <definedName name="HGFH" hidden="1">{#N/A,#N/A,FALSE,"2~8번"}</definedName>
    <definedName name="hgh" hidden="1">{#N/A,#N/A,FALSE,"단가표지"}</definedName>
    <definedName name="hghg" hidden="1">{#N/A,#N/A,FALSE,"운반시간"}</definedName>
    <definedName name="hgrxg">#REF!</definedName>
    <definedName name="hgtgfxr">#REF!</definedName>
    <definedName name="HGYT">#REF!</definedName>
    <definedName name="HH">#REF!</definedName>
    <definedName name="HH10L">[19]INPUT!#REF!</definedName>
    <definedName name="HH10R">[19]INPUT!#REF!</definedName>
    <definedName name="HH3L">[19]INPUT!#REF!</definedName>
    <definedName name="HH3R">[19]INPUT!#REF!</definedName>
    <definedName name="HH4L">[19]INPUT!#REF!</definedName>
    <definedName name="HH4R">[19]INPUT!#REF!</definedName>
    <definedName name="HH5L">[19]INPUT!#REF!</definedName>
    <definedName name="HH5R">[19]INPUT!#REF!</definedName>
    <definedName name="HH6L">[19]INPUT!#REF!</definedName>
    <definedName name="HH6R">[19]INPUT!#REF!</definedName>
    <definedName name="HH7L">[19]INPUT!#REF!</definedName>
    <definedName name="HH7R">[19]INPUT!#REF!</definedName>
    <definedName name="HH8L">[19]INPUT!#REF!</definedName>
    <definedName name="HH8R">[19]INPUT!#REF!</definedName>
    <definedName name="HH9L">[19]INPUT!#REF!</definedName>
    <definedName name="HH9R">[19]INPUT!#REF!</definedName>
    <definedName name="HHADG" hidden="1">{#N/A,#N/A,FALSE,"조골재"}</definedName>
    <definedName name="hhh">[63]원형맨홀수량!#REF!</definedName>
    <definedName name="HHHH">[63]원형맨홀수량!$L$16</definedName>
    <definedName name="HHR" hidden="1">{#N/A,#N/A,FALSE,"포장2"}</definedName>
    <definedName name="hkj" hidden="1">{#N/A,#N/A,FALSE,"혼합골재"}</definedName>
    <definedName name="hkyh" hidden="1">{#N/A,#N/A,FALSE,"운반시간"}</definedName>
    <definedName name="HMHM"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PI">#REF!</definedName>
    <definedName name="HR">#REF!</definedName>
    <definedName name="hrbjrjy" hidden="1">{#N/A,#N/A,FALSE,"배수2"}</definedName>
    <definedName name="HRH" hidden="1">{#N/A,#N/A,FALSE,"혼합골재"}</definedName>
    <definedName name="HS">#REF!</definedName>
    <definedName name="HSH">#REF!</definedName>
    <definedName name="HSO">[20]교각계산!$M$38</definedName>
    <definedName name="HSUM4L">[19]INPUT!#REF!</definedName>
    <definedName name="HSUM4R">[19]INPUT!#REF!</definedName>
    <definedName name="HSUM5L">[19]INPUT!#REF!</definedName>
    <definedName name="HSUM5R">[19]INPUT!#REF!</definedName>
    <definedName name="HSUM6L">[19]INPUT!#REF!</definedName>
    <definedName name="HSUM6R">[19]INPUT!#REF!</definedName>
    <definedName name="HSUM7L">[19]INPUT!#REF!</definedName>
    <definedName name="HSUM7R">[19]INPUT!#REF!</definedName>
    <definedName name="HSUM8L">[19]INPUT!#REF!</definedName>
    <definedName name="HSUM8R">[19]INPUT!#REF!</definedName>
    <definedName name="HSUM9L">[19]INPUT!#REF!</definedName>
    <definedName name="HSUM9R">[19]INPUT!#REF!</definedName>
    <definedName name="HT">'[29]가압장(토목)'!#REF!</definedName>
    <definedName name="htbh">[64]우각부보강!#REF!</definedName>
    <definedName name="htgdf">[62]우각부보강!#REF!</definedName>
    <definedName name="HTHT"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TML_CodePage" hidden="1">949</definedName>
    <definedName name="HTML_Control" hidden="1">{"'관경확장'!$A$79:$M$98","'관경확장'!$A$54:$M$78"}</definedName>
    <definedName name="html_control2" hidden="1">{"'관경확장'!$A$79:$M$98","'관경확장'!$A$54:$M$78"}</definedName>
    <definedName name="HTML_Description" hidden="1">""</definedName>
    <definedName name="HTML_Email" hidden="1">""</definedName>
    <definedName name="HTML_Header" hidden="1">"산출근거"</definedName>
    <definedName name="HTML_LastUpdate" hidden="1">"01-03-02"</definedName>
    <definedName name="HTML_LineAfter" hidden="1">FALSE</definedName>
    <definedName name="HTML_LineBefore" hidden="1">FALSE</definedName>
    <definedName name="HTML_Name" hidden="1">"USER"</definedName>
    <definedName name="HTML_OBDlg2" hidden="1">TRUE</definedName>
    <definedName name="HTML_OBDlg3" hidden="1">TRUE</definedName>
    <definedName name="HTML_OBDlg4" hidden="1">TRUE</definedName>
    <definedName name="HTML_OS" hidden="1">0</definedName>
    <definedName name="HTML_PathFile" hidden="1">"C:\My Documents\MyHTML.htm"</definedName>
    <definedName name="HTML_PathTemplate" hidden="1">"C:\USERS\JHW\Kwangju\Distribution-Analysis\HTMLTemp.htm"</definedName>
    <definedName name="HTML_Title" hidden="1">"수량산출서"</definedName>
    <definedName name="HTML1_1" hidden="1">"'[엑셀95-따라하기 문제.xls]인터넷 어시스턴트'!$A$1:$J$18"</definedName>
    <definedName name="HTML1_10" hidden="1">"Marihan@hitel.kol.co.kr"</definedName>
    <definedName name="HTML1_11" hidden="1">1</definedName>
    <definedName name="HTML1_12" hidden="1">"C:\김종완\원고\[작업중] 한빛-엑셀70\CD-ROM문제\따라하기 문제&amp;그림\MyHTML01.htm"</definedName>
    <definedName name="HTML1_2" hidden="1">1</definedName>
    <definedName name="HTML1_3" hidden="1">"엑셀 프로젝트"</definedName>
    <definedName name="HTML1_4" hidden="1">"인터넷 어시스턴트"</definedName>
    <definedName name="HTML1_5" hidden="1">"엑셀 워크시트를 HTML문서로 변환한다. 이 적업은 &lt;한빛 미디어&gt; 책에서만 가능하며, [어린왕자]만의 독특한 아이디어 이다."</definedName>
    <definedName name="HTML1_6" hidden="1">1</definedName>
    <definedName name="HTML1_7" hidden="1">1</definedName>
    <definedName name="HTML1_8" hidden="1">"97-10-09"</definedName>
    <definedName name="HTML1_9" hidden="1">"김종완/어린왕자"</definedName>
    <definedName name="HTMLCount" hidden="1">1</definedName>
    <definedName name="HUH">#REF!</definedName>
    <definedName name="HWL">#REF!</definedName>
    <definedName name="HWP">#REF!</definedName>
    <definedName name="HWR">#REF!</definedName>
    <definedName name="HX4R">[19]INPUT!#REF!</definedName>
    <definedName name="HX5L">[19]INPUT!#REF!</definedName>
    <definedName name="HX5R">[19]INPUT!#REF!</definedName>
    <definedName name="HX6L">[19]INPUT!#REF!</definedName>
    <definedName name="HX6R">[19]INPUT!#REF!</definedName>
    <definedName name="HX7L">[19]INPUT!#REF!</definedName>
    <definedName name="HX7R">[19]INPUT!#REF!</definedName>
    <definedName name="HX8L">[19]INPUT!#REF!</definedName>
    <definedName name="HX8R">[19]INPUT!#REF!</definedName>
    <definedName name="HX9L">[19]INPUT!#REF!</definedName>
    <definedName name="HX9R">[19]INPUT!#REF!</definedName>
    <definedName name="H일">#REF!</definedName>
    <definedName name="i">#REF!</definedName>
    <definedName name="I_29">[25]옹벽철근!#REF!</definedName>
    <definedName name="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C호D16">#REF!</definedName>
    <definedName name="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C호D13">#REF!</definedName>
    <definedName name="IIIC호D16">#REF!</definedName>
    <definedName name="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u"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J" hidden="1">{"'광피스표'!$A$3:$N$54"}</definedName>
    <definedName name="IL">#REF!</definedName>
    <definedName name="ilch">[37]ilch!$A$3:$M$25</definedName>
    <definedName name="IOIOIOIO" hidden="1">{#N/A,#N/A,FALSE,"표지목차"}</definedName>
    <definedName name="iouo" hidden="1">{#N/A,#N/A,FALSE,"배수2"}</definedName>
    <definedName name="ioup" hidden="1">{#N/A,#N/A,FALSE,"속도"}</definedName>
    <definedName name="IT">#REF!</definedName>
    <definedName name="iu"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uuu"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호D13">[65]맨홀수량집계!$K$21</definedName>
    <definedName name="I호D16">[65]맨홀수량집계!$K$22</definedName>
    <definedName name="J_29">[25]옹벽철근!#REF!</definedName>
    <definedName name="J_S_P_용__믹서">[66]장비집계!#REF!</definedName>
    <definedName name="jack_ea">#REF!</definedName>
    <definedName name="JACK50TON">[67]가시설수량!$AE$203</definedName>
    <definedName name="jgct">[43]교각계산!$K$98</definedName>
    <definedName name="JGH" hidden="1">{#N/A,#N/A,FALSE,"골재소요량";#N/A,#N/A,FALSE,"골재소요량"}</definedName>
    <definedName name="jgtyrg">'[68]ABUT수량-A1'!$T$25</definedName>
    <definedName name="JHGJ" hidden="1">{#N/A,#N/A,FALSE,"운반시간"}</definedName>
    <definedName name="jhjg" hidden="1">{#N/A,#N/A,FALSE,"단가표지"}</definedName>
    <definedName name="jhjh" hidden="1">{#N/A,#N/A,FALSE,"표지목차"}</definedName>
    <definedName name="JHY">#N/A</definedName>
    <definedName name="JHYK">[7]Sheet1!#REF!</definedName>
    <definedName name="JHYKI">[7]Sheet1!#REF!</definedName>
    <definedName name="JHYKIN">[7]Sheet1!#REF!</definedName>
    <definedName name="JHYKING">#N/A</definedName>
    <definedName name="JHYKING1">[7]Sheet1!#REF!</definedName>
    <definedName name="JHYKING10">[7]Sheet1!#REF!</definedName>
    <definedName name="JHYKING2">[7]Sheet1!#REF!</definedName>
    <definedName name="JHYKING3">[7]Sheet1!#REF!</definedName>
    <definedName name="JHYKING4">[7]Sheet1!#REF!</definedName>
    <definedName name="JHYKING5">[7]Sheet1!#REF!</definedName>
    <definedName name="JHYKING6">[7]Sheet1!#REF!</definedName>
    <definedName name="JHYKING7">[7]Sheet1!#REF!</definedName>
    <definedName name="JHYKING8">[7]Sheet1!#REF!</definedName>
    <definedName name="JHYKING9">[7]Sheet1!#REF!</definedName>
    <definedName name="jii" hidden="1">{#N/A,#N/A,FALSE,"골재소요량";#N/A,#N/A,FALSE,"골재소요량"}</definedName>
    <definedName name="jjj" hidden="1">{#N/A,#N/A,FALSE,"골재소요량";#N/A,#N/A,FALSE,"골재소요량"}</definedName>
    <definedName name="JJJJ">'[28]ABUT수량-A1'!$T$25</definedName>
    <definedName name="jjjjj">'[39]ABUT수량-A1'!$T$25</definedName>
    <definedName name="jjjjjjj" hidden="1">{#N/A,#N/A,FALSE,"2~8번"}</definedName>
    <definedName name="jk" hidden="1">{#N/A,#N/A,FALSE,"조골재"}</definedName>
    <definedName name="jkghjgk" hidden="1">#REF!</definedName>
    <definedName name="JKJKJKJK" hidden="1">{#N/A,#N/A,FALSE,"포장1";#N/A,#N/A,FALSE,"포장1"}</definedName>
    <definedName name="JN" hidden="1">{#N/A,#N/A,FALSE,"운반시간"}</definedName>
    <definedName name="JUHIT">'[69]ABUT수량-A1'!$T$25</definedName>
    <definedName name="juhouho" hidden="1">{"'도면'!$G$62:$H$63","'도면'!$G$62:$H$63"}</definedName>
    <definedName name="juy" hidden="1">{"'광피스표'!$A$3:$N$54"}</definedName>
    <definedName name="JYJY"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jytrtysr" hidden="1">{#N/A,#N/A,FALSE,"조골재"}</definedName>
    <definedName name="J엄차현" hidden="1">#REF!</definedName>
    <definedName name="J형측구" hidden="1">{#N/A,#N/A,FALSE,"토공2"}</definedName>
    <definedName name="K_25">[25]옹벽철근!#REF!</definedName>
    <definedName name="K_29">[25]옹벽철근!#REF!</definedName>
    <definedName name="KA">[7]Sheet1!$AX$94</definedName>
    <definedName name="Ka투">#REF!</definedName>
    <definedName name="KB">'[70]3련 BOX'!#REF!</definedName>
    <definedName name="KD">[7]Sheet1!$C$2:$P$21</definedName>
    <definedName name="kdjf">[7]Sheet1!$C$2:$P$21</definedName>
    <definedName name="KE" hidden="1">#REF!</definedName>
    <definedName name="KEUDJFGTD">'[30]ABUT수량-A1'!$T$25</definedName>
    <definedName name="key" hidden="1">#REF!</definedName>
    <definedName name="k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hl" hidden="1">{#N/A,#N/A,FALSE,"2~8번"}</definedName>
    <definedName name="kjg" hidden="1">{#N/A,#N/A,FALSE,"조골재"}</definedName>
    <definedName name="KJHGHGGTG">[7]Sheet1!$L$69</definedName>
    <definedName name="KKK">'[28]ABUT수량-A1'!$T$25</definedName>
    <definedName name="KKKEEE">'[44]ABUT수량-A1'!$T$25</definedName>
    <definedName name="KKKK" hidden="1">{#N/A,#N/A,FALSE,"2~8번"}</definedName>
    <definedName name="kkkkk" hidden="1">[71]날개벽수량표!#REF!</definedName>
    <definedName name="KKKKKK" hidden="1">{#N/A,#N/A,FALSE,"골재소요량";#N/A,#N/A,FALSE,"골재소요량"}</definedName>
    <definedName name="KKL">[72]VXXXXXXX!$A$1</definedName>
    <definedName name="KL">'[70]3련 BOX'!#REF!</definedName>
    <definedName name="klkkk" hidden="1">[73]날개벽수량표!#REF!</definedName>
    <definedName name="KLKLLKLKL" hidden="1">{#N/A,#N/A,FALSE,"2~8번"}</definedName>
    <definedName name="KLLKLKLK" hidden="1">{#N/A,#N/A,FALSE,"포장2"}</definedName>
    <definedName name="knj" hidden="1">{#N/A,#N/A,FALSE,"혼합골재"}</definedName>
    <definedName name="ktf" hidden="1">#REF!</definedName>
    <definedName name="kty" hidden="1">#REF!</definedName>
    <definedName name="KUK"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UP">#REF!</definedName>
    <definedName name="kuuud">#REF!</definedName>
    <definedName name="kv">[7]Sheet1!#REF!</definedName>
    <definedName name="KVO">[7]Sheet1!#REF!</definedName>
    <definedName name="kytjnjr" hidden="1">{#N/A,#N/A,FALSE,"토공2"}</definedName>
    <definedName name="L1A1P">#REF!</definedName>
    <definedName name="l1a1t">#REF!</definedName>
    <definedName name="l1a2p">#REF!</definedName>
    <definedName name="l1a2t">#REF!</definedName>
    <definedName name="L1F">[74]FOOTING단면력!#REF!</definedName>
    <definedName name="l2a2p">#REF!</definedName>
    <definedName name="l2a2t">#REF!</definedName>
    <definedName name="L2L">#REF!</definedName>
    <definedName name="L3A1P">#REF!</definedName>
    <definedName name="l3a1t">#REF!</definedName>
    <definedName name="l3a2p">#REF!</definedName>
    <definedName name="l3a2t">#REF!</definedName>
    <definedName name="L3L">#REF!</definedName>
    <definedName name="L4A1P">#REF!</definedName>
    <definedName name="l4a1t">#REF!</definedName>
    <definedName name="l4a2p">#REF!</definedName>
    <definedName name="l4a2t">#REF!</definedName>
    <definedName name="L4L">#REF!</definedName>
    <definedName name="L5A1P">#REF!</definedName>
    <definedName name="l5a1t">#REF!</definedName>
    <definedName name="l5a2p">#REF!</definedName>
    <definedName name="l5a2t">#REF!</definedName>
    <definedName name="L6A1P">#REF!</definedName>
    <definedName name="l6a1t">#REF!</definedName>
    <definedName name="l6a2p">#REF!</definedName>
    <definedName name="l6a2t">#REF!</definedName>
    <definedName name="LA">#REF!</definedName>
    <definedName name="LA1P">#REF!</definedName>
    <definedName name="la1t">#REF!</definedName>
    <definedName name="la2p">#REF!</definedName>
    <definedName name="la2t">#REF!</definedName>
    <definedName name="LB">[42]말뚝지지력산정!$L$22</definedName>
    <definedName name="LE">[7]Sheet1!$B$140</definedName>
    <definedName name="Len">[7]Sheet1!$K$5</definedName>
    <definedName name="LH.7">#REF!</definedName>
    <definedName name="lijop" hidden="1">{#N/A,#N/A,FALSE,"배수1"}</definedName>
    <definedName name="lj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lkj"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LKLKL">[7]Sheet1!$B$140</definedName>
    <definedName name="LKOLI">'[75]ABUT수량-A1'!$T$25</definedName>
    <definedName name="lks">#N/A</definedName>
    <definedName name="LLL">[7]Sheet1!$B$16384</definedName>
    <definedName name="lllll">'[39]ABUT수량-A1'!$T$25</definedName>
    <definedName name="lo" hidden="1">{#N/A,#N/A,FALSE,"2~8번"}</definedName>
    <definedName name="LOILI">'[45]ABUT수량-A1'!$T$25</definedName>
    <definedName name="lojn" hidden="1">{#N/A,#N/A,FALSE,"표지목차"}</definedName>
    <definedName name="ls_ea">#REF!</definedName>
    <definedName name="LSA">#REF!</definedName>
    <definedName name="LSD">#REF!</definedName>
    <definedName name="LSE">'[76]도장수량(하1)'!#REF!</definedName>
    <definedName name="m1a1t">#REF!</definedName>
    <definedName name="m1a2p">#REF!</definedName>
    <definedName name="m1a2t">#REF!</definedName>
    <definedName name="M2A1P">#REF!</definedName>
    <definedName name="m2a1t">#REF!</definedName>
    <definedName name="m2a2p">#REF!</definedName>
    <definedName name="m2a2t">#REF!</definedName>
    <definedName name="M3A1P">#REF!</definedName>
    <definedName name="m3a1t">#REF!</definedName>
    <definedName name="m3a2p">#REF!</definedName>
    <definedName name="m3a2t">#REF!</definedName>
    <definedName name="M4A1P">#REF!</definedName>
    <definedName name="m4a1t">#REF!</definedName>
    <definedName name="m4a2p">#REF!</definedName>
    <definedName name="m4a2t">#REF!</definedName>
    <definedName name="MA">[7]Sheet1!$AX$97</definedName>
    <definedName name="MaH">[7]Sheet1!$R$11</definedName>
    <definedName name="MC___1">[7]Sheet1!$B$6</definedName>
    <definedName name="MCON">#REF!</definedName>
    <definedName name="MDA">[7]Sheet1!$L$81</definedName>
    <definedName name="MDE">[7]Sheet1!$E$150</definedName>
    <definedName name="ME">[7]Sheet1!$AX$49</definedName>
    <definedName name="MG" hidden="1">{#N/A,#N/A,FALSE,"조골재"}</definedName>
    <definedName name="MI_GT">#REF!</definedName>
    <definedName name="MI_HAN">#REF!</definedName>
    <definedName name="MI_HP">#REF!</definedName>
    <definedName name="MI_RC1">#REF!</definedName>
    <definedName name="MI_RC2">#REF!</definedName>
    <definedName name="MI_TI">#REF!</definedName>
    <definedName name="MID">#REF!</definedName>
    <definedName name="MJU">[7]Sheet1!#REF!</definedName>
    <definedName name="MKDI">'[77]ABUT수량-A1'!$T$25</definedName>
    <definedName name="MLA">[7]Sheet1!$N$91</definedName>
    <definedName name="MLE">[7]Sheet1!$C$158</definedName>
    <definedName name="MMMMM" hidden="1">{#N/A,#N/A,FALSE,"운반시간"}</definedName>
    <definedName name="mms.ss" hidden="1">{#N/A,#N/A,TRUE,"토적및재료집계";#N/A,#N/A,TRUE,"토적및재료집계";#N/A,#N/A,TRUE,"단위량"}</definedName>
    <definedName name="mn" hidden="1">{#N/A,#N/A,FALSE,"조골재"}</definedName>
    <definedName name="MOR3R">[19]INPUT!#REF!</definedName>
    <definedName name="MOR4L">[19]INPUT!#REF!</definedName>
    <definedName name="MOR4R">[19]INPUT!#REF!</definedName>
    <definedName name="MOR5L">[19]INPUT!#REF!</definedName>
    <definedName name="MOR5R">[19]INPUT!#REF!</definedName>
    <definedName name="MOR6L">[19]INPUT!#REF!</definedName>
    <definedName name="MOR6R">[19]INPUT!#REF!</definedName>
    <definedName name="MOR7L">[19]INPUT!#REF!</definedName>
    <definedName name="MOR7R">[19]INPUT!#REF!</definedName>
    <definedName name="MOR8L">[19]INPUT!#REF!</definedName>
    <definedName name="MOR8R">[19]INPUT!#REF!</definedName>
    <definedName name="MOR9L">[19]INPUT!#REF!</definedName>
    <definedName name="MOR9R">[19]INPUT!#REF!</definedName>
    <definedName name="MU">#REF!</definedName>
    <definedName name="musu">'[78]수안보-MBR1'!$AN$247</definedName>
    <definedName name="MYH">#REF!</definedName>
    <definedName name="MZ">#REF!</definedName>
    <definedName name="M당무게">[79]DATE!$E$24:$E$85</definedName>
    <definedName name="N">[80]실행철강하도!$A$1:$A$4</definedName>
    <definedName name="N2S">#REF!</definedName>
    <definedName name="N3S">#REF!</definedName>
    <definedName name="NA">#REF!</definedName>
    <definedName name="NC">'[76]도장수량(하1)'!#REF!</definedName>
    <definedName name="NDO">#REF!</definedName>
    <definedName name="NE">#REF!</definedName>
    <definedName name="nego검토"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nekjdfrjhdsfb" hidden="1">{#N/A,#N/A,FALSE,"골재소요량";#N/A,#N/A,FALSE,"골재소요량"}</definedName>
    <definedName name="ng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NH">'[29]가압장(토목)'!#REF!</definedName>
    <definedName name="njkkl" hidden="1">{#N/A,#N/A,FALSE,"운반시간"}</definedName>
    <definedName name="nm" hidden="1">{#N/A,#N/A,FALSE,"골재소요량";#N/A,#N/A,FALSE,"골재소요량"}</definedName>
    <definedName name="NNNN">'[30]ABUT수량-A1'!$T$25</definedName>
    <definedName name="NPI">#REF!</definedName>
    <definedName name="NPZ">#REF!</definedName>
    <definedName name="nrf">'[58]ABUT수량-A1'!$T$25</definedName>
    <definedName name="NST">[81]설계!$G$135</definedName>
    <definedName name="nvht">[43]교각계산!$K$98</definedName>
    <definedName name="n일">#REF!</definedName>
    <definedName name="N치">[7]Sheet1!#REF!</definedName>
    <definedName name="OD">'[29]가압장(토목)'!#REF!</definedName>
    <definedName name="oi8uip" hidden="1">{#N/A,#N/A,FALSE,"이정표"}</definedName>
    <definedName name="oiuyo" hidden="1">{#N/A,#N/A,FALSE,"부대1"}</definedName>
    <definedName name="old예산" hidden="1">{#N/A,#N/A,TRUE,"손익보고"}</definedName>
    <definedName name="OOO">'[28]ABUT수량-A1'!$T$25</definedName>
    <definedName name="oooo">'[28]ABUT수량-A1'!$T$25</definedName>
    <definedName name="OP">'[72]#REF'!$A$1</definedName>
    <definedName name="OPEN1">#N/A</definedName>
    <definedName name="OPOPOP" hidden="1">{#N/A,#N/A,FALSE,"2~8번"}</definedName>
    <definedName name="OPP" hidden="1">#REF!</definedName>
    <definedName name="ouio" hidden="1">{#N/A,#N/A,FALSE,"부대2"}</definedName>
    <definedName name="OVERLAY" hidden="1">{#N/A,#N/A,FALSE,"2~8번"}</definedName>
    <definedName name="P2Z">#REF!</definedName>
    <definedName name="P3TL">[19]INPUT!#REF!</definedName>
    <definedName name="P3TR">[19]INPUT!#REF!</definedName>
    <definedName name="P4TL">[19]INPUT!#REF!</definedName>
    <definedName name="P4TR">[19]INPUT!#REF!</definedName>
    <definedName name="P5TL">[19]INPUT!#REF!</definedName>
    <definedName name="P5TR">[19]INPUT!#REF!</definedName>
    <definedName name="P6TL">[19]INPUT!#REF!</definedName>
    <definedName name="P6TR">[19]INPUT!#REF!</definedName>
    <definedName name="P7TL">[19]INPUT!#REF!</definedName>
    <definedName name="P7TR">[19]INPUT!#REF!</definedName>
    <definedName name="P8TL">[19]INPUT!#REF!</definedName>
    <definedName name="P8TR">[19]INPUT!#REF!</definedName>
    <definedName name="P9TL">[19]INPUT!#REF!</definedName>
    <definedName name="P9TR">[19]INPUT!#REF!</definedName>
    <definedName name="PA">[7]Sheet1!$AV$93</definedName>
    <definedName name="PBB">#REF!</definedName>
    <definedName name="PC">#REF!</definedName>
    <definedName name="PCO">#REF!</definedName>
    <definedName name="PD">#REF!</definedName>
    <definedName name="PE">#REF!</definedName>
    <definedName name="PEA">#REF!</definedName>
    <definedName name="PF">#REF!</definedName>
    <definedName name="PG">#REF!</definedName>
    <definedName name="PH">#REF!</definedName>
    <definedName name="PHG">#REF!</definedName>
    <definedName name="PI">#REF!</definedName>
    <definedName name="pi_e">#REF!</definedName>
    <definedName name="pi_ea">#REF!</definedName>
    <definedName name="piece">#REF!</definedName>
    <definedName name="pile_s">[42]말뚝지지력산정!$F$116</definedName>
    <definedName name="pile1" hidden="1">[82]Sheet1!#REF!</definedName>
    <definedName name="PILED4L">[19]INPUT!#REF!</definedName>
    <definedName name="PILED4R">[19]INPUT!#REF!</definedName>
    <definedName name="PILED5L">[19]INPUT!#REF!</definedName>
    <definedName name="PILED5R">[19]INPUT!#REF!</definedName>
    <definedName name="PILED6L">[19]INPUT!#REF!</definedName>
    <definedName name="PILED6R">[19]INPUT!#REF!</definedName>
    <definedName name="PILED7L">[19]INPUT!#REF!</definedName>
    <definedName name="PILED7R">[19]INPUT!#REF!</definedName>
    <definedName name="PILED8L">[19]INPUT!#REF!</definedName>
    <definedName name="PILED8R">[19]INPUT!#REF!</definedName>
    <definedName name="PILED9L">[19]INPUT!#REF!</definedName>
    <definedName name="PILED9R">[19]INPUT!#REF!</definedName>
    <definedName name="PILET10L">[19]INPUT!#REF!</definedName>
    <definedName name="PILET10R">[19]INPUT!#REF!</definedName>
    <definedName name="PILET3L">[19]INPUT!#REF!</definedName>
    <definedName name="PILET3R">[19]INPUT!#REF!</definedName>
    <definedName name="PILET4L">[19]INPUT!#REF!</definedName>
    <definedName name="PILET4R">[19]INPUT!#REF!</definedName>
    <definedName name="PILET5L">[19]INPUT!#REF!</definedName>
    <definedName name="PILET5R">[19]INPUT!#REF!</definedName>
    <definedName name="PILET6L">[19]INPUT!#REF!</definedName>
    <definedName name="PILET6R">[19]INPUT!#REF!</definedName>
    <definedName name="PILET7L">[19]INPUT!#REF!</definedName>
    <definedName name="PILET7R">[19]INPUT!#REF!</definedName>
    <definedName name="PILET8L">[19]INPUT!#REF!</definedName>
    <definedName name="PILET8R">[19]INPUT!#REF!</definedName>
    <definedName name="PILET9L">[19]INPUT!#REF!</definedName>
    <definedName name="PILET9R">[19]INPUT!#REF!</definedName>
    <definedName name="PK">#REF!</definedName>
    <definedName name="PL">[32]교각1!#REF!</definedName>
    <definedName name="PN">[32]교각1!#REF!</definedName>
    <definedName name="poi" hidden="1">{#N/A,#N/A,FALSE,"운반시간"}</definedName>
    <definedName name="PPP">'[28]ABUT수량-A1'!$T$25</definedName>
    <definedName name="ppppp">'[44]ABUT수량-A1'!$T$25</definedName>
    <definedName name="prin">#REF!</definedName>
    <definedName name="prin1">#REF!</definedName>
    <definedName name="print">#REF!</definedName>
    <definedName name="_xlnm.Print_Area" localSheetId="3">내역서!$A$1:$M$171</definedName>
    <definedName name="_xlnm.Print_Area" localSheetId="1">총괄내역!$A$1:$M$27</definedName>
    <definedName name="_xlnm.Print_Area">#REF!</definedName>
    <definedName name="PRINT_TILLES">[83]우수!$A$1:$IV$3,[83]우수!$A$1:$D$65536</definedName>
    <definedName name="_xlnm.Print_Titles">#REF!</definedName>
    <definedName name="Print_Titles_MI">[84]토공분배표!$A$15:$IV$15,[84]토공분배표!$A$1:$A$65536</definedName>
    <definedName name="PV">#REF!</definedName>
    <definedName name="PVC관">#REF!</definedName>
    <definedName name="PVI">#REF!</definedName>
    <definedName name="PVT">#REF!</definedName>
    <definedName name="PWP">#REF!</definedName>
    <definedName name="PWS">[20]교각계산!$G$108</definedName>
    <definedName name="q" hidden="1">{#N/A,#N/A,FALSE,"골재소요량";#N/A,#N/A,FALSE,"골재소요량"}</definedName>
    <definedName name="Q3WEE" hidden="1">{#N/A,#N/A,FALSE,"조골재"}</definedName>
    <definedName name="Q3WEE_1" hidden="1">{#N/A,#N/A,FALSE,"조골재"}</definedName>
    <definedName name="qaa" hidden="1">{#N/A,#N/A,FALSE,"속도"}</definedName>
    <definedName name="qaaa" hidden="1">{#N/A,#N/A,FALSE,"속도"}</definedName>
    <definedName name="qadd">[7]Sheet1!$T$25</definedName>
    <definedName name="QAQA">'[17]ABUT수량-A1'!$T$25</definedName>
    <definedName name="qb" hidden="1">{#N/A,#N/A,FALSE,"2~8번"}</definedName>
    <definedName name="qbb" hidden="1">{#N/A,#N/A,FALSE,"2~8번"}</definedName>
    <definedName name="qe">[7]Sheet1!$C$2:$P$21</definedName>
    <definedName name="qor" hidden="1">[85]실행철강하도!$A$1:$A$4</definedName>
    <definedName name="qpp">'[86]tggwan(mac)'!$A$1:$A$65536</definedName>
    <definedName name="qqaa">'[28]ABUT수량-A1'!$T$25</definedName>
    <definedName name="qqq">'[87]ABUT수량-A1'!$T$25</definedName>
    <definedName name="QQQQ">'[88]ABUT수량-A1'!$T$25</definedName>
    <definedName name="qqqqq">'[89]ABUT수량-A1'!$T$25</definedName>
    <definedName name="QQQQQQQQQQQQQQ" hidden="1">[90]날개벽수량표!#REF!</definedName>
    <definedName name="QQQQQQQQQQQQQQQQ" hidden="1">#REF!</definedName>
    <definedName name="QQQR">'[72]tggwan(mac)'!$A$1:$A$65536</definedName>
    <definedName name="QU">[7]Sheet1!$L$22</definedName>
    <definedName name="qw" hidden="1">{#N/A,#N/A,FALSE,"2~8번"}</definedName>
    <definedName name="qwan" hidden="1">{#N/A,#N/A,FALSE,"2~8번"}</definedName>
    <definedName name="qwdrtd">'[68]ABUT수량-A1'!$T$25</definedName>
    <definedName name="qwerqerwr" hidden="1">#REF!</definedName>
    <definedName name="QWERYTY">[20]교각계산!$K$86</definedName>
    <definedName name="QWQ" hidden="1">{#N/A,#N/A,FALSE,"배수2"}</definedName>
    <definedName name="QWQW">'[17]ABUT수량-A1'!$T$25</definedName>
    <definedName name="qwreq" hidden="1">#REF!</definedName>
    <definedName name="qwrn10" hidden="1">{#N/A,#N/A,FALSE,"이정표"}</definedName>
    <definedName name="qwrn11" hidden="1">{#N/A,#N/A,FALSE,"조골재"}</definedName>
    <definedName name="qwrn12" hidden="1">{#N/A,#N/A,FALSE,"구조1"}</definedName>
    <definedName name="qwrn13" hidden="1">{#N/A,#N/A,FALSE,"토공2"}</definedName>
    <definedName name="qwrn14" hidden="1">{#N/A,#N/A,FALSE,"포장1";#N/A,#N/A,FALSE,"포장1"}</definedName>
    <definedName name="qwrn15" hidden="1">{#N/A,#N/A,FALSE,"포장2"}</definedName>
    <definedName name="qwrn16" hidden="1">{#N/A,#N/A,FALSE,"표지목차"}</definedName>
    <definedName name="qwrn17" hidden="1">{#N/A,#N/A,FALSE,"혼합골재"}</definedName>
    <definedName name="qwrn2" hidden="1">{#N/A,#N/A,FALSE,"구조2"}</definedName>
    <definedName name="qwrn3" hidden="1">{#N/A,#N/A,FALSE,"단가표지"}</definedName>
    <definedName name="qwrn4" hidden="1">{#N/A,#N/A,FALSE,"배수1"}</definedName>
    <definedName name="qwrn5" hidden="1">{#N/A,#N/A,FALSE,"배수2"}</definedName>
    <definedName name="qwrn6" hidden="1">{#N/A,#N/A,FALSE,"부대1"}</definedName>
    <definedName name="qwrn7" hidden="1">{#N/A,#N/A,FALSE,"부대2"}</definedName>
    <definedName name="qwrn8" hidden="1">{#N/A,#N/A,FALSE,"속도"}</definedName>
    <definedName name="qwrn9" hidden="1">{#N/A,#N/A,FALSE,"운반시간"}</definedName>
    <definedName name="qwrnn" hidden="1">{#N/A,#N/A,FALSE,"골재소요량";#N/A,#N/A,FALSE,"골재소요량"}</definedName>
    <definedName name="QWS" hidden="1">#REF!</definedName>
    <definedName name="rarasfsda" hidden="1">{#N/A,#N/A,FALSE,"이정표"}</definedName>
    <definedName name="rasfsafsafdsa" hidden="1">{#N/A,#N/A,FALSE,"조골재"}</definedName>
    <definedName name="RC플륨관">#N/A</definedName>
    <definedName name="RD" hidden="1">{#N/A,#N/A,FALSE,"골재소요량";#N/A,#N/A,FALSE,"골재소요량"}</definedName>
    <definedName name="rdgr4">[20]교각계산!$G$108</definedName>
    <definedName name="really">'[91]ABUT수량-A1'!$T$25</definedName>
    <definedName name="_xlnm.Recorder">#REF!</definedName>
    <definedName name="reewew">'[91]ABUT수량-A1'!$T$25</definedName>
    <definedName name="RET" hidden="1">{#N/A,#N/A,FALSE,"조골재"}</definedName>
    <definedName name="RETYRE" hidden="1">{#N/A,#N/A,FALSE,"골재소요량";#N/A,#N/A,FALSE,"골재소요량"}</definedName>
    <definedName name="revdstfe">[43]교각계산!$M$38</definedName>
    <definedName name="RF">#N/A</definedName>
    <definedName name="RFYIFIOYGOPIO" hidden="1">#REF!</definedName>
    <definedName name="R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GR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K" hidden="1">[51]수량산출!#REF!</definedName>
    <definedName name="RKEKFKD">'[88]ABUT수량-A1'!$T$25</definedName>
    <definedName name="RKS" hidden="1">{#N/A,#N/A,FALSE,"이정표"}</definedName>
    <definedName name="rkss" hidden="1">{#N/A,#N/A,FALSE,"부대1"}</definedName>
    <definedName name="rksss" hidden="1">{#N/A,#N/A,FALSE,"부대2"}</definedName>
    <definedName name="rkssss" hidden="1">{#N/A,#N/A,FALSE,"속도"}</definedName>
    <definedName name="RL3D">#REF!</definedName>
    <definedName name="RL4D">#REF!</definedName>
    <definedName name="RL5D">[20]교각계산!$K$98</definedName>
    <definedName name="RLA" hidden="1">{"'단계별시설공사비'!$A$3:$K$51"}</definedName>
    <definedName name="ro" hidden="1">{#N/A,#N/A,FALSE,"2~8번"}</definedName>
    <definedName name="ROCK2">#REF!</definedName>
    <definedName name="rock2_e">#REF!</definedName>
    <definedName name="rock2_ea">#REF!</definedName>
    <definedName name="ROCK3">#REF!</definedName>
    <definedName name="rock3_e">#REF!</definedName>
    <definedName name="rock3_ea">#REF!</definedName>
    <definedName name="ROCK4">#REF!</definedName>
    <definedName name="rock4_e">#REF!</definedName>
    <definedName name="rock4_ea">#REF!</definedName>
    <definedName name="round">'[92]ABUT수량-A1'!$T$25</definedName>
    <definedName name="Royalty" hidden="1">{#N/A,#N/A,FALSE,"Sheet1"}</definedName>
    <definedName name="RRHYJ">'[75]ABUT수량-A1'!$T$25</definedName>
    <definedName name="rrr">'[17]ABUT수량-A1'!$T$25</definedName>
    <definedName name="rsaraf" hidden="1">{#N/A,#N/A,FALSE,"운반시간"}</definedName>
    <definedName name="RTGHUIK" hidden="1">#REF!</definedName>
    <definedName name="rth" hidden="1">#REF!</definedName>
    <definedName name="RTRT">[93]말뚝지지력산정!$J$19</definedName>
    <definedName name="rwe6vtd" hidden="1">{#N/A,#N/A,FALSE,"표지목차"}</definedName>
    <definedName name="RWR">'[94]ABUT수량-A1'!$T$25</definedName>
    <definedName name="ryescerfwe" hidden="1">{#N/A,#N/A,FALSE,"부대2"}</definedName>
    <definedName name="S10RL">[19]INPUT!#REF!</definedName>
    <definedName name="S10RR">[19]INPUT!#REF!</definedName>
    <definedName name="S10TL">[19]INPUT!#REF!</definedName>
    <definedName name="S10TR">[19]INPUT!#REF!</definedName>
    <definedName name="S3FL">[19]INPUT!#REF!</definedName>
    <definedName name="S3FR">[19]INPUT!#REF!</definedName>
    <definedName name="S3L">[19]INPUT!#REF!</definedName>
    <definedName name="S3R">[19]INPUT!#REF!</definedName>
    <definedName name="S3RL">[19]INPUT!#REF!</definedName>
    <definedName name="S3RR">[19]INPUT!#REF!</definedName>
    <definedName name="S3TL">[19]INPUT!#REF!</definedName>
    <definedName name="S3TR">[19]INPUT!#REF!</definedName>
    <definedName name="S4FL">[19]INPUT!#REF!</definedName>
    <definedName name="S4FR">[19]INPUT!#REF!</definedName>
    <definedName name="S4L">[19]INPUT!#REF!</definedName>
    <definedName name="S4R">[19]INPUT!#REF!</definedName>
    <definedName name="S4RL">[19]INPUT!#REF!</definedName>
    <definedName name="S4RR">[19]INPUT!#REF!</definedName>
    <definedName name="S4TL">[19]INPUT!#REF!</definedName>
    <definedName name="S4TR">[19]INPUT!#REF!</definedName>
    <definedName name="S5FL">[19]INPUT!#REF!</definedName>
    <definedName name="S5FR">[19]INPUT!#REF!</definedName>
    <definedName name="S5L">[19]INPUT!#REF!</definedName>
    <definedName name="S5R">[19]INPUT!#REF!</definedName>
    <definedName name="S5RL">[19]INPUT!#REF!</definedName>
    <definedName name="S5RR">[19]INPUT!#REF!</definedName>
    <definedName name="S5TL">[19]INPUT!#REF!</definedName>
    <definedName name="S5TR">[19]INPUT!#REF!</definedName>
    <definedName name="S6FL">[19]INPUT!#REF!</definedName>
    <definedName name="S6FR">[19]INPUT!#REF!</definedName>
    <definedName name="S6L">[19]INPUT!#REF!</definedName>
    <definedName name="S6R">[19]INPUT!#REF!</definedName>
    <definedName name="S6RL">[19]INPUT!#REF!</definedName>
    <definedName name="S6RR">[19]INPUT!#REF!</definedName>
    <definedName name="S6TL">[19]INPUT!#REF!</definedName>
    <definedName name="S6TR">[19]INPUT!#REF!</definedName>
    <definedName name="S7FL">[19]INPUT!#REF!</definedName>
    <definedName name="S7FR">[19]INPUT!#REF!</definedName>
    <definedName name="S7L">[19]INPUT!#REF!</definedName>
    <definedName name="S7R">[19]INPUT!#REF!</definedName>
    <definedName name="S7RL">[19]INPUT!#REF!</definedName>
    <definedName name="S7RR">[19]INPUT!#REF!</definedName>
    <definedName name="S7TL">[19]INPUT!#REF!</definedName>
    <definedName name="S7TR">[19]INPUT!#REF!</definedName>
    <definedName name="S8FL">[19]INPUT!#REF!</definedName>
    <definedName name="S8FR">[19]INPUT!#REF!</definedName>
    <definedName name="S8L">[19]INPUT!#REF!</definedName>
    <definedName name="S8R">[19]INPUT!#REF!</definedName>
    <definedName name="S8RL">[19]INPUT!#REF!</definedName>
    <definedName name="S8RR">[19]INPUT!#REF!</definedName>
    <definedName name="S8TL">[19]INPUT!#REF!</definedName>
    <definedName name="S8TR">[19]INPUT!#REF!</definedName>
    <definedName name="S9FL">[19]INPUT!#REF!</definedName>
    <definedName name="S9FR">[19]INPUT!#REF!</definedName>
    <definedName name="S9L">[19]INPUT!#REF!</definedName>
    <definedName name="S9R">[19]INPUT!#REF!</definedName>
    <definedName name="S9RL">[19]INPUT!#REF!</definedName>
    <definedName name="S9RR">[19]INPUT!#REF!</definedName>
    <definedName name="S9TL">[19]INPUT!#REF!</definedName>
    <definedName name="S9TR">[19]INPUT!#REF!</definedName>
    <definedName name="SAD" hidden="1">{#N/A,#N/A,FALSE,"조골재"}</definedName>
    <definedName name="sanch_4">#REF!</definedName>
    <definedName name="sasasa" hidden="1">{#N/A,#N/A,FALSE,"속도"}</definedName>
    <definedName name="SASL">'[70]3련 BOX'!#REF!</definedName>
    <definedName name="sd" hidden="1">{#N/A,#N/A,FALSE,"전력간선"}</definedName>
    <definedName name="SDA" hidden="1">{"'광피스표'!$A$3:$N$54"}</definedName>
    <definedName name="SDCFG\" hidden="1">{#N/A,#N/A,FALSE,"운반시간"}</definedName>
    <definedName name="sdd" hidden="1">{#N/A,#N/A,FALSE,"전력간선"}</definedName>
    <definedName name="SDDFD" hidden="1">{#N/A,#N/A,FALSE,"배수1"}</definedName>
    <definedName name="sdfa" hidden="1">{#N/A,#N/A,FALSE,"2~8번"}</definedName>
    <definedName name="SDFDFD" hidden="1">{#N/A,#N/A,FALSE,"운반시간"}</definedName>
    <definedName name="sdfg">'[28]ABUT수량-A1'!$T$25</definedName>
    <definedName name="sdfsevgb" hidden="1">{#N/A,#N/A,FALSE,"표지"}</definedName>
    <definedName name="sdg" hidden="1">#REF!</definedName>
    <definedName name="SDGA" hidden="1">{#N/A,#N/A,FALSE,"조골재"}</definedName>
    <definedName name="SDS" hidden="1">{#N/A,#N/A,FALSE,"2~8번"}</definedName>
    <definedName name="SDS_1" hidden="1">{#N/A,#N/A,FALSE,"2~8번"}</definedName>
    <definedName name="sdsda" hidden="1">{#N/A,#N/A,TRUE,"토적및재료집계";#N/A,#N/A,TRUE,"토적및재료집계";#N/A,#N/A,TRUE,"단위량"}</definedName>
    <definedName name="sdsdddd" hidden="1">{#N/A,#N/A,FALSE,"토공2"}</definedName>
    <definedName name="sdwf4rge" hidden="1">{#N/A,#N/A,FALSE,"운반시간"}</definedName>
    <definedName name="SEFDFEF">[43]교각계산!$E$32</definedName>
    <definedName name="SF" hidden="1">{#N/A,#N/A,FALSE,"단가표지"}</definedName>
    <definedName name="SFA" hidden="1">{#N/A,#N/A,FALSE,"포장1";#N/A,#N/A,FALSE,"포장1"}</definedName>
    <definedName name="sfdgsd" hidden="1">#REF!</definedName>
    <definedName name="sfggf" hidden="1">{#N/A,#N/A,FALSE,"배수1"}</definedName>
    <definedName name="sfgsdfd" hidden="1">#REF!</definedName>
    <definedName name="SFSDFDSF" hidden="1">{#N/A,#N/A,FALSE,"운반시간"}</definedName>
    <definedName name="S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GARETER" hidden="1">#REF!</definedName>
    <definedName name="sgrg">'[17]ABUT수량-A1'!$T$25</definedName>
    <definedName name="SH4L">[19]INPUT!#REF!</definedName>
    <definedName name="SH4R">[19]INPUT!#REF!</definedName>
    <definedName name="SH5L">[19]INPUT!#REF!</definedName>
    <definedName name="SH5R">[19]INPUT!#REF!</definedName>
    <definedName name="SH6L">[19]INPUT!#REF!</definedName>
    <definedName name="SH6R">[19]INPUT!#REF!</definedName>
    <definedName name="SH7L">[19]INPUT!#REF!</definedName>
    <definedName name="SH7R">[19]INPUT!#REF!</definedName>
    <definedName name="SH8L">[19]INPUT!#REF!</definedName>
    <definedName name="SH8R">[19]INPUT!#REF!</definedName>
    <definedName name="SH9L">[19]INPUT!#REF!</definedName>
    <definedName name="SH9R">[19]INPUT!#REF!</definedName>
    <definedName name="sheet" hidden="1">{#N/A,#N/A,FALSE,"골재소요량";#N/A,#N/A,FALSE,"골재소요량"}</definedName>
    <definedName name="SHOE3L">[19]INPUT!#REF!</definedName>
    <definedName name="SHOE3R">[19]INPUT!#REF!</definedName>
    <definedName name="SHOE4L">[19]INPUT!#REF!</definedName>
    <definedName name="SHOE4R">[19]INPUT!#REF!</definedName>
    <definedName name="SHOE5L">[19]INPUT!#REF!</definedName>
    <definedName name="SHOE5R">[19]INPUT!#REF!</definedName>
    <definedName name="SHOE6L">[19]INPUT!#REF!</definedName>
    <definedName name="SHOE6R">[19]INPUT!#REF!</definedName>
    <definedName name="SHOE7L">[19]INPUT!#REF!</definedName>
    <definedName name="SHOE7R">[19]INPUT!#REF!</definedName>
    <definedName name="SHOE8L">[19]INPUT!#REF!</definedName>
    <definedName name="SHOE8R">[19]INPUT!#REF!</definedName>
    <definedName name="SHOE9L">[19]INPUT!#REF!</definedName>
    <definedName name="SHOE9R">[19]INPUT!#REF!</definedName>
    <definedName name="SIGY1">[53]설계조건!$M$64</definedName>
    <definedName name="SK4L">[19]INPUT!#REF!</definedName>
    <definedName name="SK4R">[19]INPUT!#REF!</definedName>
    <definedName name="SK5L">[19]INPUT!#REF!</definedName>
    <definedName name="SK5R">[19]INPUT!#REF!</definedName>
    <definedName name="SK6L">[19]INPUT!#REF!</definedName>
    <definedName name="SK6R">[19]INPUT!#REF!</definedName>
    <definedName name="SK7L">[19]INPUT!#REF!</definedName>
    <definedName name="SK7R">[19]INPUT!#REF!</definedName>
    <definedName name="SK8L">[19]INPUT!#REF!</definedName>
    <definedName name="SK8R">[19]INPUT!#REF!</definedName>
    <definedName name="SK9L">[19]INPUT!#REF!</definedName>
    <definedName name="SK9R">[19]INPUT!#REF!</definedName>
    <definedName name="SKE10L">[19]INPUT!#REF!</definedName>
    <definedName name="SKE10R">[19]INPUT!#REF!</definedName>
    <definedName name="SKE3L">[19]INPUT!#REF!</definedName>
    <definedName name="SKE3R">[19]INPUT!#REF!</definedName>
    <definedName name="SKE4L">[19]INPUT!#REF!</definedName>
    <definedName name="SKE4R">[19]INPUT!#REF!</definedName>
    <definedName name="SKE5L">[19]INPUT!#REF!</definedName>
    <definedName name="SKE5R">[19]INPUT!#REF!</definedName>
    <definedName name="SKE6L">[19]INPUT!#REF!</definedName>
    <definedName name="SKE6R">[19]INPUT!#REF!</definedName>
    <definedName name="SKE7L">[19]INPUT!#REF!</definedName>
    <definedName name="SKE7R">[19]INPUT!#REF!</definedName>
    <definedName name="SKE8L">[19]INPUT!#REF!</definedName>
    <definedName name="SKE8R">[19]INPUT!#REF!</definedName>
    <definedName name="SKE9L">[19]INPUT!#REF!</definedName>
    <definedName name="SKE9R">[19]INPUT!#REF!</definedName>
    <definedName name="SLAB2">#REF!</definedName>
    <definedName name="SLAB3">#REF!</definedName>
    <definedName name="slo">#REF!</definedName>
    <definedName name="SLOP">#REF!</definedName>
    <definedName name="SMP">#REF!</definedName>
    <definedName name="solver_adj" hidden="1">#REF!,#REF!</definedName>
    <definedName name="solver_drv" hidden="1">1</definedName>
    <definedName name="solver_est" hidden="1">1</definedName>
    <definedName name="solver_itr" hidden="1">100</definedName>
    <definedName name="solver_lin" hidden="1">0</definedName>
    <definedName name="solver_num" hidden="1">0</definedName>
    <definedName name="solver_nwt" hidden="1">1</definedName>
    <definedName name="solver_opt" hidden="1">#REF!</definedName>
    <definedName name="solver_pre" hidden="1">0.000001</definedName>
    <definedName name="solver_scl" hidden="1">0</definedName>
    <definedName name="solver_sho" hidden="1">0</definedName>
    <definedName name="solver_tim" hidden="1">100</definedName>
    <definedName name="solver_tmp" hidden="1">#REF!,#REF!</definedName>
    <definedName name="solver_tol" hidden="1">0.05</definedName>
    <definedName name="solver_typ" hidden="1">1</definedName>
    <definedName name="solver_val" hidden="1">0</definedName>
    <definedName name="sort" hidden="1">#REF!</definedName>
    <definedName name="sortt" hidden="1">#REF!</definedName>
    <definedName name="SPA">#REF!</definedName>
    <definedName name="SPTYPE1">#REF!</definedName>
    <definedName name="SS">#REF!</definedName>
    <definedName name="SS10L">[19]INPUT!#REF!</definedName>
    <definedName name="SS10TR">[19]INPUT!#REF!</definedName>
    <definedName name="SS3L">[19]INPUT!#REF!</definedName>
    <definedName name="SS3R">[19]INPUT!#REF!</definedName>
    <definedName name="SS4L">[19]INPUT!#REF!</definedName>
    <definedName name="SS4R">[19]INPUT!#REF!</definedName>
    <definedName name="SS5L">[19]INPUT!#REF!</definedName>
    <definedName name="SS5R">[19]INPUT!#REF!</definedName>
    <definedName name="SS6L">[19]INPUT!#REF!</definedName>
    <definedName name="SS6R">[19]INPUT!#REF!</definedName>
    <definedName name="SS7L">[19]INPUT!#REF!</definedName>
    <definedName name="SS7R">[19]INPUT!#REF!</definedName>
    <definedName name="SS8L">[19]INPUT!#REF!</definedName>
    <definedName name="SS8R">[19]INPUT!#REF!</definedName>
    <definedName name="SS9L">[19]INPUT!#REF!</definedName>
    <definedName name="SS9R">[19]INPUT!#REF!</definedName>
    <definedName name="SSC10L">[19]INPUT!#REF!</definedName>
    <definedName name="SSC10R">[19]INPUT!#REF!</definedName>
    <definedName name="SSC3L">[19]INPUT!#REF!</definedName>
    <definedName name="SSC3R">[19]INPUT!#REF!</definedName>
    <definedName name="SSC4L">[19]INPUT!#REF!</definedName>
    <definedName name="SSC4R">[19]INPUT!#REF!</definedName>
    <definedName name="SSC5L">[19]INPUT!#REF!</definedName>
    <definedName name="SSC5R">[19]INPUT!#REF!</definedName>
    <definedName name="SSC6L">[19]INPUT!#REF!</definedName>
    <definedName name="SSC6R">[19]INPUT!#REF!</definedName>
    <definedName name="SSC7L">[19]INPUT!#REF!</definedName>
    <definedName name="SSC7R">[19]INPUT!#REF!</definedName>
    <definedName name="SSC8L">[19]INPUT!#REF!</definedName>
    <definedName name="SSC8R">[19]INPUT!#REF!</definedName>
    <definedName name="SSC9L">[19]INPUT!#REF!</definedName>
    <definedName name="SSC9R">[19]INPUT!#REF!</definedName>
    <definedName name="sss" hidden="1">{#N/A,#N/A,FALSE,"전력간선"}</definedName>
    <definedName name="SSS_1" hidden="1">{#N/A,#N/A,FALSE,"2~8번"}</definedName>
    <definedName name="SSSS" hidden="1">{#N/A,#N/A,FALSE,"전력간선"}</definedName>
    <definedName name="sssss" hidden="1">#REF!</definedName>
    <definedName name="SST10L">[19]INPUT!#REF!</definedName>
    <definedName name="SST10R">[19]INPUT!#REF!</definedName>
    <definedName name="SST3L">[19]INPUT!#REF!</definedName>
    <definedName name="SST3R">[19]INPUT!#REF!</definedName>
    <definedName name="SST4L">[19]INPUT!#REF!</definedName>
    <definedName name="SST4R">[19]INPUT!#REF!</definedName>
    <definedName name="SST5L">[19]INPUT!#REF!</definedName>
    <definedName name="SST5R">[19]INPUT!#REF!</definedName>
    <definedName name="SST6L">[19]INPUT!#REF!</definedName>
    <definedName name="SST6R">[19]INPUT!#REF!</definedName>
    <definedName name="SST7L">[19]INPUT!#REF!</definedName>
    <definedName name="SST7R">[19]INPUT!#REF!</definedName>
    <definedName name="SST8L">[19]INPUT!#REF!</definedName>
    <definedName name="SST8R">[19]INPUT!#REF!</definedName>
    <definedName name="SST9L">[19]INPUT!#REF!</definedName>
    <definedName name="SST9R">[19]INPUT!#REF!</definedName>
    <definedName name="SSZ10XL">[19]INPUT!#REF!</definedName>
    <definedName name="SSZ10XR">[19]INPUT!#REF!</definedName>
    <definedName name="SSZ10YL">[19]INPUT!#REF!</definedName>
    <definedName name="SSZ10YR">[19]INPUT!#REF!</definedName>
    <definedName name="SSZ3XL">[19]INPUT!#REF!</definedName>
    <definedName name="SSZ3XR">[19]INPUT!#REF!</definedName>
    <definedName name="SSZ3YL">[19]INPUT!#REF!</definedName>
    <definedName name="SSZ3YR">[19]INPUT!#REF!</definedName>
    <definedName name="SSZ4XL">[19]INPUT!#REF!</definedName>
    <definedName name="SSZ4XR">[19]INPUT!#REF!</definedName>
    <definedName name="SSZ4YL">[19]INPUT!#REF!</definedName>
    <definedName name="SSZ4YR">[19]INPUT!#REF!</definedName>
    <definedName name="SSZ5XL">[19]INPUT!#REF!</definedName>
    <definedName name="SSZ5XR">[19]INPUT!#REF!</definedName>
    <definedName name="SSZ5YL">[19]INPUT!#REF!</definedName>
    <definedName name="SSZ5YR">[19]INPUT!#REF!</definedName>
    <definedName name="SSZ6XL">[19]INPUT!#REF!</definedName>
    <definedName name="SSZ6XR">[19]INPUT!#REF!</definedName>
    <definedName name="SSZ6YL">[19]INPUT!#REF!</definedName>
    <definedName name="SSZ6YR">[19]INPUT!#REF!</definedName>
    <definedName name="SSZ7XL">[19]INPUT!#REF!</definedName>
    <definedName name="SSZ7XR">[19]INPUT!#REF!</definedName>
    <definedName name="SSZ7YL">[19]INPUT!#REF!</definedName>
    <definedName name="SSZ7YR">[19]INPUT!#REF!</definedName>
    <definedName name="SSZ8XL">[19]INPUT!#REF!</definedName>
    <definedName name="SSZ8XR">[19]INPUT!#REF!</definedName>
    <definedName name="SSZ8YL">[19]INPUT!#REF!</definedName>
    <definedName name="SSZ8YR">[19]INPUT!#REF!</definedName>
    <definedName name="SSZ9XL">[19]INPUT!#REF!</definedName>
    <definedName name="SSZ9XR">[19]INPUT!#REF!</definedName>
    <definedName name="SSZ9YL">[19]INPUT!#REF!</definedName>
    <definedName name="SSZ9YR">[19]INPUT!#REF!</definedName>
    <definedName name="SSZQ10L">[19]INPUT!#REF!</definedName>
    <definedName name="SSZQ10R">[19]INPUT!#REF!</definedName>
    <definedName name="SSZQ3L">[19]INPUT!#REF!</definedName>
    <definedName name="SSZQ3R">[19]INPUT!#REF!</definedName>
    <definedName name="SSZQ4L">[19]INPUT!#REF!</definedName>
    <definedName name="SSZQ4R">[19]INPUT!#REF!</definedName>
    <definedName name="SSZQ5L">[19]INPUT!#REF!</definedName>
    <definedName name="SSZQ5R">[19]INPUT!#REF!</definedName>
    <definedName name="SSZQ6L">[19]INPUT!#REF!</definedName>
    <definedName name="SSZQ6R">[19]INPUT!#REF!</definedName>
    <definedName name="SSZQ7L">[19]INPUT!#REF!</definedName>
    <definedName name="SSZQ7R">[19]INPUT!#REF!</definedName>
    <definedName name="SSZQ8L">[19]INPUT!#REF!</definedName>
    <definedName name="SSZQ8R">[19]INPUT!#REF!</definedName>
    <definedName name="SSZQ9L">[19]INPUT!#REF!</definedName>
    <definedName name="SSZQ9R">[19]INPUT!#REF!</definedName>
    <definedName name="STOWH">'[70]3련 BOX'!#REF!</definedName>
    <definedName name="STRUT">#REF!</definedName>
    <definedName name="STRUT_E">#REF!</definedName>
    <definedName name="STRUT_EA">#REF!</definedName>
    <definedName name="STRUT_EA1">#REF!</definedName>
    <definedName name="SU">#REF!</definedName>
    <definedName name="SUM">#REF!</definedName>
    <definedName name="SUM10L">[19]INPUT!#REF!</definedName>
    <definedName name="SUM10R">[19]INPUT!#REF!</definedName>
    <definedName name="SUM3L">[19]INPUT!#REF!</definedName>
    <definedName name="SUM3R">[19]INPUT!#REF!</definedName>
    <definedName name="SUM4L">[19]INPUT!#REF!</definedName>
    <definedName name="SUM4R">[19]INPUT!#REF!</definedName>
    <definedName name="SUM5L">[19]INPUT!#REF!</definedName>
    <definedName name="SUM5R">[19]INPUT!#REF!</definedName>
    <definedName name="SUM6L">[19]INPUT!#REF!</definedName>
    <definedName name="SUM6R">[19]INPUT!#REF!</definedName>
    <definedName name="SUM7L">[19]INPUT!#REF!</definedName>
    <definedName name="SUM7R">[19]INPUT!#REF!</definedName>
    <definedName name="SUM8L">[19]INPUT!#REF!</definedName>
    <definedName name="SUM8R">[19]INPUT!#REF!</definedName>
    <definedName name="SUM9L">[19]INPUT!#REF!</definedName>
    <definedName name="SUM9R">[19]INPUT!#REF!</definedName>
    <definedName name="SVS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WH.1">'[70]3련 BOX'!#REF!</definedName>
    <definedName name="SWH.2">'[70]3련 BOX'!#REF!</definedName>
    <definedName name="SWH.3">'[70]3련 BOX'!#REF!</definedName>
    <definedName name="szggftf">'[60]ABUT수량-A1'!$T$25</definedName>
    <definedName name="t1a2t">#REF!</definedName>
    <definedName name="T1L">[19]INPUT!$C$3</definedName>
    <definedName name="T1R">[19]INPUT!$E$3</definedName>
    <definedName name="t2a2p">#REF!</definedName>
    <definedName name="t2a2t">#REF!</definedName>
    <definedName name="T2L">[19]INPUT!$C$18</definedName>
    <definedName name="T2R">[19]INPUT!$E$18</definedName>
    <definedName name="t3a2p">#REF!</definedName>
    <definedName name="t3a2t">#REF!</definedName>
    <definedName name="T3L">[19]INPUT!#REF!</definedName>
    <definedName name="T3R">[19]INPUT!#REF!</definedName>
    <definedName name="T4L">[19]INPUT!#REF!</definedName>
    <definedName name="T4R">[19]INPUT!#REF!</definedName>
    <definedName name="T5L">[19]INPUT!#REF!</definedName>
    <definedName name="T5R">[19]INPUT!#REF!</definedName>
    <definedName name="T6L">[19]INPUT!#REF!</definedName>
    <definedName name="T6R">[19]INPUT!#REF!</definedName>
    <definedName name="T7L">[19]INPUT!#REF!</definedName>
    <definedName name="T7R">[19]INPUT!#REF!</definedName>
    <definedName name="T8L">[19]INPUT!#REF!</definedName>
    <definedName name="T8R">[19]INPUT!#REF!</definedName>
    <definedName name="T9L">[19]INPUT!#REF!</definedName>
    <definedName name="T9R">[19]INPUT!#REF!</definedName>
    <definedName name="ta2p">#REF!</definedName>
    <definedName name="ta2t">#REF!</definedName>
    <definedName name="TABLE">[7]Sheet1!$M$5:$W$10</definedName>
    <definedName name="TAM">#REF!</definedName>
    <definedName name="TANB">#REF!</definedName>
    <definedName name="TB">#REF!</definedName>
    <definedName name="Tba">#REF!</definedName>
    <definedName name="TBM">#REF!</definedName>
    <definedName name="TC">#REF!</definedName>
    <definedName name="TCA">#REF!</definedName>
    <definedName name="TCB">#REF!</definedName>
    <definedName name="TE">[7]Sheet1!$D$137</definedName>
    <definedName name="terwq">#REF!</definedName>
    <definedName name="TEST">#N/A</definedName>
    <definedName name="tggrd">'[95]ABUT수량-A1'!$T$25</definedName>
    <definedName name="TITLE_AEAR">[96]우수공!$A$1:$IV$3,[96]우수공!$A$1:$D$65536</definedName>
    <definedName name="TLFTN">#N/A</definedName>
    <definedName name="TOERJ" hidden="1">{#N/A,#N/A,FALSE,"전력간선"}</definedName>
    <definedName name="TOLB">#REF!</definedName>
    <definedName name="TOWB">#REF!</definedName>
    <definedName name="TOWH">#REF!</definedName>
    <definedName name="TPF">#REF!</definedName>
    <definedName name="TPH">#REF!</definedName>
    <definedName name="TPM">#REF!</definedName>
    <definedName name="tr" hidden="1">#REF!</definedName>
    <definedName name="Tra">#REF!</definedName>
    <definedName name="TRD">'[17]ABUT수량-A1'!$T$25</definedName>
    <definedName name="tres">'[52]ABUT수량-A1'!$T$25</definedName>
    <definedName name="TREYXGF">'[75]ABUT수량-A1'!$T$25</definedName>
    <definedName name="trgfrg">[20]교각계산!$E$32</definedName>
    <definedName name="TRTRTRT">#REF!</definedName>
    <definedName name="trvrgr">#REF!</definedName>
    <definedName name="TRVRT">#REF!</definedName>
    <definedName name="TRY5RSF">#REF!</definedName>
    <definedName name="TS">#REF!</definedName>
    <definedName name="Tsa">#REF!</definedName>
    <definedName name="TSS">[64]우각부보강!#REF!</definedName>
    <definedName name="TT">[97]우각부보강!#REF!</definedName>
    <definedName name="TW">#REF!</definedName>
    <definedName name="TWA">#REF!</definedName>
    <definedName name="TWL">#REF!</definedName>
    <definedName name="TWR">#REF!</definedName>
    <definedName name="TWW">#REF!</definedName>
    <definedName name="Ty1H1">[7]Sheet1!$D$31</definedName>
    <definedName name="Ty1H2">[7]Sheet1!$G$31</definedName>
    <definedName name="Ty1H3">[7]Sheet1!$J$31</definedName>
    <definedName name="Ty1Hun1">[7]Sheet1!$P$33</definedName>
    <definedName name="Ty1Hun2">[7]Sheet1!$S$33</definedName>
    <definedName name="Ty1K1">[7]Sheet1!$V$33</definedName>
    <definedName name="Ty1K2">[7]Sheet1!$Y$33</definedName>
    <definedName name="Ty1L1">[7]Sheet1!$P$31</definedName>
    <definedName name="Ty1L2">[7]Sheet1!$S$31</definedName>
    <definedName name="Ty1L3">[7]Sheet1!$V$31</definedName>
    <definedName name="Ty1L4">[7]Sheet1!$D$33</definedName>
    <definedName name="Ty1L5">[7]Sheet1!$G$33</definedName>
    <definedName name="Ty1L6">[7]Sheet1!$J$33</definedName>
    <definedName name="Ty1TH">[7]Sheet1!$M$31</definedName>
    <definedName name="Ty1TL">[7]Sheet1!$M$33</definedName>
    <definedName name="Ty2H1">[7]Sheet1!$D$37</definedName>
    <definedName name="Ty2H2">[7]Sheet1!$G$37</definedName>
    <definedName name="Ty2H3">[7]Sheet1!$J$37</definedName>
    <definedName name="Ty2Hun1">[7]Sheet1!$P$39</definedName>
    <definedName name="Ty2Hun2">[7]Sheet1!$S$39</definedName>
    <definedName name="Ty2K1">[7]Sheet1!$V$39</definedName>
    <definedName name="Ty2K2">[7]Sheet1!$Y$39</definedName>
    <definedName name="Ty2L1">[7]Sheet1!$P$37</definedName>
    <definedName name="Ty2L2">[7]Sheet1!$S$37</definedName>
    <definedName name="Ty2L3">[7]Sheet1!$V$37</definedName>
    <definedName name="Ty2L4">[7]Sheet1!$D$39</definedName>
    <definedName name="Ty2L5">[7]Sheet1!$G$39</definedName>
    <definedName name="Ty2L6">[7]Sheet1!$J$39</definedName>
    <definedName name="Ty2TH">[7]Sheet1!$M$37</definedName>
    <definedName name="Ty2TL">[7]Sheet1!$M$39</definedName>
    <definedName name="tye" hidden="1">#REF!</definedName>
    <definedName name="TYHFDGFD" hidden="1">{#N/A,#N/A,FALSE,"배수2"}</definedName>
    <definedName name="tykd" hidden="1">{"'제10장(표)'!$A$5:$L$10"}</definedName>
    <definedName name="TYPE">[7]Sheet1!$H$5:$H$285</definedName>
    <definedName name="tytju4tewete" hidden="1">{#N/A,#N/A,FALSE,"속도"}</definedName>
    <definedName name="uhio8ou" hidden="1">{#N/A,#N/A,FALSE,"포장2"}</definedName>
    <definedName name="UIO">'[98]ABUT수량-A1'!$T$25</definedName>
    <definedName name="uiok" hidden="1">{#N/A,#N/A,FALSE,"표지목차"}</definedName>
    <definedName name="ujhr" hidden="1">{#N/A,#N/A,FALSE,"표지목차"}</definedName>
    <definedName name="UJI">[99]DATE!$I$24:$I$85</definedName>
    <definedName name="ujk" hidden="1">{#N/A,#N/A,FALSE,"운반시간"}</definedName>
    <definedName name="uoi8p" hidden="1">{#N/A,#N/A,FALSE,"운반시간"}</definedName>
    <definedName name="uoi8u" hidden="1">{#N/A,#N/A,FALSE,"토공2"}</definedName>
    <definedName name="uoio" hidden="1">{#N/A,#N/A,FALSE,"포장1";#N/A,#N/A,FALSE,"포장1"}</definedName>
    <definedName name="uoiup" hidden="1">{#N/A,#N/A,FALSE,"구조1"}</definedName>
    <definedName name="uuuu" hidden="1">{#N/A,#N/A,FALSE,"2~8번"}</definedName>
    <definedName name="uyjesc" hidden="1">{#N/A,#N/A,FALSE,"포장1";#N/A,#N/A,FALSE,"포장1"}</definedName>
    <definedName name="U형수로">'[100]집수정(600-700)'!$P$4</definedName>
    <definedName name="U형측구" hidden="1">{#N/A,#N/A,FALSE,"이정표"}</definedName>
    <definedName name="U형측구단위수량" hidden="1">{#N/A,#N/A,FALSE,"단가표지"}</definedName>
    <definedName name="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v6a">[7]Sheet1!$P$69</definedName>
    <definedName name="VSV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vv">#REF!</definedName>
    <definedName name="vvv" hidden="1">{#N/A,#N/A,FALSE,"골재소요량";#N/A,#N/A,FALSE,"골재소요량"}</definedName>
    <definedName name="vvvv">#REF!</definedName>
    <definedName name="vvvvvv">#REF!</definedName>
    <definedName name="vwat" hidden="1">{#N/A,#N/A,FALSE,"운반시간"}</definedName>
    <definedName name="W">[7]Sheet1!$BA$73</definedName>
    <definedName name="w_m22">#REF!</definedName>
    <definedName name="W10L">[19]INPUT!#REF!</definedName>
    <definedName name="W10R">[19]INPUT!#REF!</definedName>
    <definedName name="w2e3" hidden="1">{"'광피스표'!$A$3:$N$54"}</definedName>
    <definedName name="W34DW">'[101]ABUT수량-A1'!$T$25</definedName>
    <definedName name="W4L">[19]INPUT!#REF!</definedName>
    <definedName name="W4R">[19]INPUT!#REF!</definedName>
    <definedName name="W5L">[19]INPUT!#REF!</definedName>
    <definedName name="W5R">[19]INPUT!#REF!</definedName>
    <definedName name="W6L">[19]INPUT!#REF!</definedName>
    <definedName name="W6R">[19]INPUT!#REF!</definedName>
    <definedName name="W7L">[19]INPUT!#REF!</definedName>
    <definedName name="W7R">[19]INPUT!#REF!</definedName>
    <definedName name="W8L">[19]INPUT!#REF!</definedName>
    <definedName name="W8R">[19]INPUT!#REF!</definedName>
    <definedName name="W9L">[19]INPUT!#REF!</definedName>
    <definedName name="W9R">[19]INPUT!#REF!</definedName>
    <definedName name="WAA">[7]Sheet1!$AZ$101</definedName>
    <definedName name="WAAA">[7]Sheet1!$BA$111</definedName>
    <definedName name="WC">#REF!</definedName>
    <definedName name="WCC">#REF!</definedName>
    <definedName name="WCP">#REF!</definedName>
    <definedName name="wer_1" hidden="1">{#N/A,#N/A,FALSE,"골재소요량";#N/A,#N/A,FALSE,"골재소요량"}</definedName>
    <definedName name="wert"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F">#REF!</definedName>
    <definedName name="WFF">#REF!</definedName>
    <definedName name="WFSD">#REF!</definedName>
    <definedName name="WFW" hidden="1">{#N/A,#N/A,FALSE,"배수1"}</definedName>
    <definedName name="WH.1">#REF!</definedName>
    <definedName name="WH.2">#REF!</definedName>
    <definedName name="WH.3">#REF!</definedName>
    <definedName name="WL">[32]교각1!#REF!</definedName>
    <definedName name="wla">[18]설계조건!#REF!</definedName>
    <definedName name="Wm">[18]설계조건!#REF!</definedName>
    <definedName name="wm.조골재1" hidden="1">{#N/A,#N/A,FALSE,"조골재"}</definedName>
    <definedName name="WN">[32]교각1!#REF!</definedName>
    <definedName name="woogi" hidden="1">#REF!</definedName>
    <definedName name="woogi2" hidden="1">#REF!</definedName>
    <definedName name="wq" hidden="1">{#N/A,#N/A,FALSE,"2~8번"}</definedName>
    <definedName name="WQW"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rb.sda" hidden="1">{#N/A,#N/A,TRUE,"토적및재료집계";#N/A,#N/A,TRUE,"토적및재료집계";#N/A,#N/A,TRUE,"단위량"}</definedName>
    <definedName name="WRFDSZR">[43]교각계산!$K$98</definedName>
    <definedName name="wrn.111." hidden="1">{#N/A,#N/A,FALSE,"제목"}</definedName>
    <definedName name="wrn.2번." hidden="1">{#N/A,#N/A,FALSE,"2~8번"}</definedName>
    <definedName name="wrn.2번._1" hidden="1">{#N/A,#N/A,FALSE,"2~8번"}</definedName>
    <definedName name="wrn.3번." hidden="1">{#N/A,#N/A,FALSE,"2~8번"}</definedName>
    <definedName name="wrn.97년._.사업계획._.및._.예산지침." hidden="1">{#N/A,#N/A,TRUE,"1";#N/A,#N/A,TRUE,"2";#N/A,#N/A,TRUE,"3";#N/A,#N/A,TRUE,"4";#N/A,#N/A,TRUE,"5";#N/A,#N/A,TRUE,"6";#N/A,#N/A,TRUE,"7"}</definedName>
    <definedName name="wrn.FIII._.HOOK._.UP._.견적서." hidden="1">{#N/A,#N/A,TRUE,"960318-1";#N/A,#N/A,TRUE,"960318-2";#N/A,#N/A,TRUE,"960318-3"}</definedName>
    <definedName name="wrn.test1." hidden="1">{#N/A,#N/A,FALSE,"명세표"}</definedName>
    <definedName name="wrn.각종보고서._.전체인쇄._.기본형." hidden="1">{#N/A,#N/A,FALSE,"원가계산서";#N/A,#N/A,FALSE,"설계내역서";#N/A,#N/A,FALSE,"일위대가목록";#N/A,#N/A,FALSE,"일위대가";#N/A,#N/A,FALSE,"산출근거목록";#N/A,#N/A,FALSE,"산출근거";#N/A,#N/A,FALSE,"노무비";#N/A,#N/A,FALSE,"재료비";#N/A,#N/A,FALSE,"경비";#N/A,#N/A,FALSE,"기타";#N/A,#N/A,FALSE,"중기목록";#N/A,#N/A,FALSE,"중기";#N/A,#N/A,FALSE,"중기산출기초"}</definedName>
    <definedName name="wrn.각종보고서._.전체인쇄._.수자원." hidden="1">{#N/A,#N/A,FALSE,"원가계산서";#N/A,#N/A,FALSE,"설계내역서";#N/A,#N/A,FALSE,"일위대가목록";#N/A,#N/A,FALSE,"일위대가변환";#N/A,#N/A,FALSE,"산출근거목록";#N/A,#N/A,FALSE,"산출근거";#N/A,#N/A,FALSE,"노무비";#N/A,#N/A,FALSE,"재료비";#N/A,#N/A,FALSE,"경비";#N/A,#N/A,FALSE,"기타";#N/A,#N/A,FALSE,"중기목록";#N/A,#N/A,FALSE,"중기변환";#N/A,#N/A,FALSE,"중기산출기초"}</definedName>
    <definedName name="wrn.각종보고서._.전체인쇄._.일반형." hidden="1">{#N/A,#N/A,FALSE,"설계내역서";#N/A,#N/A,FALSE,"원가계산서";#N/A,#N/A,FALSE,"일위대가목록";#N/A,#N/A,FALSE,"일위대가";#N/A,#N/A,FALSE,"산출근거목록";#N/A,#N/A,FALSE,"산출근거";#N/A,#N/A,FALSE,"노무비";#N/A,#N/A,FALSE,"재료비";#N/A,#N/A,FALSE,"경비";#N/A,#N/A,FALSE,"기타";#N/A,#N/A,FALSE,"중기목록";#N/A,#N/A,FALSE,"중기변환";#N/A,#N/A,FALSE,"중기산출기초"}</definedName>
    <definedName name="wrn.각종보고서._.전체인쇄._.토개공." hidden="1">{#N/A,#N/A,FALSE,"원가계산서";#N/A,#N/A,FALSE,"설계내역서";#N/A,#N/A,FALSE,"일위대가목록";#N/A,#N/A,FALSE,"일위대가";#N/A,#N/A,FALSE,"산출근거목록";#N/A,#N/A,FALSE,"산출근거변환";#N/A,#N/A,FALSE,"노무비";#N/A,#N/A,FALSE,"재료비";#N/A,#N/A,FALSE,"경비";#N/A,#N/A,FALSE,"기타";#N/A,#N/A,FALSE,"중기목록";#N/A,#N/A,FALSE,"중기변환";#N/A,#N/A,FALSE,"중기산출기초"}</definedName>
    <definedName name="wrn.각종수량집계._.전체인쇄." hidden="1">{#N/A,#N/A,FALSE,"일위대가목록";#N/A,#N/A,FALSE,"산출근거목록";#N/A,#N/A,FALSE,"노무비";#N/A,#N/A,FALSE,"재료비";#N/A,#N/A,FALSE,"경비";#N/A,#N/A,FALSE,"기타";#N/A,#N/A,FALSE,"중기목록"}</definedName>
    <definedName name="wrn.경비인쇄." hidden="1">{#N/A,#N/A,FALSE,"경비"}</definedName>
    <definedName name="wrn.골재소요량." hidden="1">{#N/A,#N/A,FALSE,"골재소요량";#N/A,#N/A,FALSE,"골재소요량"}</definedName>
    <definedName name="wrn.골재소요량._1" hidden="1">{#N/A,#N/A,FALSE,"골재소요량";#N/A,#N/A,FALSE,"골재소요량"}</definedName>
    <definedName name="wrn.공사설계서." hidden="1">{#N/A,#N/A,TRUE,"설계수량";#N/A,#N/A,TRUE,"예정공정표60";#N/A,#N/A,TRUE,"공사설명서";#N/A,#N/A,TRUE,"수량총괄";#N/A,#N/A,TRUE,"공사비예산서";#N/A,#N/A,TRUE,"공사계획서";#N/A,#N/A,TRUE,"품셈총괄";#N/A,#N/A,TRUE,"설계서표지"}</definedName>
    <definedName name="wrn.교각." hidden="1">{#N/A,#N/A,FALSE,"1";#N/A,#N/A,FALSE,"2";#N/A,#N/A,FALSE,"3";#N/A,#N/A,FALSE,"4";#N/A,#N/A,FALSE,"5";#N/A,#N/A,FALSE,"6";#N/A,#N/A,FALSE,"7"}</definedName>
    <definedName name="wrn.교대." hidden="1">{#N/A,#N/A,FALSE,"type1";#N/A,#N/A,FALSE,"지지력";#N/A,#N/A,FALSE,"PILE계산";#N/A,#N/A,FALSE,"PILE ";#N/A,#N/A,FALSE,"철근량";#N/A,#N/A,FALSE,"균열검토";#N/A,#N/A,FALSE,"날개벽";#N/A,#N/A,FALSE,"주철근조립도";#N/A,#N/A,FALSE,"교좌"}</definedName>
    <definedName name="wrn.교대구조계산."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rn.교육청." hidden="1">{#N/A,#N/A,FALSE,"전력간선"}</definedName>
    <definedName name="wrn.구조2." hidden="1">{#N/A,#N/A,FALSE,"구조2"}</definedName>
    <definedName name="wrn.기성." hidden="1">{#N/A,#N/A,FALSE,"신청통보";#N/A,#N/A,FALSE,"기성확인서";#N/A,#N/A,FALSE,"기성내역서"}</definedName>
    <definedName name="wrn.기타인쇄." hidden="1">{#N/A,#N/A,FALSE,"기타"}</definedName>
    <definedName name="wrn.노무비인쇄." hidden="1">{#N/A,#N/A,FALSE,"노무비"}</definedName>
    <definedName name="wrn.단가표지." hidden="1">{#N/A,#N/A,FALSE,"단가표지"}</definedName>
    <definedName name="wrn.단가표지._1" hidden="1">{#N/A,#N/A,FALSE,"단가표지"}</definedName>
    <definedName name="wrn.배수1." hidden="1">{#N/A,#N/A,FALSE,"배수1"}</definedName>
    <definedName name="wrn.배수2." hidden="1">{#N/A,#N/A,FALSE,"배수2"}</definedName>
    <definedName name="wrn.부대1." hidden="1">{#N/A,#N/A,FALSE,"부대1"}</definedName>
    <definedName name="wrn.부대2." hidden="1">{#N/A,#N/A,FALSE,"부대2"}</definedName>
    <definedName name="wrn.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산출근거목록인쇄." hidden="1">{#N/A,#N/A,FALSE,"산출근거목록"}</definedName>
    <definedName name="wrn.산출근거인쇄." hidden="1">{#N/A,#N/A,FALSE,"산출근거"}</definedName>
    <definedName name="wrn.산출근거인쇄._.토개공변환." hidden="1">{#N/A,#N/A,FALSE,"산출근거변환"}</definedName>
    <definedName name="wrn.설계내역서인쇄." hidden="1">{#N/A,#N/A,FALSE,"설계내역서"}</definedName>
    <definedName name="wrn.속도." hidden="1">{#N/A,#N/A,FALSE,"속도"}</definedName>
    <definedName name="wrn.손익._.보고." hidden="1">{#N/A,#N/A,TRUE,"손익보고"}</definedName>
    <definedName name="wrn.시행결의." hidden="1">{#N/A,#N/A,FALSE,"결의서";#N/A,#N/A,FALSE,"내역서";#N/A,#N/A,FALSE,"도급예상";#N/A,#N/A,FALSE,"시방서"}</definedName>
    <definedName name="wrn.신용찬." hidden="1">{#N/A,#N/A,TRUE,"토적및재료집계";#N/A,#N/A,TRUE,"토적및재료집계";#N/A,#N/A,TRUE,"단위량"}</definedName>
    <definedName name="wrn.연동제." hidden="1">{#N/A,#N/A,TRUE,"총괄"}</definedName>
    <definedName name="wrn.운반시간." hidden="1">{#N/A,#N/A,FALSE,"운반시간"}</definedName>
    <definedName name="wrn.운반시간._1" hidden="1">{#N/A,#N/A,FALSE,"운반시간"}</definedName>
    <definedName name="wrn.원가계산서인쇄." hidden="1">{#N/A,#N/A,FALSE,"원가계산서"}</definedName>
    <definedName name="wrn.이정표." hidden="1">{#N/A,#N/A,FALSE,"이정표"}</definedName>
    <definedName name="wrn.일위대가목록인쇄." hidden="1">{#N/A,#N/A,FALSE,"일위대가목록"}</definedName>
    <definedName name="wrn.일위대가인쇄." hidden="1">{#N/A,#N/A,FALSE,"일위대가"}</definedName>
    <definedName name="wrn.일위대가인쇄._.수자원변환." hidden="1">{#N/A,#N/A,FALSE,"일위대가변환"}</definedName>
    <definedName name="wrn.입적표." hidden="1">{#N/A,#N/A,FALSE,"전체집계표";#N/A,#N/A,FALSE,"안벽30000";#N/A,#N/A,FALSE,"안벽20000";#N/A,#N/A,FALSE,"내호안";#N/A,#N/A,FALSE,"외호안";#N/A,#N/A,FALSE,"준설토A";#N/A,#N/A,FALSE,"준설토B";#N/A,#N/A,FALSE,"적출장"}</definedName>
    <definedName name="wrn.재료비인쇄." hidden="1">{#N/A,#N/A,FALSE,"재료비"}</definedName>
    <definedName name="wrn.조골재." hidden="1">{#N/A,#N/A,FALSE,"조골재"}</definedName>
    <definedName name="wrn.조골재._1" hidden="1">{#N/A,#N/A,FALSE,"조골재"}</definedName>
    <definedName name="wrn.준공조서." hidden="1">{#N/A,#N/A,FALSE,"정산총괄 ";#N/A,#N/A,FALSE,"정산설명개착"}</definedName>
    <definedName name="wrn.중기목록인쇄." hidden="1">{#N/A,#N/A,FALSE,"중기목록"}</definedName>
    <definedName name="wrn.중기산출기초인쇄." hidden="1">{#N/A,#N/A,FALSE,"중기산출기초"}</definedName>
    <definedName name="wrn.중기인쇄." hidden="1">{#N/A,#N/A,FALSE,"중기"}</definedName>
    <definedName name="wrn.중기인쇄._.일반형변환." hidden="1">{#N/A,#N/A,FALSE,"중기변환"}</definedName>
    <definedName name="wrn.토공1." hidden="1">{#N/A,#N/A,FALSE,"구조1"}</definedName>
    <definedName name="wrn.토공2." hidden="1">{#N/A,#N/A,FALSE,"토공2"}</definedName>
    <definedName name="wrn.통신지." hidden="1">{#N/A,#N/A,FALSE,"기안지";#N/A,#N/A,FALSE,"통신지"}</definedName>
    <definedName name="wrn.포장1." hidden="1">{#N/A,#N/A,FALSE,"포장1";#N/A,#N/A,FALSE,"포장1"}</definedName>
    <definedName name="wrn.포장2." hidden="1">{#N/A,#N/A,FALSE,"포장2"}</definedName>
    <definedName name="wrn.포장단가." hidden="1">{#N/A,#N/A,FALSE,"포장단가"}</definedName>
    <definedName name="wrn.표지." hidden="1">{#N/A,#N/A,FALSE,"표지"}</definedName>
    <definedName name="wrn.표지목차." hidden="1">{#N/A,#N/A,FALSE,"표지목차"}</definedName>
    <definedName name="wrn.표지목차._1" hidden="1">{#N/A,#N/A,FALSE,"표지목차"}</definedName>
    <definedName name="wrn.현장._.NCR._.분석." hidden="1">{#N/A,#N/A,FALSE,"현장 NCR 분석";#N/A,#N/A,FALSE,"현장품질감사";#N/A,#N/A,FALSE,"현장품질감사"}</definedName>
    <definedName name="wrn.혼합골재." hidden="1">{#N/A,#N/A,FALSE,"혼합골재"}</definedName>
    <definedName name="wrn.혼합골재._1" hidden="1">{#N/A,#N/A,FALSE,"혼합골재"}</definedName>
    <definedName name="wrn.회선임차현황." hidden="1">{#N/A,#N/A,FALSE,"회선임차현황"}</definedName>
    <definedName name="wrnm" hidden="1">{#N/A,#N/A,FALSE,"운반시간"}</definedName>
    <definedName name="Ws삼">#REF!</definedName>
    <definedName name="Ws이">#REF!</definedName>
    <definedName name="Ws일">#REF!</definedName>
    <definedName name="WT">#REF!</definedName>
    <definedName name="wtvegrh" hidden="1">{#N/A,#N/A,FALSE,"포장2"}</definedName>
    <definedName name="wvyh" hidden="1">{#N/A,#N/A,FALSE,"혼합골재"}</definedName>
    <definedName name="WW">'[17]ABUT수량-A1'!$T$25</definedName>
    <definedName name="www">'[28]ABUT수량-A1'!$T$25</definedName>
    <definedName name="wwwww">[102]인부신상자료!$B$2:$F$234</definedName>
    <definedName name="x">[7]Sheet1!$E$22</definedName>
    <definedName name="XA">[7]Sheet1!$AV$95</definedName>
    <definedName name="XCCFD" hidden="1">{"'광피스표'!$A$3:$N$54"}</definedName>
    <definedName name="xxx" hidden="1">#REF!</definedName>
    <definedName name="XXXX" hidden="1">{#N/A,#N/A,FALSE,"전력간선"}</definedName>
    <definedName name="XXXXXX" hidden="1">{"'공사부문'!$A$6:$A$32"}</definedName>
    <definedName name="y5bewy5vgr" hidden="1">{#N/A,#N/A,FALSE,"운반시간"}</definedName>
    <definedName name="YBG견적서통" hidden="1">{#N/A,#N/A,TRUE,"손익보고"}</definedName>
    <definedName name="YC">#REF!</definedName>
    <definedName name="ygfdtrg">#REF!</definedName>
    <definedName name="YH">'[70]3련 BOX'!#REF!</definedName>
    <definedName name="young">'[75]ABUT수량-A1'!$T$25</definedName>
    <definedName name="yuy" hidden="1">{#N/A,#N/A,FALSE,"단가표지"}</definedName>
    <definedName name="YUYUY" hidden="1">{#N/A,#N/A,FALSE,"혼합골재"}</definedName>
    <definedName name="yvdfvhd" hidden="1">{#N/A,#N/A,FALSE,"이정표"}</definedName>
    <definedName name="ywrtvwvy" hidden="1">{#N/A,#N/A,FALSE,"부대1"}</definedName>
    <definedName name="YY" hidden="1">#REF!</definedName>
    <definedName name="yyy">#N/A</definedName>
    <definedName name="yyyy"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za" hidden="1">[80]실행철강하도!$A$1:$A$4</definedName>
    <definedName name="zfgrg">'[52]ABUT수량-A1'!$T$25</definedName>
    <definedName name="zzz" hidden="1">{#N/A,#N/A,FALSE,"운반시간"}</definedName>
    <definedName name="ZZZZ" hidden="1">[41]날개벽수량표!#REF!</definedName>
    <definedName name="ㄱ" hidden="1">#REF!</definedName>
    <definedName name="ㄱ2">#REF!</definedName>
    <definedName name="ㄱ4">#REF!</definedName>
    <definedName name="ㄱㄱ" hidden="1">{#N/A,#N/A,FALSE,"운반시간"}</definedName>
    <definedName name="ㄱㄱㄱ">[103]INPUT!$B$5</definedName>
    <definedName name="ㄱㄱㄱㄱ"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ㄱㄱㄱㄱㄱ" hidden="1">{#N/A,#N/A,FALSE,"2~8번"}</definedName>
    <definedName name="ㄱㄱㄱㄱㄱㄱ" hidden="1">{#N/A,#N/A,FALSE,"2~8번"}</definedName>
    <definedName name="ㄱㄱㄷㄷㄷㄱ">[7]Sheet1!$H$204</definedName>
    <definedName name="ㄱㄷㄱㄷ" hidden="1">{#N/A,#N/A,FALSE,"2~8번"}</definedName>
    <definedName name="ㄱㄷㄻ" hidden="1">{#N/A,#N/A,FALSE,"포장단가"}</definedName>
    <definedName name="ㄱㄷㅂㄱㅈ" hidden="1">{#N/A,#N/A,FALSE,"2~8번"}</definedName>
    <definedName name="ㄱㄷ쇼" hidden="1">#REF!</definedName>
    <definedName name="ㄱㄷㅈㅂㅂ">[7]Sheet1!$Y$21</definedName>
    <definedName name="ㄱㄷㅈㅄㄷ" hidden="1">#REF!</definedName>
    <definedName name="ㄱㄷ죠" hidden="1">#REF!</definedName>
    <definedName name="ㄱ됵ㄷ" hidden="1">#REF!</definedName>
    <definedName name="ㄱ둊" hidden="1">#REF!</definedName>
    <definedName name="ㄱㅈㅇㅀ" hidden="1">{#N/A,#N/A,FALSE,"부대1"}</definedName>
    <definedName name="ㄱㅈㅎ" hidden="1">#REF!</definedName>
    <definedName name="가각구간수량산출">[7]Sheet1!$A$1:$S$29</definedName>
    <definedName name="가각구간현황">[7]Sheet1!$A$1:$S$29</definedName>
    <definedName name="가건물">[7]Sheet1!$C$2:$P$21</definedName>
    <definedName name="가나다">[7]Sheet1!$B$16384</definedName>
    <definedName name="가나다라" hidden="1">{"'제10장(표)'!$A$5:$L$10"}</definedName>
    <definedName name="가다다라">'[17]ABUT수량-A1'!$T$25</definedName>
    <definedName name="가도" hidden="1">'[104]#REF'!$AC$158</definedName>
    <definedName name="가배수로집계표" hidden="1">{"'정산내역서'!$A$1:$I$35","'정산서(절.성토부)'!$A$1:$Q$17","'정산서(교량부)'!$A$1:$Q$84","'총괄표'!$A$1:$M$12","'시행현황'!$A$1:$G$12","'표지'!$A$1:$N$27","'정산서(절.성토부)'!$A$3:$Q$7"}</definedName>
    <definedName name="가살판넬1" hidden="1">[105]조명시설!#REF!</definedName>
    <definedName name="가설" hidden="1">{#N/A,#N/A,FALSE,"속도"}</definedName>
    <definedName name="가설공사" hidden="1">#REF!</definedName>
    <definedName name="가설방음벽" hidden="1">{#N/A,#N/A,FALSE,"골재소요량";#N/A,#N/A,FALSE,"골재소요량"}</definedName>
    <definedName name="가설판넬" hidden="1">[105]조명시설!#REF!</definedName>
    <definedName name="가설판넬및방진망" hidden="1">[105]조명시설!#REF!</definedName>
    <definedName name="가시나무R4">[106]데이타!$E$2</definedName>
    <definedName name="가시나무R5">[106]데이타!$E$3</definedName>
    <definedName name="가시나무R6">[106]데이타!$E$4</definedName>
    <definedName name="가시나무R8">[106]데이타!$E$5</definedName>
    <definedName name="가아" hidden="1">[107]수량산출!#REF!</definedName>
    <definedName name="가옥" hidden="1">{#N/A,#N/A,FALSE,"속도"}</definedName>
    <definedName name="가음" hidden="1">{#N/A,#N/A,FALSE,"혼합골재"}</definedName>
    <definedName name="가이즈까향1204">[106]데이타!$E$6</definedName>
    <definedName name="가이즈까향1505">[106]데이타!$E$7</definedName>
    <definedName name="가이즈까향2006">[106]데이타!$E$8</definedName>
    <definedName name="가이즈까향2008">[106]데이타!$E$9</definedName>
    <definedName name="가이즈까향2510">[106]데이타!$E$10</definedName>
    <definedName name="가중나무B10">[106]데이타!$E$19</definedName>
    <definedName name="가중나무B4">[106]데이타!$E$15</definedName>
    <definedName name="가중나무B5">[106]데이타!$E$16</definedName>
    <definedName name="가중나무B6">[106]데이타!$E$17</definedName>
    <definedName name="가중나무B8">[106]데이타!$E$18</definedName>
    <definedName name="간" hidden="1">{#N/A,#N/A,FALSE,"포장단가"}</definedName>
    <definedName name="간다">[7]Sheet1!$H$27</definedName>
    <definedName name="간성" hidden="1">{#N/A,#N/A,FALSE,"전력간선"}</definedName>
    <definedName name="간이흙막이산출표" hidden="1">#REF!</definedName>
    <definedName name="간지7" hidden="1">{#N/A,#N/A,FALSE,"골재소요량";#N/A,#N/A,FALSE,"골재소요량"}</definedName>
    <definedName name="감" hidden="1">{#N/A,#N/A,FALSE,"표지"}</definedName>
    <definedName name="감R10">[106]데이타!$E$24</definedName>
    <definedName name="감R12">[106]데이타!$E$25</definedName>
    <definedName name="감R15">[106]데이타!$E$26</definedName>
    <definedName name="감R5">[106]데이타!$E$20</definedName>
    <definedName name="감R6">[106]데이타!$E$21</definedName>
    <definedName name="감R7">[106]데이타!$E$22</definedName>
    <definedName name="감R8">[106]데이타!$E$23</definedName>
    <definedName name="감독2" hidden="1">{#N/A,#N/A,FALSE,"단가표지"}</definedName>
    <definedName name="감세공집계" hidden="1">{#N/A,#N/A,FALSE,"이정표"}</definedName>
    <definedName name="갑지2">#N/A</definedName>
    <definedName name="갑지8" hidden="1">{#N/A,#N/A,FALSE,"전력간선"}</definedName>
    <definedName name="갑지변경" hidden="1">{#N/A,#N/A,FALSE,"전력간선"}</definedName>
    <definedName name="갑지변경1" hidden="1">{#N/A,#N/A,FALSE,"전력간선"}</definedName>
    <definedName name="갑지변경2" hidden="1">{#N/A,#N/A,FALSE,"전력간선"}</definedName>
    <definedName name="갑지변경3" hidden="1">{#N/A,#N/A,FALSE,"전력간선"}</definedName>
    <definedName name="갑지변경4" hidden="1">{#N/A,#N/A,FALSE,"전력간선"}</definedName>
    <definedName name="갑지변경5" hidden="1">{#N/A,#N/A,FALSE,"전력간선"}</definedName>
    <definedName name="갑지변경6" hidden="1">{#N/A,#N/A,FALSE,"전력간선"}</definedName>
    <definedName name="갑지변경7" hidden="1">{#N/A,#N/A,FALSE,"전력간선"}</definedName>
    <definedName name="갑지변경8" hidden="1">{#N/A,#N/A,FALSE,"전력간선"}</definedName>
    <definedName name="갑지변경9" hidden="1">{#N/A,#N/A,FALSE,"전력간선"}</definedName>
    <definedName name="강아지" hidden="1">#REF!</definedName>
    <definedName name="강재" hidden="1">{#N/A,#N/A,FALSE,"배수1"}</definedName>
    <definedName name="강재DATA">[67]단위수량!$A$4:$Z$7</definedName>
    <definedName name="강재규격">[67]단위수량!$B$4:$B$7</definedName>
    <definedName name="강재운반">[67]가시설수량!$AE$235</definedName>
    <definedName name="강정근" hidden="1">{"'도면'!$G$62:$H$63","'도면'!$G$62:$H$63"}</definedName>
    <definedName name="개나리12">[106]데이타!$E$31</definedName>
    <definedName name="개나리3">[106]데이타!$E$27</definedName>
    <definedName name="개나리5">[106]데이타!$E$28</definedName>
    <definedName name="개나리7">[106]데이타!$E$29</definedName>
    <definedName name="개나리9">[106]데이타!$E$30</definedName>
    <definedName name="개쉬땅1204">[106]데이타!$E$32</definedName>
    <definedName name="개쉬땅1506">[106]데이타!$E$33</definedName>
    <definedName name="거_44">[7]Sheet1!$R$20</definedName>
    <definedName name="거리3">#REF!</definedName>
    <definedName name="거리35">[7]Sheet1!#REF!</definedName>
    <definedName name="거리4">[7]Sheet1!#REF!</definedName>
    <definedName name="거ㅏ" hidden="1">[108]수량산출!$A$3:$H$8539</definedName>
    <definedName name="걱"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건물부수시설">[109]말뚝지지력산정!$F$116</definedName>
    <definedName name="건설교통부">[7]Sheet1!$H$55</definedName>
    <definedName name="건설부">[7]Sheet1!$H$7:$H$12</definedName>
    <definedName name="건축" hidden="1">{#N/A,#N/A,TRUE,"토적및재료집계";#N/A,#N/A,TRUE,"토적및재료집계";#N/A,#N/A,TRUE,"단위량"}</definedName>
    <definedName name="건축1" hidden="1">{#N/A,#N/A,TRUE,"토적및재료집계";#N/A,#N/A,TRUE,"토적및재료집계";#N/A,#N/A,TRUE,"단위량"}</definedName>
    <definedName name="검조부">#REF!</definedName>
    <definedName name="검토서D" hidden="1">{#N/A,#N/A,FALSE,"현장 NCR 분석";#N/A,#N/A,FALSE,"현장품질감사";#N/A,#N/A,FALSE,"현장품질감사"}</definedName>
    <definedName name="게" hidden="1">{#N/A,#N/A,TRUE,"토적및재료집계";#N/A,#N/A,TRUE,"토적및재료집계";#N/A,#N/A,TRUE,"단위량"}</definedName>
    <definedName name="견적내역서2" hidden="1">{"'단계별시설공사비'!$A$3:$K$51"}</definedName>
    <definedName name="결의" hidden="1">{#N/A,#N/A,FALSE,"결의서";#N/A,#N/A,FALSE,"내역서";#N/A,#N/A,FALSE,"도급예상";#N/A,#N/A,FALSE,"시방서"}</definedName>
    <definedName name="결재" hidden="1">{#N/A,#N/A,FALSE,"포장단가"}</definedName>
    <definedName name="겹동백1002">[106]데이타!$E$145</definedName>
    <definedName name="겹동백1204">[106]데이타!$E$146</definedName>
    <definedName name="겹동백1506">[106]데이타!$E$147</definedName>
    <definedName name="겹벗R6">[106]데이타!$E$34</definedName>
    <definedName name="겹벗R8">[106]데이타!$E$35</definedName>
    <definedName name="겹철쭉0304">[106]데이타!$E$36</definedName>
    <definedName name="겹철쭉0506">[106]데이타!$E$37</definedName>
    <definedName name="겹철쭉0608">[106]데이타!$E$38</definedName>
    <definedName name="겹철쭉0810">[106]데이타!$E$39</definedName>
    <definedName name="겹철쭉0812">[106]데이타!$E$40</definedName>
    <definedName name="경계블럭연장" hidden="1">[110]조명시설!#REF!</definedName>
    <definedName name="경사3">#REF!</definedName>
    <definedName name="경사4">[7]Sheet1!#REF!</definedName>
    <definedName name="경운기" hidden="1">{#N/A,#N/A,FALSE,"포장단가"}</definedName>
    <definedName name="경유탱크토공">#N/A</definedName>
    <definedName name="계단" hidden="1">{#N/A,#N/A,FALSE,"단가표지"}</definedName>
    <definedName name="계단1" hidden="1">{#N/A,#N/A,FALSE,"이정표"}</definedName>
    <definedName name="계수B5">[106]데이타!$E$41</definedName>
    <definedName name="계수B6">[106]데이타!$E$42</definedName>
    <definedName name="계수B8">[106]데이타!$E$43</definedName>
    <definedName name="계측기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고경준" hidden="1">{#N/A,#N/A,FALSE,"골재소요량";#N/A,#N/A,FALSE,"골재소요량"}</definedName>
    <definedName name="고고">#REF!</definedName>
    <definedName name="고광3">[106]데이타!$E$44</definedName>
    <definedName name="고광5">[106]데이타!$E$45</definedName>
    <definedName name="고문" hidden="1">{#N/A,#N/A,FALSE,"현장 NCR 분석";#N/A,#N/A,FALSE,"현장품질감사";#N/A,#N/A,FALSE,"현장품질감사"}</definedName>
    <definedName name="고성2터널" hidden="1">{#N/A,#N/A,TRUE,"토적및재료집계";#N/A,#N/A,TRUE,"토적및재료집계";#N/A,#N/A,TRUE,"단위량"}</definedName>
    <definedName name="고압블럭수량">#REF!</definedName>
    <definedName name="고압케이블전공">#REF!</definedName>
    <definedName name="골재" hidden="1">{#N/A,#N/A,FALSE,"골재소요량";#N/A,#N/A,FALSE,"골재소요량"}</definedName>
    <definedName name="골재사용료">#REF!</definedName>
    <definedName name="곰솔2508">[111]데이타!$E$46</definedName>
    <definedName name="곰솔3010">[106]데이타!$E$47</definedName>
    <definedName name="곰솔R10">[106]데이타!$E$48</definedName>
    <definedName name="곰솔R12">[106]데이타!$E$49</definedName>
    <definedName name="곰솔R15">[106]데이타!$E$50</definedName>
    <definedName name="곱">[79]DATE!$I$24:$I$85</definedName>
    <definedName name="곱곱">[79]DATE!$I$24:$I$85</definedName>
    <definedName name="공" hidden="1">{#N/A,#N/A,TRUE,"960318-1";#N/A,#N/A,TRUE,"960318-2";#N/A,#N/A,TRUE,"960318-3"}</definedName>
    <definedName name="공4">#REF!</definedName>
    <definedName name="공5">#REF!</definedName>
    <definedName name="공7">#REF!</definedName>
    <definedName name="공8">#REF!</definedName>
    <definedName name="공9">#REF!</definedName>
    <definedName name="공감비">#REF!</definedName>
    <definedName name="공감비수">#REF!</definedName>
    <definedName name="공감비율">#REF!</definedName>
    <definedName name="공감비평">#REF!</definedName>
    <definedName name="공공도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과잡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구별관로번호">[7]Sheet1!$A$4:$B$235</definedName>
    <definedName name="공기1" hidden="1">[111]설계내역서!#REF!</definedName>
    <definedName name="공부" hidden="1">{#N/A,#N/A,TRUE,"960318-1";#N/A,#N/A,TRUE,"960318-2";#N/A,#N/A,TRUE,"960318-3"}</definedName>
    <definedName name="공사" hidden="1">{#N/A,#N/A,TRUE,"960318-1";#N/A,#N/A,TRUE,"960318-2";#N/A,#N/A,TRUE,"960318-3"}</definedName>
    <definedName name="공사공정"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사비">#REF!</definedName>
    <definedName name="공사요청" hidden="1">{#N/A,#N/A,TRUE,"960318-1";#N/A,#N/A,TRUE,"960318-2";#N/A,#N/A,TRUE,"960318-3"}</definedName>
    <definedName name="공사요청2" hidden="1">{#N/A,#N/A,FALSE,"제목"}</definedName>
    <definedName name="공사원가계산서" hidden="1">{#N/A,#N/A,TRUE,"토적및재료집계";#N/A,#N/A,TRUE,"토적및재료집계";#N/A,#N/A,TRUE,"단위량"}</definedName>
    <definedName name="공사원가명세서">#REF!</definedName>
    <definedName name="공사준공표시석" hidden="1">{#N/A,#N/A,FALSE,"골재소요량";#N/A,#N/A,FALSE,"골재소요량"}</definedName>
    <definedName name="공정"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정산출근거" hidden="1">{#N/A,#N/A,TRUE,"토적및재료집계";#N/A,#N/A,TRUE,"토적및재료집계";#N/A,#N/A,TRUE,"단위량"}</definedName>
    <definedName name="공정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제" hidden="1">[112]조명시설!#REF!</definedName>
    <definedName name="공종간지" hidden="1">#REF!</definedName>
    <definedName name="공종보기">#N/A</definedName>
    <definedName name="관" hidden="1">{#N/A,#N/A,FALSE,"운반시간"}</definedName>
    <definedName name="관3">#REF!</definedName>
    <definedName name="관4">#REF!</definedName>
    <definedName name="관5">#REF!</definedName>
    <definedName name="관6">#REF!</definedName>
    <definedName name="관7">#REF!</definedName>
    <definedName name="관8">#REF!</definedName>
    <definedName name="관9">#REF!</definedName>
    <definedName name="관T">#REF!</definedName>
    <definedName name="관경">#REF!</definedName>
    <definedName name="관경1">#REF!</definedName>
    <definedName name="관경2">#REF!</definedName>
    <definedName name="관급자재대">#REF!</definedName>
    <definedName name="관급자재집계표">#N/A</definedName>
    <definedName name="관기초종류">[7]Sheet1!$K$3:$K$452</definedName>
    <definedName name="관로공내부">[7]Sheet1!$C$2:$P$21</definedName>
    <definedName name="관리비율">#REF!</definedName>
    <definedName name="관리비평">#REF!</definedName>
    <definedName name="관산" hidden="1">{"'광피스표'!$A$3:$N$54"}</definedName>
    <definedName name="관지수판">[7]Sheet1!#REF!</definedName>
    <definedName name="광나무1003">[106]데이타!$E$51</definedName>
    <definedName name="광나무1203">[106]데이타!$E$52</definedName>
    <definedName name="광나무1506">[106]데이타!$E$53</definedName>
    <definedName name="광편백0405">[106]데이타!$E$153</definedName>
    <definedName name="광편백0507">[106]데이타!$E$154</definedName>
    <definedName name="광편백0509">[106]데이타!$E$155</definedName>
    <definedName name="교" hidden="1">{#N/A,#N/A,FALSE,"2~8번"}</definedName>
    <definedName name="교각1">'[113]토공(우물통,기타) '!$V$2:$AG$22</definedName>
    <definedName name="교각2">'[113]토공(우물통,기타) '!$V$22:$AG$47</definedName>
    <definedName name="교대">'[113]토공(우물통,기타) '!$A$52:$K$66</definedName>
    <definedName name="교대2">'[113]토공(우물통,기타) '!$V$52:$AG$67</definedName>
    <definedName name="교대집계" hidden="1">{#N/A,#N/A,FALSE,"배수1"}</definedName>
    <definedName name="교대펄근집계" hidden="1">{#N/A,#N/A,FALSE,"배수1"}</definedName>
    <definedName name="교정" hidden="1">{#N/A,#N/A,FALSE,"전력간선"}</definedName>
    <definedName name="교통관리비집게표" hidden="1">{#N/A,#N/A,FALSE,"속도"}</definedName>
    <definedName name="교통처리집계표" hidden="1">{#N/A,#N/A,FALSE,"골재소요량";#N/A,#N/A,FALSE,"골재소요량"}</definedName>
    <definedName name="구산갑지" hidden="1">#REF!</definedName>
    <definedName name="구상나무1505">[106]데이타!$E$69</definedName>
    <definedName name="구상나무2008">[106]데이타!$E$70</definedName>
    <definedName name="구상나무2510">[106]데이타!$E$71</definedName>
    <definedName name="구상나무3012">[106]데이타!$E$72</definedName>
    <definedName name="구조물" hidden="1">{#N/A,#N/A,FALSE,"배수1"}</definedName>
    <definedName name="권">[114]DATE!$I$24:$I$85</definedName>
    <definedName name="권권">[115]DATE!$I$24:$I$85</definedName>
    <definedName name="규격">[79]DATE!$C$24:$C$85</definedName>
    <definedName name="근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금송1006">[106]데이타!$E$73</definedName>
    <definedName name="금송1208">[106]데이타!$E$74</definedName>
    <definedName name="금송1510">[106]데이타!$E$75</definedName>
    <definedName name="금오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금촌" hidden="1">{"'단계별시설공사비'!$A$3:$K$51"}</definedName>
    <definedName name="금촌하수변경" hidden="1">{"'단계별시설공사비'!$A$3:$K$51"}</definedName>
    <definedName name="기별" hidden="1">{#N/A,#N/A,FALSE,"현장 NCR 분석";#N/A,#N/A,FALSE,"현장품질감사";#N/A,#N/A,FALSE,"현장품질감사"}</definedName>
    <definedName name="기술3" hidden="1">{#N/A,#N/A,TRUE,"손익보고"}</definedName>
    <definedName name="기술료" hidden="1">{#N/A,#N/A,TRUE,"1";#N/A,#N/A,TRUE,"2";#N/A,#N/A,TRUE,"3";#N/A,#N/A,TRUE,"4";#N/A,#N/A,TRUE,"5";#N/A,#N/A,TRUE,"6";#N/A,#N/A,TRUE,"7"}</definedName>
    <definedName name="기존box연결" hidden="1">'[116]6PILE  (돌출)'!#REF!</definedName>
    <definedName name="기주조딕"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기초거푸집">[7]Sheet1!$Z$3:$Z$452</definedName>
    <definedName name="기초공수" hidden="1">{#N/A,#N/A,FALSE,"2~8번"}</definedName>
    <definedName name="기타경비1" hidden="1">{#N/A,#N/A,TRUE,"토적및재료집계";#N/A,#N/A,TRUE,"토적및재료집계";#N/A,#N/A,TRUE,"단위량"}</definedName>
    <definedName name="긴급공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길">[7]Sheet1!$H$20</definedName>
    <definedName name="김1" hidden="1">{"'Firr(선)'!$AS$1:$AY$62","'Firr(사)'!$AS$1:$AY$62","'Firr(회)'!$AS$1:$AY$62","'Firr(선)'!$L$1:$V$62","'Firr(사)'!$L$1:$V$62","'Firr(회)'!$L$1:$V$62"}</definedName>
    <definedName name="김상묵" hidden="1">{"'도면'!$G$62:$H$63","'도면'!$G$62:$H$63"}</definedName>
    <definedName name="깊이">#REF!</definedName>
    <definedName name="깨기" hidden="1">[41]날개벽수량표!#REF!</definedName>
    <definedName name="깬잡석">800</definedName>
    <definedName name="께기수량집계표" hidden="1">[117]조명시설!#REF!</definedName>
    <definedName name="꽃복숭아R3">[106]데이타!$E$58</definedName>
    <definedName name="꽃복숭아R4">[106]데이타!$E$59</definedName>
    <definedName name="꽃복숭아R5">[106]데이타!$E$60</definedName>
    <definedName name="꽃사과R10">[106]데이타!$E$64</definedName>
    <definedName name="꽃사과R4">[106]데이타!$E$61</definedName>
    <definedName name="꽃사과R6">[106]데이타!$E$62</definedName>
    <definedName name="꽃사과R8">[106]데이타!$E$63</definedName>
    <definedName name="꽃아그배R10">[106]데이타!$E$68</definedName>
    <definedName name="꽃아그배R4">[106]데이타!$E$65</definedName>
    <definedName name="꽃아그배R6">[106]데이타!$E$66</definedName>
    <definedName name="꽃아그배R8">[106]데이타!$E$67</definedName>
    <definedName name="꽝꽝0304">[106]데이타!$E$54</definedName>
    <definedName name="꽝꽝0406">[106]데이타!$E$55</definedName>
    <definedName name="꽝꽝0508">[106]데이타!$E$56</definedName>
    <definedName name="꽝꽝0610">[106]데이타!$E$57</definedName>
    <definedName name="ㄴ2">#REF!</definedName>
    <definedName name="ㄴㄱㄹ" hidden="1">#REF!</definedName>
    <definedName name="ㄴㄴ">#REF!</definedName>
    <definedName name="ㄴㄴㄴ" hidden="1">{#N/A,#N/A,FALSE,"골재소요량";#N/A,#N/A,FALSE,"골재소요량"}</definedName>
    <definedName name="ㄴㄴㄴ_1" hidden="1">{#N/A,#N/A,FALSE,"골재소요량";#N/A,#N/A,FALSE,"골재소요량"}</definedName>
    <definedName name="ㄴㄴㄴㄴ" hidden="1">#REF!</definedName>
    <definedName name="ㄴㄴㄴㄴㄴㄴ" hidden="1">{#N/A,#N/A,FALSE,"조골재"}</definedName>
    <definedName name="ㄴㄴㅀㅇㅇㅀ" hidden="1">{#N/A,#N/A,FALSE,"부대1"}</definedName>
    <definedName name="ㄴㄴㅇ">[7]Sheet1!$C$2:$P$21</definedName>
    <definedName name="ㄴㄷㅎ" hidden="1">{#N/A,#N/A,FALSE,"단가표지"}</definedName>
    <definedName name="ㄴㄹ" hidden="1">'[118]8.PILE  (돌출)'!#REF!</definedName>
    <definedName name="ㄴㄹㄴ" hidden="1">{#N/A,#N/A,FALSE,"단가표지"}</definedName>
    <definedName name="ㄴㄹㄴ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ㄴㄹㄴㄹ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ㄴㄹㅇ" hidden="1">{#N/A,#N/A,FALSE,"포장2"}</definedName>
    <definedName name="ㄴㅁ" hidden="1">#REF!</definedName>
    <definedName name="ㄴㅁㄴ어림ㄴㅇㄹ" hidden="1">{#N/A,#N/A,FALSE,"단가표지"}</definedName>
    <definedName name="ㄴㅁㄹㅈㄹ" hidden="1">#REF!</definedName>
    <definedName name="ㄴㅁㅁㄴㅇㅁ" hidden="1">{#N/A,#N/A,FALSE,"2~8번"}</definedName>
    <definedName name="ㄴㅁㅁㅁㅁㅁㅁㅁㅁㅇㅇㅇㅇㅇ" hidden="1">{#N/A,#N/A,FALSE,"2~8번"}</definedName>
    <definedName name="ㄴㅁㅇㄴㅁㅇ" hidden="1">{#N/A,#N/A,FALSE,"배수1"}</definedName>
    <definedName name="ㄴㅁㅇㄹ" hidden="1">#REF!</definedName>
    <definedName name="ㄴㅁㅇㄹㅇㅁㅇㄴㄻㄴㅇㄹ" hidden="1">{#N/A,#N/A,FALSE,"2~8번"}</definedName>
    <definedName name="ㄴㅁㅇㄻㄴㅇㄻㄴㅇㄹ" hidden="1">{#N/A,#N/A,FALSE,"조골재"}</definedName>
    <definedName name="ㄴㅁㅇㅁㄴ" hidden="1">#REF!</definedName>
    <definedName name="ㄴㅁㅇㅁㄴㄴㄴㄴㄴㄴㄴ" hidden="1">{#N/A,#N/A,FALSE,"2~8번"}</definedName>
    <definedName name="ㄴㅅㅎㅇㅎㄹㅇ" hidden="1">{#N/A,#N/A,FALSE,"배수2"}</definedName>
    <definedName name="ㄴㅇㄹㄷㅂㄳ" hidden="1">{#N/A,#N/A,FALSE,"배수2"}</definedName>
    <definedName name="ㄴㅇㄹㄹㄹㄹㄹ" hidden="1">{#N/A,#N/A,FALSE,"전력간선"}</definedName>
    <definedName name="ㄴㅇ로ㅠㅎ" hidden="1">{#N/A,#N/A,FALSE,"구조2"}</definedName>
    <definedName name="ㄴㅇㄻㅇㄴㄹ" hidden="1">{#N/A,#N/A,FALSE,"포장단가"}</definedName>
    <definedName name="ㄴㅇㅀ" hidden="1">{#N/A,#N/A,FALSE,"토공2"}</definedName>
    <definedName name="ㄴㅇㅀㄴㅇㅁㄹ" hidden="1">{#N/A,#N/A,FALSE,"포장단가"}</definedName>
    <definedName name="ㄴㅇㅁㄴㅇ" hidden="1">{#N/A,#N/A,TRUE,"토적및재료집계";#N/A,#N/A,TRUE,"토적및재료집계";#N/A,#N/A,TRUE,"단위량"}</definedName>
    <definedName name="ㄴㅇㅁㅎㅁ"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ㄴㅇㅎㄴㅇ" hidden="1">#REF!</definedName>
    <definedName name="ㄴ흂" hidden="1">{#N/A,#N/A,FALSE,"단가표지"}</definedName>
    <definedName name="나" hidden="1">{#N/A,#N/A,TRUE,"960318-1";#N/A,#N/A,TRUE,"960318-2";#N/A,#N/A,TRUE,"960318-3"}</definedName>
    <definedName name="나라">#REF!</definedName>
    <definedName name="나라말" hidden="1">{#N/A,#N/A,FALSE,"혼합골재"}</definedName>
    <definedName name="나사식_이음">#REF!</definedName>
    <definedName name="낙상홍1004">[106]데이타!$E$76</definedName>
    <definedName name="낙상홍1506">[106]데이타!$E$77</definedName>
    <definedName name="낙상홍1808">[106]데이타!$E$78</definedName>
    <definedName name="낙상홍2010">[106]데이타!$E$79</definedName>
    <definedName name="낙상홍2515">[106]데이타!$E$80</definedName>
    <definedName name="낙우송R10">[106]데이타!$E$84</definedName>
    <definedName name="낙우송R12">[106]데이타!$E$85</definedName>
    <definedName name="낙우송R5">[106]데이타!$E$81</definedName>
    <definedName name="낙우송R6">[106]데이타!$E$82</definedName>
    <definedName name="낙우송R8">[106]데이타!$E$83</definedName>
    <definedName name="낙차공" hidden="1">{#N/A,#N/A,FALSE,"2~8번"}</definedName>
    <definedName name="난_수">[7]Sheet1!$R$39</definedName>
    <definedName name="날개벽단면검토" hidden="1">#REF!</definedName>
    <definedName name="남남" hidden="1">#REF!</definedName>
    <definedName name="남양주시청" hidden="1">{#N/A,#N/A,FALSE,"표지"}</definedName>
    <definedName name="내1" hidden="1">{#N/A,#N/A,FALSE,"전력간선"}</definedName>
    <definedName name="내공높이">#REF!</definedName>
    <definedName name="내벽">#REF!</definedName>
    <definedName name="내선전공">#REF!</definedName>
    <definedName name="내역" hidden="1">{#N/A,#N/A,FALSE,"운반시간"}</definedName>
    <definedName name="내역서" hidden="1">{"'신흥취수펌프 검토'!$M$2","'신흥취수펌프 검토'!$A$1:$AE$87"}</definedName>
    <definedName name="내역서3안" hidden="1">{"'제10장(표)'!$A$5:$L$10"}</definedName>
    <definedName name="내역서갑지" hidden="1">{#N/A,#N/A,FALSE,"전력간선"}</definedName>
    <definedName name="내역서갑지1" hidden="1">{#N/A,#N/A,FALSE,"전력간선"}</definedName>
    <definedName name="내역서갑지2" hidden="1">{#N/A,#N/A,FALSE,"전력간선"}</definedName>
    <definedName name="내역서갑지3" hidden="1">{#N/A,#N/A,FALSE,"전력간선"}</definedName>
    <definedName name="내역서갑지4" hidden="1">{#N/A,#N/A,FALSE,"전력간선"}</definedName>
    <definedName name="내역서갑지5" hidden="1">{#N/A,#N/A,FALSE,"전력간선"}</definedName>
    <definedName name="내역서갑지6" hidden="1">{#N/A,#N/A,FALSE,"전력간선"}</definedName>
    <definedName name="내역서갑지7" hidden="1">{#N/A,#N/A,FALSE,"전력간선"}</definedName>
    <definedName name="내역서갑지8" hidden="1">{#N/A,#N/A,FALSE,"전력간선"}</definedName>
    <definedName name="내역서갑지9" hidden="1">{#N/A,#N/A,FALSE,"전력간선"}</definedName>
    <definedName name="내장공">#REF!</definedName>
    <definedName name="너" hidden="1">{#N/A,#N/A,FALSE,"조골재"}</definedName>
    <definedName name="노" hidden="1">{"'도면'!$G$62:$H$63","'도면'!$G$62:$H$63"}</definedName>
    <definedName name="노르웨이R12">[106]데이타!$E$90</definedName>
    <definedName name="노르웨이R15">[106]데이타!$E$91</definedName>
    <definedName name="노르웨이R4">[106]데이타!$E$86</definedName>
    <definedName name="노르웨이R5">[106]데이타!$E$87</definedName>
    <definedName name="노르웨이R6">[106]데이타!$E$88</definedName>
    <definedName name="노르웨이R8">[106]데이타!$E$89</definedName>
    <definedName name="노무비1">[7]Sheet1!$J$1:$J$65536</definedName>
    <definedName name="노상준비다짐2">#REF!</definedName>
    <definedName name="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임">[119]노임!$B$3:$C$105</definedName>
    <definedName name="농림수산부">[7]Sheet1!$H$10</definedName>
    <definedName name="높">[7]Sheet1!$B$10</definedName>
    <definedName name="높이">[7]Sheet1!$B$10</definedName>
    <definedName name="눈향L06">[106]데이타!$E$92</definedName>
    <definedName name="눈향L08">[106]데이타!$E$93</definedName>
    <definedName name="눈향L10">[106]데이타!$E$94</definedName>
    <definedName name="눈향L14">[106]데이타!$E$95</definedName>
    <definedName name="눈향L20">[106]데이타!$E$96</definedName>
    <definedName name="느릅R10">[106]데이타!$E$100</definedName>
    <definedName name="느릅R4">[106]데이타!$E$97</definedName>
    <definedName name="느릅R5">[106]데이타!$E$98</definedName>
    <definedName name="느릅R8">[111]데이타!$E$99</definedName>
    <definedName name="느티R10">[111]데이타!$E$104</definedName>
    <definedName name="느티R12">[106]데이타!$E$105</definedName>
    <definedName name="느티R15">[106]데이타!$E$106</definedName>
    <definedName name="느티R18">[106]데이타!$E$107</definedName>
    <definedName name="느티R20">[106]데이타!$E$108</definedName>
    <definedName name="느티R25">[106]데이타!$E$109</definedName>
    <definedName name="느티R30">[106]데이타!$E$110</definedName>
    <definedName name="느티R5">[106]데이타!$E$101</definedName>
    <definedName name="느티R6">[106]데이타!$E$102</definedName>
    <definedName name="느티R8">[106]데이타!$E$103</definedName>
    <definedName name="능소화R2">[106]데이타!$E$111</definedName>
    <definedName name="능소화R4">[106]데이타!$E$112</definedName>
    <definedName name="능소화R6">[106]데이타!$E$113</definedName>
    <definedName name="니니니" hidden="1">{#N/A,#N/A,FALSE,"전력간선"}</definedName>
    <definedName name="ㄵㄴㄴㄴㅁㄴ">[7]Sheet1!$S$5</definedName>
    <definedName name="ㄶㄴㄷ" hidden="1">#REF!</definedName>
    <definedName name="ㄷ" hidden="1">{#N/A,#N/A,FALSE,"2~8번"}</definedName>
    <definedName name="ㄷ_1" hidden="1">{#N/A,#N/A,FALSE,"2~8번"}</definedName>
    <definedName name="ㄷ2">#REF!</definedName>
    <definedName name="ㄷ378">#REF!</definedName>
    <definedName name="ㄷㄱㄷㅂㄱ" hidden="1">#REF!</definedName>
    <definedName name="ㄷㄳㄱㄷㅈ" hidden="1">{#N/A,#N/A,FALSE,"배수1"}</definedName>
    <definedName name="ㄷㄳㅅㄷㄱ" hidden="1">{#N/A,#N/A,FALSE,"2~8번"}</definedName>
    <definedName name="ㄷㄷ">'[120]이토변실(A3-LINE)'!$O$62</definedName>
    <definedName name="ㄷㄷㄷ" hidden="1">#REF!</definedName>
    <definedName name="ㄷㄷㄷㄷㄷ" hidden="1">{#N/A,#N/A,FALSE,"전력간선"}</definedName>
    <definedName name="ㄷㅁㅁ">#REF!</definedName>
    <definedName name="ㄷㅅ"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ㅅㅈㄷ" hidden="1">#REF!</definedName>
    <definedName name="ㄷ숃ㄱ" hidden="1">#REF!</definedName>
    <definedName name="ㄷㅇ"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어ㅏㅓㅚ">#N/A</definedName>
    <definedName name="ㄷㅈㄱㄷㅈ" hidden="1">{#N/A,#N/A,FALSE,"혼합골재"}</definedName>
    <definedName name="ㄷㅈㄱㅂㄷㅈㄱ" hidden="1">#REF!</definedName>
    <definedName name="ㄷㅈㅂㄱㅈㅂㄷㄱ" hidden="1">{#N/A,#N/A,FALSE,"골재소요량";#N/A,#N/A,FALSE,"골재소요량"}</definedName>
    <definedName name="ㄷㅊ" hidden="1">{#N/A,#N/A,FALSE,"운반시간"}</definedName>
    <definedName name="ㄷㅍ" hidden="1">{#N/A,#N/A,FALSE,"표지목차"}</definedName>
    <definedName name="ㄷ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ㅎㄹㅇ" hidden="1">#REF!</definedName>
    <definedName name="다리산" hidden="1">{#N/A,#N/A,FALSE,"골재소요량";#N/A,#N/A,FALSE,"골재소요량"}</definedName>
    <definedName name="단2">#REF!</definedName>
    <definedName name="단3">#REF!</definedName>
    <definedName name="단4">#REF!</definedName>
    <definedName name="단5">#REF!</definedName>
    <definedName name="단6">#REF!</definedName>
    <definedName name="단7">#REF!</definedName>
    <definedName name="단8">#REF!</definedName>
    <definedName name="단9">#REF!</definedName>
    <definedName name="단ㄱ" hidden="1">{#N/A,#N/A,FALSE,"전력간선"}</definedName>
    <definedName name="단가">'[119]단가 '!$B$3:$N$67</definedName>
    <definedName name="단가구분">[121]내역!$M$2</definedName>
    <definedName name="단관M">[79]DATE!$H$24:$H$85</definedName>
    <definedName name="단면특성">#REF!</definedName>
    <definedName name="단위수량">#REF!</definedName>
    <definedName name="단위수량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담쟁이L03">[106]데이타!$E$114</definedName>
    <definedName name="대">[7]Sheet1!$C$20</definedName>
    <definedName name="대2류" hidden="1">{#N/A,#N/A,FALSE,"운반시간"}</definedName>
    <definedName name="대3류" hidden="1">{#N/A,#N/A,FALSE,"혼합골재"}</definedName>
    <definedName name="대개소">[7]Sheet1!$F$5:$F$75</definedName>
    <definedName name="대관경">[7]Sheet1!$E$5:$E$75</definedName>
    <definedName name="대구공항"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대리석포장" hidden="1">{#N/A,#N/A,TRUE,"총괄"}</definedName>
    <definedName name="대왕참R10">[106]데이타!$E$118</definedName>
    <definedName name="대왕참R4">[106]데이타!$E$115</definedName>
    <definedName name="대왕참R6">[106]데이타!$E$116</definedName>
    <definedName name="대왕참R8">[106]데이타!$E$117</definedName>
    <definedName name="대추R10">[106]데이타!$E$123</definedName>
    <definedName name="대추R4">[106]데이타!$E$119</definedName>
    <definedName name="대추R5">[106]데이타!$E$120</definedName>
    <definedName name="대추R6">[106]데이타!$E$121</definedName>
    <definedName name="대추R8">[106]데이타!$E$122</definedName>
    <definedName name="더" hidden="1">{#N/A,#N/A,FALSE,"운반시간"}</definedName>
    <definedName name="더하기">[79]DATE!$J$24:$J$85</definedName>
    <definedName name="덧씌우기구간수량집계표" hidden="1">{#N/A,#N/A,FALSE,"골재소요량";#N/A,#N/A,FALSE,"골재소요량"}</definedName>
    <definedName name="덧씌우기구간수량집계표1" hidden="1">{#N/A,#N/A,FALSE,"2~8번"}</definedName>
    <definedName name="덩굴장미3">[106]데이타!$E$128</definedName>
    <definedName name="덩굴장미4">[106]데이타!$E$129</definedName>
    <definedName name="덩굴장미5">[106]데이타!$E$130</definedName>
    <definedName name="데크" hidden="1">{#N/A,#N/A,FALSE,"전력간선"}</definedName>
    <definedName name="도로중심">#REF!</definedName>
    <definedName name="도로폭">#REF!</definedName>
    <definedName name="도목수">#REF!</definedName>
    <definedName name="도배공">#REF!</definedName>
    <definedName name="도수로">#N/A</definedName>
    <definedName name="도표"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독일가문비1206">[106]데이타!$E$131</definedName>
    <definedName name="독일가문비1508">[106]데이타!$E$132</definedName>
    <definedName name="독일가문비2010">[106]데이타!$E$133</definedName>
    <definedName name="독일가문비2512">[106]데이타!$E$134</definedName>
    <definedName name="독일가문비3015">[106]데이타!$E$135</definedName>
    <definedName name="독일가문비3518">[106]데이타!$E$136</definedName>
    <definedName name="돈나무0504">[106]데이타!$E$137</definedName>
    <definedName name="돈나무0805">[106]데이타!$E$138</definedName>
    <definedName name="돈나무1007">[106]데이타!$E$139</definedName>
    <definedName name="돈나무1210">[106]데이타!$E$140</definedName>
    <definedName name="동남" hidden="1">{#N/A,#N/A,FALSE,"표지"}</definedName>
    <definedName name="동백1002">[106]데이타!$E$141</definedName>
    <definedName name="동백1204">[106]데이타!$E$142</definedName>
    <definedName name="동백1506">[106]데이타!$E$143</definedName>
    <definedName name="동백1808">[106]데이타!$E$144</definedName>
    <definedName name="동상1">[7]Sheet1!$O$6</definedName>
    <definedName name="동상2">[7]Sheet1!$O$14</definedName>
    <definedName name="동시" hidden="1">{#N/A,#N/A,FALSE,"전력간선"}</definedName>
    <definedName name="동양" hidden="1">[122]내역서!#REF!</definedName>
    <definedName name="동해설명서" hidden="1">{"'도면'!$G$62:$H$63","'도면'!$G$62:$H$63"}</definedName>
    <definedName name="두" hidden="1">{#N/A,#N/A,FALSE,"단가표지"}</definedName>
    <definedName name="등R2">[106]데이타!$E$156</definedName>
    <definedName name="등R4">[106]데이타!$E$157</definedName>
    <definedName name="등R6">[106]데이타!$E$158</definedName>
    <definedName name="등R8">[106]데이타!$E$159</definedName>
    <definedName name="땅깍기백호우">#REF!</definedName>
    <definedName name="때죽R10">[106]데이타!$E$127</definedName>
    <definedName name="때죽R4">[106]데이타!$E$124</definedName>
    <definedName name="때죽R6">[106]데이타!$E$125</definedName>
    <definedName name="때죽R8">[106]데이타!$E$126</definedName>
    <definedName name="떠ㅗㄱ" hidden="1">{#N/A,#N/A,FALSE,"표지"}</definedName>
    <definedName name="똑" hidden="1">{#N/A,#N/A,TRUE,"1";#N/A,#N/A,TRUE,"2";#N/A,#N/A,TRUE,"3";#N/A,#N/A,TRUE,"4";#N/A,#N/A,TRUE,"5";#N/A,#N/A,TRUE,"6";#N/A,#N/A,TRUE,"7"}</definedName>
    <definedName name="띠장설치">[67]가시설수량!$AE$52</definedName>
    <definedName name="띠장연결개소">[67]가시설수량!$AE$79</definedName>
    <definedName name="ㄹ" hidden="1">#REF!</definedName>
    <definedName name="ㄹ62">#REF!</definedName>
    <definedName name="ㄹㄴ" hidden="1">{#N/A,#N/A,FALSE,"운반시간"}</definedName>
    <definedName name="ㄹㄷ"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ㄷㄱㄷㄹ">'[123]ABUT수량-A1'!$T$25</definedName>
    <definedName name="ㄹㄷㄷ"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ㄷㅁㅁㅁㅁㅁ" hidden="1">{#N/A,#N/A,FALSE,"배수2"}</definedName>
    <definedName name="ㄹㄹ">[103]INPUT!$B$4</definedName>
    <definedName name="ㄹㄹㄷ"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ㄹㄹ" hidden="1">#REF!</definedName>
    <definedName name="ㄹㄹㄹㄹ" hidden="1">{#N/A,#N/A,FALSE,"단가표지"}</definedName>
    <definedName name="ㄹㄹㄹㄹ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ㄹㄹㄹㄹ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ㅀ">#REF!</definedName>
    <definedName name="ㄹㅇ" hidden="1">{#N/A,#N/A,FALSE,"운반시간"}</definedName>
    <definedName name="ㄹㅇㄱ">'[44]ABUT수량-A1'!$T$25</definedName>
    <definedName name="ㄹㅇㄴㄹㄴㅇㄹㄴㅇㄹ" hidden="1">{"'정산내역서'!$A$1:$I$35","'정산서(절.성토부)'!$A$1:$Q$17","'정산서(교량부)'!$A$1:$Q$84","'총괄표'!$A$1:$M$12","'시행현황'!$A$1:$G$12","'표지'!$A$1:$N$27","'정산서(절.성토부)'!$A$3:$Q$7"}</definedName>
    <definedName name="ㄹㅇㄴㄹㅇㄴㅇㄹㅇㄴㄹㄴ" hidden="1">{#N/A,#N/A,FALSE,"배수1"}</definedName>
    <definedName name="ㄹㅇㄶ" hidden="1">{#N/A,#N/A,FALSE,"단가표지"}</definedName>
    <definedName name="ㄹㅇㄹ" hidden="1">{#N/A,#N/A,FALSE,"골재소요량";#N/A,#N/A,FALSE,"골재소요량"}</definedName>
    <definedName name="ㄹㅇㄹㄴ"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ㅇㄹㄴㅇㄹㅇ">'[39]ABUT수량-A1'!$T$25</definedName>
    <definedName name="ㄹㅇㄹㄷ">'[59]ABUT수량-A1'!$T$25</definedName>
    <definedName name="ㄹㅇㄹㅇ">#N/A</definedName>
    <definedName name="ㄹㅇ퓨ㅓㅜㅏㅗㅜㅠㅅ퐇휴ㅗㅎ" hidden="1">{#N/A,#N/A,FALSE,"조골재"}</definedName>
    <definedName name="ㄹㅇㅎㄹㅇ" hidden="1">#REF!</definedName>
    <definedName name="ㄹㅇㅎㅇㅀ" hidden="1">{#N/A,#N/A,FALSE,"부대2"}</definedName>
    <definedName name="ㄹㅇ홀옹ㅎㄹ" hidden="1">#REF!</definedName>
    <definedName name="ㄹ허ㅗ" hidden="1">{#N/A,#N/A,FALSE,"이정표"}</definedName>
    <definedName name="ㄹ헝ㄹ" hidden="1">#REF!</definedName>
    <definedName name="ㄹ홓ㄹ" hidden="1">{#N/A,#N/A,FALSE,"조골재"}</definedName>
    <definedName name="라">1000</definedName>
    <definedName name="라바콘설치현황" hidden="1">{"'정산내역서'!$A$1:$I$35","'정산서(절.성토부)'!$A$1:$Q$17","'정산서(교량부)'!$A$1:$Q$84","'총괄표'!$A$1:$M$12","'시행현황'!$A$1:$G$12","'표지'!$A$1:$N$27","'정산서(절.성토부)'!$A$3:$Q$7"}</definedName>
    <definedName name="람어리마ㅓㅇㄹ" hidden="1">{#N/A,#N/A,FALSE,"조골재"}</definedName>
    <definedName name="래" hidden="1">{#N/A,#N/A,FALSE,"전력간선"}</definedName>
    <definedName name="레_무근1">[7]Sheet1!$R$9</definedName>
    <definedName name="려ㅛ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로ㅓ허ㅗ하" hidden="1">{"'자리배치도'!$AG$1:$CI$28"}</definedName>
    <definedName name="롬ㄴ" hidden="1">#REF!</definedName>
    <definedName name="료" hidden="1">{#N/A,#N/A,FALSE,"전력간선"}</definedName>
    <definedName name="루" hidden="1">{#N/A,#N/A,FALSE,"전력간선"}</definedName>
    <definedName name="류" hidden="1">{#N/A,#N/A,FALSE,"전력간선"}</definedName>
    <definedName name="리">[7]Sheet1!#REF!</definedName>
    <definedName name="ㄻㅇㄴㄻㄴㅇ">#REF!</definedName>
    <definedName name="ㄾ" hidden="1">{#N/A,#N/A,FALSE,"운반시간"}</definedName>
    <definedName name="ㅀ"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ㅀㅀㄴ" hidden="1">{#N/A,#N/A,FALSE,"조골재"}</definedName>
    <definedName name="ㅀㅇㅀ">[7]Sheet1!$A$1</definedName>
    <definedName name="ㅀㅇㅀㅎㅎㅎ">[7]Sheet1!#REF!</definedName>
    <definedName name="ㅀㅇㅎㅇㅎㅇ">[7]Sheet1!$B$1:$B$65536</definedName>
    <definedName name="ㅀㅎ" hidden="1">{#N/A,#N/A,FALSE,"2~8번"}</definedName>
    <definedName name="ㅀㅎㅊㅌ">[7]Sheet1!$C$2:$P$21</definedName>
    <definedName name="ㅁ_1" hidden="1">{#N/A,#N/A,FALSE,"조골재"}</definedName>
    <definedName name="ㅁㄱㅂ" hidden="1">{#N/A,#N/A,FALSE,"단가표지"}</definedName>
    <definedName name="ㅁㄱ욕ㄴㅁㅇㄹㄹㅇ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ㅁㄴ" hidden="1">{#N/A,#N/A,FALSE,"2~8번"}</definedName>
    <definedName name="ㅁㄴ_1" hidden="1">{#N/A,#N/A,FALSE,"2~8번"}</definedName>
    <definedName name="ㅁㄴㄴㄴㄴㄴㄴㄴㄴㄴㄴㄴㄴㄴㄴㄴㄴㄴㄴㄴ" hidden="1">{#N/A,#N/A,FALSE,"2~8번"}</definedName>
    <definedName name="ㅁㄴㄴㄴㄴㄴㄴㄴㄴㅁㄴㅇㄹ" hidden="1">{#N/A,#N/A,FALSE,"골재소요량";#N/A,#N/A,FALSE,"골재소요량"}</definedName>
    <definedName name="ㅁㄴㄴㅇ" hidden="1">{#N/A,#N/A,FALSE,"조골재"}</definedName>
    <definedName name="ㅁㄴㄹ" hidden="1">{#N/A,#N/A,FALSE,"골재소요량";#N/A,#N/A,FALSE,"골재소요량"}</definedName>
    <definedName name="ㅁㄴㄾㅊ" hidden="1">{#N/A,#N/A,FALSE,"운반시간"}</definedName>
    <definedName name="ㅁㄴㅁㅇㄴㅁㄴㅇ" hidden="1">{#N/A,#N/A,FALSE,"조골재"}</definedName>
    <definedName name="ㅁㄴㅇ" hidden="1">{#N/A,#N/A,FALSE,"운반시간"}</definedName>
    <definedName name="ㅁㄴㅇ_1" hidden="1">{#N/A,#N/A,FALSE,"운반시간"}</definedName>
    <definedName name="ㅁㄴㅇㄴ" hidden="1">{#N/A,#N/A,TRUE,"토적및재료집계";#N/A,#N/A,TRUE,"토적및재료집계";#N/A,#N/A,TRUE,"단위량"}</definedName>
    <definedName name="ㅁㄴㅇ류" hidden="1">#REF!</definedName>
    <definedName name="ㅁㄴㅇㄻㄴㅇㄹ" hidden="1">{#N/A,#N/A,FALSE,"2~8번"}</definedName>
    <definedName name="ㅁㄴㅇㄻㄴㅇㄻㄴㅇㄻㄴㅇㄹ" hidden="1">{#N/A,#N/A,FALSE,"2~8번"}</definedName>
    <definedName name="ㅁㄴㅇㄻㄴㅇㄻㄴㅇㄻㄴㅇㄻㄴㅇㄻㄴㅇㄻㅇㄻㅇㄹ" hidden="1">{#N/A,#N/A,FALSE,"2~8번"}</definedName>
    <definedName name="ㅁㄴㅇㄻㄴㅇㄻㄴㅇㅁㄴㅁㅇ" hidden="1">{#N/A,#N/A,FALSE,"운반시간"}</definedName>
    <definedName name="ㅁㄴㅇㄻㄴㅇㄻㅇ" hidden="1">{#N/A,#N/A,FALSE,"조골재"}</definedName>
    <definedName name="ㅁㄴㅇㄻㄴㅇㅁㅇㄻㅇㄻㅇㄻㅇㄻㄴㅇㄻㄴㅇㄹ" hidden="1">{#N/A,#N/A,FALSE,"조골재"}</definedName>
    <definedName name="ㅁㄴㅇㄻㅇㄻㄴㅁㅁ" hidden="1">{#N/A,#N/A,FALSE,"조골재"}</definedName>
    <definedName name="ㅁㄴㅇㄻㅈㄷㄱ">#REF!</definedName>
    <definedName name="ㅁㄴㅇㅁ" hidden="1">{#N/A,#N/A,FALSE,"배수1"}</definedName>
    <definedName name="ㅁㄴㅇㅁㄴㅇ" hidden="1">{#N/A,#N/A,FALSE,"2~8번"}</definedName>
    <definedName name="ㅁㄴㅇㅁㄴㅇㅁㅇ" hidden="1">{#N/A,#N/A,FALSE,"2~8번"}</definedName>
    <definedName name="ㅁㄴㅇㅇ"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ㅁㄴㅇㅋㅌㅊㅍ" hidden="1">#REF!</definedName>
    <definedName name="ㅁㄴ아ㅣㄹ멀" hidden="1">{#N/A,#N/A,FALSE,"조골재"}</definedName>
    <definedName name="ㅁ너ㅐㅓㅇ" hidden="1">{#N/A,#N/A,FALSE,"조골재"}</definedName>
    <definedName name="ㅁ넝리머" hidden="1">{#N/A,#N/A,FALSE,"조골재"}</definedName>
    <definedName name="ㅁ네" hidden="1">'[124]8.PILE  (돌출)'!#REF!</definedName>
    <definedName name="ㅁㄶㅁㄴ" hidden="1">#REF!</definedName>
    <definedName name="ㅁㄷㄱㄻ">#REF!</definedName>
    <definedName name="ㅁㄷㄺㅁㄷㄹ">#REF!</definedName>
    <definedName name="ㅁㄹㄹ" hidden="1">{#N/A,#N/A,FALSE,"2~8번"}</definedName>
    <definedName name="ㅁㄹㄹㄴㅇㄹㅇㄴㄹㄴㅇ" hidden="1">{#N/A,#N/A,FALSE,"포장1";#N/A,#N/A,FALSE,"포장1"}</definedName>
    <definedName name="ㅁㄹㅇ너ㅏㅁ롸" hidden="1">#REF!</definedName>
    <definedName name="ㅁㄻㄴㄻㄴ" hidden="1">#REF!</definedName>
    <definedName name="ㅁㅀ"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ㅁㅀㅁㄴ" hidden="1">#REF!</definedName>
    <definedName name="ㅁㅀㅁㅈㄷㄹ">#REF!</definedName>
    <definedName name="ㅁㅀㅎ" hidden="1">{#N/A,#N/A,FALSE,"골재소요량";#N/A,#N/A,FALSE,"골재소요량"}</definedName>
    <definedName name="ㅁㅁ">#REF!</definedName>
    <definedName name="ㅁㅁ_1" hidden="1">{#N/A,#N/A,FALSE,"조골재"}</definedName>
    <definedName name="ㅁㅁ185">#REF!</definedName>
    <definedName name="ㅁㅁㄴㅇㄷ" hidden="1">{#N/A,#N/A,FALSE,"조골재"}</definedName>
    <definedName name="ㅁㅁㅁㅁ" hidden="1">{#N/A,#N/A,FALSE,"표지목차"}</definedName>
    <definedName name="ㅁㅁㅁㅁㅁ">#REF!</definedName>
    <definedName name="ㅁㅁㅁㅁㅁㅁ" hidden="1">#REF!</definedName>
    <definedName name="ㅁㅁㅁㅁㅁㅁㅁㅁ" hidden="1">{#N/A,#N/A,FALSE,"배수1"}</definedName>
    <definedName name="ㅁㅁㅇ" hidden="1">{#N/A,#N/A,FALSE,"골재소요량";#N/A,#N/A,FALSE,"골재소요량"}</definedName>
    <definedName name="ㅁㅁㅇㄴㄹ" hidden="1">{#N/A,#N/A,FALSE,"2~8번"}</definedName>
    <definedName name="ㅁㅇ">[7]Sheet1!$Q$19</definedName>
    <definedName name="ㅁㅇㄴㅁㅇㅁ" hidden="1">{#N/A,#N/A,FALSE,"배수1"}</definedName>
    <definedName name="ㅁㅇㄴㅋㄷㄱ" hidden="1">{#N/A,#N/A,FALSE,"조골재"}</definedName>
    <definedName name="ㅁㅇㄹㄴㄹ" hidden="1">'[125]8.PILE  (돌출)'!#REF!</definedName>
    <definedName name="ㅁㅇㄹㅇㄴ" hidden="1">{#N/A,#N/A,FALSE,"조골재"}</definedName>
    <definedName name="ㅁㅇㄻㄴㅇㄹ">#REF!</definedName>
    <definedName name="ㅁㅇㄻㄴㅇㄹㅇㅁㄴㅇㄹ">#REF!</definedName>
    <definedName name="ㅁㅇㄻㄷㄱㄹ">#REF!</definedName>
    <definedName name="ㅁㅇㄻㄷㄺ">#REF!</definedName>
    <definedName name="ㅁㅇㄻㅇㄴㅁㄴㅇㄻ" hidden="1">{#N/A,#N/A,FALSE,"조골재"}</definedName>
    <definedName name="ㅁㅇㄻㅈㄷㄱ">#REF!</definedName>
    <definedName name="ㅁㅇㅇㅁㅇㅁ">[7]Sheet1!$Z$11</definedName>
    <definedName name="ㅁ아아" hidden="1">{#N/A,#N/A,FALSE,"조골재"}</definedName>
    <definedName name="ㅁ앤" hidden="1">{#N/A,#N/A,FALSE,"운반시간"}</definedName>
    <definedName name="ㅁㅈㄷㄱㅁㅈㄷㄱ">#REF!</definedName>
    <definedName name="ㅁㅈㄷㄱㅁㅈㄷㄱㄹ">#REF!</definedName>
    <definedName name="ㅁㅍㅊ" hidden="1">{#N/A,#N/A,FALSE,"속도"}</definedName>
    <definedName name="ㅁㅎㅁ">#REF!</definedName>
    <definedName name="마">#REF!</definedName>
    <definedName name="마가목R3">[106]데이타!$E$160</definedName>
    <definedName name="마가목R5">[106]데이타!$E$161</definedName>
    <definedName name="마가목R7">[106]데이타!$E$162</definedName>
    <definedName name="마어루" hidden="1">{#N/A,#N/A,FALSE,"골재소요량";#N/A,#N/A,FALSE,"골재소요량"}</definedName>
    <definedName name="마ㅓㅇ라ㅓㅇㄴㄹ" hidden="1">{#N/A,#N/A,FALSE,"2~8번"}</definedName>
    <definedName name="만득이" hidden="1">{#N/A,#N/A,FALSE,"2~8번"}</definedName>
    <definedName name="말뚝시험비">#REF!</definedName>
    <definedName name="말뚝열수">#REF!</definedName>
    <definedName name="말뚝이음">#REF!</definedName>
    <definedName name="말뚝직경">#REF!</definedName>
    <definedName name="말뚝행수">#REF!</definedName>
    <definedName name="말발도리1003">[106]데이타!$E$163</definedName>
    <definedName name="말발도리1204">[106]데이타!$E$164</definedName>
    <definedName name="말발도리1506">[106]데이타!$E$165</definedName>
    <definedName name="매자0804">[106]데이타!$E$166</definedName>
    <definedName name="매자1005">[106]데이타!$E$167</definedName>
    <definedName name="매화R10">[106]데이타!$E$174</definedName>
    <definedName name="매화R4">[106]데이타!$E$171</definedName>
    <definedName name="매화R6">[106]데이타!$E$172</definedName>
    <definedName name="매화R8">[106]데이타!$E$173</definedName>
    <definedName name="맨_거">[7]Sheet1!$H$12</definedName>
    <definedName name="맨_두겅">[7]Sheet1!$R$37</definedName>
    <definedName name="맨_벽">[7]Sheet1!$H$7</definedName>
    <definedName name="맨홀토공단위수량">[7]Sheet1!$B$16384</definedName>
    <definedName name="맨홀평균높이산출">[7]Sheet1!$B$16384</definedName>
    <definedName name="먀ㅐ얼" hidden="1">{#N/A,#N/A,FALSE,"조골재"}</definedName>
    <definedName name="머" hidden="1">{#N/A,#N/A,FALSE,"명세표"}</definedName>
    <definedName name="먼일" hidden="1">{#N/A,#N/A,FALSE,"골재소요량";#N/A,#N/A,FALSE,"골재소요량"}</definedName>
    <definedName name="멋쟁이" hidden="1">{#N/A,#N/A,FALSE,"2~8번"}</definedName>
    <definedName name="메타B10">[106]데이타!$E$179</definedName>
    <definedName name="메타B12">[106]데이타!$E$180</definedName>
    <definedName name="메타B15">[106]데이타!$E$181</definedName>
    <definedName name="메타B18">[106]데이타!$E$182</definedName>
    <definedName name="메타B4">[106]데이타!$E$175</definedName>
    <definedName name="메타B5">[106]데이타!$E$176</definedName>
    <definedName name="메타B6">[106]데이타!$E$177</definedName>
    <definedName name="메타B8">[106]데이타!$E$178</definedName>
    <definedName name="면벽." hidden="1">{#N/A,#N/A,FALSE,"표지목차"}</definedName>
    <definedName name="면벽깨기" hidden="1">{#N/A,#N/A,FALSE,"골재소요량";#N/A,#N/A,FALSE,"골재소요량"}</definedName>
    <definedName name="면적">#REF!</definedName>
    <definedName name="명자0604">[106]데이타!$E$183</definedName>
    <definedName name="명자0805">[106]데이타!$E$184</definedName>
    <definedName name="명자1006">[106]데이타!$E$185</definedName>
    <definedName name="명자1208">[106]데이타!$E$186</definedName>
    <definedName name="모감주R10">[106]데이타!$E$190</definedName>
    <definedName name="모감주R4">[106]데이타!$E$187</definedName>
    <definedName name="모감주R6">[106]데이타!$E$188</definedName>
    <definedName name="모감주R8">[106]데이타!$E$189</definedName>
    <definedName name="모과2005">[106]데이타!$E$191</definedName>
    <definedName name="모과2507">[106]데이타!$E$192</definedName>
    <definedName name="모과R10">[106]데이타!$E$195</definedName>
    <definedName name="모과R12">[106]데이타!$E$196</definedName>
    <definedName name="모과R15">[106]데이타!$E$197</definedName>
    <definedName name="모과R20">[106]데이타!$E$198</definedName>
    <definedName name="모과R25">[106]데이타!$E$199</definedName>
    <definedName name="모과R5">[106]데이타!$E$193</definedName>
    <definedName name="모과R8">[106]데이타!$E$194</definedName>
    <definedName name="모란5가지">[106]데이타!$E$200</definedName>
    <definedName name="모란6가지">[106]데이타!$E$201</definedName>
    <definedName name="목련R10">[106]데이타!$E$206</definedName>
    <definedName name="목련R12">[106]데이타!$E$207</definedName>
    <definedName name="목련R15">[106]데이타!$E$208</definedName>
    <definedName name="목련R20">[106]데이타!$E$209</definedName>
    <definedName name="목련R4">[106]데이타!$E$202</definedName>
    <definedName name="목련R5">[106]데이타!$E$203</definedName>
    <definedName name="목련R6">[106]데이타!$E$204</definedName>
    <definedName name="목련R8">[106]데이타!$E$205</definedName>
    <definedName name="목서1506">[106]데이타!$E$213</definedName>
    <definedName name="목서2012">[106]데이타!$E$214</definedName>
    <definedName name="목서2515">[106]데이타!$E$215</definedName>
    <definedName name="목수국1006">[106]데이타!$E$210</definedName>
    <definedName name="목수국1208">[106]데이타!$E$211</definedName>
    <definedName name="목수국1510">[106]데이타!$E$212</definedName>
    <definedName name="목차2" hidden="1">{#N/A,#N/A,TRUE,"총괄"}</definedName>
    <definedName name="묘" hidden="1">{#N/A,#N/A,FALSE,"조골재"}</definedName>
    <definedName name="무궁화1003">[106]데이타!$E$216</definedName>
    <definedName name="무궁화1203">[106]데이타!$E$217</definedName>
    <definedName name="무궁화1504">[106]데이타!$E$218</definedName>
    <definedName name="무궁화1805">[106]데이타!$E$219</definedName>
    <definedName name="무궁화2006">[106]데이타!$E$220</definedName>
    <definedName name="물푸레R5">[106]데이타!$E$221</definedName>
    <definedName name="물푸레R6">[106]데이타!$E$222</definedName>
    <definedName name="물푸레R8">[106]데이타!$E$223</definedName>
    <definedName name="뮤라" hidden="1">{#N/A,#N/A,FALSE,"조골재"}</definedName>
    <definedName name="미끄럼방지수량">[126]DATE!$G$24:$G$79</definedName>
    <definedName name="미선0804">[106]데이타!$E$224</definedName>
    <definedName name="미선1206">[106]데이타!$E$225</definedName>
    <definedName name="미정" hidden="1">{#N/A,#N/A,FALSE,"2~8번"}</definedName>
    <definedName name="미ㅎㅎ" hidden="1">{#N/A,#N/A,FALSE,"운반시간"}</definedName>
    <definedName name="미ㅏ어리ㅣ" hidden="1">{#N/A,#N/A,FALSE,"골재소요량";#N/A,#N/A,FALSE,"골재소요량"}</definedName>
    <definedName name="미ㅓㅇㄴ리" hidden="1">{#N/A,#N/A,FALSE,"운반시간"}</definedName>
    <definedName name="민">[7]Sheet1!$H$24</definedName>
    <definedName name="민어리ㅓ" hidden="1">{#N/A,#N/A,FALSE,"조골재"}</definedName>
    <definedName name="ㅂ34ㅅ" hidden="1">{#N/A,#N/A,FALSE,"운반시간"}</definedName>
    <definedName name="ㅂㄱㄹㄷㅈㅅㄷ4ㅈ" hidden="1">#REF!</definedName>
    <definedName name="ㅂㄷ"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ㅂㅂㅂ"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ㅂㅂㅂㅂ">#REF!</definedName>
    <definedName name="ㅂㅂㅂㅂㅂㅂㅂ" hidden="1">{#N/A,#N/A,FALSE,"명세표"}</definedName>
    <definedName name="ㅂㅂㅈㅂㅈ">[7]Sheet1!$D$35</definedName>
    <definedName name="ㅂㅈ_1" hidden="1">{#N/A,#N/A,FALSE,"2~8번"}</definedName>
    <definedName name="ㅂㅈㄱㄷㅈㅂㄱㅈㄷㅂㄱ" hidden="1">{#N/A,#N/A,FALSE,"이정표"}</definedName>
    <definedName name="ㅂㅈㄷ" hidden="1">{#N/A,#N/A,FALSE,"골재소요량";#N/A,#N/A,FALSE,"골재소요량"}</definedName>
    <definedName name="ㅂㅈㄷㄱㅈㅂ" hidden="1">#REF!</definedName>
    <definedName name="ㅂㅈㅂㅈ" hidden="1">{#N/A,#N/A,FALSE,"골재소요량";#N/A,#N/A,FALSE,"골재소요량"}</definedName>
    <definedName name="ㅂㅌ" hidden="1">{#N/A,#N/A,FALSE,"혼합골재"}</definedName>
    <definedName name="ㅂ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바닥판부">[7]Sheet1!$H$26</definedName>
    <definedName name="바붕" hidden="1">{#N/A,#N/A,FALSE,"전력간선"}</definedName>
    <definedName name="박깅근" hidden="1">{#N/A,#N/A,FALSE,"표지목차"}</definedName>
    <definedName name="박병민">[7]Sheet1!$H$5:$H$28</definedName>
    <definedName name="반송1012">[106]데이타!$E$148</definedName>
    <definedName name="반송1215">[106]데이타!$E$149</definedName>
    <definedName name="반송1518">[106]데이타!$E$150</definedName>
    <definedName name="반송1520">[106]데이타!$E$151</definedName>
    <definedName name="반송2022">[106]데이타!$E$152</definedName>
    <definedName name="발주계획" hidden="1">{"'자리배치도'!$AG$1:$CI$28"}</definedName>
    <definedName name="발파1" hidden="1">{#N/A,#N/A,FALSE,"포장단가"}</definedName>
    <definedName name="발파2" hidden="1">{#N/A,#N/A,FALSE,"포장단가"}</definedName>
    <definedName name="발파3" hidden="1">{#N/A,#N/A,FALSE,"포장단가"}</definedName>
    <definedName name="발파4" hidden="1">{#N/A,#N/A,FALSE,"포장단가"}</definedName>
    <definedName name="발파5" hidden="1">{#N/A,#N/A,FALSE,"포장단가"}</definedName>
    <definedName name="발파6" hidden="1">{#N/A,#N/A,FALSE,"포장단가"}</definedName>
    <definedName name="발파7" hidden="1">{#N/A,#N/A,FALSE,"포장단가"}</definedName>
    <definedName name="방_모">[7]Sheet1!$R$164</definedName>
    <definedName name="방수몰탈">#REF!</definedName>
    <definedName name="방음벽1" hidden="1">{#N/A,#N/A,FALSE,"운반시간"}</definedName>
    <definedName name="방호벽">#REF!</definedName>
    <definedName name="배관공">#REF!</definedName>
    <definedName name="배수" hidden="1">[127]날개벽수량표!#REF!</definedName>
    <definedName name="배수관날개벽집계">#REF!</definedName>
    <definedName name="배수관동수량집계표" hidden="1">{#N/A,#N/A,FALSE,"2~8번"}</definedName>
    <definedName name="배수토공" hidden="1">[128]덕전리!#REF!</definedName>
    <definedName name="배수토공계">#REF!</definedName>
    <definedName name="배전전공">#REF!</definedName>
    <definedName name="배전활선전공">#REF!</definedName>
    <definedName name="뱌" hidden="1">[127]날개벽수량표!#REF!</definedName>
    <definedName name="버팀1단">[67]단위수량!$D$10</definedName>
    <definedName name="버팀2단">[67]단위수량!$D$11</definedName>
    <definedName name="버팀목EA">#REF!</definedName>
    <definedName name="버팀및띠장연결">[67]가시설수량!$AE$168</definedName>
    <definedName name="버팀제작">[67]가시설수량!$AE$138</definedName>
    <definedName name="벽높이">#REF!</definedName>
    <definedName name="벽돌_블록_제작공">#REF!</definedName>
    <definedName name="벽체">[7]Sheet1!#REF!</definedName>
    <definedName name="벽체1" hidden="1">{#N/A,#N/A,FALSE,"혼합골재"}</definedName>
    <definedName name="변경" hidden="1">{#N/A,#N/A,FALSE,"현장 NCR 분석";#N/A,#N/A,FALSE,"현장품질감사";#N/A,#N/A,FALSE,"현장품질감사"}</definedName>
    <definedName name="변경단가" hidden="1">{#N/A,#N/A,FALSE,"포장단가"}</definedName>
    <definedName name="변실포장공제" hidden="1">{#N/A,#N/A,FALSE,"골재소요량";#N/A,#N/A,FALSE,"골재소요량"}</definedName>
    <definedName name="보걸이">[67]가시설수량!$AE$39</definedName>
    <definedName name="보도" hidden="1">{#N/A,#N/A,TRUE,"총괄"}</definedName>
    <definedName name="보도경계석" hidden="1">{#N/A,#N/A,FALSE,"운반시간"}</definedName>
    <definedName name="보도구간총집계표">[7]Sheet1!$A$1:$S$29</definedName>
    <definedName name="보도블럭현황">[7]Sheet1!$A$1:$S$29</definedName>
    <definedName name="보도일반구간현황">[7]Sheet1!$A$1:$S$29</definedName>
    <definedName name="보성토공">#N/A</definedName>
    <definedName name="보오링그라우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보조1">[7]Sheet1!$O$5</definedName>
    <definedName name="보조2">[7]Sheet1!$O$13</definedName>
    <definedName name="보통인부">[111]데이타!$E$659</definedName>
    <definedName name="보통인부B10">[106]식재인부!$C$24</definedName>
    <definedName name="보통인부B4이하">[106]식재인부!$C$18</definedName>
    <definedName name="보통인부B5">[106]식재인부!$C$19</definedName>
    <definedName name="보통인부B6">[106]식재인부!$C$20</definedName>
    <definedName name="보통인부B8">[106]식재인부!$C$22</definedName>
    <definedName name="보통인부R10">[106]식재인부!$C$54</definedName>
    <definedName name="보통인부R12">[106]식재인부!$C$56</definedName>
    <definedName name="보통인부R15">[106]식재인부!$C$59</definedName>
    <definedName name="보통인부R4이하">[106]식재인부!$C$48</definedName>
    <definedName name="보통인부R5">[106]식재인부!$C$49</definedName>
    <definedName name="보통인부R6">[106]식재인부!$C$50</definedName>
    <definedName name="보통인부R7">[106]식재인부!$C$51</definedName>
    <definedName name="보통인부R8">[106]식재인부!$C$52</definedName>
    <definedName name="복구계획도2" hidden="1">{#N/A,#N/A,FALSE,"현장 NCR 분석";#N/A,#N/A,FALSE,"현장품질감사";#N/A,#N/A,FALSE,"현장품질감사"}</definedName>
    <definedName name="복부간격">[7]Sheet1!$N$26</definedName>
    <definedName name="복토">[7]Sheet1!$C$5:$C$16</definedName>
    <definedName name="본선부포장집계표" hidden="1">{#N/A,#N/A,FALSE,"2~8번"}</definedName>
    <definedName name="봉" hidden="1">{#N/A,#N/A,FALSE,"배수1"}</definedName>
    <definedName name="부" hidden="1">{#N/A,#N/A,FALSE,"2~8번"}</definedName>
    <definedName name="부대" hidden="1">{#N/A,#N/A,FALSE,"부대2"}</definedName>
    <definedName name="부대1">#N/A</definedName>
    <definedName name="부대2">#N/A</definedName>
    <definedName name="부대공">#N/A</definedName>
    <definedName name="부대공1">#N/A</definedName>
    <definedName name="부대공총괄수량집계" hidden="1">{#N/A,#N/A,FALSE,"2~8번"}</definedName>
    <definedName name="부대별약칭" hidden="1">{#N/A,#N/A,TRUE,"토적및재료집계";#N/A,#N/A,TRUE,"토적및재료집계";#N/A,#N/A,TRUE,"단위량"}</definedName>
    <definedName name="부대원본" hidden="1">{#N/A,#N/A,FALSE,"토공2"}</definedName>
    <definedName name="부대일위대가">[7]Sheet1!#REF!</definedName>
    <definedName name="부손익" hidden="1">{#N/A,#N/A,FALSE,"현장 NCR 분석";#N/A,#N/A,FALSE,"현장품질감사";#N/A,#N/A,FALSE,"현장품질감사"}</definedName>
    <definedName name="부전지" hidden="1">#REF!</definedName>
    <definedName name="분리">'[129]빗물받이(910-510-410)'!$P$4</definedName>
    <definedName name="분석회수" hidden="1">{"'단계별시설공사비'!$A$3:$K$51"}</definedName>
    <definedName name="붙임자료" hidden="1">{"'정산내역서'!$A$1:$I$35","'정산서(절.성토부)'!$A$1:$Q$17","'정산서(교량부)'!$A$1:$Q$84","'총괄표'!$A$1:$M$12","'시행현황'!$A$1:$G$12","'표지'!$A$1:$N$27","'정산서(절.성토부)'!$A$3:$Q$7"}</definedName>
    <definedName name="브라켓높이2">#REF!</definedName>
    <definedName name="브라켓폭">#REF!</definedName>
    <definedName name="브이c">#REF!</definedName>
    <definedName name="블록H">#REF!</definedName>
    <definedName name="블록V">#REF!</definedName>
    <definedName name="비계">#REF!</definedName>
    <definedName name="비계1">#REF!</definedName>
    <definedName name="비계2">#REF!</definedName>
    <definedName name="비계A">#REF!</definedName>
    <definedName name="비계B">#REF!</definedName>
    <definedName name="비계C">#REF!</definedName>
    <definedName name="비계D">#REF!</definedName>
    <definedName name="비계공">#REF!</definedName>
    <definedName name="비목1">#REF!</definedName>
    <definedName name="비목2">#REF!</definedName>
    <definedName name="비목3">#REF!</definedName>
    <definedName name="비목4">#REF!</definedName>
    <definedName name="비목군집계" hidden="1">#REF!</definedName>
    <definedName name="비틀림모멘트">#REF!</definedName>
    <definedName name="빗물받이1">#REF!</definedName>
    <definedName name="빗물받이2">#REF!</definedName>
    <definedName name="ㅄ"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ㅅ">#REF!</definedName>
    <definedName name="ㅅㄱㄷ">[7]Sheet1!#REF!</definedName>
    <definedName name="ㅅㄱㄷㅅㄷㅈㅅㄱ" hidden="1">{#N/A,#N/A,FALSE,"배수1"}</definedName>
    <definedName name="ㅅㄱㅈ" hidden="1">#REF!</definedName>
    <definedName name="ㅅ뇻">#N/A</definedName>
    <definedName name="ㅅㅁㅁㄻ" hidden="1">{#N/A,#N/A,FALSE,"단가표지"}</definedName>
    <definedName name="ㅅㅅㅅ">#N/A</definedName>
    <definedName name="ㅅㅅㅅㅅ" hidden="1">{#N/A,#N/A,FALSE,"골재소요량";#N/A,#N/A,FALSE,"골재소요량"}</definedName>
    <definedName name="ㅅㅅㅅㅅㅅ" hidden="1">{#N/A,#N/A,FALSE,"골재소요량";#N/A,#N/A,FALSE,"골재소요량"}</definedName>
    <definedName name="ㅅㅅㅅㅅㅅㅅ" hidden="1">{#N/A,#N/A,FALSE,"전력간선"}</definedName>
    <definedName name="ㅅㅎㄱㄷㅅㄷㄱ" hidden="1">{#N/A,#N/A,FALSE,"표지목차"}</definedName>
    <definedName name="사" hidden="1">#REF!</definedName>
    <definedName name="사라">[7]Sheet1!$Q$20</definedName>
    <definedName name="사용인감1" hidden="1">#REF!</definedName>
    <definedName name="사육칠">21700</definedName>
    <definedName name="사자" hidden="1">{#N/A,#N/A,FALSE,"운반시간"}</definedName>
    <definedName name="사제좌안6부" hidden="1">{#N/A,#N/A,FALSE,"배수1"}</definedName>
    <definedName name="사제좌안6부1" hidden="1">{#N/A,#N/A,FALSE,"배수1"}</definedName>
    <definedName name="사토발파암">#REF!</definedName>
    <definedName name="사하중1">[7]Sheet1!$O$9</definedName>
    <definedName name="사하중2">[7]Sheet1!$O$18</definedName>
    <definedName name="사하중3">[7]Sheet1!$S$20</definedName>
    <definedName name="사하중4">[7]Sheet1!$O$22</definedName>
    <definedName name="산" hidden="1">{"'제10장(표)'!$A$5:$L$10"}</definedName>
    <definedName name="산근표지" hidden="1">{"'제10장(표)'!$A$5:$L$10"}</definedName>
    <definedName name="산출" hidden="1">{"'단계별시설공사비'!$A$3:$K$51"}</definedName>
    <definedName name="산출근" hidden="1">{"'제10장(표)'!$A$5:$L$10"}</definedName>
    <definedName name="산출근거1111" hidden="1">{"'제10장(표)'!$A$5:$L$10"}</definedName>
    <definedName name="산출근거44" hidden="1">{"'제10장(표)'!$A$5:$L$10"}</definedName>
    <definedName name="산출근거7" hidden="1">{"'제10장(표)'!$A$5:$L$10"}</definedName>
    <definedName name="산출내역" hidden="1">{"'단계별시설공사비'!$A$3:$K$51"}</definedName>
    <definedName name="산출내역서1" hidden="1">{"'신흥취수펌프 검토'!$M$2","'신흥취수펌프 검토'!$A$1:$AE$87"}</definedName>
    <definedName name="살구미골재">#N/A</definedName>
    <definedName name="삼척군">[7]Sheet1!$H$16</definedName>
    <definedName name="상리설계설명서" hidden="1">{"'도면'!$G$62:$H$63","'도면'!$G$62:$H$63"}</definedName>
    <definedName name="상부1">[7]Sheet1!$O$8</definedName>
    <definedName name="상부2">[7]Sheet1!$O$17</definedName>
    <definedName name="상부플랜지두께">#REF!</definedName>
    <definedName name="상세2">#REF!</definedName>
    <definedName name="상수도2차" hidden="1">{#N/A,#N/A,FALSE,"결의서";#N/A,#N/A,FALSE,"내역서";#N/A,#N/A,FALSE,"도급예상";#N/A,#N/A,FALSE,"시방서"}</definedName>
    <definedName name="상수도공">#REF!</definedName>
    <definedName name="상수도공집계표">#REF!</definedName>
    <definedName name="상품목록">[130]Sheet2!$A$1:$C$8</definedName>
    <definedName name="새만득이" hidden="1">{#N/A,#N/A,FALSE,"2~8번"}</definedName>
    <definedName name="새이름" hidden="1">'[131]8.PILE  (돌출)'!#REF!</definedName>
    <definedName name="석축헐기">#REF!</definedName>
    <definedName name="석축헐기찰쌓기">#REF!</definedName>
    <definedName name="석항" hidden="1">{#N/A,#N/A,FALSE,"명세표"}</definedName>
    <definedName name="선관">#REF!</definedName>
    <definedName name="선반공">#REF!</definedName>
    <definedName name="선부">#REF!</definedName>
    <definedName name="선팽창계수">#REF!</definedName>
    <definedName name="설" hidden="1">{#N/A,#N/A,FALSE,"조골재"}</definedName>
    <definedName name="설12" hidden="1">{#N/A,#N/A,FALSE,"단가표지"}</definedName>
    <definedName name="설계" hidden="1">{#N/A,#N/A,FALSE,"전력간선"}</definedName>
    <definedName name="설계단면력요약.SAP90Work">#N/A</definedName>
    <definedName name="설계설명" hidden="1">#REF!</definedName>
    <definedName name="설계설명서2" hidden="1">{#N/A,#N/A,FALSE,"전력간선"}</definedName>
    <definedName name="설계설명서3" hidden="1">{#N/A,#N/A,FALSE,"전력간선"}</definedName>
    <definedName name="설계설명서4" hidden="1">{#N/A,#N/A,FALSE,"전력간선"}</definedName>
    <definedName name="설명" hidden="1">{#N/A,#N/A,FALSE,"단가표지"}</definedName>
    <definedName name="설비" hidden="1">{#N/A,#N/A,TRUE,"960318-1";#N/A,#N/A,TRUE,"960318-2";#N/A,#N/A,TRUE,"960318-3"}</definedName>
    <definedName name="설비1" hidden="1">{#N/A,#N/A,TRUE,"960318-1";#N/A,#N/A,TRUE,"960318-2";#N/A,#N/A,TRUE,"960318-3"}</definedName>
    <definedName name="성___명">[7]Sheet1!$H$4</definedName>
    <definedName name="성도" hidden="1">{#N/A,#N/A,TRUE,"960318-1";#N/A,#N/A,TRUE,"960318-2";#N/A,#N/A,TRUE,"960318-3"}</definedName>
    <definedName name="세륜" hidden="1">{#N/A,#N/A,FALSE,"조골재"}</definedName>
    <definedName name="세륜세차" hidden="1">[132]조명시설!#REF!</definedName>
    <definedName name="셔ㅛ" hidden="1">{#N/A,#N/A,FALSE,"운반시간"}</definedName>
    <definedName name="소개소">[7]Sheet1!$F$76:$F$285</definedName>
    <definedName name="소관경">[7]Sheet1!$E$76:$E$285</definedName>
    <definedName name="소리" hidden="1">{"'제10장(표)'!$A$5:$L$10"}</definedName>
    <definedName name="소운반" hidden="1">{#N/A,#N/A,FALSE,"포장단가"}</definedName>
    <definedName name="소켓무게">[79]DATE!$G$24:$G$79</definedName>
    <definedName name="손영주" hidden="1">{#N/A,#N/A,FALSE,"조골재"}</definedName>
    <definedName name="손익추정목표" hidden="1">{#N/A,#N/A,FALSE,"전력간선"}</definedName>
    <definedName name="수2" hidden="1">{#N/A,#N/A,TRUE,"토적및재료집계";#N/A,#N/A,TRUE,"토적및재료집계";#N/A,#N/A,TRUE,"단위량"}</definedName>
    <definedName name="수3" hidden="1">{#N/A,#N/A,TRUE,"토적및재료집계";#N/A,#N/A,TRUE,"토적및재료집계";#N/A,#N/A,TRUE,"단위량"}</definedName>
    <definedName name="수량산출2" hidden="1">#REF!</definedName>
    <definedName name="수량산출내역" hidden="1">{#N/A,#N/A,FALSE,"포장단가"}</definedName>
    <definedName name="수량집계" hidden="1">{#N/A,#N/A,FALSE,"포장단가"}</definedName>
    <definedName name="수압1">[7]Sheet1!$T$38</definedName>
    <definedName name="수압2">[7]Sheet1!$T$39</definedName>
    <definedName name="수압3">[7]Sheet1!$T$40</definedName>
    <definedName name="수정" hidden="1">{#N/A,#N/A,FALSE,"표지목차"}</definedName>
    <definedName name="수준측량연장" hidden="1">{"'제10장(표)'!$A$5:$L$10"}</definedName>
    <definedName name="수중발파암06">#REF!</definedName>
    <definedName name="수중발파암6">#REF!</definedName>
    <definedName name="수중토사06">#REF!</definedName>
    <definedName name="수중토사6">#REF!</definedName>
    <definedName name="수중토사p1">#REF!</definedName>
    <definedName name="수중풍화암06">#REF!</definedName>
    <definedName name="수중풍화암6">#REF!</definedName>
    <definedName name="수직">#REF!</definedName>
    <definedName name="수토1">#REF!</definedName>
    <definedName name="수평">#REF!</definedName>
    <definedName name="순공사비수">#REF!</definedName>
    <definedName name="순공사비평">#REF!</definedName>
    <definedName name="순공사원가">#REF!</definedName>
    <definedName name="순단면적">#REF!</definedName>
    <definedName name="순성토">#REF!</definedName>
    <definedName name="순위결정" hidden="1">{"'제10장(표)'!$A$5:$L$10"}</definedName>
    <definedName name="순위결정2" hidden="1">{"'제10장(표)'!$A$5:$L$10"}</definedName>
    <definedName name="슈" hidden="1">{#N/A,#N/A,FALSE,"2~8번"}</definedName>
    <definedName name="스라" hidden="1">#REF!</definedName>
    <definedName name="스페이셔_설치">#REF!</definedName>
    <definedName name="슬라브중심">#REF!</definedName>
    <definedName name="슬래브">[7]Sheet1!$I$107</definedName>
    <definedName name="슬래브철근집계">[7]Sheet1!$A$1</definedName>
    <definedName name="습윤">[7]Sheet1!#REF!</definedName>
    <definedName name="승용교" hidden="1">{#N/A,#N/A,FALSE,"2~8번"}</definedName>
    <definedName name="시_이음">[7]Sheet1!#REF!</definedName>
    <definedName name="시멘트">#REF!</definedName>
    <definedName name="시멘트밀크그라우팅">#REF!</definedName>
    <definedName name="시멘트운반" hidden="1">{#N/A,#N/A,FALSE,"포장단가"}</definedName>
    <definedName name="시방">#REF!</definedName>
    <definedName name="시방1">#REF!</definedName>
    <definedName name="시설" hidden="1">{#N/A,#N/A,FALSE,"2~8번"}</definedName>
    <definedName name="시설물" hidden="1">{#N/A,#N/A,FALSE,"전력간선"}</definedName>
    <definedName name="시운번1" hidden="1">{"'단계별시설공사비'!$A$3:$K$51"}</definedName>
    <definedName name="시중노임1">#N/A</definedName>
    <definedName name="시중단가" hidden="1">{"'단계별시설공사비'!$A$3:$K$51"}</definedName>
    <definedName name="시험사3급">#REF!</definedName>
    <definedName name="시험사4급">#REF!</definedName>
    <definedName name="식수대경계석공제집계표" hidden="1">{#N/A,#N/A,FALSE,"운반시간"}</definedName>
    <definedName name="식수대보도포장공제집계표2" hidden="1">{#N/A,#N/A,FALSE,"골재소요량";#N/A,#N/A,FALSE,"골재소요량"}</definedName>
    <definedName name="식재공" hidden="1">{#N/A,#N/A,FALSE,"조골재"}</definedName>
    <definedName name="식재이식삽도" hidden="1">{#N/A,#N/A,FALSE,"운반시간"}</definedName>
    <definedName name="식종량산정" hidden="1">{"'단계별시설공사비'!$A$3:$K$51"}</definedName>
    <definedName name="신기교P3본체집계" hidden="1">{#N/A,#N/A,FALSE,"배수1"}</definedName>
    <definedName name="신남복토">#N/A</definedName>
    <definedName name="신축공사" hidden="1">{"'단계별시설공사비'!$A$3:$K$51"}</definedName>
    <definedName name="신화" hidden="1">{#N/A,#N/A,TRUE,"960318-1";#N/A,#N/A,TRUE,"960318-2";#N/A,#N/A,TRUE,"960318-3"}</definedName>
    <definedName name="실" hidden="1">{"'단계별시설공사비'!$A$3:$K$51"}</definedName>
    <definedName name="실시설계용역비변경내역" hidden="1">{"'정산내역서'!$A$1:$I$35","'정산서(절.성토부)'!$A$1:$Q$17","'정산서(교량부)'!$A$1:$Q$84","'총괄표'!$A$1:$M$12","'시행현황'!$A$1:$G$12","'표지'!$A$1:$N$27","'정산서(절.성토부)'!$A$3:$Q$7"}</definedName>
    <definedName name="실핸예산검토3" hidden="1">{"'단계별시설공사비'!$A$3:$K$51"}</definedName>
    <definedName name="실행4안" hidden="1">{"'단계별시설공사비'!$A$3:$K$51"}</definedName>
    <definedName name="실행갑지" hidden="1">{"'단계별시설공사비'!$A$3:$K$51"}</definedName>
    <definedName name="실행갑지2안" hidden="1">{"'단계별시설공사비'!$A$3:$K$51"}</definedName>
    <definedName name="실행예산" hidden="1">{"'단계별시설공사비'!$A$3:$K$51"}</definedName>
    <definedName name="실행예산검토3안" hidden="1">{"'단계별시설공사비'!$A$3:$K$51"}</definedName>
    <definedName name="씨">#REF!</definedName>
    <definedName name="씨그마ck">#REF!</definedName>
    <definedName name="씨그마y">#REF!</definedName>
    <definedName name="ㅇ">#REF!</definedName>
    <definedName name="ㅇ1">[7]Sheet1!#REF!</definedName>
    <definedName name="ㅇㄱㅎㄷ" hidden="1">{#N/A,#N/A,FALSE,"2~8번"}</definedName>
    <definedName name="ㅇㄴㄴ" hidden="1">{#N/A,#N/A,FALSE,"골재소요량";#N/A,#N/A,FALSE,"골재소요량"}</definedName>
    <definedName name="ㅇㄴㄴㄴㄴㄴㄴㄴㄴㄴ" hidden="1">{#N/A,#N/A,FALSE,"혼합골재"}</definedName>
    <definedName name="ㅇㄴㄹㄹㄴㄹㄹ" hidden="1">{#N/A,#N/A,FALSE,"운반시간"}</definedName>
    <definedName name="ㅇㄴㄻㅇㄹㄴㅁ" hidden="1">#REF!</definedName>
    <definedName name="ㅇㄴㅁ" hidden="1">[133]실행철강하도!$A$1:$A$4</definedName>
    <definedName name="ㅇㄴㅁㄹㅇㄴㄹ" hidden="1">{#N/A,#N/A,FALSE,"부대1"}</definedName>
    <definedName name="ㅇㄴㅁㅁㅁ" hidden="1">{#N/A,#N/A,FALSE,"2~8번"}</definedName>
    <definedName name="ㅇㄴㅁㅇㅁㅇ">[7]Sheet1!$J$35</definedName>
    <definedName name="ㅇㄴㅇㄴㅇ" hidden="1">'[118]8.PILE  (돌출)'!#REF!</definedName>
    <definedName name="ㅇㄴㅇㅁㄴ" hidden="1">{#N/A,#N/A,FALSE,"2~8번"}</definedName>
    <definedName name="ㅇㄴㅇㅁㅇㅁㅇ" hidden="1">{#N/A,#N/A,TRUE,"토적및재료집계";#N/A,#N/A,TRUE,"토적및재료집계";#N/A,#N/A,TRUE,"단위량"}</definedName>
    <definedName name="ㅇㄴㅇㅇ" hidden="1">{#N/A,#N/A,FALSE,"운반시간"}</definedName>
    <definedName name="ㅇ니ㅓ리" hidden="1">{#N/A,#N/A,FALSE,"2~8번"}</definedName>
    <definedName name="ㅇㄷ">[7]Sheet1!$S$5</definedName>
    <definedName name="ㅇㄷㄷㄷ">[7]Sheet1!$J$36</definedName>
    <definedName name="ㅇㄷㅂㄴ">'[17]ABUT수량-A1'!$T$25</definedName>
    <definedName name="ㅇㄷㅈㅂ">[7]Sheet1!$J$33</definedName>
    <definedName name="ㅇㄹ" hidden="1">{#N/A,#N/A,FALSE,"조골재"}</definedName>
    <definedName name="ㅇㄹㄴ"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ㅇㄹㄴㅀㄹㅇㅎㄹㅇㅎ" hidden="1">{#N/A,#N/A,FALSE,"2~8번"}</definedName>
    <definedName name="ㅇㄹㄷㅈ">#REF!</definedName>
    <definedName name="ㅇㄹㄹ" hidden="1">#REF!</definedName>
    <definedName name="ㅇㄹㄹㄴㅇㄹㅇㄹㄴㅇ" hidden="1">[134]조명시설!#REF!</definedName>
    <definedName name="ㅇㄹㄹㄹ\">'[52]ABUT수량-A1'!$T$25</definedName>
    <definedName name="ㅇㄹㄹㄹㄹㄹ">[7]Sheet1!$O$17</definedName>
    <definedName name="ㅇㄹㄹㅇ" hidden="1">{#N/A,#N/A,FALSE,"2~8번"}</definedName>
    <definedName name="ㅇㄹㅇ" hidden="1">{#N/A,#N/A,FALSE,"운반시간"}</definedName>
    <definedName name="ㅇ러알ㅇㄹㅇㄹ" hidden="1">[7]Sheet2!#REF!</definedName>
    <definedName name="ㅇㄻㄴㅇ" hidden="1">'[135]6PILE  (돌출)'!#REF!</definedName>
    <definedName name="ㅇㄻㄴㅇㄹ">#REF!</definedName>
    <definedName name="ㅇㄻㅁㅁㅁ" hidden="1">{#N/A,#N/A,FALSE,"이정표"}</definedName>
    <definedName name="ㅇㄻㅇㄹ">#REF!</definedName>
    <definedName name="ㅇㅀㄴ"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ㅇㅀㄹㅇㅎㅇㅀㅇㅎㄹ">[7]Sheet1!$B$1</definedName>
    <definedName name="ㅇㅀㅇㅎㅇ">[7]Sheet1!$L$223</definedName>
    <definedName name="ㅇㅀㅎㅎㅎㅎㅎㅎㅎㅎㅎㅎㅎㅎㅎㅎㅎ" hidden="1">{#N/A,#N/A,FALSE,"구조2"}</definedName>
    <definedName name="ㅇㅁㄴㄻㄴㅇㄻㄴㅇㄻㄴㅇㄻㄴㄹㅇㄻㅇㄻㅇㄴㄹ" hidden="1">{#N/A,#N/A,FALSE,"조골재"}</definedName>
    <definedName name="ㅇㅁㄴㅇ" hidden="1">{#N/A,#N/A,FALSE,"2~8번"}</definedName>
    <definedName name="ㅇㅁㄴㅇㄻㄴㅇㄻㄴㅇㄻㄴㅇㄹ" hidden="1">{#N/A,#N/A,FALSE,"골재소요량";#N/A,#N/A,FALSE,"골재소요량"}</definedName>
    <definedName name="ㅇㅁ니ㅓㅇㄹ" hidden="1">{#N/A,#N/A,FALSE,"조골재"}</definedName>
    <definedName name="ㅇㅁㅇㅁ" hidden="1">{#N/A,#N/A,FALSE,"2~8번"}</definedName>
    <definedName name="ㅇㅇ" hidden="1">#REF!</definedName>
    <definedName name="ㅇㅇ011" hidden="1">{#N/A,#N/A,FALSE,"조골재"}</definedName>
    <definedName name="ㅇㅇ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ㅇㅇㅁㅇ">[7]Sheet1!$D$33</definedName>
    <definedName name="ㅇㅇㅇㅇ" hidden="1">#REF!</definedName>
    <definedName name="ㅇㅇㅇㅇㅇㅇㅇㅇㅇ" hidden="1">{"'정산내역서'!$A$1:$I$35","'정산서(절.성토부)'!$A$1:$Q$17","'정산서(교량부)'!$A$1:$Q$84","'총괄표'!$A$1:$M$12","'시행현황'!$A$1:$G$12","'표지'!$A$1:$N$27","'정산서(절.성토부)'!$A$3:$Q$7"}</definedName>
    <definedName name="ㅇㅇ호"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ㅇ아아아아아" hidden="1">{#N/A,#N/A,FALSE,"2~8번"}</definedName>
    <definedName name="ㅇ앧">#REF!</definedName>
    <definedName name="ㅇ어ㅗ">#REF!</definedName>
    <definedName name="ㅇㅈㄷㅄㅂㅈㄷㄱ" hidden="1">#REF!</definedName>
    <definedName name="ㅇㅈㄷㅇㅁㄴ">[7]Sheet1!$J$34</definedName>
    <definedName name="ㅇㅊ"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ㅇㅊㅍㅍㅊㅌㅍㅊㅌㅍㅌ" hidden="1">[134]조명시설!#REF!</definedName>
    <definedName name="ㅇㅎㄶ">[7]Sheet1!$L$224</definedName>
    <definedName name="ㅇㅎㄹㅇㅎㄹㅇ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ㅇㅎㅁㄴ" hidden="1">#REF!</definedName>
    <definedName name="아" hidden="1">#REF!</definedName>
    <definedName name="아스콘">[7]Sheet1!#REF!</definedName>
    <definedName name="아스콘1">[7]Sheet1!$O$4</definedName>
    <definedName name="아스콘2" hidden="1">[7]Sheet2!#REF!</definedName>
    <definedName name="아스콘깨기" hidden="1">{#N/A,#N/A,FALSE,"골재소요량";#N/A,#N/A,FALSE,"골재소요량"}</definedName>
    <definedName name="아스콘포장깨기인력">#REF!</definedName>
    <definedName name="아스타일공">#REF!</definedName>
    <definedName name="아스팔트">#REF!</definedName>
    <definedName name="아스팔트_페이버">[66]장비집계!#REF!</definedName>
    <definedName name="아스팔트디스트리뷰터">[66]장비집계!#REF!</definedName>
    <definedName name="아스팔트절단" hidden="1">{#N/A,#N/A,FALSE,"단가표지"}</definedName>
    <definedName name="아아아아" hidden="1">{#N/A,#N/A,FALSE,"조골재"}</definedName>
    <definedName name="아앙ㅇㅇ" hidden="1">{"'신흥취수펌프 검토'!$M$2","'신흥취수펌프 검토'!$A$1:$AE$87"}</definedName>
    <definedName name="아앙아" hidden="1">{#N/A,#N/A,FALSE,"전력간선"}</definedName>
    <definedName name="아ㅏ" hidden="1">{#N/A,#N/A,FALSE,"조골재"}</definedName>
    <definedName name="아ㅓ이ㅓ니ㅏㅓㅁ니ㅓㅣㅁ너이ㅏㄹejelkjlejqwljeqw" hidden="1">{#N/A,#N/A,FALSE,"골재소요량";#N/A,#N/A,FALSE,"골재소요량"}</definedName>
    <definedName name="안전점검을" hidden="1">{#N/A,#N/A,FALSE,"결의서";#N/A,#N/A,FALSE,"내역서";#N/A,#N/A,FALSE,"도급예상";#N/A,#N/A,FALSE,"시방서"}</definedName>
    <definedName name="알파2">#REF!</definedName>
    <definedName name="암거구체수량산출_1연">#REF!</definedName>
    <definedName name="암거구체수량산출1연_형식1">#REF!</definedName>
    <definedName name="암거구체수량산출1연_형식2">#REF!</definedName>
    <definedName name="암거구체수량산출2연_형식1">#REF!</definedName>
    <definedName name="암거구체수량산출2연_형식2">#REF!</definedName>
    <definedName name="암거구체수량산출3연_형식1">#REF!</definedName>
    <definedName name="암거구체수량산출3연_형식2">#REF!</definedName>
    <definedName name="암거날개벽" hidden="1">[128]덕전리!#REF!</definedName>
    <definedName name="암삭제" hidden="1">{#N/A,#N/A,FALSE,"골재소요량";#N/A,#N/A,FALSE,"골재소요량"}</definedName>
    <definedName name="암삭제내역" hidden="1">{#N/A,#N/A,FALSE,"단가표지"}</definedName>
    <definedName name="압축강도">#REF!</definedName>
    <definedName name="앙아" hidden="1">{"'신흥취수펌프 검토'!$M$2","'신흥취수펌프 검토'!$A$1:$AE$87"}</definedName>
    <definedName name="앞굽높이">#REF!</definedName>
    <definedName name="앞성토">#REF!</definedName>
    <definedName name="앨c">#REF!</definedName>
    <definedName name="앨e">#REF!</definedName>
    <definedName name="양매자0403">[106]데이타!$E$168</definedName>
    <definedName name="양매자0505">[106]데이타!$E$169</definedName>
    <definedName name="양매자0606">[106]데이타!$E$170</definedName>
    <definedName name="양액기교체완료" hidden="1">{"'건축내역'!$A$1:$L$413"}</definedName>
    <definedName name="어" hidden="1">{#N/A,#N/A,FALSE,"조골재"}</definedName>
    <definedName name="어ㅏㅇ" hidden="1">[90]날개벽수량표!#REF!</definedName>
    <definedName name="어ㅏㅓ리ㅏㄴ어랴ㅐㄷ져ㅐㅑ뎝재ㅑㅓㄻㄴ어라ㅓ푸츠ㅜ추프ㅏ아멍네ㅐㅔㄷ갸ㅑ벼댜ㅐㅂ져대ㅑ겨머ㅏ어라ㅓㄹ앙니ㅏㅇㅁ니ㅏ어ㅏ러ㅏㅑ냗져ㅐㅑㅈ배ㅑㅐㅂ젿랴ㅓ매" hidden="1">{#N/A,#N/A,FALSE,"조골재"}</definedName>
    <definedName name="억이상" hidden="1">{#N/A,#N/A,FALSE,"2~8번"}</definedName>
    <definedName name="엄차현" hidden="1">[136]Sheet1!#REF!</definedName>
    <definedName name="업무배분3" hidden="1">{"'관경확장'!$A$79:$M$98","'관경확장'!$A$54:$M$78"}</definedName>
    <definedName name="업체" hidden="1">#REF!</definedName>
    <definedName name="에_어_호_스">[66]장비집계!#REF!</definedName>
    <definedName name="여" hidden="1">{#N/A,#N/A,TRUE,"총괄"}</definedName>
    <definedName name="여건보고" hidden="1">{"'건축내역'!$A$1:$L$413"}</definedName>
    <definedName name="연결관1">#REF!</definedName>
    <definedName name="연결관2">#REF!</definedName>
    <definedName name="연결관3">#REF!</definedName>
    <definedName name="연속">[7]Sheet1!$B$23</definedName>
    <definedName name="연습ㅡ범위연구">#REF!</definedName>
    <definedName name="연암">#REF!</definedName>
    <definedName name="연약지반보도구간" hidden="1">{#N/A,#N/A,FALSE,"운반시간"}</definedName>
    <definedName name="연장">#REF!</definedName>
    <definedName name="염색기술3" hidden="1">{#N/A,#N/A,TRUE,"손익보고"}</definedName>
    <definedName name="영상" hidden="1">{#N/A,#N/A,TRUE,"960318-1";#N/A,#N/A,TRUE,"960318-2";#N/A,#N/A,TRUE,"960318-3"}</definedName>
    <definedName name="영상1" hidden="1">{#N/A,#N/A,TRUE,"960318-1";#N/A,#N/A,TRUE,"960318-2";#N/A,#N/A,TRUE,"960318-3"}</definedName>
    <definedName name="예산" hidden="1">{#N/A,#N/A,TRUE,"손익보고"}</definedName>
    <definedName name="오" hidden="1">[137]실행철강하도!$A$1:$A$4</definedName>
    <definedName name="오리지널" hidden="1">{#N/A,#N/A,FALSE,"토공2"}</definedName>
    <definedName name="오지영">#REF!</definedName>
    <definedName name="온도">#REF!</definedName>
    <definedName name="온돌공">#REF!</definedName>
    <definedName name="옷"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옹">'[138]3련 BOX'!#REF!</definedName>
    <definedName name="옹2되">[7]Sheet1!$O$204</definedName>
    <definedName name="옹2부">[7]Sheet1!$O$210</definedName>
    <definedName name="옹2블캡">[7]Sheet1!$O$217</definedName>
    <definedName name="옹2블표">[7]Sheet1!$O$218</definedName>
    <definedName name="옹2상">[7]Sheet1!$O$215</definedName>
    <definedName name="옹2속">[7]Sheet1!$O$216</definedName>
    <definedName name="옹2잔">[7]Sheet1!$O$207</definedName>
    <definedName name="옹2잡">[7]Sheet1!$O$213</definedName>
    <definedName name="옹2지1">[7]Sheet1!$O$219</definedName>
    <definedName name="옹2지2">[7]Sheet1!$O$221</definedName>
    <definedName name="옹2지3">[7]Sheet1!$O$223</definedName>
    <definedName name="옹2터">[7]Sheet1!$O$201</definedName>
    <definedName name="옹2합">[7]Sheet1!$O$214</definedName>
    <definedName name="옹되">[7]Sheet1!$O$8</definedName>
    <definedName name="옹벼집계" hidden="1">{#N/A,#N/A,FALSE,"혼합골재"}</definedName>
    <definedName name="옹벽공집계표">#REF!</definedName>
    <definedName name="옹벽단위" hidden="1">[139]날개벽수량표!#REF!</definedName>
    <definedName name="옹벽수량집계표" hidden="1">{#N/A,#N/A,FALSE,"2~8번"}</definedName>
    <definedName name="옹벽수량집계표총괄" hidden="1">{#N/A,#N/A,FALSE,"혼합골재"}</definedName>
    <definedName name="옹벽지" hidden="1">{#N/A,#N/A,FALSE,"혼합골재"}</definedName>
    <definedName name="옹부">[7]Sheet1!$O$14</definedName>
    <definedName name="옹블캡">[7]Sheet1!$O$21</definedName>
    <definedName name="옹블표">[7]Sheet1!$O$22</definedName>
    <definedName name="옹상">[7]Sheet1!$O$19</definedName>
    <definedName name="옹속">[7]Sheet1!$O$20</definedName>
    <definedName name="옹ㅇ벽" hidden="1">[139]날개벽수량표!#REF!</definedName>
    <definedName name="옹잔">[7]Sheet1!$O$11</definedName>
    <definedName name="옹잡">[7]Sheet1!$O$17</definedName>
    <definedName name="옹지1">[7]Sheet1!$O$23</definedName>
    <definedName name="옹지2">[7]Sheet1!$O$25</definedName>
    <definedName name="옹지3">[7]Sheet1!$O$27</definedName>
    <definedName name="옹터">[7]Sheet1!$O$5</definedName>
    <definedName name="옹합">[7]Sheet1!$O$18</definedName>
    <definedName name="왜안돼">'[44]ABUT수량-A1'!$T$25</definedName>
    <definedName name="왜안돼?">'[39]ABUT수량-A1'!$T$25</definedName>
    <definedName name="외주비교" hidden="1">{#N/A,#N/A,FALSE,"결의서";#N/A,#N/A,FALSE,"내역서";#N/A,#N/A,FALSE,"도급예상";#N/A,#N/A,FALSE,"시방서"}</definedName>
    <definedName name="우물공">#REF!</definedName>
    <definedName name="우물통_굴착토사">#REF!</definedName>
    <definedName name="우물통굴착_리핑암">#REF!</definedName>
    <definedName name="우물통굴착_발파암">#REF!</definedName>
    <definedName name="우배수" hidden="1">{#N/A,#N/A,FALSE,"전력간선"}</definedName>
    <definedName name="우수">[7]Sheet1!$A$1:$Q$143</definedName>
    <definedName name="우웅" hidden="1">{#N/A,#N/A,FALSE,"2~8번"}</definedName>
    <definedName name="운반량집계표" hidden="1">{#N/A,#N/A,FALSE,"전력간선"}</definedName>
    <definedName name="운반집계" hidden="1">{#N/A,#N/A,FALSE,"전력간선"}</definedName>
    <definedName name="운반집계표" hidden="1">{#N/A,#N/A,FALSE,"전력간선"}</definedName>
    <definedName name="운전사">#REF!</definedName>
    <definedName name="운전사_기계">#REF!</definedName>
    <definedName name="운전사_운반차">#REF!</definedName>
    <definedName name="운전사기계">#REF!</definedName>
    <definedName name="운전사운반차">#REF!</definedName>
    <definedName name="원가1" hidden="1">{#N/A,#N/A,FALSE,"현장 NCR 분석";#N/A,#N/A,FALSE,"현장품질감사";#N/A,#N/A,FALSE,"현장품질감사"}</definedName>
    <definedName name="원가2안" hidden="1">{#N/A,#N/A,FALSE,"운반시간"}</definedName>
    <definedName name="원가계산" hidden="1">{#N/A,#N/A,FALSE,"포장단가"}</definedName>
    <definedName name="원남내역" hidden="1">[140]실행철강하도!$A$1:$A$4</definedName>
    <definedName name="원동" hidden="1">{"'신흥취수펌프 검토'!$M$2","'신흥취수펌프 검토'!$A$1:$AE$87"}</definedName>
    <definedName name="유개배수로">#N/A</definedName>
    <definedName name="유도및점자수량산출" hidden="1">{#N/A,#N/A,FALSE,"골재소요량";#N/A,#N/A,FALSE,"골재소요량"}</definedName>
    <definedName name="유도및점자수량산출_중로" hidden="1">{#N/A,#N/A,FALSE,"골재소요량";#N/A,#N/A,FALSE,"골재소요량"}</definedName>
    <definedName name="유용성운반무대운반발파암">#REF!</definedName>
    <definedName name="유용성토덤프리핑암">#REF!</definedName>
    <definedName name="유용성토덤프발파암">#REF!</definedName>
    <definedName name="유용성토도쟈운반리핑암">#REF!</definedName>
    <definedName name="유용성토도쟈운반발파암">#REF!</definedName>
    <definedName name="유용성토도쟈운반토사">#REF!</definedName>
    <definedName name="유입조전기공사내역" hidden="1">{"'단계별시설공사비'!$A$3:$K$51"}</definedName>
    <definedName name="유효폭">#REF!</definedName>
    <definedName name="육상면고르기">#REF!</definedName>
    <definedName name="육상면정리및청소">#REF!</definedName>
    <definedName name="육상발파암06">#REF!</definedName>
    <definedName name="육상발파암6">#REF!</definedName>
    <definedName name="육상토사06">#REF!</definedName>
    <definedName name="육상토사6">#REF!</definedName>
    <definedName name="육상풍화암06">#REF!</definedName>
    <definedName name="육상풍화암6">#REF!</definedName>
    <definedName name="을지">#N/A</definedName>
    <definedName name="의" hidden="1">{#N/A,#N/A,FALSE,"운반시간"}</definedName>
    <definedName name="이공구공사원가">#REF!</definedName>
    <definedName name="이공구기타경비">#REF!</definedName>
    <definedName name="이공구일반관리비">#REF!</definedName>
    <definedName name="이동" hidden="1">{#N/A,#N/A,FALSE,"조골재"}</definedName>
    <definedName name="이름엉ㅄ으" hidden="1">#REF!</definedName>
    <definedName name="이삼">#REF!</definedName>
    <definedName name="이상">#REF!</definedName>
    <definedName name="이설" hidden="1">{#N/A,#N/A,FALSE,"전력간선"}</definedName>
    <definedName name="이원걸">[7]Sheet1!#REF!</definedName>
    <definedName name="이이잉" hidden="1">{#N/A,#N/A,TRUE,"총괄"}</definedName>
    <definedName name="이잉" hidden="1">{#N/A,#N/A,FALSE,"전력간선"}</definedName>
    <definedName name="이정" hidden="1">{#N/A,#N/A,FALSE,"2~8번"}</definedName>
    <definedName name="이천순복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이학주" hidden="1">{"'도면'!$G$62:$H$63","'도면'!$G$62:$H$63"}</definedName>
    <definedName name="이학주2" hidden="1">{"'도면'!$G$62:$H$63","'도면'!$G$62:$H$63"}</definedName>
    <definedName name="이학주A" hidden="1">{"'도면'!$G$62:$H$63","'도면'!$G$62:$H$63"}</definedName>
    <definedName name="이형관">[79]DATE!$B$24:$B$85</definedName>
    <definedName name="이흥주" hidden="1">{"'단계별시설공사비'!$A$3:$K$51"}</definedName>
    <definedName name="이ㅏㅁ넝리먼ㅇㄹ" hidden="1">{#N/A,#N/A,FALSE,"골재소요량";#N/A,#N/A,FALSE,"골재소요량"}</definedName>
    <definedName name="인4">#REF!</definedName>
    <definedName name="인5">#REF!</definedName>
    <definedName name="인6">#REF!</definedName>
    <definedName name="인7">#REF!</definedName>
    <definedName name="인8">#REF!</definedName>
    <definedName name="인9">#REF!</definedName>
    <definedName name="인구" hidden="1">#REF!</definedName>
    <definedName name="인기300">[7]Sheet1!#REF!</definedName>
    <definedName name="인기350">[7]Sheet1!#REF!</definedName>
    <definedName name="인부신상">[141]인부신상자료!$A$2:$H$116</definedName>
    <definedName name="인쇄양식">#N/A</definedName>
    <definedName name="인원2" hidden="1">{"'단계별시설공사비'!$A$3:$K$51"}</definedName>
    <definedName name="인천지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일" hidden="1">[85]실행철강하도!$A$1:$A$4</definedName>
    <definedName name="일반부" hidden="1">{#N/A,#N/A,FALSE,"조골재"}</definedName>
    <definedName name="일반부_1" hidden="1">{#N/A,#N/A,FALSE,"조골재"}</definedName>
    <definedName name="일반용접공">[142]노임단가!$E$118</definedName>
    <definedName name="일위다" hidden="1">{"'제10장(표)'!$A$5:$L$10"}</definedName>
    <definedName name="일위대" hidden="1">{"'제10장(표)'!$A$5:$L$10"}</definedName>
    <definedName name="일위대가아산" hidden="1">{"'도면'!$G$62:$H$63","'도면'!$G$62:$H$63"}</definedName>
    <definedName name="일위대가표" hidden="1">{"'도면'!$G$62:$H$63","'도면'!$G$62:$H$63"}</definedName>
    <definedName name="임금" hidden="1">{"'제10장(표)'!$A$5:$L$10"}</definedName>
    <definedName name="임ㄴ" hidden="1">{"'공사부문'!$A$6:$A$32"}</definedName>
    <definedName name="임실보조" hidden="1">{#N/A,#N/A,TRUE,"1";#N/A,#N/A,TRUE,"2";#N/A,#N/A,TRUE,"3";#N/A,#N/A,TRUE,"4";#N/A,#N/A,TRUE,"5";#N/A,#N/A,TRUE,"6";#N/A,#N/A,TRUE,"7"}</definedName>
    <definedName name="ㅈㄱ" hidden="1">{#N/A,#N/A,FALSE,"조골재"}</definedName>
    <definedName name="ㅈㄱ_1" hidden="1">{#N/A,#N/A,FALSE,"조골재"}</definedName>
    <definedName name="ㅈㄷ" hidden="1">{#N/A,#N/A,TRUE,"1";#N/A,#N/A,TRUE,"2";#N/A,#N/A,TRUE,"3";#N/A,#N/A,TRUE,"4";#N/A,#N/A,TRUE,"5";#N/A,#N/A,TRUE,"6";#N/A,#N/A,TRUE,"7"}</definedName>
    <definedName name="ㅈㄷㄱㄷㅈㄱㄷㅈ" hidden="1">{#N/A,#N/A,FALSE,"표지목차"}</definedName>
    <definedName name="ㅈㄷㅈㄱㄱ" hidden="1">{#N/A,#N/A,FALSE,"토공2"}</definedName>
    <definedName name="ㅈㄹㄹㄹㅇㄴ" hidden="1">{#N/A,#N/A,FALSE,"골재소요량";#N/A,#N/A,FALSE,"골재소요량"}</definedName>
    <definedName name="ㅈㅂㅈㅂ">[7]Sheet1!$D$34</definedName>
    <definedName name="ㅈㅂㅈㅂㅈㅂ">[7]Sheet1!$D$36</definedName>
    <definedName name="ㅈ버ㅐㅏㅣ"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ㅈㅈ">[7]Sheet1!$C$2:$P$21</definedName>
    <definedName name="ㅈㅈㅈ" hidden="1">{#N/A,#N/A,FALSE,"골재소요량";#N/A,#N/A,FALSE,"골재소요량"}</definedName>
    <definedName name="ㅈㅈㅈㅈㅈ" hidden="1">{#N/A,#N/A,FALSE,"2~8번"}</definedName>
    <definedName name="자">[7]Sheet1!$H$23</definedName>
    <definedName name="자_트">[7]Sheet1!$E$7</definedName>
    <definedName name="자료">#N/A</definedName>
    <definedName name="자미" hidden="1">{#N/A,#N/A,FALSE,"명세표"}</definedName>
    <definedName name="자재">#N/A</definedName>
    <definedName name="자재운반">#N/A</definedName>
    <definedName name="자재집계1">#N/A</definedName>
    <definedName name="잡석">8305</definedName>
    <definedName name="장1">#REF!</definedName>
    <definedName name="장2">#REF!</definedName>
    <definedName name="장3">#REF!</definedName>
    <definedName name="장4">#REF!</definedName>
    <definedName name="장5">#REF!</definedName>
    <definedName name="장6">#REF!</definedName>
    <definedName name="장7">#REF!</definedName>
    <definedName name="장8">#REF!</definedName>
    <definedName name="장9">#REF!</definedName>
    <definedName name="장산교">#REF!</definedName>
    <definedName name="장순상">#REF!</definedName>
    <definedName name="장위" hidden="1">#REF!</definedName>
    <definedName name="재1">#REF!</definedName>
    <definedName name="재2">#REF!</definedName>
    <definedName name="재3">#REF!</definedName>
    <definedName name="재4">#REF!</definedName>
    <definedName name="재5">#REF!</definedName>
    <definedName name="재6">#REF!</definedName>
    <definedName name="재7">#REF!</definedName>
    <definedName name="재8">#REF!</definedName>
    <definedName name="재9">#REF!</definedName>
    <definedName name="재경비근거" hidden="1">{"'신흥취수펌프 검토'!$M$2","'신흥취수펌프 검토'!$A$1:$AE$87"}</definedName>
    <definedName name="재경비근거1" hidden="1">{"'신흥취수펌프 검토'!$M$2","'신흥취수펌프 검토'!$A$1:$AE$87"}</definedName>
    <definedName name="재료비계">#REF!</definedName>
    <definedName name="재무부">[7]Sheet1!$H$22</definedName>
    <definedName name="재수정" hidden="1">{"'단계별시설공사비'!$A$3:$K$51"}</definedName>
    <definedName name="재수정내역서" hidden="1">{"'단계별시설공사비'!$A$3:$K$51"}</definedName>
    <definedName name="저판두께">'[143]#REF'!$AJ$30</definedName>
    <definedName name="적용근거1" hidden="1">{"'단계별시설공사비'!$A$3:$K$51"}</definedName>
    <definedName name="적용근거12" hidden="1">{"'단계별시설공사비'!$A$3:$K$51"}</definedName>
    <definedName name="전기" hidden="1">{#N/A,#N/A,FALSE,"전력간선"}</definedName>
    <definedName name="전사모멘트">#REF!</definedName>
    <definedName name="전사전단력">#REF!</definedName>
    <definedName name="전장">#REF!</definedName>
    <definedName name="전토압1">[7]Sheet1!$U$25</definedName>
    <definedName name="전토압2">[7]Sheet1!$U$26</definedName>
    <definedName name="전토압3">[7]Sheet1!$U$29</definedName>
    <definedName name="전토압4">[7]Sheet1!$U$30</definedName>
    <definedName name="접속부" hidden="1">{#N/A,#N/A,FALSE,"2~8번"}</definedName>
    <definedName name="접속부수량" hidden="1">{#N/A,#N/A,FALSE,"2~8번"}</definedName>
    <definedName name="접속슬라브폭2">#REF!</definedName>
    <definedName name="접속슬라브폭3">#REF!</definedName>
    <definedName name="접속슬라브폭4">#REF!</definedName>
    <definedName name="접속슬래브">[7]Sheet1!#REF!</definedName>
    <definedName name="접속저판폭2">#REF!</definedName>
    <definedName name="접속저판폭3">#REF!</definedName>
    <definedName name="접속저판폭4">#REF!</definedName>
    <definedName name="정보통신" hidden="1">{"'Firr(선)'!$AS$1:$AY$62","'Firr(사)'!$AS$1:$AY$62","'Firr(회)'!$AS$1:$AY$62","'Firr(선)'!$L$1:$V$62","'Firr(사)'!$L$1:$V$62","'Firr(회)'!$L$1:$V$62"}</definedName>
    <definedName name="정비공">#REF!</definedName>
    <definedName name="정산수량" hidden="1">{#N/A,#N/A,TRUE,"수량총괄";#N/A,#N/A,TRUE,"공사비예산서";#N/A,#N/A,TRUE,"공사비예산서 (2)"}</definedName>
    <definedName name="정웅하" hidden="1">{"'광피스표'!$A$3:$N$54"}</definedName>
    <definedName name="정지">[7]Sheet1!#REF!</definedName>
    <definedName name="정창희">'[30]ABUT수량-A1'!$T$25</definedName>
    <definedName name="제" hidden="1">[144]조명시설!#REF!</definedName>
    <definedName name="제1">#N/A</definedName>
    <definedName name="제수문" hidden="1">#REF!</definedName>
    <definedName name="제철축로공">#REF!</definedName>
    <definedName name="조경공">[111]데이타!$E$658</definedName>
    <definedName name="조경공B10">[106]식재인부!$B$24</definedName>
    <definedName name="조경공B4이하">[106]식재인부!$B$18</definedName>
    <definedName name="조경공B5">[106]식재인부!$B$19</definedName>
    <definedName name="조경공B6">[106]식재인부!$B$20</definedName>
    <definedName name="조경공B8">[106]식재인부!$B$22</definedName>
    <definedName name="조경공R10">[106]식재인부!$B$54</definedName>
    <definedName name="조경공R12">[106]식재인부!$B$56</definedName>
    <definedName name="조경공R15">[106]식재인부!$B$59</definedName>
    <definedName name="조경공R4이하">[106]식재인부!$B$48</definedName>
    <definedName name="조경공R5">[106]식재인부!$B$49</definedName>
    <definedName name="조경공R6">[106]식재인부!$B$50</definedName>
    <definedName name="조경공R7">[106]식재인부!$B$51</definedName>
    <definedName name="조경공R8">[106]식재인부!$B$52</definedName>
    <definedName name="조경자재총괄표" hidden="1">{#N/A,#N/A,FALSE,"골재소요량";#N/A,#N/A,FALSE,"골재소요량"}</definedName>
    <definedName name="조골재" hidden="1">{#N/A,#N/A,FALSE,"조골재"}</definedName>
    <definedName name="조원공_1.1_1.5">[106]식재인부!$B$5</definedName>
    <definedName name="조형가이즈까3010">[106]데이타!$E$11</definedName>
    <definedName name="조형가이즈까3012">[106]데이타!$E$12</definedName>
    <definedName name="조형가이즈까3014">[106]데이타!$E$13</definedName>
    <definedName name="조형가이즈까3516">[106]데이타!$E$14</definedName>
    <definedName name="종합청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주" hidden="1">{#N/A,#N/A,FALSE,"골재소요량";#N/A,#N/A,FALSE,"골재소요량"}</definedName>
    <definedName name="주간" hidden="1">{#N/A,#N/A,FALSE,"운반시간"}</definedName>
    <definedName name="주경기장" hidden="1">{#N/A,#N/A,FALSE,"표지"}</definedName>
    <definedName name="주요자재"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주요자재집계" hidden="1">{#N/A,#N/A,FALSE,"운반시간"}</definedName>
    <definedName name="주철근" hidden="1">{#N/A,#N/A,FALSE,"1";#N/A,#N/A,FALSE,"2";#N/A,#N/A,FALSE,"3";#N/A,#N/A,FALSE,"4";#N/A,#N/A,FALSE,"5";#N/A,#N/A,FALSE,"6";#N/A,#N/A,FALSE,"7"}</definedName>
    <definedName name="준선선기관장">#REF!</definedName>
    <definedName name="준선선운전사">#REF!</definedName>
    <definedName name="준설선기관사">#REF!</definedName>
    <definedName name="준설선선장">#REF!</definedName>
    <definedName name="준설선전기사">#REF!</definedName>
    <definedName name="줄눈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줄눈공">#REF!</definedName>
    <definedName name="중1">#REF!</definedName>
    <definedName name="중1류" hidden="1">{#N/A,#N/A,FALSE,"운반시간"}</definedName>
    <definedName name="중2">#REF!</definedName>
    <definedName name="중3">#REF!</definedName>
    <definedName name="중3류" hidden="1">{#N/A,#N/A,FALSE,"운반시간"}</definedName>
    <definedName name="중4">#REF!</definedName>
    <definedName name="중5">#REF!</definedName>
    <definedName name="중6">#REF!</definedName>
    <definedName name="중7">#REF!</definedName>
    <definedName name="중8">#REF!</definedName>
    <definedName name="중9">#REF!</definedName>
    <definedName name="중개태교" hidden="1">{#N/A,#N/A,FALSE,"2~8번"}</definedName>
    <definedName name="중급기능사">#REF!</definedName>
    <definedName name="중급기술자">#REF!</definedName>
    <definedName name="중기운반식" hidden="1">{#N/A,#N/A,FALSE,"포장단가"}</definedName>
    <definedName name="중기운전기사">#REF!</definedName>
    <definedName name="중기운전조수">#REF!</definedName>
    <definedName name="중기조장">#REF!</definedName>
    <definedName name="중분대">[7]Sheet1!$H$25</definedName>
    <definedName name="중분대경계석조서" hidden="1">{#N/A,#N/A,FALSE,"골재소요량";#N/A,#N/A,FALSE,"골재소요량"}</definedName>
    <definedName name="중분대부">[7]Sheet1!$C$21</definedName>
    <definedName name="중분대설계">[7]Sheet1!$H$24</definedName>
    <definedName name="중추2교대거푸집집계" hidden="1">{#N/A,#N/A,FALSE,"배수1"}</definedName>
    <definedName name="즈" hidden="1">{#N/A,#N/A,FALSE,"단가표지"}</definedName>
    <definedName name="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지VI3">[7]Sheet1!#REF!</definedName>
    <definedName name="지VI4">[7]Sheet1!#REF!</definedName>
    <definedName name="지vi5">[7]Sheet1!#REF!</definedName>
    <definedName name="지간1">[7]Sheet1!#REF!</definedName>
    <definedName name="지간2">[7]Sheet1!#REF!</definedName>
    <definedName name="지간장1">[7]Sheet1!$B$26</definedName>
    <definedName name="지간장2">[7]Sheet1!$F$26</definedName>
    <definedName name="지간장3">[7]Sheet1!$B$23</definedName>
    <definedName name="지시부" hidden="1">{#N/A,#N/A,FALSE,"현장 NCR 분석";#N/A,#N/A,FALSE,"현장품질감사";#N/A,#N/A,FALSE,"현장품질감사"}</definedName>
    <definedName name="지움" hidden="1">{#N/A,#N/A,FALSE,"속도"}</definedName>
    <definedName name="지움2" hidden="1">{#N/A,#N/A,FALSE,"토공2"}</definedName>
    <definedName name="지움3" hidden="1">{#N/A,#N/A,FALSE,"표지목차"}</definedName>
    <definedName name="지적기사2급">#REF!</definedName>
    <definedName name="지하수">[7]Sheet1!#REF!</definedName>
    <definedName name="지힌k1">[7]Sheet1!#REF!</definedName>
    <definedName name="지힌k2">[7]Sheet1!#REF!</definedName>
    <definedName name="지힌k4">[7]Sheet1!#REF!</definedName>
    <definedName name="지힌VI1">[7]Sheet1!#REF!</definedName>
    <definedName name="지힌VI2">[7]Sheet1!#REF!</definedName>
    <definedName name="지힌VI3">[7]Sheet1!#REF!</definedName>
    <definedName name="지힌VI4">[7]Sheet1!#REF!</definedName>
    <definedName name="지힌vi5">[7]Sheet1!#REF!</definedName>
    <definedName name="직매54P" hidden="1">{#N/A,#N/A,TRUE,"토적및재료집계";#N/A,#N/A,TRUE,"토적및재료집계";#N/A,#N/A,TRUE,"단위량"}</definedName>
    <definedName name="진" hidden="1">{#N/A,#N/A,FALSE,"2~8번"}</definedName>
    <definedName name="진동_파일_햄머">[66]장비집계!#REF!</definedName>
    <definedName name="집계표" hidden="1">{#N/A,#N/A,FALSE,"전력간선"}</definedName>
    <definedName name="집계표3">#REF!</definedName>
    <definedName name="집계표4">#REF!</definedName>
    <definedName name="집계표5">#REF!</definedName>
    <definedName name="집수정1" hidden="1">{#N/A,#N/A,FALSE,"배수1"}</definedName>
    <definedName name="집수정1최종" hidden="1">{#N/A,#N/A,FALSE,"2~8번"}</definedName>
    <definedName name="집수정공수량집계표" hidden="1">{#N/A,#N/A,FALSE,"이정표"}</definedName>
    <definedName name="집수정단위" hidden="1">{#N/A,#N/A,FALSE,"골재소요량";#N/A,#N/A,FALSE,"골재소요량"}</definedName>
    <definedName name="집수정수량">#REF!</definedName>
    <definedName name="집수정수량1">[7]Sheet1!#REF!</definedName>
    <definedName name="집수정토공" hidden="1">[145]날개벽수량표!#REF!</definedName>
    <definedName name="집행" hidden="1">{#N/A,#N/A,TRUE,"960318-1";#N/A,#N/A,TRUE,"960318-2";#N/A,#N/A,TRUE,"960318-3"}</definedName>
    <definedName name="집행품의" hidden="1">{#N/A,#N/A,TRUE,"960318-1";#N/A,#N/A,TRUE,"960318-2";#N/A,#N/A,TRUE,"960318-3"}</definedName>
    <definedName name="ㅊㅊ">#REF!</definedName>
    <definedName name="ㅊㅊㅊ"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ㅊㅍ">#REF!</definedName>
    <definedName name="ㅊ퓿ㅍ" hidden="1">{#N/A,#N/A,FALSE,"혼합골재"}</definedName>
    <definedName name="차선도색중앙선수량">#REF!</definedName>
    <definedName name="차선도색직각주차수량">#REF!</definedName>
    <definedName name="차선도색집계">#REF!</definedName>
    <definedName name="차선도색평행주차수량">#REF!</definedName>
    <definedName name="차수벽2.5수정" hidden="1">{#N/A,#N/A,FALSE,"배수1"}</definedName>
    <definedName name="차수벽높이">#REF!</definedName>
    <definedName name="차수벽두께">#REF!</definedName>
    <definedName name="차차" hidden="1">[37]조명시설!#REF!</definedName>
    <definedName name="착_암_기__주간">[66]장비집계!#REF!</definedName>
    <definedName name="찰샇기" hidden="1">#REF!</definedName>
    <definedName name="천공간격">#REF!</definedName>
    <definedName name="천안토공_토공_List">[7]Sheet1!#REF!</definedName>
    <definedName name="철_13">[7]Sheet1!#REF!</definedName>
    <definedName name="철_16">[7]Sheet1!#REF!</definedName>
    <definedName name="철_999">[7]Sheet1!#REF!</definedName>
    <definedName name="철_총">[7]Sheet1!#REF!</definedName>
    <definedName name="철골협의" hidden="1">{#N/A,#N/A,FALSE,"현장 NCR 분석";#N/A,#N/A,FALSE,"현장품질감사";#N/A,#N/A,FALSE,"현장품질감사"}</definedName>
    <definedName name="철근수량">#REF!</definedName>
    <definedName name="철근운반" hidden="1">{#N/A,#N/A,FALSE,"포장단가"}</definedName>
    <definedName name="철근직경D13">#REF!</definedName>
    <definedName name="철근직경D16_25">#REF!</definedName>
    <definedName name="철근직경D29_35">#REF!</definedName>
    <definedName name="철근집계" hidden="1">{#N/A,#N/A,FALSE,"단가표지"}</definedName>
    <definedName name="철근집계표" hidden="1">{#N/A,#N/A,FALSE,"단가표지"}</definedName>
    <definedName name="철근총괄" hidden="1">{#N/A,#N/A,FALSE,"2~8번"}</definedName>
    <definedName name="철근총괄1" hidden="1">{#N/A,#N/A,FALSE,"표지목차"}</definedName>
    <definedName name="철근콘크리트타설">#REF!</definedName>
    <definedName name="철근콘크리트헐기">#REF!</definedName>
    <definedName name="철근항복응력">'[143]#REF'!$G$144</definedName>
    <definedName name="총" hidden="1">{"'도면'!$G$62:$H$63","'도면'!$G$62:$H$63"}</definedName>
    <definedName name="총공" hidden="1">{#N/A,#N/A,FALSE,"운반시간"}</definedName>
    <definedName name="총공사비" hidden="1">{#N/A,#N/A,FALSE,"전력간선"}</definedName>
    <definedName name="총괄" hidden="1">{#N/A,#N/A,TRUE,"총괄"}</definedName>
    <definedName name="총괄수량집계표" hidden="1">{#N/A,#N/A,FALSE,"골재소요량";#N/A,#N/A,FALSE,"골재소요량"}</definedName>
    <definedName name="총괄집계표" hidden="1">{"'도면'!$G$62:$H$63","'도면'!$G$62:$H$63"}</definedName>
    <definedName name="총괄표" hidden="1">{#N/A,#N/A,TRUE,"총괄"}</definedName>
    <definedName name="총집계표">[7]Sheet1!$A$1:$S$29</definedName>
    <definedName name="충주" hidden="1">{#N/A,#N/A,FALSE,"2~8번"}</definedName>
    <definedName name="측구" hidden="1">{#N/A,#N/A,FALSE,"2~8번"}</definedName>
    <definedName name="측구조서" hidden="1">{#N/A,#N/A,FALSE,"2~8번"}</definedName>
    <definedName name="층따기">#REF!</definedName>
    <definedName name="치">#REF!</definedName>
    <definedName name="치장벽돌공">#REF!</definedName>
    <definedName name="칠곡" hidden="1">{#N/A,#N/A,TRUE,"손익보고"}</definedName>
    <definedName name="칠팔">25800</definedName>
    <definedName name="ㅋ" hidden="1">{#N/A,#N/A,FALSE,"조골재"}</definedName>
    <definedName name="ㅋ_1" hidden="1">{#N/A,#N/A,FALSE,"조골재"}</definedName>
    <definedName name="ㅋㅁ" hidden="1">{#N/A,#N/A,FALSE,"명세표"}</definedName>
    <definedName name="ㅋㅋ" hidden="1">{#N/A,#N/A,FALSE,"골재소요량";#N/A,#N/A,FALSE,"골재소요량"}</definedName>
    <definedName name="ㅋㅋㅋㅋㅋ" hidden="1">{#N/A,#N/A,FALSE,"전력간선"}</definedName>
    <definedName name="ㅋㅍㅌㅊㅍㅊㅌㅋㅍㅊㅌㅋ" hidden="1">{#N/A,#N/A,FALSE,"골재소요량";#N/A,#N/A,FALSE,"골재소요량"}</definedName>
    <definedName name="컻퍼" hidden="1">{#N/A,#N/A,FALSE,"운반시간"}</definedName>
    <definedName name="케이블간지" hidden="1">{#N/A,#N/A,TRUE,"토적및재료집계";#N/A,#N/A,TRUE,"토적및재료집계";#N/A,#N/A,TRUE,"단위량"}</definedName>
    <definedName name="코핑길이">[7]Sheet1!#REF!</definedName>
    <definedName name="코핑높이">[7]Sheet1!#REF!</definedName>
    <definedName name="콘">[7]Sheet1!#REF!</definedName>
    <definedName name="콘크리트_생산">#REF!</definedName>
    <definedName name="콘크리트_진동기">[66]장비집계!#REF!</definedName>
    <definedName name="콘크리트_커트">[66]장비집계!#REF!</definedName>
    <definedName name="콘크리트2" hidden="1">#REF!</definedName>
    <definedName name="콘크리트공칭강도">'[143]#REF'!$G$132</definedName>
    <definedName name="콘크리트포장깨기인력">#REF!</definedName>
    <definedName name="콘탄성계수">#REF!</definedName>
    <definedName name="크____람____셸">[66]장비집계!#REF!</definedName>
    <definedName name="크____레____인">[66]장비집계!#REF!</definedName>
    <definedName name="크_레_인__트럭">[66]장비집계!#REF!</definedName>
    <definedName name="크레인__트럭">[66]장비집계!#REF!</definedName>
    <definedName name="크레인_트럭탑재형">[66]장비집계!#REF!</definedName>
    <definedName name="키" hidden="1">{#N/A,#N/A,FALSE,"단가표지"}</definedName>
    <definedName name="ㅌ">#REF!</definedName>
    <definedName name="ㅌ_1" hidden="1">{#N/A,#N/A,FALSE,"2~8번"}</definedName>
    <definedName name="ㅌㅊㅀ" hidden="1">{#N/A,#N/A,FALSE,"운반시간"}</definedName>
    <definedName name="ㅌㅌ" hidden="1">{#N/A,#N/A,FALSE,"2~8번"}</definedName>
    <definedName name="ㅌㅌㅌㅌ">#REF!</definedName>
    <definedName name="타이어_롤러">[66]장비집계!#REF!</definedName>
    <definedName name="탄성고무받침">#REF!</definedName>
    <definedName name="탄성받침_스페리칼">#REF!</definedName>
    <definedName name="터" hidden="1">{#N/A,#N/A,FALSE,"혼합골재"}</definedName>
    <definedName name="터파기리핑">#REF!</definedName>
    <definedName name="터파기발파암">#REF!</definedName>
    <definedName name="터파기토사">#REF!</definedName>
    <definedName name="테스트" hidden="1">#REF!</definedName>
    <definedName name="텨" hidden="1">{#N/A,#N/A,FALSE,"운반시간"}</definedName>
    <definedName name="토고오공">#N/A</definedName>
    <definedName name="토공." hidden="1">{#N/A,#N/A,FALSE,"운반시간"}</definedName>
    <definedName name="토공1" hidden="1">[146]가정급수관!$A$1:$K$103</definedName>
    <definedName name="토공이수" hidden="1">#REF!</definedName>
    <definedName name="토공총괄집계표" hidden="1">{#N/A,#N/A,FALSE,"2~8번"}</definedName>
    <definedName name="토량계산" hidden="1">{#N/A,#N/A,FALSE,"포장단가"}</definedName>
    <definedName name="토량환산">[48]C_DATA!$D$3:$E$12</definedName>
    <definedName name="토류판">[67]가시설수량!$AE$25</definedName>
    <definedName name="토목설계" hidden="1">{#N/A,#N/A,FALSE,"골재소요량";#N/A,#N/A,FALSE,"골재소요량"}</definedName>
    <definedName name="토목설계1" hidden="1">{#N/A,#N/A,FALSE,"단가표지"}</definedName>
    <definedName name="토목설계2" hidden="1">{#N/A,#N/A,FALSE,"골재소요량";#N/A,#N/A,FALSE,"골재소요량"}</definedName>
    <definedName name="토사1">[7]Sheet1!$O$7</definedName>
    <definedName name="토사2">[7]Sheet1!$O$15</definedName>
    <definedName name="토사3">[7]Sheet1!$O$16</definedName>
    <definedName name="토적2공구">#REF!</definedName>
    <definedName name="토적계산">#REF!</definedName>
    <definedName name="토적표" hidden="1">#REF!</definedName>
    <definedName name="토적표01" hidden="1">#REF!</definedName>
    <definedName name="토적표1">#REF!</definedName>
    <definedName name="토피">[7]Sheet1!#REF!</definedName>
    <definedName name="통관총괄" hidden="1">#REF!</definedName>
    <definedName name="통신케이블공">#REF!</definedName>
    <definedName name="통영2터널" hidden="1">{#N/A,#N/A,TRUE,"토적및재료집계";#N/A,#N/A,TRUE,"토적및재료집계";#N/A,#N/A,TRUE,"단위량"}</definedName>
    <definedName name="통합세부내역" hidden="1">{#N/A,#N/A,FALSE,"표지"}</definedName>
    <definedName name="통합세부내역1" hidden="1">{#N/A,#N/A,TRUE,"1";#N/A,#N/A,TRUE,"2";#N/A,#N/A,TRUE,"3";#N/A,#N/A,TRUE,"4";#N/A,#N/A,TRUE,"5";#N/A,#N/A,TRUE,"6";#N/A,#N/A,TRUE,"7"}</definedName>
    <definedName name="튜" hidden="1">{#N/A,#N/A,FALSE,"혼합골재"}</definedName>
    <definedName name="트렉트_및_트레일러">[66]장비집계!#REF!</definedName>
    <definedName name="특4">#REF!</definedName>
    <definedName name="특5">#REF!</definedName>
    <definedName name="특6">#REF!</definedName>
    <definedName name="특7">#REF!</definedName>
    <definedName name="특8">#REF!</definedName>
    <definedName name="특9">#REF!</definedName>
    <definedName name="특급기술자">#REF!</definedName>
    <definedName name="특별고압케이블전공">#REF!</definedName>
    <definedName name="특별인부">#REF!</definedName>
    <definedName name="특수비계공">#REF!</definedName>
    <definedName name="ㅍ" hidden="1">{#N/A,#N/A,FALSE,"2~8번"}</definedName>
    <definedName name="ㅍ_1" hidden="1">{#N/A,#N/A,FALSE,"2~8번"}</definedName>
    <definedName name="ㅍ49">[7]Sheet1!$A$1</definedName>
    <definedName name="ㅍㄴ" hidden="1">{#N/A,#N/A,FALSE,"단가표지"}</definedName>
    <definedName name="ㅍ큪ㅊㅋ" hidden="1">#REF!</definedName>
    <definedName name="ㅍㅍ" hidden="1">{#N/A,#N/A,FALSE,"골재소요량";#N/A,#N/A,FALSE,"골재소요량"}</definedName>
    <definedName name="ㅍㅍ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ㅍㅍ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ㅍㅍㅍㅇ" hidden="1">{#N/A,#N/A,FALSE,"운반시간"}</definedName>
    <definedName name="ㅍㅍㅍㅍㅍ" hidden="1">{#N/A,#N/A,FALSE,"운반시간"}</definedName>
    <definedName name="ㅍㅍㅍㅍㅍㅍ" hidden="1">{#N/A,#N/A,FALSE,"조골재"}</definedName>
    <definedName name="ㅍㅍㅍㅍㅍㅍㅍㅍ" hidden="1">{#N/A,#N/A,FALSE,"표지목차"}</definedName>
    <definedName name="ㅍㅎ" hidden="1">{#N/A,#N/A,FALSE,"골재소요량";#N/A,#N/A,FALSE,"골재소요량"}</definedName>
    <definedName name="파일" hidden="1">#REF!</definedName>
    <definedName name="파일길이">#REF!</definedName>
    <definedName name="파일종갯수">#REF!</definedName>
    <definedName name="파일횡갯수">#REF!</definedName>
    <definedName name="판넬" hidden="1">{"'단계별시설공사비'!$A$3:$K$51"}</definedName>
    <definedName name="판재">#REF!</definedName>
    <definedName name="팔" hidden="1">#REF!</definedName>
    <definedName name="페기갑지" hidden="1">#REF!</definedName>
    <definedName name="페이브먼트_브레카">[66]장비집계!#REF!</definedName>
    <definedName name="평k1">[7]Sheet1!#REF!</definedName>
    <definedName name="평k2">[7]Sheet1!#REF!</definedName>
    <definedName name="평k4">[7]Sheet1!#REF!</definedName>
    <definedName name="평VI1">[7]Sheet1!#REF!</definedName>
    <definedName name="평VI2">[7]Sheet1!#REF!</definedName>
    <definedName name="평VI3">[7]Sheet1!#REF!</definedName>
    <definedName name="평VI4">[7]Sheet1!#REF!</definedName>
    <definedName name="평vi5">[7]Sheet1!#REF!</definedName>
    <definedName name="평힌k2">[7]Sheet1!#REF!</definedName>
    <definedName name="평힌k4">[7]Sheet1!#REF!</definedName>
    <definedName name="평힌VI1">[7]Sheet1!#REF!</definedName>
    <definedName name="평힌VI2">[7]Sheet1!#REF!</definedName>
    <definedName name="평힌VI3">[7]Sheet1!#REF!</definedName>
    <definedName name="평힌VI4">[7]Sheet1!#REF!</definedName>
    <definedName name="평힌vi5">[7]Sheet1!#REF!</definedName>
    <definedName name="폐공집계1" hidden="1">{#N/A,#N/A,FALSE,"운반시간"}</definedName>
    <definedName name="폐공집계2" hidden="1">{#N/A,#N/A,FALSE,"골재소요량";#N/A,#N/A,FALSE,"골재소요량"}</definedName>
    <definedName name="폐공집계3" hidden="1">{#N/A,#N/A,FALSE,"2~8번"}</definedName>
    <definedName name="폐공집계4" hidden="1">{#N/A,#N/A,FALSE,"2~8번"}</definedName>
    <definedName name="폐공집계5" hidden="1">{#N/A,#N/A,FALSE,"조골재"}</definedName>
    <definedName name="폐기" hidden="1">#REF!</definedName>
    <definedName name="폐기공" hidden="1">[41]날개벽수량표!#REF!</definedName>
    <definedName name="폐기물수량산출서" hidden="1">#REF!</definedName>
    <definedName name="포잘절단이스콘">#REF!</definedName>
    <definedName name="포장" hidden="1">{#N/A,#N/A,FALSE,"2~8번"}</definedName>
    <definedName name="포장T">#REF!</definedName>
    <definedName name="포장공">#REF!</definedName>
    <definedName name="포장공수량집계표">#REF!</definedName>
    <definedName name="포장수량산출" hidden="1">#REF!</definedName>
    <definedName name="포장수량서" hidden="1">'[147]6PILE  (돌출)'!#REF!</definedName>
    <definedName name="포장절단콘크리트">#REF!</definedName>
    <definedName name="포장헐기">#N/A</definedName>
    <definedName name="포화">[7]Sheet1!#REF!</definedName>
    <definedName name="표지1" hidden="1">#REF!</definedName>
    <definedName name="표지11111" hidden="1">{"'신흥취수펌프 검토'!$M$2","'신흥취수펌프 검토'!$A$1:$AE$87"}</definedName>
    <definedName name="표지2" hidden="1">{"'Sheet1'!$A$4","'Sheet1'!$A$9:$G$28"}</definedName>
    <definedName name="표지222" hidden="1">{"'신흥취수펌프 검토'!$M$2","'신흥취수펌프 검토'!$A$1:$AE$87"}</definedName>
    <definedName name="표지3" hidden="1">{"'관경확장'!$A$79:$M$98","'관경확장'!$A$54:$M$78"}</definedName>
    <definedName name="표지판" hidden="1">{#N/A,#N/A,FALSE,"2~8번"}</definedName>
    <definedName name="표지판집계표" hidden="1">#REF!</definedName>
    <definedName name="표지폭" hidden="1">{#N/A,#N/A,FALSE,"표지목차"}</definedName>
    <definedName name="표층다짐2">#REF!</definedName>
    <definedName name="표층다짐3">#REF!</definedName>
    <definedName name="표층운반">#REF!</definedName>
    <definedName name="표층포설">#REF!</definedName>
    <definedName name="표토제거">#REF!</definedName>
    <definedName name="표토제거답외구간">#REF!</definedName>
    <definedName name="풍전2" hidden="1">{#N/A,#N/A,TRUE,"손익보고"}</definedName>
    <definedName name="풍하중모멘트">[7]Sheet1!#REF!</definedName>
    <definedName name="플라타너스B8">[106]데이타!$E$552</definedName>
    <definedName name="플랜지돌출폭">[7]Sheet1!$N$28</definedName>
    <definedName name="플랜트용접공">#REF!</definedName>
    <definedName name="플랜트전공">#REF!</definedName>
    <definedName name="플랜트제관공">#REF!</definedName>
    <definedName name="플랜트특수용접공">#REF!</definedName>
    <definedName name="피복두께">#REF!</definedName>
    <definedName name="ㅎ">#REF!</definedName>
    <definedName name="ㅎ1">#REF!</definedName>
    <definedName name="ㅎ314">#REF!</definedName>
    <definedName name="ㅎ5" hidden="1">{#N/A,#N/A,FALSE,"골재소요량";#N/A,#N/A,FALSE,"골재소요량"}</definedName>
    <definedName name="ㅎ5_1" hidden="1">{#N/A,#N/A,FALSE,"골재소요량";#N/A,#N/A,FALSE,"골재소요량"}</definedName>
    <definedName name="ㅎㄱ" hidden="1">{#N/A,#N/A,FALSE,"혼합골재"}</definedName>
    <definedName name="ㅎ노ㅠ" hidden="1">{#N/A,#N/A,FALSE,"배수1"}</definedName>
    <definedName name="ㅎㄶ" hidden="1">{#N/A,#N/A,FALSE,"속도"}</definedName>
    <definedName name="ㅎㄷㄱㅀ" hidden="1">{#N/A,#N/A,FALSE,"배수1"}</definedName>
    <definedName name="ㅎㄷㄱ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ㅎㄹ" hidden="1">#REF!</definedName>
    <definedName name="ㅎㄹㅇㄴ" hidden="1">{#N/A,#N/A,FALSE,"2~8번"}</definedName>
    <definedName name="ㅎㄹㅇㅀ" hidden="1">{#N/A,#N/A,FALSE,"부대1"}</definedName>
    <definedName name="ㅎㄹㅇㅀㅇㅀ">[7]Sheet1!$H$223</definedName>
    <definedName name="ㅎㄹㅇㅇㅇㅇㅇㅇㅇㅇㅇㅇ" hidden="1">{#N/A,#N/A,FALSE,"포장2"}</definedName>
    <definedName name="ㅎㄹㅇㅎㅇㅀㅇㅎ">[7]Sheet1!$H$224</definedName>
    <definedName name="ㅎㄹ오하ㅓ"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로ㅓ" hidden="1">{#N/A,#N/A,FALSE,"운반시간"}</definedName>
    <definedName name="ㅎㅀㄹ" hidden="1">{#N/A,#N/A,FALSE,"운반시간"}</definedName>
    <definedName name="ㅎㅇㄴㄻㄴㄹㅇㅁㄴㅇㅎㅁㄴㅇ" hidden="1">{#N/A,#N/A,FALSE,"명세표"}</definedName>
    <definedName name="ㅎㅇㄶㄷㄱ" hidden="1">#REF!</definedName>
    <definedName name="ㅎㅇㄹ" hidden="1">'[125]8.PILE  (돌출)'!#REF!</definedName>
    <definedName name="ㅎㅇㅀㄴㅇ" hidden="1">{#N/A,#N/A,FALSE,"2~8번"}</definedName>
    <definedName name="ㅎㅇㅀㅇㅀㅇㅎ" hidden="1">{#N/A,#N/A,FALSE,"표지목차"}</definedName>
    <definedName name="ㅎㅇㅇㅀㅎㄹ" hidden="1">{#N/A,#N/A,FALSE,"속도"}</definedName>
    <definedName name="ㅎㅇㅎㅇ">[7]Sheet1!$L$205</definedName>
    <definedName name="ㅎㅇㅎㅇㅎㅇㅎ">[7]Sheet1!$L$222</definedName>
    <definedName name="ㅎㅇㅎㅇㅎㅇㅎㅇㅎ">[7]Sheet1!$H$208</definedName>
    <definedName name="ㅎㅈ" hidden="1">{#N/A,#N/A,FALSE,"단가표지"}</definedName>
    <definedName name="ㅎㅎㅎ" hidden="1">{#N/A,#N/A,FALSE,"부대1"}</definedName>
    <definedName name="ㅎㅎㅎㅎ">#REF!</definedName>
    <definedName name="ㅎㅎㅎㅎㅎ" hidden="1">{#N/A,#N/A,FALSE,"전력간선"}</definedName>
    <definedName name="ㅎㅎㅎㅎㅎㅎ">#REF!</definedName>
    <definedName name="ㅎㅎㅎㅎㅎㅎㅎ" hidden="1">{#N/A,#N/A,FALSE,"골재소요량";#N/A,#N/A,FALSE,"골재소요량"}</definedName>
    <definedName name="ㅎㅎㅎㅎㅎㅎㅎㅎㅎㅎㅎㅎㅎ">#REF!</definedName>
    <definedName name="하" hidden="1">{#N/A,#N/A,FALSE,"표지목차"}</definedName>
    <definedName name="하늘" hidden="1">{#N/A,#N/A,FALSE,"전력간선"}</definedName>
    <definedName name="하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부">[7]Sheet1!#REF!</definedName>
    <definedName name="하상유지공" hidden="1">{#N/A,#N/A,FALSE,"배수1"}</definedName>
    <definedName name="하이바" hidden="1">{#N/A,#N/A,FALSE,"포장단가"}</definedName>
    <definedName name="하중">[7]Sheet1!$D$5:$D$16</definedName>
    <definedName name="하천횡단보호공산출" hidden="1">#REF!</definedName>
    <definedName name="하하" hidden="1">[127]날개벽수량표!#REF!</definedName>
    <definedName name="한" hidden="1">#REF!</definedName>
    <definedName name="한동" hidden="1">{#N/A,#N/A,FALSE,"단가표지"}</definedName>
    <definedName name="한동잉이" hidden="1">{#N/A,#N/A,FALSE,"단가표지"}</definedName>
    <definedName name="한체대1" hidden="1">{#N/A,#N/A,TRUE,"1";#N/A,#N/A,TRUE,"2";#N/A,#N/A,TRUE,"3";#N/A,#N/A,TRUE,"4";#N/A,#N/A,TRUE,"5";#N/A,#N/A,TRUE,"6";#N/A,#N/A,TRUE,"7"}</definedName>
    <definedName name="할석공">#REF!</definedName>
    <definedName name="함석공">#REF!</definedName>
    <definedName name="함판3">#REF!</definedName>
    <definedName name="합판4">#REF!</definedName>
    <definedName name="합판6">#REF!</definedName>
    <definedName name="항타길이_경사">#REF!</definedName>
    <definedName name="항타길이_수직">#REF!</definedName>
    <definedName name="해창철콘">#N/A</definedName>
    <definedName name="행창토건">#N/A</definedName>
    <definedName name="허" hidden="1">{#N/A,#N/A,FALSE,"운반시간"}</definedName>
    <definedName name="헌치">[7]Sheet1!$I$114</definedName>
    <definedName name="형상">[79]DATE!$D$24:$D$85</definedName>
    <definedName name="호랑이" hidden="1">{#N/A,#N/A,FALSE,"조골재"}</definedName>
    <definedName name="호표" hidden="1">{"'제10장(표)'!$A$5:$L$10"}</definedName>
    <definedName name="호표자" hidden="1">{"'관경확장'!$A$79:$M$98","'관경확장'!$A$54:$M$78"}</definedName>
    <definedName name="호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호호호" hidden="1">{#N/A,#N/A,FALSE,"조골재"}</definedName>
    <definedName name="호ㅓㅗ" hidden="1">{#N/A,#N/A,FALSE,"포장1";#N/A,#N/A,FALSE,"포장1"}</definedName>
    <definedName name="혼합토사관창">8755</definedName>
    <definedName name="홍ㄹㄴㄷㄱ" hidden="1">#REF!</definedName>
    <definedName name="홓" hidden="1">{#N/A,#N/A,FALSE,"조골재"}</definedName>
    <definedName name="활하중1">[7]Sheet1!$F$33</definedName>
    <definedName name="활하중2">[7]Sheet1!$K$35</definedName>
    <definedName name="황인주">[7]Sheet1!$T$25</definedName>
    <definedName name="횡단보도보차도경계석수량산출">[7]Sheet1!$A$1:$S$29</definedName>
    <definedName name="횡단보도보차도경계석현황">[7]Sheet1!$A$1:$S$29</definedName>
    <definedName name="효" hidden="1">{#N/A,#N/A,FALSE,"전력간선"}</definedName>
    <definedName name="효ㅛㅛㅛㅛ" hidden="1">{#N/A,#N/A,FALSE,"조골재"}</definedName>
    <definedName name="후주" hidden="1">{#N/A,#N/A,FALSE,"조골재"}</definedName>
    <definedName name="후활전단력">#REF!</definedName>
    <definedName name="휘발류">#REF!</definedName>
    <definedName name="휘발유">#REF!</definedName>
    <definedName name="휴" hidden="1">{#N/A,#N/A,FALSE,"표지목차"}</definedName>
    <definedName name="흄120">#REF!</definedName>
    <definedName name="흄관400">#REF!</definedName>
    <definedName name="흄관600">#REF!</definedName>
    <definedName name="흄관800">#REF!</definedName>
    <definedName name="흄관깨기" hidden="1">{#N/A,#N/A,FALSE,"포장1";#N/A,#N/A,FALSE,"포장1"}</definedName>
    <definedName name="흄관운반" hidden="1">{#N/A,#N/A,FALSE,"포장단가"}</definedName>
    <definedName name="흙쌓기노상">#REF!</definedName>
    <definedName name="흙쌓기노체">#REF!</definedName>
    <definedName name="흠">#REF!</definedName>
    <definedName name="히ㅏㅓㅣㅏㅓㅚㅏ" hidden="1">{#N/A,#N/A,FALSE,"구조1"}</definedName>
    <definedName name="ㅏ" hidden="1">{#N/A,#N/A,FALSE,"운반시간"}</definedName>
    <definedName name="ㅏ_1" hidden="1">{#N/A,#N/A,FALSE,"운반시간"}</definedName>
    <definedName name="ㅏ아아아앙" hidden="1">{#N/A,#N/A,FALSE,"운반시간"}</definedName>
    <definedName name="ㅏㅏ" hidden="1">{#N/A,#N/A,FALSE,"조골재"}</definedName>
    <definedName name="ㅏㅏㅏ" hidden="1">{#N/A,#N/A,FALSE,"전력간선"}</definedName>
    <definedName name="ㅏㅓ" hidden="1">{#N/A,#N/A,FALSE,"골재소요량";#N/A,#N/A,FALSE,"골재소요량"}</definedName>
    <definedName name="ㅏㅓㅏ" hidden="1">{#N/A,#N/A,FALSE,"단가표지"}</definedName>
    <definedName name="ㅏㅓㅏㅓ" hidden="1">{#N/A,#N/A,FALSE,"2~8번"}</definedName>
    <definedName name="ㅏㅓㅣㅏㅓㅣ" hidden="1">{#N/A,#N/A,FALSE,"부대2"}</definedName>
    <definedName name="ㅏㅜ민얼" hidden="1">{#N/A,#N/A,FALSE,"2~8번"}</definedName>
    <definedName name="ㅐㄴ" hidden="1">{#N/A,#N/A,FALSE,"단가표지"}</definedName>
    <definedName name="ㅐㅇ" hidden="1">{#N/A,#N/A,FALSE,"단가표지"}</definedName>
    <definedName name="ㅐㅐ" hidden="1">#REF!</definedName>
    <definedName name="ㅐㅐㅐ">'[17]ABUT수량-A1'!$T$25</definedName>
    <definedName name="ㅐㅑㅕㅐㅕㅑ">[7]Sheet1!$D$205</definedName>
    <definedName name="ㅐㅕㅐㅕㅐㅕㅑㅐ">[7]Sheet1!$D$204</definedName>
    <definedName name="ㅐㅕㅐㅕㅐㅕㅛㅐ">[7]Sheet1!$D$224</definedName>
    <definedName name="ㅐㅕㅑㅐㅕㅐㅕㅑㅐ">[7]Sheet1!$D$223</definedName>
    <definedName name="ㅑ" hidden="1">{#N/A,#N/A,FALSE,"조골재"}</definedName>
    <definedName name="ㅑ_1" hidden="1">{#N/A,#N/A,FALSE,"조골재"}</definedName>
    <definedName name="ㅑㅕㅕㅕ"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ㅑㅡ" hidden="1">{#N/A,#N/A,FALSE,"단가표지"}</definedName>
    <definedName name="ㅓ">#REF!</definedName>
    <definedName name="ㅓ7" hidden="1">{#N/A,#N/A,FALSE,"단가표지"}</definedName>
    <definedName name="ㅓ7_1" hidden="1">{#N/A,#N/A,FALSE,"단가표지"}</definedName>
    <definedName name="ㅓㄴㄱ" hidden="1">[133]실행철강하도!$A$1:$A$4</definedName>
    <definedName name="ㅓㄴㅇ러" hidden="1">{#N/A,#N/A,FALSE,"골재소요량";#N/A,#N/A,FALSE,"골재소요량"}</definedName>
    <definedName name="ㅓㅏ" hidden="1">{#N/A,#N/A,FALSE,"골재소요량";#N/A,#N/A,FALSE,"골재소요량"}</definedName>
    <definedName name="ㅓㅏㅓ" hidden="1">{#N/A,#N/A,FALSE,"조골재"}</definedName>
    <definedName name="ㅓㅏㅣㅓㅣㅓ" hidden="1">{#N/A,#N/A,FALSE,"혼합골재"}</definedName>
    <definedName name="ㅓㅓㅓ"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ㅓㅓㅓㅓㅓㅓㅓㅓㅓ" hidden="1">{#N/A,#N/A,FALSE,"조골재"}</definedName>
    <definedName name="ㅓㅓㅗ" hidden="1">{#N/A,#N/A,FALSE,"조골재"}</definedName>
    <definedName name="ㅓㅗㅅㄹ" hidden="1">{#N/A,#N/A,FALSE,"조골재"}</definedName>
    <definedName name="ㅓㅗㅓ" hidden="1">{#N/A,#N/A,FALSE,"2~8번"}</definedName>
    <definedName name="ㅓㅗㅗㅎㅎㄹㅇㅎㅀㅀㄹ">[7]Sheet1!$H$205</definedName>
    <definedName name="ㅓㅜㅏㅜ"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ㅔ" hidden="1">{#N/A,#N/A,FALSE,"골재소요량";#N/A,#N/A,FALSE,"골재소요량"}</definedName>
    <definedName name="ㅔ3" hidden="1">{#N/A,#N/A,FALSE,"배수1"}</definedName>
    <definedName name="ㅔㅔ" hidden="1">[148]집계표!#REF!</definedName>
    <definedName name="ㅕㅕ" hidden="1">#REF!</definedName>
    <definedName name="ㅗㄷㅀㅇㄴㅀ" hidden="1">{#N/A,#N/A,FALSE,"구조2"}</definedName>
    <definedName name="ㅗㄹ호" hidden="1">{#N/A,#N/A,FALSE,"운반시간"}</definedName>
    <definedName name="ㅗㅂ" hidden="1">{#N/A,#N/A,FALSE,"단가표지"}</definedName>
    <definedName name="ㅗㅅ20">#REF!</definedName>
    <definedName name="ㅗㅅㄱ" hidden="1">{#N/A,#N/A,TRUE,"토적및재료집계";#N/A,#N/A,TRUE,"토적및재료집계";#N/A,#N/A,TRUE,"단위량"}</definedName>
    <definedName name="ㅗㅇㄹㅇㅎㅇ">[7]Sheet1!$L$204</definedName>
    <definedName name="ㅗㅇㄻㄴㄻㄴ" hidden="1">{#N/A,#N/A,FALSE,"배수2"}</definedName>
    <definedName name="ㅗ호" hidden="1">{#N/A,#N/A,FALSE,"조골재"}</definedName>
    <definedName name="ㅗㅑㅐㅗ">[7]Sheet1!#REF!</definedName>
    <definedName name="ㅗㅓ" hidden="1">{#N/A,#N/A,FALSE,"조골재"}</definedName>
    <definedName name="ㅗㅓㅗ" hidden="1">{#N/A,#N/A,FALSE,"골재소요량";#N/A,#N/A,FALSE,"골재소요량"}</definedName>
    <definedName name="ㅗㅗ" hidden="1">{#N/A,#N/A,FALSE,"명세표"}</definedName>
    <definedName name="ㅗㅗㅗㅗ" hidden="1">#REF!</definedName>
    <definedName name="ㅗㅗㅗㅗㅗ" hidden="1">{#N/A,#N/A,FALSE,"전력간선"}</definedName>
    <definedName name="ㅗㅗㅜㅜ" hidden="1">{#N/A,#N/A,FALSE,"조골재"}</definedName>
    <definedName name="ㅗㅗㅜㅜㅜㅜ" hidden="1">{#N/A,#N/A,FALSE,"운반시간"}</definedName>
    <definedName name="ㅗㅜㅗㅜㅗㅜ" hidden="1">{#N/A,#N/A,FALSE,"운반시간"}</definedName>
    <definedName name="ㅗㅜㅗㅜㅗㅜㅗㅗㅗㅗ" hidden="1">{#N/A,#N/A,FALSE,"조골재"}</definedName>
    <definedName name="ㅗㅜㅗㅜㅗㅜㅗㅜㅗㅜ" hidden="1">{#N/A,#N/A,FALSE,"운반시간"}</definedName>
    <definedName name="ㅘ" hidden="1">#REF!</definedName>
    <definedName name="ㅘㅓ" hidden="1">{#N/A,#N/A,FALSE,"운반시간"}</definedName>
    <definedName name="ㅘㅗ허ㅎ" hidden="1">#REF!</definedName>
    <definedName name="ㅙㅣ" hidden="1">#REF!</definedName>
    <definedName name="ㅛ" hidden="1">#REF!</definedName>
    <definedName name="ㅛ쇼ㅛ"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ㅛㅈㅅ" hidden="1">{#N/A,#N/A,FALSE,"골재소요량";#N/A,#N/A,FALSE,"골재소요량"}</definedName>
    <definedName name="ㅛㅗ" hidden="1">{#N/A,#N/A,FALSE,"운반시간"}</definedName>
    <definedName name="ㅛㅛㅛ" hidden="1">[73]날개벽수량표!#REF!</definedName>
    <definedName name="ㅛㅛㅛㅛ" hidden="1">[149]수량산출!$A$1:$A$8561</definedName>
    <definedName name="ㅜ" hidden="1">{#N/A,#N/A,FALSE,"조골재"}</definedName>
    <definedName name="ㅜ_1" hidden="1">{#N/A,#N/A,FALSE,"조골재"}</definedName>
    <definedName name="ㅜㅁㄴ아ㅑ" hidden="1">{#N/A,#N/A,FALSE,"단가표지"}</definedName>
    <definedName name="ㅜ아ㅏ후" hidden="1">{#N/A,#N/A,FALSE,"골재소요량";#N/A,#N/A,FALSE,"골재소요량"}</definedName>
    <definedName name="ㅜㅈ" hidden="1">{#N/A,#N/A,FALSE,"2~8번"}</definedName>
    <definedName name="ㅜㅎ" hidden="1">{#N/A,#N/A,FALSE,"골재소요량";#N/A,#N/A,FALSE,"골재소요량"}</definedName>
    <definedName name="ㅜㅗㅗ" hidden="1">{#N/A,#N/A,FALSE,"2~8번"}</definedName>
    <definedName name="ㅜㅗㅜㅜㅜㅜㅜㅜㅜㅜㅜ" hidden="1">{#N/A,#N/A,FALSE,"2~8번"}</definedName>
    <definedName name="ㅜㅜ" hidden="1">{#N/A,#N/A,FALSE,"단가표지"}</definedName>
    <definedName name="ㅜㅜㅜㅜㅜㅜㅜㅜㅜㅜ" hidden="1">{#N/A,#N/A,FALSE,"조골재"}</definedName>
    <definedName name="ㅜㅜㅜㅜㅜㅜㅜㅜㅜㅜㅜ" hidden="1">{#N/A,#N/A,FALSE,"조골재"}</definedName>
    <definedName name="ㅜㅠㅊ퓨ㅜ" hidden="1">#REF!</definedName>
    <definedName name="ㅠㅁㅇㅀㅁ" hidden="1">{#N/A,#N/A,FALSE,"혼합골재"}</definedName>
    <definedName name="ㅠ뮤ㅐ" hidden="1">#REF!</definedName>
    <definedName name="ㅠ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ㅠㅎㅁ">#REF!</definedName>
    <definedName name="ㅠㅗㅁㅈㄷ">#REF!</definedName>
    <definedName name="ㅠㅗㅠㄷㄱㅁ">#REF!</definedName>
    <definedName name="ㅠㅠ">#REF!</definedName>
    <definedName name="ㅠㅠㅇㄴㅇ" hidden="1">{#N/A,#N/A,FALSE,"표지목차"}</definedName>
    <definedName name="ㅠㅠㅠㅠㅠ" hidden="1">{#N/A,#N/A,FALSE,"2~8번"}</definedName>
    <definedName name="ㅡ" hidden="1">{#N/A,#N/A,FALSE,"2~8번"}</definedName>
    <definedName name="ㅡ_1" hidden="1">{#N/A,#N/A,FALSE,"2~8번"}</definedName>
    <definedName name="ㅡㅂ" hidden="1">{#N/A,#N/A,FALSE,"단가표지"}</definedName>
    <definedName name="ㅡㅗ" hidden="1">{#N/A,#N/A,FALSE,"운반시간"}</definedName>
    <definedName name="ㅡㅡ" hidden="1">{#N/A,#N/A,FALSE,"명세표"}</definedName>
    <definedName name="ㅢㅏㅇ너라ㅓ" hidden="1">{#N/A,#N/A,FALSE,"운반시간"}</definedName>
    <definedName name="ㅣ니"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ㅣㅁ" hidden="1">{#N/A,#N/A,FALSE,"단가표지"}</definedName>
    <definedName name="ㅣㅇ" hidden="1">{#N/A,#N/A,FALSE,"단가표지"}</definedName>
    <definedName name="ㅣㅎㄹㅇㅇ" hidden="1">{#N/A,#N/A,FALSE,"토공2"}</definedName>
    <definedName name="ㅣㅏ" hidden="1">#REF!</definedName>
    <definedName name="ㅣㅏㅓ" hidden="1">{#N/A,#N/A,FALSE,"운반시간"}</definedName>
    <definedName name="ㅣㅏㅓㅣㅏㅓㅣ" hidden="1">{#N/A,#N/A,FALSE,"속도"}</definedName>
    <definedName name="ㅣㅐ" hidden="1">{#N/A,#N/A,FALSE,"운반시간"}</definedName>
    <definedName name="ㅣㅑㅁ어리" hidden="1">{#N/A,#N/A,FALSE,"조골재"}</definedName>
    <definedName name="ㅣㅑ엄리먼ㅇㄹ" hidden="1">{#N/A,#N/A,FALSE,"조골재"}</definedName>
    <definedName name="ㅣㅑㅑ" hidden="1">{#N/A,#N/A,FALSE,"단가표지"}</definedName>
    <definedName name="ㅣㅑㅕㅗ" hidden="1">#REF!</definedName>
    <definedName name="ㅣㅑㅣㅣ" hidden="1">{#N/A,#N/A,FALSE,"혼합골재"}</definedName>
    <definedName name="ㅣㅣ" hidden="1">{#N/A,#N/A,FALSE,"골재소요량";#N/A,#N/A,FALSE,"골재소요량"}</definedName>
    <definedName name="ㅣㅣㅣ">[7]Sheet1!$B$16384</definedName>
    <definedName name="ㅣㅣㅣㅣ" hidden="1">[150]조명시설!#REF!</definedName>
    <definedName name="ㅣㅣㅣㅣㅣ" hidden="1">[150]조명시설!#REF!</definedName>
    <definedName name="ㅣㅣㅣㅣㅣㅣ" hidden="1">[150]조명시설!#REF!</definedName>
  </definedNames>
  <calcPr calcId="162913"/>
</workbook>
</file>

<file path=xl/calcChain.xml><?xml version="1.0" encoding="utf-8"?>
<calcChain xmlns="http://schemas.openxmlformats.org/spreadsheetml/2006/main">
  <c r="P16" i="143" l="1"/>
  <c r="H16" i="18" l="1"/>
  <c r="I16" i="18" s="1"/>
  <c r="H15" i="18"/>
  <c r="I15" i="18" s="1"/>
  <c r="I14" i="18"/>
  <c r="H14" i="18"/>
  <c r="H13" i="18"/>
  <c r="I13" i="18" s="1"/>
  <c r="H12" i="18"/>
  <c r="I12" i="18" s="1"/>
  <c r="H11" i="18"/>
  <c r="H10" i="18"/>
  <c r="H9" i="18"/>
  <c r="H8" i="18"/>
  <c r="H7" i="18"/>
  <c r="H6" i="18"/>
  <c r="H5" i="18"/>
  <c r="H4" i="18"/>
  <c r="I4" i="18" s="1"/>
  <c r="H3" i="18"/>
  <c r="E731" i="197"/>
  <c r="H728" i="197"/>
  <c r="E723" i="197"/>
  <c r="H720" i="197"/>
  <c r="H719" i="197"/>
  <c r="H718" i="197"/>
  <c r="E714" i="197"/>
  <c r="E703" i="197"/>
  <c r="H700" i="197"/>
  <c r="E695" i="197"/>
  <c r="H692" i="197"/>
  <c r="H691" i="197"/>
  <c r="H690" i="197"/>
  <c r="E686" i="197"/>
  <c r="E676" i="197"/>
  <c r="E677" i="197" s="1"/>
  <c r="E675" i="197"/>
  <c r="H672" i="197"/>
  <c r="E667" i="197"/>
  <c r="H664" i="197"/>
  <c r="H663" i="197"/>
  <c r="H662" i="197"/>
  <c r="E658" i="197"/>
  <c r="E647" i="197"/>
  <c r="H644" i="197"/>
  <c r="E639" i="197"/>
  <c r="H636" i="197"/>
  <c r="H635" i="197"/>
  <c r="H634" i="197"/>
  <c r="E630" i="197"/>
  <c r="E648" i="197" s="1"/>
  <c r="E649" i="197" s="1"/>
  <c r="E619" i="197"/>
  <c r="H616" i="197"/>
  <c r="H613" i="197"/>
  <c r="E611" i="197"/>
  <c r="H608" i="197"/>
  <c r="H607" i="197"/>
  <c r="H606" i="197"/>
  <c r="E602" i="197"/>
  <c r="E591" i="197"/>
  <c r="H588" i="197"/>
  <c r="H585" i="197"/>
  <c r="E583" i="197"/>
  <c r="H580" i="197"/>
  <c r="H579" i="197"/>
  <c r="H578" i="197"/>
  <c r="E574" i="197"/>
  <c r="E592" i="197" s="1"/>
  <c r="E593" i="197" s="1"/>
  <c r="E563" i="197"/>
  <c r="H560" i="197"/>
  <c r="H557" i="197"/>
  <c r="E555" i="197"/>
  <c r="H552" i="197"/>
  <c r="H551" i="197"/>
  <c r="H550" i="197"/>
  <c r="E546" i="197"/>
  <c r="E564" i="197" s="1"/>
  <c r="E565" i="197" s="1"/>
  <c r="E535" i="197"/>
  <c r="E527" i="197"/>
  <c r="E518" i="197"/>
  <c r="E536" i="197" s="1"/>
  <c r="E537" i="197" s="1"/>
  <c r="E507" i="197"/>
  <c r="E499" i="197"/>
  <c r="E490" i="197"/>
  <c r="E479" i="197"/>
  <c r="H476" i="197"/>
  <c r="H473" i="197"/>
  <c r="E471" i="197"/>
  <c r="H468" i="197"/>
  <c r="H467" i="197"/>
  <c r="H466" i="197"/>
  <c r="E462" i="197"/>
  <c r="E480" i="197" s="1"/>
  <c r="E481" i="197" s="1"/>
  <c r="E453" i="197"/>
  <c r="E456" i="197" s="1"/>
  <c r="E452" i="197"/>
  <c r="D450" i="197"/>
  <c r="D449" i="197"/>
  <c r="E443" i="197"/>
  <c r="E442" i="197"/>
  <c r="E440" i="197"/>
  <c r="E439" i="197"/>
  <c r="D437" i="197"/>
  <c r="D436" i="197"/>
  <c r="D434" i="197"/>
  <c r="D433" i="197"/>
  <c r="E424" i="197"/>
  <c r="E422" i="197"/>
  <c r="E421" i="197"/>
  <c r="D419" i="197"/>
  <c r="D418" i="197"/>
  <c r="E407" i="197"/>
  <c r="E409" i="197" s="1"/>
  <c r="E406" i="197"/>
  <c r="D404" i="197"/>
  <c r="D403" i="197"/>
  <c r="E391" i="197"/>
  <c r="E389" i="197"/>
  <c r="D388" i="197"/>
  <c r="E382" i="197"/>
  <c r="F380" i="197"/>
  <c r="E380" i="197"/>
  <c r="E378" i="197"/>
  <c r="E377" i="197"/>
  <c r="E375" i="197"/>
  <c r="D374" i="197"/>
  <c r="D373" i="197"/>
  <c r="D371" i="197"/>
  <c r="D370" i="197"/>
  <c r="E361" i="197"/>
  <c r="E363" i="197" s="1"/>
  <c r="E360" i="197"/>
  <c r="D358" i="197"/>
  <c r="D357" i="197"/>
  <c r="D356" i="197"/>
  <c r="E350" i="197"/>
  <c r="E346" i="197"/>
  <c r="E348" i="197" s="1"/>
  <c r="E345" i="197"/>
  <c r="D343" i="197"/>
  <c r="D342" i="197"/>
  <c r="D340" i="197"/>
  <c r="D339" i="197"/>
  <c r="E333" i="197"/>
  <c r="E329" i="197"/>
  <c r="E331" i="197" s="1"/>
  <c r="E328" i="197"/>
  <c r="D326" i="197"/>
  <c r="D325" i="197"/>
  <c r="D323" i="197"/>
  <c r="D322" i="197"/>
  <c r="E316" i="197"/>
  <c r="E312" i="197"/>
  <c r="E314" i="197" s="1"/>
  <c r="E311" i="197"/>
  <c r="D309" i="197"/>
  <c r="D308" i="197"/>
  <c r="D306" i="197"/>
  <c r="D305" i="197"/>
  <c r="E297" i="197"/>
  <c r="E296" i="197"/>
  <c r="D294" i="197"/>
  <c r="D293" i="197"/>
  <c r="D291" i="197"/>
  <c r="D290" i="197"/>
  <c r="E278" i="197"/>
  <c r="D276" i="197"/>
  <c r="D275" i="197"/>
  <c r="D274" i="197"/>
  <c r="E262" i="197"/>
  <c r="D260" i="197"/>
  <c r="D259" i="197"/>
  <c r="E252" i="197"/>
  <c r="E251" i="197"/>
  <c r="E249" i="197"/>
  <c r="E248" i="197"/>
  <c r="D246" i="197"/>
  <c r="D245" i="197"/>
  <c r="D242" i="197"/>
  <c r="D241" i="197"/>
  <c r="E236" i="197"/>
  <c r="E232" i="197"/>
  <c r="E234" i="197" s="1"/>
  <c r="E231" i="197"/>
  <c r="D229" i="197"/>
  <c r="D228" i="197"/>
  <c r="D225" i="197"/>
  <c r="D224" i="197"/>
  <c r="E219" i="197"/>
  <c r="E215" i="197"/>
  <c r="E217" i="197" s="1"/>
  <c r="E214" i="197"/>
  <c r="D211" i="197"/>
  <c r="D209" i="197"/>
  <c r="D208" i="197"/>
  <c r="D207" i="197"/>
  <c r="E202" i="197"/>
  <c r="E198" i="197"/>
  <c r="E200" i="197" s="1"/>
  <c r="E197" i="197"/>
  <c r="D194" i="197"/>
  <c r="E192" i="197"/>
  <c r="D191" i="197"/>
  <c r="D190" i="197"/>
  <c r="D185" i="197"/>
  <c r="E181" i="197"/>
  <c r="E183" i="197" s="1"/>
  <c r="E180" i="197"/>
  <c r="D178" i="197"/>
  <c r="D177" i="197"/>
  <c r="D175" i="197"/>
  <c r="E170" i="197"/>
  <c r="E169" i="197"/>
  <c r="E167" i="197"/>
  <c r="E166" i="197"/>
  <c r="D164" i="197"/>
  <c r="D163" i="197"/>
  <c r="D161" i="197"/>
  <c r="D160" i="197"/>
  <c r="E150" i="197"/>
  <c r="E152" i="197" s="1"/>
  <c r="E149" i="197"/>
  <c r="D147" i="197"/>
  <c r="D146" i="197"/>
  <c r="E140" i="197"/>
  <c r="E138" i="197"/>
  <c r="E136" i="197"/>
  <c r="E135" i="197"/>
  <c r="D135" i="197"/>
  <c r="D133" i="197"/>
  <c r="D132" i="197"/>
  <c r="E130" i="197"/>
  <c r="D129" i="197"/>
  <c r="E127" i="197"/>
  <c r="D126" i="197"/>
  <c r="E116" i="197"/>
  <c r="E118" i="197" s="1"/>
  <c r="E115" i="197"/>
  <c r="D115" i="197"/>
  <c r="D113" i="197"/>
  <c r="D112" i="197"/>
  <c r="E106" i="197"/>
  <c r="F105" i="197"/>
  <c r="E105" i="197"/>
  <c r="F104" i="197"/>
  <c r="E104" i="197"/>
  <c r="E103" i="197"/>
  <c r="E102" i="197"/>
  <c r="D102" i="197"/>
  <c r="D101" i="197"/>
  <c r="D100" i="197"/>
  <c r="D99" i="197"/>
  <c r="D98" i="197"/>
  <c r="D97" i="197"/>
  <c r="E91" i="197"/>
  <c r="E90" i="197"/>
  <c r="F88" i="197"/>
  <c r="F90" i="197" s="1"/>
  <c r="E88" i="197"/>
  <c r="F87" i="197"/>
  <c r="E87" i="197"/>
  <c r="D87" i="197"/>
  <c r="D86" i="197"/>
  <c r="D85" i="197"/>
  <c r="D84" i="197"/>
  <c r="D83" i="197"/>
  <c r="D82" i="197"/>
  <c r="D81" i="197"/>
  <c r="E74" i="197"/>
  <c r="E76" i="197" s="1"/>
  <c r="E73" i="197"/>
  <c r="D73" i="197"/>
  <c r="D71" i="197"/>
  <c r="D70" i="197"/>
  <c r="D68" i="197"/>
  <c r="D67" i="197"/>
  <c r="F58" i="197"/>
  <c r="E56" i="197"/>
  <c r="E58" i="197" s="1"/>
  <c r="E55" i="197"/>
  <c r="D55" i="197"/>
  <c r="D53" i="197"/>
  <c r="D52" i="197"/>
  <c r="F43" i="197"/>
  <c r="E41" i="197"/>
  <c r="E43" i="197" s="1"/>
  <c r="E40" i="197"/>
  <c r="D40" i="197"/>
  <c r="D38" i="197"/>
  <c r="D37" i="197"/>
  <c r="E29" i="197"/>
  <c r="E31" i="197" s="1"/>
  <c r="E28" i="197"/>
  <c r="D28" i="197"/>
  <c r="D26" i="197"/>
  <c r="D25" i="197"/>
  <c r="D23" i="197"/>
  <c r="D22" i="197"/>
  <c r="E13" i="197"/>
  <c r="E11" i="197"/>
  <c r="E10" i="197"/>
  <c r="D10" i="197"/>
  <c r="D8" i="197"/>
  <c r="D7" i="197"/>
  <c r="E506" i="1"/>
  <c r="D505" i="1"/>
  <c r="D504" i="1"/>
  <c r="D489" i="1"/>
  <c r="D474" i="1"/>
  <c r="E467" i="1"/>
  <c r="D466" i="1"/>
  <c r="D465" i="1"/>
  <c r="D464" i="1"/>
  <c r="D463" i="1"/>
  <c r="H462" i="1"/>
  <c r="E469" i="1" s="1"/>
  <c r="D462" i="1"/>
  <c r="E461" i="1"/>
  <c r="D460" i="1"/>
  <c r="D459" i="1"/>
  <c r="D448" i="1"/>
  <c r="D447" i="1"/>
  <c r="E446" i="1"/>
  <c r="D445" i="1"/>
  <c r="D444" i="1"/>
  <c r="D429" i="1"/>
  <c r="D415" i="1"/>
  <c r="D414" i="1"/>
  <c r="E401" i="1"/>
  <c r="D400" i="1"/>
  <c r="D399" i="1"/>
  <c r="E390" i="1"/>
  <c r="D389" i="1"/>
  <c r="D388" i="1"/>
  <c r="E386" i="1"/>
  <c r="D385" i="1"/>
  <c r="D384" i="1"/>
  <c r="D372" i="1"/>
  <c r="D371" i="1"/>
  <c r="D370" i="1"/>
  <c r="D369" i="1"/>
  <c r="D357" i="1"/>
  <c r="D356" i="1"/>
  <c r="D355" i="1"/>
  <c r="D354" i="1"/>
  <c r="D340" i="1"/>
  <c r="D339" i="1"/>
  <c r="D324" i="1"/>
  <c r="D309" i="1"/>
  <c r="D300" i="1"/>
  <c r="D298" i="1"/>
  <c r="D297" i="1"/>
  <c r="D296" i="1"/>
  <c r="D295" i="1"/>
  <c r="D294" i="1"/>
  <c r="D289" i="1"/>
  <c r="D288" i="1"/>
  <c r="D287" i="1"/>
  <c r="D286" i="1"/>
  <c r="D285" i="1"/>
  <c r="D284" i="1"/>
  <c r="D283" i="1"/>
  <c r="D282" i="1"/>
  <c r="D281" i="1"/>
  <c r="D280" i="1"/>
  <c r="D279" i="1"/>
  <c r="D276" i="1"/>
  <c r="D275" i="1"/>
  <c r="D274" i="1"/>
  <c r="D273" i="1"/>
  <c r="D272" i="1"/>
  <c r="D271" i="1"/>
  <c r="D270" i="1"/>
  <c r="D269" i="1"/>
  <c r="D268" i="1"/>
  <c r="D267" i="1"/>
  <c r="D266" i="1"/>
  <c r="D265" i="1"/>
  <c r="E264" i="1"/>
  <c r="D263" i="1"/>
  <c r="D262" i="1"/>
  <c r="D258" i="1"/>
  <c r="D257" i="1"/>
  <c r="D256" i="1"/>
  <c r="D255" i="1"/>
  <c r="D254" i="1"/>
  <c r="E253" i="1"/>
  <c r="D252" i="1"/>
  <c r="D251" i="1"/>
  <c r="D250" i="1"/>
  <c r="D249" i="1"/>
  <c r="D248" i="1"/>
  <c r="D247" i="1"/>
  <c r="D246" i="1"/>
  <c r="D243" i="1"/>
  <c r="D242" i="1"/>
  <c r="D241" i="1"/>
  <c r="D240" i="1"/>
  <c r="D239" i="1"/>
  <c r="D238" i="1"/>
  <c r="D237" i="1"/>
  <c r="E236" i="1"/>
  <c r="D235" i="1"/>
  <c r="D234" i="1"/>
  <c r="D233" i="1"/>
  <c r="D232" i="1"/>
  <c r="E231" i="1"/>
  <c r="D230" i="1"/>
  <c r="D229" i="1"/>
  <c r="E216" i="1"/>
  <c r="D215" i="1"/>
  <c r="D214" i="1"/>
  <c r="D202" i="1"/>
  <c r="D201" i="1"/>
  <c r="D200" i="1"/>
  <c r="D199" i="1"/>
  <c r="D188" i="1"/>
  <c r="D187" i="1"/>
  <c r="E186" i="1"/>
  <c r="D185" i="1"/>
  <c r="D184" i="1"/>
  <c r="D173" i="1"/>
  <c r="D172" i="1"/>
  <c r="E171" i="1"/>
  <c r="D170" i="1"/>
  <c r="D169" i="1"/>
  <c r="D162" i="1"/>
  <c r="D161" i="1"/>
  <c r="D160" i="1"/>
  <c r="D159" i="1"/>
  <c r="D158" i="1"/>
  <c r="D157" i="1"/>
  <c r="E156" i="1"/>
  <c r="D155" i="1"/>
  <c r="D154" i="1"/>
  <c r="D146" i="1"/>
  <c r="D145" i="1"/>
  <c r="D144" i="1"/>
  <c r="D143" i="1"/>
  <c r="D142" i="1"/>
  <c r="D141" i="1"/>
  <c r="E140" i="1"/>
  <c r="D140" i="1"/>
  <c r="D139" i="1"/>
  <c r="D131" i="1"/>
  <c r="D130" i="1"/>
  <c r="D129" i="1"/>
  <c r="D128" i="1"/>
  <c r="D127" i="1"/>
  <c r="D126" i="1"/>
  <c r="D125" i="1"/>
  <c r="D124" i="1"/>
  <c r="D114" i="1"/>
  <c r="D113" i="1"/>
  <c r="D112" i="1"/>
  <c r="E111" i="1"/>
  <c r="D110" i="1"/>
  <c r="D109" i="1"/>
  <c r="D99" i="1"/>
  <c r="D98" i="1"/>
  <c r="D97" i="1"/>
  <c r="E96" i="1"/>
  <c r="D95" i="1"/>
  <c r="D94" i="1"/>
  <c r="D85" i="1"/>
  <c r="D84" i="1"/>
  <c r="D83" i="1"/>
  <c r="D82" i="1"/>
  <c r="E81" i="1"/>
  <c r="D80" i="1"/>
  <c r="D79" i="1"/>
  <c r="D70" i="1"/>
  <c r="D69" i="1"/>
  <c r="D68" i="1"/>
  <c r="D67" i="1"/>
  <c r="E66" i="1"/>
  <c r="D65" i="1"/>
  <c r="D64" i="1"/>
  <c r="D59" i="1"/>
  <c r="D58" i="1"/>
  <c r="D56" i="1"/>
  <c r="D55" i="1"/>
  <c r="D53" i="1"/>
  <c r="D52" i="1"/>
  <c r="D51" i="1"/>
  <c r="E50" i="1"/>
  <c r="B5" i="182" s="1"/>
  <c r="E5" i="182" s="1"/>
  <c r="D50" i="1"/>
  <c r="D49" i="1"/>
  <c r="D34" i="1"/>
  <c r="D26" i="1"/>
  <c r="D25" i="1"/>
  <c r="D24" i="1"/>
  <c r="D23" i="1"/>
  <c r="D22" i="1"/>
  <c r="D21" i="1"/>
  <c r="E20" i="1"/>
  <c r="D20" i="1"/>
  <c r="D19" i="1"/>
  <c r="D7" i="1"/>
  <c r="D6" i="1"/>
  <c r="D5" i="1"/>
  <c r="D4" i="1"/>
  <c r="D24" i="182"/>
  <c r="B24" i="182"/>
  <c r="E24" i="182" s="1"/>
  <c r="A24" i="182"/>
  <c r="E23" i="182"/>
  <c r="D23" i="182"/>
  <c r="B23" i="182"/>
  <c r="A23" i="182"/>
  <c r="D22" i="182"/>
  <c r="B22" i="182"/>
  <c r="E22" i="182" s="1"/>
  <c r="A22" i="182"/>
  <c r="D21" i="182"/>
  <c r="B21" i="182"/>
  <c r="E21" i="182" s="1"/>
  <c r="A21" i="182"/>
  <c r="D20" i="182"/>
  <c r="B20" i="182"/>
  <c r="E20" i="182" s="1"/>
  <c r="A20" i="182"/>
  <c r="D19" i="182"/>
  <c r="B19" i="182"/>
  <c r="E19" i="182" s="1"/>
  <c r="A19" i="182"/>
  <c r="D18" i="182"/>
  <c r="B18" i="182"/>
  <c r="E18" i="182" s="1"/>
  <c r="A18" i="182"/>
  <c r="D17" i="182"/>
  <c r="B17" i="182"/>
  <c r="E17" i="182" s="1"/>
  <c r="A17" i="182"/>
  <c r="D16" i="182"/>
  <c r="B16" i="182"/>
  <c r="E16" i="182" s="1"/>
  <c r="A16" i="182"/>
  <c r="D15" i="182"/>
  <c r="B15" i="182"/>
  <c r="E15" i="182" s="1"/>
  <c r="A15" i="182"/>
  <c r="D14" i="182"/>
  <c r="B14" i="182"/>
  <c r="E14" i="182" s="1"/>
  <c r="A14" i="182"/>
  <c r="D13" i="182"/>
  <c r="B13" i="182"/>
  <c r="E13" i="182" s="1"/>
  <c r="A13" i="182"/>
  <c r="D12" i="182"/>
  <c r="B12" i="182"/>
  <c r="E12" i="182" s="1"/>
  <c r="A12" i="182"/>
  <c r="D11" i="182"/>
  <c r="C11" i="182"/>
  <c r="B11" i="182"/>
  <c r="E11" i="182" s="1"/>
  <c r="A11" i="182"/>
  <c r="D10" i="182"/>
  <c r="B10" i="182"/>
  <c r="E10" i="182" s="1"/>
  <c r="A10" i="182"/>
  <c r="D9" i="182"/>
  <c r="B9" i="182"/>
  <c r="E9" i="182" s="1"/>
  <c r="A9" i="182"/>
  <c r="D8" i="182"/>
  <c r="B8" i="182"/>
  <c r="E8" i="182" s="1"/>
  <c r="A8" i="182"/>
  <c r="D7" i="182"/>
  <c r="B7" i="182"/>
  <c r="E7" i="182" s="1"/>
  <c r="A7" i="182"/>
  <c r="D6" i="182"/>
  <c r="B6" i="182"/>
  <c r="E6" i="182" s="1"/>
  <c r="A6" i="182"/>
  <c r="D5" i="182"/>
  <c r="A5" i="182"/>
  <c r="D4" i="182"/>
  <c r="B4" i="182"/>
  <c r="E4" i="182" s="1"/>
  <c r="A4" i="182"/>
  <c r="C23" i="236"/>
  <c r="C22" i="236"/>
  <c r="C21" i="236"/>
  <c r="C20" i="236"/>
  <c r="C19" i="236"/>
  <c r="C18" i="236"/>
  <c r="D103" i="104"/>
  <c r="D102" i="104"/>
  <c r="D101" i="104"/>
  <c r="B101" i="104"/>
  <c r="D100" i="104"/>
  <c r="B100" i="104"/>
  <c r="D99" i="104"/>
  <c r="B99" i="104"/>
  <c r="D98" i="104"/>
  <c r="B98" i="104"/>
  <c r="D97" i="104"/>
  <c r="B97" i="104"/>
  <c r="D96" i="104"/>
  <c r="B96" i="104"/>
  <c r="D95" i="104"/>
  <c r="B95" i="104"/>
  <c r="D94" i="104"/>
  <c r="B94" i="104"/>
  <c r="D93" i="104"/>
  <c r="B93" i="104"/>
  <c r="D92" i="104"/>
  <c r="B92" i="104"/>
  <c r="D91" i="104"/>
  <c r="B91" i="104"/>
  <c r="D90" i="104"/>
  <c r="B90" i="104"/>
  <c r="E704" i="197" l="1"/>
  <c r="E705" i="197" s="1"/>
  <c r="E508" i="197"/>
  <c r="E509" i="197" s="1"/>
  <c r="E620" i="197"/>
  <c r="E621" i="197" s="1"/>
  <c r="E732" i="197"/>
  <c r="E733" i="197" s="1"/>
  <c r="E25" i="182"/>
  <c r="I3" i="18"/>
  <c r="L3" i="18" s="1"/>
  <c r="M3" i="18" s="1"/>
  <c r="I5" i="18"/>
  <c r="I8" i="18"/>
  <c r="K16" i="114" l="1"/>
  <c r="F16" i="114" s="1"/>
  <c r="I3" i="143" l="1"/>
  <c r="I4" i="143" s="1"/>
  <c r="L5" i="143" l="1"/>
  <c r="L6" i="143" s="1"/>
  <c r="L14" i="143"/>
  <c r="L8" i="143"/>
  <c r="L10" i="143" s="1"/>
  <c r="L9" i="143"/>
  <c r="K3" i="143"/>
  <c r="K4" i="143" s="1"/>
  <c r="L7" i="143" l="1"/>
  <c r="G3" i="143" l="1"/>
  <c r="I35" i="143" s="1"/>
  <c r="L3" i="143" l="1"/>
  <c r="L4" i="143" s="1"/>
  <c r="G4" i="143"/>
  <c r="L13" i="143" l="1"/>
  <c r="L12" i="143"/>
  <c r="L17" i="143"/>
  <c r="L11" i="143"/>
  <c r="L16" i="143"/>
  <c r="L15" i="143"/>
  <c r="L18" i="143" l="1"/>
  <c r="L19" i="143" l="1"/>
  <c r="L20" i="143" s="1"/>
  <c r="P5" i="143" l="1"/>
  <c r="Q5" i="143" s="1"/>
  <c r="P6" i="143"/>
  <c r="P7" i="143" s="1"/>
  <c r="K12" i="114" l="1"/>
  <c r="F12" i="114" s="1"/>
  <c r="K11" i="114"/>
  <c r="K15" i="114" s="1"/>
  <c r="F15" i="114" s="1"/>
  <c r="L27" i="143"/>
  <c r="K10" i="114" s="1"/>
  <c r="F10" i="114" s="1"/>
  <c r="F11" i="114" l="1"/>
</calcChain>
</file>

<file path=xl/sharedStrings.xml><?xml version="1.0" encoding="utf-8"?>
<sst xmlns="http://schemas.openxmlformats.org/spreadsheetml/2006/main" count="3457" uniqueCount="1499">
  <si>
    <t>공       종</t>
    <phoneticPr fontId="0" type="Hiragana"/>
  </si>
  <si>
    <t>규      격</t>
    <phoneticPr fontId="0" type="Hiragana"/>
  </si>
  <si>
    <t>산   출   근   거</t>
    <phoneticPr fontId="0" type="Hiragana"/>
  </si>
  <si>
    <t>수 량</t>
    <phoneticPr fontId="0" type="Hiragana"/>
  </si>
  <si>
    <t>단위</t>
    <phoneticPr fontId="0" type="Hiragana"/>
  </si>
  <si>
    <t>비 고</t>
    <phoneticPr fontId="0" type="Hiragana"/>
  </si>
  <si>
    <t>비  고</t>
    <phoneticPr fontId="0" type="Hiragana"/>
  </si>
  <si>
    <t>총    공    사    비</t>
    <phoneticPr fontId="0" type="Hiragana"/>
  </si>
  <si>
    <t>)</t>
    <phoneticPr fontId="0" type="Hiragana"/>
  </si>
  <si>
    <t>도</t>
    <phoneticPr fontId="0" type="Hiragana"/>
  </si>
  <si>
    <t>부  가  가  치  세</t>
    <phoneticPr fontId="0" type="Hiragana"/>
  </si>
  <si>
    <t>계</t>
    <phoneticPr fontId="0" type="Hiragana"/>
  </si>
  <si>
    <t>1.</t>
    <phoneticPr fontId="0" type="Hiragana"/>
  </si>
  <si>
    <t>식</t>
    <phoneticPr fontId="0" type="Hiragana"/>
  </si>
  <si>
    <t>2.</t>
    <phoneticPr fontId="0" type="Hiragana"/>
  </si>
  <si>
    <t>간접노무비</t>
    <phoneticPr fontId="0" type="Hiragana"/>
  </si>
  <si>
    <t>순공-재+일관</t>
    <phoneticPr fontId="0" type="Hiragana"/>
  </si>
  <si>
    <t>3.</t>
    <phoneticPr fontId="0" type="Hiragana"/>
  </si>
  <si>
    <t>산재보험료</t>
    <phoneticPr fontId="0" type="Hiragana"/>
  </si>
  <si>
    <t>현재이윤</t>
    <phoneticPr fontId="0" type="Hiragana"/>
  </si>
  <si>
    <t>4.</t>
    <phoneticPr fontId="0" type="Hiragana"/>
  </si>
  <si>
    <t>고용보험료</t>
    <phoneticPr fontId="0" type="Hiragana"/>
  </si>
  <si>
    <t>현재율</t>
    <phoneticPr fontId="0" type="Hiragana"/>
  </si>
  <si>
    <t>5.</t>
    <phoneticPr fontId="0" type="Hiragana"/>
  </si>
  <si>
    <t>건강보험료</t>
    <phoneticPr fontId="0" type="Hiragana"/>
  </si>
  <si>
    <t>6.</t>
    <phoneticPr fontId="0" type="Hiragana"/>
  </si>
  <si>
    <t>연금보험료</t>
    <phoneticPr fontId="0" type="Hiragana"/>
  </si>
  <si>
    <t>7.</t>
    <phoneticPr fontId="0" type="Hiragana"/>
  </si>
  <si>
    <t>노인장기요양보험료</t>
    <phoneticPr fontId="0" type="Hiragana"/>
  </si>
  <si>
    <t>건설기계대여대금지급보증서발급금액</t>
    <phoneticPr fontId="0" type="Hiragana"/>
  </si>
  <si>
    <t>9.</t>
    <phoneticPr fontId="0" type="Hiragana"/>
  </si>
  <si>
    <t>산업안전보건관리비</t>
    <phoneticPr fontId="0" type="Hiragana"/>
  </si>
  <si>
    <t>10.</t>
    <phoneticPr fontId="0" type="Hiragana"/>
  </si>
  <si>
    <t>12.</t>
    <phoneticPr fontId="0" type="Hiragana"/>
  </si>
  <si>
    <t>환경보전비</t>
    <phoneticPr fontId="0" type="Hiragana"/>
  </si>
  <si>
    <t>13.</t>
    <phoneticPr fontId="0" type="Hiragana"/>
  </si>
  <si>
    <t>순공사비계</t>
    <phoneticPr fontId="0" type="Hiragana"/>
  </si>
  <si>
    <t>14.</t>
    <phoneticPr fontId="0" type="Hiragana"/>
  </si>
  <si>
    <t>일반관리비</t>
    <phoneticPr fontId="0" type="Hiragana"/>
  </si>
  <si>
    <t>소계 * 6.0%</t>
    <phoneticPr fontId="0" type="Hiragana"/>
  </si>
  <si>
    <t>소계 (1)</t>
    <phoneticPr fontId="0" type="Hiragana"/>
  </si>
  <si>
    <t>이윤</t>
    <phoneticPr fontId="0" type="Hiragana"/>
  </si>
  <si>
    <t>공급가액의 10%</t>
    <phoneticPr fontId="0" type="Hiragana"/>
  </si>
  <si>
    <t>도급액</t>
    <phoneticPr fontId="0" type="Hiragana"/>
  </si>
  <si>
    <t>단 위</t>
    <phoneticPr fontId="0" type="Hiragana"/>
  </si>
  <si>
    <t>품  목</t>
    <phoneticPr fontId="0" type="Hiragana"/>
  </si>
  <si>
    <t>물품식별번호</t>
    <phoneticPr fontId="0" type="Hiragana"/>
  </si>
  <si>
    <t>단  가</t>
    <phoneticPr fontId="0" type="Hiragana"/>
  </si>
  <si>
    <t>업 체 명</t>
    <phoneticPr fontId="0" type="Hiragana"/>
  </si>
  <si>
    <t>연 락 처</t>
    <phoneticPr fontId="0" type="Hiragana"/>
  </si>
  <si>
    <t>금  액</t>
    <phoneticPr fontId="0" type="Hiragana"/>
  </si>
  <si>
    <t>업체별 소계</t>
    <phoneticPr fontId="0" type="Hiragana"/>
  </si>
  <si>
    <t xml:space="preserve">설      계      예      산      서   </t>
    <phoneticPr fontId="0" type="Hiragana"/>
  </si>
  <si>
    <t>구   분</t>
    <phoneticPr fontId="0" type="Hiragana"/>
  </si>
  <si>
    <t>금                                           액</t>
    <phoneticPr fontId="0" type="Hiragana"/>
  </si>
  <si>
    <t>비고</t>
    <phoneticPr fontId="0" type="Hiragana"/>
  </si>
  <si>
    <t>계</t>
    <phoneticPr fontId="0" type="Hiragana"/>
  </si>
  <si>
    <t>8.</t>
    <phoneticPr fontId="0" type="Hiragana"/>
  </si>
  <si>
    <t>퇴직공제부금비</t>
    <phoneticPr fontId="0" type="Hiragana"/>
  </si>
  <si>
    <t>11.</t>
    <phoneticPr fontId="0" type="Hiragana"/>
  </si>
  <si>
    <t>기타경비</t>
    <phoneticPr fontId="0" type="Hiragana"/>
  </si>
  <si>
    <t>건설하도급대금지급보증서발급수수료</t>
    <phoneticPr fontId="0" type="Hiragana"/>
  </si>
  <si>
    <t>15.</t>
    <phoneticPr fontId="0" type="Hiragana"/>
  </si>
  <si>
    <t>공급가액</t>
    <phoneticPr fontId="0" type="Hiragana"/>
  </si>
  <si>
    <t>관급자재</t>
    <phoneticPr fontId="0" type="Hiragana"/>
  </si>
  <si>
    <t>총공사금액</t>
    <phoneticPr fontId="0" type="Hiragana"/>
  </si>
  <si>
    <t>수  량</t>
    <phoneticPr fontId="0" type="Hiragana"/>
  </si>
  <si>
    <t>비</t>
    <phoneticPr fontId="0" type="Hiragana"/>
  </si>
  <si>
    <t>m2</t>
  </si>
  <si>
    <t>m3</t>
    <phoneticPr fontId="0" type="Hiragana"/>
  </si>
  <si>
    <t>m2</t>
    <phoneticPr fontId="0" type="Hiragana"/>
  </si>
  <si>
    <t>터파기</t>
    <phoneticPr fontId="0" type="Hiragana"/>
  </si>
  <si>
    <t>원지반다짐</t>
    <phoneticPr fontId="0" type="Hiragana"/>
  </si>
  <si>
    <t>잔토처리</t>
    <phoneticPr fontId="0" type="Hiragana"/>
  </si>
  <si>
    <t>개소</t>
    <phoneticPr fontId="0" type="Hiragana"/>
  </si>
  <si>
    <t>그외 0.11</t>
    <phoneticPr fontId="0" type="Hiragana"/>
  </si>
  <si>
    <t>일반건설 2.93</t>
    <phoneticPr fontId="0" type="Hiragana"/>
  </si>
  <si>
    <t>단위</t>
    <phoneticPr fontId="0" type="Hiragana"/>
  </si>
  <si>
    <t>m3</t>
    <phoneticPr fontId="0" type="Hiragana"/>
  </si>
  <si>
    <t>직접노무비의 4.5%</t>
    <phoneticPr fontId="0" type="Hiragana"/>
  </si>
  <si>
    <t>조달수수료</t>
    <phoneticPr fontId="0" type="Hiragana"/>
  </si>
  <si>
    <t>부가가치세</t>
    <phoneticPr fontId="0" type="Hiragana"/>
  </si>
  <si>
    <t>관급자재리스트</t>
    <phoneticPr fontId="0" type="Hiragana"/>
  </si>
  <si>
    <t>설계자</t>
    <phoneticPr fontId="0" type="Hiragana"/>
  </si>
  <si>
    <t>설 계</t>
    <phoneticPr fontId="0" type="Hiragana"/>
  </si>
  <si>
    <t>ea</t>
    <phoneticPr fontId="0" type="Hiragana"/>
  </si>
  <si>
    <t>2천만원이상</t>
    <phoneticPr fontId="0" type="Hiragana"/>
  </si>
  <si>
    <t>1억이상</t>
    <phoneticPr fontId="0" type="Hiragana"/>
  </si>
  <si>
    <t>-</t>
  </si>
  <si>
    <t>(</t>
    <phoneticPr fontId="0" type="Hiragana"/>
  </si>
  <si>
    <t>급</t>
    <phoneticPr fontId="0" type="Hiragana"/>
  </si>
  <si>
    <t>(순공사비 + 일반관리비 -재료비) * 15%이내</t>
    <phoneticPr fontId="0" type="Hiragana"/>
  </si>
  <si>
    <t>1개월이상</t>
    <phoneticPr fontId="0" type="Hiragana"/>
  </si>
  <si>
    <t>노무비의 1.01%</t>
    <phoneticPr fontId="0" type="Hiragana"/>
  </si>
  <si>
    <t>금액</t>
    <phoneticPr fontId="0" type="Hiragana"/>
  </si>
  <si>
    <t>단가</t>
    <phoneticPr fontId="0" type="Hiragana"/>
  </si>
  <si>
    <t>경        비</t>
    <phoneticPr fontId="0" type="Hiragana"/>
  </si>
  <si>
    <t>노   무   비</t>
    <phoneticPr fontId="0" type="Hiragana"/>
  </si>
  <si>
    <t>재   료   비</t>
    <phoneticPr fontId="0" type="Hiragana"/>
  </si>
  <si>
    <t>수   량</t>
    <phoneticPr fontId="0" type="Hiragana"/>
  </si>
  <si>
    <t>규         격</t>
    <phoneticPr fontId="0" type="Hiragana"/>
  </si>
  <si>
    <t>m</t>
    <phoneticPr fontId="0" type="Hiragana"/>
  </si>
  <si>
    <t>T60</t>
    <phoneticPr fontId="0" type="Hiragana"/>
  </si>
  <si>
    <t>인조화강석블럭</t>
  </si>
  <si>
    <t>(관급)4%할증</t>
    <phoneticPr fontId="0" type="Hiragana"/>
  </si>
  <si>
    <t>블럭깔기</t>
  </si>
  <si>
    <t>150x150x1,000</t>
    <phoneticPr fontId="0" type="Hiragana"/>
  </si>
  <si>
    <t>되메우기 및 다짐</t>
    <phoneticPr fontId="0" type="Hiragana"/>
  </si>
  <si>
    <t>화강석경계석</t>
    <phoneticPr fontId="0" type="Hiragana"/>
  </si>
  <si>
    <t>(관급)3%할증</t>
    <phoneticPr fontId="0" type="Hiragana"/>
  </si>
  <si>
    <t>경계석설치</t>
    <phoneticPr fontId="0" type="Hiragana"/>
  </si>
  <si>
    <t xml:space="preserve"> 1.0m</t>
    <phoneticPr fontId="0" type="Hiragana"/>
  </si>
  <si>
    <t>직선,곡선</t>
    <phoneticPr fontId="0" type="Hiragana"/>
  </si>
  <si>
    <t>본</t>
    <phoneticPr fontId="0" type="Hiragana"/>
  </si>
  <si>
    <t>비 고</t>
    <phoneticPr fontId="0" type="Hiragana"/>
  </si>
  <si>
    <t>수   량</t>
    <phoneticPr fontId="0" type="Hiragana"/>
  </si>
  <si>
    <t>단 위</t>
    <phoneticPr fontId="0" type="Hiragana"/>
  </si>
  <si>
    <t>규 격</t>
    <phoneticPr fontId="0" type="Hiragana"/>
  </si>
  <si>
    <t>구 분</t>
    <phoneticPr fontId="0" type="Hiragana"/>
  </si>
  <si>
    <t>수량표</t>
    <phoneticPr fontId="0" type="Hiragana"/>
  </si>
  <si>
    <t>1. 철거공사</t>
    <phoneticPr fontId="0" type="Hiragana"/>
  </si>
  <si>
    <t>4. 관급자재</t>
    <phoneticPr fontId="0" type="Hiragana"/>
  </si>
  <si>
    <t>m</t>
    <phoneticPr fontId="0" type="Hiragana"/>
  </si>
  <si>
    <t>m</t>
  </si>
  <si>
    <t>기계+인력</t>
  </si>
  <si>
    <t>m3</t>
  </si>
  <si>
    <t>kg</t>
  </si>
  <si>
    <t>관    급    자    재</t>
    <phoneticPr fontId="0" type="Hiragana"/>
  </si>
  <si>
    <t>공   급   가   액</t>
    <phoneticPr fontId="0" type="Hiragana"/>
  </si>
  <si>
    <t xml:space="preserve"> 순공사비의 0.081%</t>
    <phoneticPr fontId="0" type="Hiragana"/>
  </si>
  <si>
    <t>직접노무비의 2.3%</t>
    <phoneticPr fontId="0" type="Hiragana"/>
  </si>
  <si>
    <t>-</t>
    <phoneticPr fontId="0" type="Hiragana"/>
  </si>
  <si>
    <t>ea</t>
    <phoneticPr fontId="0" type="Hiragana"/>
  </si>
  <si>
    <t>터파기</t>
    <phoneticPr fontId="0" type="Hiragana"/>
  </si>
  <si>
    <t>기계</t>
    <phoneticPr fontId="0" type="Hiragana"/>
  </si>
  <si>
    <t>잔토처리</t>
    <phoneticPr fontId="0" type="Hiragana"/>
  </si>
  <si>
    <t>되메우기 및 다짐</t>
    <phoneticPr fontId="0" type="Hiragana"/>
  </si>
  <si>
    <t>터파기량-잔토처리량</t>
    <phoneticPr fontId="0" type="Hiragana"/>
  </si>
  <si>
    <t>기계</t>
    <phoneticPr fontId="0" type="Hiragana"/>
  </si>
  <si>
    <t>혼합골재</t>
    <phoneticPr fontId="0" type="Hiragana"/>
  </si>
  <si>
    <t>T100</t>
    <phoneticPr fontId="0" type="Hiragana"/>
  </si>
  <si>
    <t>4%할증</t>
    <phoneticPr fontId="0" type="Hiragana"/>
  </si>
  <si>
    <t>혼합골재포설 및 다짐</t>
    <phoneticPr fontId="0" type="Hiragana"/>
  </si>
  <si>
    <t>모래</t>
    <phoneticPr fontId="0" type="Hiragana"/>
  </si>
  <si>
    <t xml:space="preserve"> 터파기량-잔토처리량</t>
    <phoneticPr fontId="0" type="Hiragana"/>
  </si>
  <si>
    <t>합판거푸집</t>
    <phoneticPr fontId="0" type="Hiragana"/>
  </si>
  <si>
    <t>6회</t>
    <phoneticPr fontId="0" type="Hiragana"/>
  </si>
  <si>
    <t>콘크리트</t>
    <phoneticPr fontId="0" type="Hiragana"/>
  </si>
  <si>
    <t>25-18-8</t>
    <phoneticPr fontId="0" type="Hiragana"/>
  </si>
  <si>
    <t>3%할증</t>
    <phoneticPr fontId="0" type="Hiragana"/>
  </si>
  <si>
    <t>콘크리트타설</t>
    <phoneticPr fontId="0" type="Hiragana"/>
  </si>
  <si>
    <t>무근구조물</t>
    <phoneticPr fontId="0" type="Hiragana"/>
  </si>
  <si>
    <t>버림콘크리트</t>
    <phoneticPr fontId="0" type="Hiragana"/>
  </si>
  <si>
    <t>25-18-80</t>
    <phoneticPr fontId="0" type="Hiragana"/>
  </si>
  <si>
    <t>3%할증</t>
    <phoneticPr fontId="0" type="Hiragana"/>
  </si>
  <si>
    <t xml:space="preserve"> ▣ 우수관 설치</t>
    <phoneticPr fontId="0" type="Hiragana"/>
  </si>
  <si>
    <t>D300</t>
    <phoneticPr fontId="0" type="Hiragana"/>
  </si>
  <si>
    <t>이중벽관</t>
    <phoneticPr fontId="0" type="Hiragana"/>
  </si>
  <si>
    <t>터파기</t>
  </si>
  <si>
    <t>잔토처리</t>
  </si>
  <si>
    <t>되메우기및다짐</t>
    <phoneticPr fontId="0" type="Hiragana"/>
  </si>
  <si>
    <t>터파기량-잔토처리량</t>
  </si>
  <si>
    <t>우수관</t>
  </si>
  <si>
    <t>D300</t>
  </si>
  <si>
    <t>우수관 설치</t>
  </si>
  <si>
    <t>기계+인력</t>
    <phoneticPr fontId="0" type="Hiragana"/>
  </si>
  <si>
    <t>콘크리트타설</t>
    <phoneticPr fontId="0" type="Hiragana"/>
  </si>
  <si>
    <t>무근</t>
    <phoneticPr fontId="0" type="Hiragana"/>
  </si>
  <si>
    <t>집수정</t>
    <phoneticPr fontId="0" type="Hiragana"/>
  </si>
  <si>
    <t>500x500</t>
    <phoneticPr fontId="0" type="Hiragana"/>
  </si>
  <si>
    <t>집수정 설치</t>
    <phoneticPr fontId="0" type="Hiragana"/>
  </si>
  <si>
    <t>600x600</t>
    <phoneticPr fontId="0" type="Hiragana"/>
  </si>
  <si>
    <t>500x500</t>
    <phoneticPr fontId="0" type="Hiragana"/>
  </si>
  <si>
    <t>직접노무비의 3.545%</t>
    <phoneticPr fontId="0" type="Hiragana"/>
  </si>
  <si>
    <t>ea</t>
    <phoneticPr fontId="0" type="Hiragana"/>
  </si>
  <si>
    <t>m2</t>
    <phoneticPr fontId="0" type="Hiragana"/>
  </si>
  <si>
    <t>식</t>
    <phoneticPr fontId="0" type="Hiragana"/>
  </si>
  <si>
    <t>ea</t>
    <phoneticPr fontId="0" type="Hiragana"/>
  </si>
  <si>
    <t>총        액</t>
    <phoneticPr fontId="0" type="Hiragana"/>
  </si>
  <si>
    <t>콘크리트</t>
  </si>
  <si>
    <t xml:space="preserve"> ▣ 녹지경계석</t>
    <phoneticPr fontId="0" type="Hiragana"/>
  </si>
  <si>
    <t xml:space="preserve"> ▣ 재료분리경계석</t>
    <phoneticPr fontId="0" type="Hiragana"/>
  </si>
  <si>
    <t>6회</t>
    <phoneticPr fontId="0" type="Hiragana"/>
  </si>
  <si>
    <t>m2</t>
    <phoneticPr fontId="0" type="Hiragana"/>
  </si>
  <si>
    <t>콘크리트</t>
    <phoneticPr fontId="0" type="Hiragana"/>
  </si>
  <si>
    <t>25-18-8</t>
    <phoneticPr fontId="0" type="Hiragana"/>
  </si>
  <si>
    <t>m3</t>
    <phoneticPr fontId="0" type="Hiragana"/>
  </si>
  <si>
    <t>3%할증</t>
    <phoneticPr fontId="0" type="Hiragana"/>
  </si>
  <si>
    <t>콘크리트타설</t>
    <phoneticPr fontId="0" type="Hiragana"/>
  </si>
  <si>
    <t>무근구조물</t>
    <phoneticPr fontId="0" type="Hiragana"/>
  </si>
  <si>
    <t>화강석경계석</t>
    <phoneticPr fontId="0" type="Hiragana"/>
  </si>
  <si>
    <t>150x150x1,000</t>
    <phoneticPr fontId="0" type="Hiragana"/>
  </si>
  <si>
    <t>m</t>
    <phoneticPr fontId="0" type="Hiragana"/>
  </si>
  <si>
    <t>(관급)3%할증</t>
    <phoneticPr fontId="0" type="Hiragana"/>
  </si>
  <si>
    <t>경계석설치</t>
    <phoneticPr fontId="0" type="Hiragana"/>
  </si>
  <si>
    <t xml:space="preserve"> 1.0m</t>
    <phoneticPr fontId="0" type="Hiragana"/>
  </si>
  <si>
    <t>T40</t>
    <phoneticPr fontId="0" type="Hiragana"/>
  </si>
  <si>
    <t>-</t>
    <phoneticPr fontId="0" type="Hiragana"/>
  </si>
  <si>
    <t>TON</t>
  </si>
  <si>
    <t>혼합골재</t>
  </si>
  <si>
    <t>합판거푸집</t>
  </si>
  <si>
    <t>품         목</t>
    <phoneticPr fontId="0" type="Hiragana"/>
  </si>
  <si>
    <t>ea</t>
    <phoneticPr fontId="0" type="Hiragana"/>
  </si>
  <si>
    <t>ton</t>
    <phoneticPr fontId="0" type="Hiragana"/>
  </si>
  <si>
    <t>150x250x1,200</t>
    <phoneticPr fontId="0" type="Hiragana"/>
  </si>
  <si>
    <t>본</t>
    <phoneticPr fontId="0" type="Hiragana"/>
  </si>
  <si>
    <t>W2,000xH1,200</t>
    <phoneticPr fontId="0" type="Hiragana"/>
  </si>
  <si>
    <t>경간</t>
    <phoneticPr fontId="0" type="Hiragana"/>
  </si>
  <si>
    <t>본</t>
    <phoneticPr fontId="0" type="Hiragana"/>
  </si>
  <si>
    <t>(관급)</t>
    <phoneticPr fontId="0" type="Hiragana"/>
  </si>
  <si>
    <t>업체 제공 (1본당 0.019TON)</t>
    <phoneticPr fontId="0" type="Hiragana"/>
  </si>
  <si>
    <t>TON</t>
    <phoneticPr fontId="0" type="Hiragana"/>
  </si>
  <si>
    <t>150x250x1,200</t>
    <phoneticPr fontId="0" type="Hiragana"/>
  </si>
  <si>
    <t>트랜치</t>
    <phoneticPr fontId="0" type="Hiragana"/>
  </si>
  <si>
    <t>트랜치설치</t>
    <phoneticPr fontId="0" type="Hiragana"/>
  </si>
  <si>
    <t>T80</t>
    <phoneticPr fontId="0" type="Hiragana"/>
  </si>
  <si>
    <t>200x200xT80</t>
    <phoneticPr fontId="0" type="Hiragana"/>
  </si>
  <si>
    <t>m2</t>
    <phoneticPr fontId="0" type="Hiragana"/>
  </si>
  <si>
    <t>m3</t>
    <phoneticPr fontId="0" type="Hiragana"/>
  </si>
  <si>
    <t>몰탈</t>
    <phoneticPr fontId="0" type="Hiragana"/>
  </si>
  <si>
    <t>판석</t>
    <phoneticPr fontId="0" type="Hiragana"/>
  </si>
  <si>
    <t>T30</t>
    <phoneticPr fontId="0" type="Hiragana"/>
  </si>
  <si>
    <t>(관급)10%할증</t>
    <phoneticPr fontId="0" type="Hiragana"/>
  </si>
  <si>
    <t>판석깔기</t>
    <phoneticPr fontId="0" type="Hiragana"/>
  </si>
  <si>
    <t xml:space="preserve"> ▣ 판석포장</t>
    <phoneticPr fontId="0" type="Hiragana"/>
  </si>
  <si>
    <t xml:space="preserve"> ▣ 인조화강석블럭포장</t>
    <phoneticPr fontId="0" type="Hiragana"/>
  </si>
  <si>
    <t>T50</t>
  </si>
  <si>
    <t>도로재포장</t>
  </si>
  <si>
    <t>아스콘</t>
  </si>
  <si>
    <t>절삭 후 아스팔트덧씌우기</t>
  </si>
  <si>
    <t>텍코팅</t>
  </si>
  <si>
    <t>프라임코팅</t>
  </si>
  <si>
    <t>4%할증</t>
  </si>
  <si>
    <t>보조기층 포설 및 다짐</t>
  </si>
  <si>
    <t>아스콘(기층)</t>
  </si>
  <si>
    <t>기층 포설</t>
  </si>
  <si>
    <t>아스콘(표층)</t>
  </si>
  <si>
    <t>표층 포설</t>
  </si>
  <si>
    <t>T150</t>
    <phoneticPr fontId="0" type="Hiragana"/>
  </si>
  <si>
    <t>직선</t>
    <phoneticPr fontId="0" type="Hiragana"/>
  </si>
  <si>
    <t>200x250x1,000</t>
  </si>
  <si>
    <t>4회</t>
  </si>
  <si>
    <t>25-210-8</t>
  </si>
  <si>
    <t>콘크리트 타설</t>
  </si>
  <si>
    <t>무근</t>
  </si>
  <si>
    <t>화강석경계석</t>
  </si>
  <si>
    <t xml:space="preserve"> 1.0m*1.03(3%할증) = 1.03</t>
  </si>
  <si>
    <t>화강석경계석 설치</t>
  </si>
  <si>
    <t xml:space="preserve"> 1.0m</t>
  </si>
  <si>
    <t>직선</t>
    <phoneticPr fontId="0" type="Hiragana"/>
  </si>
  <si>
    <t>200x100x1,000</t>
  </si>
  <si>
    <t>3%할증</t>
    <phoneticPr fontId="0" type="Hiragana"/>
  </si>
  <si>
    <t>디자인그레이팅</t>
    <phoneticPr fontId="0" type="Hiragana"/>
  </si>
  <si>
    <t>디자인그레이팅 설치</t>
    <phoneticPr fontId="0" type="Hiragana"/>
  </si>
  <si>
    <t>150x700x1,200</t>
    <phoneticPr fontId="0" type="Hiragana"/>
  </si>
  <si>
    <t xml:space="preserve"> ▣ 날개벽</t>
    <phoneticPr fontId="0" type="Hiragana"/>
  </si>
  <si>
    <t>이형철근</t>
    <phoneticPr fontId="0" type="Hiragana"/>
  </si>
  <si>
    <t>5%할증</t>
  </si>
  <si>
    <t>철근가공 및 조립</t>
    <phoneticPr fontId="0" type="Hiragana"/>
  </si>
  <si>
    <t>ton</t>
    <phoneticPr fontId="0" type="Hiragana"/>
  </si>
  <si>
    <t>3%할증</t>
    <phoneticPr fontId="0" type="Hiragana"/>
  </si>
  <si>
    <t>T30</t>
    <phoneticPr fontId="0" type="Hiragana"/>
  </si>
  <si>
    <t>판석(측면)</t>
    <phoneticPr fontId="0" type="Hiragana"/>
  </si>
  <si>
    <t>석재판붙임(앵커지지)</t>
    <phoneticPr fontId="0" type="Hiragana"/>
  </si>
  <si>
    <t>판석(두겁석)</t>
    <phoneticPr fontId="0" type="Hiragana"/>
  </si>
  <si>
    <t>T50</t>
    <phoneticPr fontId="0" type="Hiragana"/>
  </si>
  <si>
    <t>석재판붙임(습식)</t>
    <phoneticPr fontId="0" type="Hiragana"/>
  </si>
  <si>
    <t>m2</t>
    <phoneticPr fontId="0" type="Hiragana"/>
  </si>
  <si>
    <t>식</t>
    <phoneticPr fontId="0" type="Hiragana"/>
  </si>
  <si>
    <t>D13</t>
    <phoneticPr fontId="0" type="Hiragana"/>
  </si>
  <si>
    <t>T20</t>
    <phoneticPr fontId="0" type="Hiragana"/>
  </si>
  <si>
    <t xml:space="preserve"> ▣ 계단</t>
    <phoneticPr fontId="0" type="Hiragana"/>
  </si>
  <si>
    <t>계단석</t>
    <phoneticPr fontId="0" type="Hiragana"/>
  </si>
  <si>
    <t>500x220x1,000</t>
    <phoneticPr fontId="0" type="Hiragana"/>
  </si>
  <si>
    <t>계단석놓기</t>
    <phoneticPr fontId="0" type="Hiragana"/>
  </si>
  <si>
    <t>석고보드면 바탕만들기</t>
    <phoneticPr fontId="0" type="Hiragana"/>
  </si>
  <si>
    <t>올퍼티</t>
    <phoneticPr fontId="0" type="Hiragana"/>
  </si>
  <si>
    <t>m2</t>
    <phoneticPr fontId="0" type="Hiragana"/>
  </si>
  <si>
    <t>석고보드</t>
    <phoneticPr fontId="0" type="Hiragana"/>
  </si>
  <si>
    <t>석고판 설치</t>
    <phoneticPr fontId="0" type="Hiragana"/>
  </si>
  <si>
    <t xml:space="preserve">콘크리트 바탕만들기 </t>
    <phoneticPr fontId="0" type="Hiragana"/>
  </si>
  <si>
    <t xml:space="preserve">수성페인트 롤러칠 </t>
    <phoneticPr fontId="0" type="Hiragana"/>
  </si>
  <si>
    <t>2회</t>
    <phoneticPr fontId="0" type="Hiragana"/>
  </si>
  <si>
    <t>데코타일 교체</t>
    <phoneticPr fontId="0" type="Hiragana"/>
  </si>
  <si>
    <t>유리청소</t>
    <phoneticPr fontId="0" type="Hiragana"/>
  </si>
  <si>
    <t>데코타일</t>
    <phoneticPr fontId="0" type="Hiragana"/>
  </si>
  <si>
    <t>T3x450x450</t>
    <phoneticPr fontId="0" type="Hiragana"/>
  </si>
  <si>
    <t>폴리카보네이트 평판</t>
    <phoneticPr fontId="0" type="Hiragana"/>
  </si>
  <si>
    <t>T5x500x4,000</t>
    <phoneticPr fontId="0" type="Hiragana"/>
  </si>
  <si>
    <t>T5x200x4,000</t>
    <phoneticPr fontId="0" type="Hiragana"/>
  </si>
  <si>
    <t>지붕 재설치</t>
    <phoneticPr fontId="0" type="Hiragana"/>
  </si>
  <si>
    <t>철재면 바탕만들기</t>
    <phoneticPr fontId="0" type="Hiragana"/>
  </si>
  <si>
    <t>조합유성페인트칠</t>
    <phoneticPr fontId="0" type="Hiragana"/>
  </si>
  <si>
    <t xml:space="preserve"> ▣ 표석A 이설</t>
    <phoneticPr fontId="0" type="Hiragana"/>
  </si>
  <si>
    <t>표석 이설</t>
    <phoneticPr fontId="0" type="Hiragana"/>
  </si>
  <si>
    <t>H2,750</t>
    <phoneticPr fontId="0" type="Hiragana"/>
  </si>
  <si>
    <t>3500x1500x250</t>
    <phoneticPr fontId="0" type="Hiragana"/>
  </si>
  <si>
    <t>1400x1250x950</t>
    <phoneticPr fontId="0" type="Hiragana"/>
  </si>
  <si>
    <t xml:space="preserve"> ▣ 표석B 이설</t>
    <phoneticPr fontId="0" type="Hiragana"/>
  </si>
  <si>
    <t>2,000x1,000x300</t>
    <phoneticPr fontId="0" type="Hiragana"/>
  </si>
  <si>
    <t>2000x1000x300</t>
    <phoneticPr fontId="0" type="Hiragana"/>
  </si>
  <si>
    <t>직접노무비의 14.3%</t>
    <phoneticPr fontId="0" type="Hiragana"/>
  </si>
  <si>
    <t>노무비의 3.56%</t>
    <phoneticPr fontId="0" type="Hiragana"/>
  </si>
  <si>
    <t>건강보험료의 12.95%</t>
    <phoneticPr fontId="0" type="Hiragana"/>
  </si>
  <si>
    <t>■ 공사명 : 과천시민회관 시계탑광장 조경시설 개선공사</t>
    <phoneticPr fontId="0" type="Hiragana"/>
  </si>
  <si>
    <t>과천시민회관 시계탑광장 조경시설 개선공사</t>
    <phoneticPr fontId="0" type="Hiragana"/>
  </si>
  <si>
    <t xml:space="preserve"> ▣ 현수막게시대 이설</t>
    <phoneticPr fontId="0" type="Hiragana"/>
  </si>
  <si>
    <t>기초</t>
    <phoneticPr fontId="0" type="Hiragana"/>
  </si>
  <si>
    <t>L6,000</t>
    <phoneticPr fontId="0" type="Hiragana"/>
  </si>
  <si>
    <t>스테인레스 사각</t>
    <phoneticPr fontId="0" type="Hiragana"/>
  </si>
  <si>
    <t>250x110x3000</t>
    <phoneticPr fontId="0" type="Hiragana"/>
  </si>
  <si>
    <t>스테인레스 평</t>
    <phoneticPr fontId="0" type="Hiragana"/>
  </si>
  <si>
    <t>6000x400</t>
    <phoneticPr fontId="0" type="Hiragana"/>
  </si>
  <si>
    <t>kg</t>
    <phoneticPr fontId="0" type="Hiragana"/>
  </si>
  <si>
    <t>kg</t>
    <phoneticPr fontId="0" type="Hiragana"/>
  </si>
  <si>
    <t>현수막게시대 재설치</t>
    <phoneticPr fontId="0" type="Hiragana"/>
  </si>
  <si>
    <t>-</t>
    <phoneticPr fontId="0" type="Hiragana"/>
  </si>
  <si>
    <t>ea</t>
    <phoneticPr fontId="0" type="Hiragana"/>
  </si>
  <si>
    <t>850x700x350</t>
    <phoneticPr fontId="0" type="Hiragana"/>
  </si>
  <si>
    <t>캐노피부</t>
    <phoneticPr fontId="0" type="Hiragana"/>
  </si>
  <si>
    <t>현관부</t>
    <phoneticPr fontId="0" type="Hiragana"/>
  </si>
  <si>
    <t xml:space="preserve"> ▣ 휴게실 정비</t>
    <phoneticPr fontId="0" type="Hiragana"/>
  </si>
  <si>
    <t>판유리</t>
    <phoneticPr fontId="0" type="Hiragana"/>
  </si>
  <si>
    <t>300x1800</t>
    <phoneticPr fontId="0" type="Hiragana"/>
  </si>
  <si>
    <t>판유리 설치</t>
    <phoneticPr fontId="0" type="Hiragana"/>
  </si>
  <si>
    <t>판유리 철거</t>
    <phoneticPr fontId="0" type="Hiragana"/>
  </si>
  <si>
    <t>m3</t>
    <phoneticPr fontId="0" type="Hiragana"/>
  </si>
  <si>
    <t>기계+인력</t>
    <phoneticPr fontId="0" type="Hiragana"/>
  </si>
  <si>
    <t>25-18-80</t>
    <phoneticPr fontId="0" type="Hiragana"/>
  </si>
  <si>
    <t>집수정</t>
    <phoneticPr fontId="0" type="Hiragana"/>
  </si>
  <si>
    <t>집수정설치</t>
    <phoneticPr fontId="0" type="Hiragana"/>
  </si>
  <si>
    <t>-</t>
    <phoneticPr fontId="0" type="Hiragana"/>
  </si>
  <si>
    <t>업체 제공 (1본당 0.019ton)</t>
    <phoneticPr fontId="0" type="Hiragana"/>
  </si>
  <si>
    <t>ton</t>
    <phoneticPr fontId="0" type="Hiragana"/>
  </si>
  <si>
    <t xml:space="preserve"> ▣ 인조잔디 부착</t>
    <phoneticPr fontId="0" type="Hiragana"/>
  </si>
  <si>
    <t>맨홀</t>
    <phoneticPr fontId="0" type="Hiragana"/>
  </si>
  <si>
    <t>인조잔디</t>
    <phoneticPr fontId="0" type="Hiragana"/>
  </si>
  <si>
    <t>접착제</t>
    <phoneticPr fontId="0" type="Hiragana"/>
  </si>
  <si>
    <t>21mm조경용</t>
    <phoneticPr fontId="0" type="Hiragana"/>
  </si>
  <si>
    <t>인조잔디 부착</t>
    <phoneticPr fontId="0" type="Hiragana"/>
  </si>
  <si>
    <t>T150</t>
    <phoneticPr fontId="0" type="Hiragana"/>
  </si>
  <si>
    <t>디자인그레이팅</t>
    <phoneticPr fontId="0" type="Hiragana"/>
  </si>
  <si>
    <t>반출토공집계표</t>
    <phoneticPr fontId="0" type="Hiragana"/>
  </si>
  <si>
    <t>되메우기</t>
    <phoneticPr fontId="0" type="Hiragana"/>
  </si>
  <si>
    <t>수량</t>
    <phoneticPr fontId="0" type="Hiragana"/>
  </si>
  <si>
    <t>잔토처리(m3)</t>
    <phoneticPr fontId="0" type="Hiragana"/>
  </si>
  <si>
    <t>T500</t>
    <phoneticPr fontId="0" type="Hiragana"/>
  </si>
  <si>
    <t>잔디</t>
    <phoneticPr fontId="0" type="Hiragana"/>
  </si>
  <si>
    <t>잔디보호매트</t>
    <phoneticPr fontId="0" type="Hiragana"/>
  </si>
  <si>
    <t>500x500x29</t>
    <phoneticPr fontId="0" type="Hiragana"/>
  </si>
  <si>
    <t>T300</t>
    <phoneticPr fontId="0" type="Hiragana"/>
  </si>
  <si>
    <t xml:space="preserve"> ▣ 잔디보호매트</t>
    <phoneticPr fontId="0" type="Hiragana"/>
  </si>
  <si>
    <t>반출토량(m3)</t>
    <phoneticPr fontId="0" type="Hiragana"/>
  </si>
  <si>
    <t>합계</t>
    <phoneticPr fontId="0" type="Hiragana"/>
  </si>
  <si>
    <t xml:space="preserve"> (재료비+노무비)*5.8%</t>
    <phoneticPr fontId="0" type="Hiragana"/>
  </si>
  <si>
    <t xml:space="preserve"> 순공사비의 0.8%</t>
    <phoneticPr fontId="0" type="Hiragana"/>
  </si>
  <si>
    <t>600x600xT30</t>
    <phoneticPr fontId="0" type="Hiragana"/>
  </si>
  <si>
    <t>혼합골재 포설 및 다짐</t>
    <phoneticPr fontId="0" type="Hiragana"/>
  </si>
  <si>
    <t>5%할증(관급)</t>
    <phoneticPr fontId="0" type="Hiragana"/>
  </si>
  <si>
    <t>3%할증(관급)</t>
    <phoneticPr fontId="0" type="Hiragana"/>
  </si>
  <si>
    <t xml:space="preserve"> ▣ 안전유도블럭포장</t>
    <phoneticPr fontId="0" type="Hiragana"/>
  </si>
  <si>
    <t>점형,선형</t>
    <phoneticPr fontId="0" type="Hiragana"/>
  </si>
  <si>
    <t>안전유도블럭</t>
    <phoneticPr fontId="0" type="Hiragana"/>
  </si>
  <si>
    <t>300x300xT60</t>
    <phoneticPr fontId="0" type="Hiragana"/>
  </si>
  <si>
    <t>T6</t>
    <phoneticPr fontId="0" type="Hiragana"/>
  </si>
  <si>
    <t>4회</t>
    <phoneticPr fontId="0" type="Hiragana"/>
  </si>
  <si>
    <t xml:space="preserve"> ▣ 블럭형 옹벽</t>
    <phoneticPr fontId="0" type="Hiragana"/>
  </si>
  <si>
    <t>H975</t>
    <phoneticPr fontId="0" type="Hiragana"/>
  </si>
  <si>
    <t>에폭시본드</t>
    <phoneticPr fontId="0" type="Hiragana"/>
  </si>
  <si>
    <t>m당 1kg 사용</t>
    <phoneticPr fontId="0" type="Hiragana"/>
  </si>
  <si>
    <t>부직포</t>
    <phoneticPr fontId="0" type="Hiragana"/>
  </si>
  <si>
    <t>200g</t>
    <phoneticPr fontId="0" type="Hiragana"/>
  </si>
  <si>
    <t>컨츄리매너블럭 고정핀</t>
    <phoneticPr fontId="0" type="Hiragana"/>
  </si>
  <si>
    <t>컨츄리매너블럭 표준형</t>
    <phoneticPr fontId="0" type="Hiragana"/>
  </si>
  <si>
    <t>컨츄리매너블럭 쌓기</t>
    <phoneticPr fontId="0" type="Hiragana"/>
  </si>
  <si>
    <t>컨츄리매너블럭 마감형</t>
    <phoneticPr fontId="0" type="Hiragana"/>
  </si>
  <si>
    <t>17.5/12.7x100</t>
    <phoneticPr fontId="0" type="Hiragana"/>
  </si>
  <si>
    <t>표준형</t>
    <phoneticPr fontId="0" type="Hiragana"/>
  </si>
  <si>
    <t>마감형</t>
    <phoneticPr fontId="0" type="Hiragana"/>
  </si>
  <si>
    <t>H150xD260/200xD260</t>
    <phoneticPr fontId="0" type="Hiragana"/>
  </si>
  <si>
    <t>H75xD300xW100/300</t>
    <phoneticPr fontId="0" type="Hiragana"/>
  </si>
  <si>
    <t>5000x3700x2600</t>
    <phoneticPr fontId="0" type="Hiragana"/>
  </si>
  <si>
    <t xml:space="preserve"> ▣ 주현관캐노피 정비</t>
    <phoneticPr fontId="0" type="Hiragana"/>
  </si>
  <si>
    <t>폴리카보네이트 교체 외</t>
    <phoneticPr fontId="0" type="Hiragana"/>
  </si>
  <si>
    <t>①+②+③</t>
    <phoneticPr fontId="0" type="Hiragana"/>
  </si>
  <si>
    <t xml:space="preserve"> ▣ 소화전 이설</t>
    <phoneticPr fontId="0" type="Hiragana"/>
  </si>
  <si>
    <t>쌍구형</t>
    <phoneticPr fontId="0" type="Hiragana"/>
  </si>
  <si>
    <t>수도관</t>
    <phoneticPr fontId="0" type="Hiragana"/>
  </si>
  <si>
    <t>관접합 및 부설</t>
    <phoneticPr fontId="0" type="Hiragana"/>
  </si>
  <si>
    <t>옥외소화전 지상식 설치</t>
    <phoneticPr fontId="0" type="Hiragana"/>
  </si>
  <si>
    <t>D100</t>
    <phoneticPr fontId="0" type="Hiragana"/>
  </si>
  <si>
    <t>소방배관</t>
    <phoneticPr fontId="0" type="Hiragana"/>
  </si>
  <si>
    <t xml:space="preserve"> ▣ 미세먼지신호등 이설</t>
    <phoneticPr fontId="0" type="Hiragana"/>
  </si>
  <si>
    <t>미세먼지신호등 이설</t>
    <phoneticPr fontId="0" type="Hiragana"/>
  </si>
  <si>
    <t xml:space="preserve"> ▣ 자전거거치대A 이설</t>
    <phoneticPr fontId="0" type="Hiragana"/>
  </si>
  <si>
    <t>L2,300</t>
    <phoneticPr fontId="0" type="Hiragana"/>
  </si>
  <si>
    <t>자전거거치대 이설</t>
    <phoneticPr fontId="0" type="Hiragana"/>
  </si>
  <si>
    <t xml:space="preserve"> ▣ EM보급기 관연결 및 상차</t>
    <phoneticPr fontId="0" type="Hiragana"/>
  </si>
  <si>
    <t>PE PIPE배관</t>
    <phoneticPr fontId="0" type="Hiragana"/>
  </si>
  <si>
    <t>EM보급기 상차</t>
    <phoneticPr fontId="0" type="Hiragana"/>
  </si>
  <si>
    <t>25A</t>
    <phoneticPr fontId="0" type="Hiragana"/>
  </si>
  <si>
    <t>35.0m</t>
    <phoneticPr fontId="0" type="Hiragana"/>
  </si>
  <si>
    <t xml:space="preserve"> ▣ 백엽상 교체</t>
    <phoneticPr fontId="0" type="Hiragana"/>
  </si>
  <si>
    <t>백엽상</t>
    <phoneticPr fontId="0" type="Hiragana"/>
  </si>
  <si>
    <t>백엽상 설치</t>
    <phoneticPr fontId="0" type="Hiragana"/>
  </si>
  <si>
    <t>기둥 1ea 기준</t>
    <phoneticPr fontId="0" type="Hiragana"/>
  </si>
  <si>
    <t>재설치</t>
    <phoneticPr fontId="0" type="Hiragana"/>
  </si>
  <si>
    <t>잡재료비</t>
    <phoneticPr fontId="0" type="Hiragana"/>
  </si>
  <si>
    <t>%</t>
    <phoneticPr fontId="0" type="Hiragana"/>
  </si>
  <si>
    <t xml:space="preserve"> ▣  게시대 해체 후 재설치</t>
    <phoneticPr fontId="0" type="Hiragana"/>
  </si>
  <si>
    <t>콘크리트면 정리</t>
    <phoneticPr fontId="0" type="Hiragana"/>
  </si>
  <si>
    <t>모르타르바름</t>
    <phoneticPr fontId="0" type="Hiragana"/>
  </si>
  <si>
    <t>계단석 재설치</t>
    <phoneticPr fontId="0" type="Hiragana"/>
  </si>
  <si>
    <t xml:space="preserve"> ▣  두겁석 교체</t>
    <phoneticPr fontId="0" type="Hiragana"/>
  </si>
  <si>
    <t>두겁석</t>
    <phoneticPr fontId="0" type="Hiragana"/>
  </si>
  <si>
    <t>420x100x1,200</t>
    <phoneticPr fontId="0" type="Hiragana"/>
  </si>
  <si>
    <t xml:space="preserve"> ▣  관수공사</t>
    <phoneticPr fontId="0" type="Hiragana"/>
  </si>
  <si>
    <t>▣ 아스콘재포장A</t>
    <phoneticPr fontId="0" type="Hiragana"/>
  </si>
  <si>
    <t xml:space="preserve"> ▣ 아스콘재포장B</t>
    <phoneticPr fontId="0" type="Hiragana"/>
  </si>
  <si>
    <t xml:space="preserve"> ▣ 집수정</t>
    <phoneticPr fontId="0" type="Hiragana"/>
  </si>
  <si>
    <t xml:space="preserve"> ▣ 트랜치</t>
    <phoneticPr fontId="0" type="Hiragana"/>
  </si>
  <si>
    <t xml:space="preserve"> ▣ 트랜치 집수정</t>
    <phoneticPr fontId="0" type="Hiragana"/>
  </si>
  <si>
    <t>50A</t>
    <phoneticPr fontId="0" type="Hiragana"/>
  </si>
  <si>
    <t>QUICK COUPLING VALVE 설치</t>
    <phoneticPr fontId="0" type="Hiragana"/>
  </si>
  <si>
    <t>CONTROL VALVE 설치</t>
  </si>
  <si>
    <t>POP UP SPRINKLER 설치</t>
    <phoneticPr fontId="0" type="Hiragana"/>
  </si>
  <si>
    <t>DRAIN VALVE 설치</t>
    <phoneticPr fontId="0" type="Hiragana"/>
  </si>
  <si>
    <t>PE PIPE 배관(기존배관교체)</t>
    <phoneticPr fontId="0" type="Hiragana"/>
  </si>
  <si>
    <t>110.0m</t>
    <phoneticPr fontId="0" type="Hiragana"/>
  </si>
  <si>
    <t>set</t>
    <phoneticPr fontId="0" type="Hiragana"/>
  </si>
  <si>
    <t>D25</t>
    <phoneticPr fontId="0" type="Hiragana"/>
  </si>
  <si>
    <t>15.0m</t>
    <phoneticPr fontId="0" type="Hiragana"/>
  </si>
  <si>
    <t xml:space="preserve"> ▣  부동급수전+수도꼭지</t>
    <phoneticPr fontId="0" type="Hiragana"/>
  </si>
  <si>
    <t>90˚엘보</t>
    <phoneticPr fontId="0" type="Hiragana"/>
  </si>
  <si>
    <t>연결소켓</t>
    <phoneticPr fontId="0" type="Hiragana"/>
  </si>
  <si>
    <t>부동급수전+수도꼭지</t>
    <phoneticPr fontId="0" type="Hiragana"/>
  </si>
  <si>
    <t>부동급수전 설치</t>
    <phoneticPr fontId="0" type="Hiragana"/>
  </si>
  <si>
    <t>H1,000</t>
    <phoneticPr fontId="0" type="Hiragana"/>
  </si>
  <si>
    <t>D16</t>
    <phoneticPr fontId="0" type="Hiragana"/>
  </si>
  <si>
    <t>4.0m</t>
    <phoneticPr fontId="0" type="Hiragana"/>
  </si>
  <si>
    <t>1.0ea</t>
    <phoneticPr fontId="0" type="Hiragana"/>
  </si>
  <si>
    <t>2.0ea</t>
    <phoneticPr fontId="0" type="Hiragana"/>
  </si>
  <si>
    <t>1.0개소</t>
    <phoneticPr fontId="0" type="Hiragana"/>
  </si>
  <si>
    <t>시멘트 액체방수 바름</t>
    <phoneticPr fontId="0" type="Hiragana"/>
  </si>
  <si>
    <t>바닥</t>
    <phoneticPr fontId="0" type="Hiragana"/>
  </si>
  <si>
    <t>T70</t>
    <phoneticPr fontId="0" type="Hiragana"/>
  </si>
  <si>
    <t xml:space="preserve"> ▣ 도로경계석</t>
    <phoneticPr fontId="0" type="Hiragana"/>
  </si>
  <si>
    <t xml:space="preserve"> ▣ 낮춤도로경계석</t>
    <phoneticPr fontId="0" type="Hiragana"/>
  </si>
  <si>
    <t>F</t>
  </si>
  <si>
    <t/>
  </si>
  <si>
    <t>80</t>
  </si>
  <si>
    <t>%</t>
  </si>
  <si>
    <t>원단위올림</t>
  </si>
  <si>
    <t xml:space="preserve">   조달수수료</t>
  </si>
  <si>
    <t xml:space="preserve">EQ = </t>
  </si>
  <si>
    <t xml:space="preserve">EQ+ = </t>
  </si>
  <si>
    <t>M-000119923</t>
  </si>
  <si>
    <t>70</t>
  </si>
  <si>
    <t>ea</t>
  </si>
  <si>
    <t>1,000xH300</t>
  </si>
  <si>
    <t xml:space="preserve">   기단/25203670</t>
  </si>
  <si>
    <t>M-000119922</t>
  </si>
  <si>
    <t>60</t>
  </si>
  <si>
    <t>2,000xH1,200</t>
  </si>
  <si>
    <t xml:space="preserve">   내용판/25203649</t>
  </si>
  <si>
    <t>M-00011992</t>
  </si>
  <si>
    <t>50</t>
  </si>
  <si>
    <t>1,600x570x710</t>
  </si>
  <si>
    <t xml:space="preserve">   등의자/24676207</t>
  </si>
  <si>
    <t>M-00011961</t>
  </si>
  <si>
    <t>40</t>
  </si>
  <si>
    <t>Ø120x800</t>
  </si>
  <si>
    <t xml:space="preserve">   볼라드(앙카식)/24206998</t>
  </si>
  <si>
    <t>M-0001196</t>
  </si>
  <si>
    <t>30</t>
  </si>
  <si>
    <t xml:space="preserve">   볼라드(이동식)/24206999</t>
  </si>
  <si>
    <t>M-0001195</t>
  </si>
  <si>
    <t>20</t>
  </si>
  <si>
    <t>W1,500xH850</t>
  </si>
  <si>
    <t xml:space="preserve">   핸드레일/23950337</t>
  </si>
  <si>
    <t>M-00011</t>
  </si>
  <si>
    <t>10</t>
  </si>
  <si>
    <t>55300057071</t>
  </si>
  <si>
    <t>500x500x29</t>
  </si>
  <si>
    <t xml:space="preserve">   잔디보호매트/24902279</t>
  </si>
  <si>
    <t>D120</t>
  </si>
  <si>
    <t>식</t>
  </si>
  <si>
    <t>현장설치도</t>
  </si>
  <si>
    <t>* 관급자재 도급자 미포함</t>
  </si>
  <si>
    <t>130</t>
  </si>
  <si>
    <t xml:space="preserve">   </t>
  </si>
  <si>
    <t>120</t>
  </si>
  <si>
    <t>M-0001193</t>
  </si>
  <si>
    <t>110</t>
  </si>
  <si>
    <t>본</t>
  </si>
  <si>
    <t>150x700x1,200</t>
  </si>
  <si>
    <t xml:space="preserve">   트랜치 집수정/23391327</t>
  </si>
  <si>
    <t>M-0001192</t>
  </si>
  <si>
    <t>100</t>
  </si>
  <si>
    <t>150x250x1,200</t>
  </si>
  <si>
    <t xml:space="preserve">   트랜치/23391330</t>
  </si>
  <si>
    <t>M-000115</t>
  </si>
  <si>
    <t>90</t>
  </si>
  <si>
    <t xml:space="preserve">   낮춤경계석/22624891</t>
  </si>
  <si>
    <t>M-000114</t>
  </si>
  <si>
    <t>M-0001131</t>
  </si>
  <si>
    <t>150x150x1,000</t>
  </si>
  <si>
    <t xml:space="preserve">   재료분리경계석/22624899</t>
  </si>
  <si>
    <t>M-000113</t>
  </si>
  <si>
    <t xml:space="preserve">   녹지경계석/22624897</t>
  </si>
  <si>
    <t>M-00001</t>
  </si>
  <si>
    <t>T80</t>
  </si>
  <si>
    <t xml:space="preserve">   인조화강석블럭/23413055</t>
  </si>
  <si>
    <t>M-0001191</t>
  </si>
  <si>
    <t>T50 포천석/잔다듬/건축용</t>
  </si>
  <si>
    <t xml:space="preserve">   판석/23396317</t>
  </si>
  <si>
    <t>M-000119</t>
  </si>
  <si>
    <t>T30 포천석/버너/건축용</t>
  </si>
  <si>
    <t xml:space="preserve">   판석/22376854</t>
  </si>
  <si>
    <t>M-000118</t>
  </si>
  <si>
    <t>T30 운천석/버너/보차도용</t>
  </si>
  <si>
    <t xml:space="preserve">   판석/22581793</t>
  </si>
  <si>
    <t>M-000117</t>
  </si>
  <si>
    <t>T30 포천석/버너/보차도용</t>
  </si>
  <si>
    <t xml:space="preserve">   판석/21258625</t>
  </si>
  <si>
    <t>D110</t>
  </si>
  <si>
    <t>자재반입</t>
  </si>
  <si>
    <t>* 관급자재 도급자 포함</t>
  </si>
  <si>
    <t>S</t>
  </si>
  <si>
    <t>270</t>
  </si>
  <si>
    <t>T</t>
  </si>
  <si>
    <t>HAT0031</t>
  </si>
  <si>
    <t>220</t>
  </si>
  <si>
    <t>6치</t>
  </si>
  <si>
    <t xml:space="preserve">   왜성수크령</t>
  </si>
  <si>
    <t>HAT0035</t>
  </si>
  <si>
    <t>210</t>
  </si>
  <si>
    <t>주</t>
  </si>
  <si>
    <t>H1.5xW0.5</t>
  </si>
  <si>
    <t xml:space="preserve">   사철나무</t>
  </si>
  <si>
    <t>HAT0022</t>
  </si>
  <si>
    <t>200</t>
  </si>
  <si>
    <t>4치포트</t>
  </si>
  <si>
    <t xml:space="preserve">   삼색조팝</t>
  </si>
  <si>
    <t>HAT0028</t>
  </si>
  <si>
    <t>190</t>
  </si>
  <si>
    <t xml:space="preserve">   산수국</t>
  </si>
  <si>
    <t>HAT0023</t>
  </si>
  <si>
    <t>180</t>
  </si>
  <si>
    <t>H0.5(다간),6치</t>
  </si>
  <si>
    <t xml:space="preserve">   목수국(라임라이트)</t>
  </si>
  <si>
    <t>HAT0030</t>
  </si>
  <si>
    <t>170</t>
  </si>
  <si>
    <t>10cm</t>
  </si>
  <si>
    <t xml:space="preserve">   노랑무늬사사</t>
  </si>
  <si>
    <t>HAT0025</t>
  </si>
  <si>
    <t>160</t>
  </si>
  <si>
    <t xml:space="preserve">   옥잠화</t>
  </si>
  <si>
    <t>HAT0032</t>
  </si>
  <si>
    <t>150</t>
  </si>
  <si>
    <t xml:space="preserve">   억새(모닝라이트)</t>
  </si>
  <si>
    <t>HAT0029</t>
  </si>
  <si>
    <t>140</t>
  </si>
  <si>
    <t>H0.4xW0.4</t>
  </si>
  <si>
    <t xml:space="preserve">   자산홍</t>
  </si>
  <si>
    <t>HAT0024</t>
  </si>
  <si>
    <t>H1.2xW0.4</t>
  </si>
  <si>
    <t xml:space="preserve">   수수꽃다리</t>
  </si>
  <si>
    <t>HAT0026</t>
  </si>
  <si>
    <t xml:space="preserve">   산철쭉</t>
  </si>
  <si>
    <t>HAT0027</t>
  </si>
  <si>
    <t xml:space="preserve">   백철쭉</t>
  </si>
  <si>
    <t>TCA091</t>
  </si>
  <si>
    <t>흉고직경 21~31cm 미만</t>
  </si>
  <si>
    <t xml:space="preserve">   강전정</t>
  </si>
  <si>
    <t>B500</t>
  </si>
  <si>
    <t>6. 식재공사</t>
  </si>
  <si>
    <t>HAB0093</t>
  </si>
  <si>
    <t>D300 이중벽관</t>
  </si>
  <si>
    <t xml:space="preserve">   우수관</t>
  </si>
  <si>
    <t>HAB00921</t>
  </si>
  <si>
    <t>500x500x850/디자인그레이팅</t>
  </si>
  <si>
    <t xml:space="preserve">   집수정</t>
  </si>
  <si>
    <t>HAB00923</t>
  </si>
  <si>
    <t xml:space="preserve">   트랜치 집수정</t>
  </si>
  <si>
    <t>HAB00922</t>
  </si>
  <si>
    <t xml:space="preserve">   트랜치</t>
  </si>
  <si>
    <t>B400</t>
  </si>
  <si>
    <t>5. 우수공사</t>
  </si>
  <si>
    <t>290</t>
  </si>
  <si>
    <t>HAB009972</t>
  </si>
  <si>
    <t>240</t>
  </si>
  <si>
    <t xml:space="preserve">   부동급수전+수도꼭지</t>
  </si>
  <si>
    <t>HAB009971</t>
  </si>
  <si>
    <t xml:space="preserve">   관수공사</t>
  </si>
  <si>
    <t>HAB00997</t>
  </si>
  <si>
    <t>185</t>
  </si>
  <si>
    <t>420x100x1,200</t>
  </si>
  <si>
    <t xml:space="preserve">   두겁석 교체</t>
  </si>
  <si>
    <t>HAB00996</t>
  </si>
  <si>
    <t>M-00011994</t>
  </si>
  <si>
    <t>120x120x750</t>
  </si>
  <si>
    <t xml:space="preserve">   카스토퍼</t>
  </si>
  <si>
    <t>HAB00995</t>
  </si>
  <si>
    <t>기둥 1ea 기준</t>
  </si>
  <si>
    <t xml:space="preserve">   게시대 해체 후 재설치</t>
  </si>
  <si>
    <t>HAB00994</t>
  </si>
  <si>
    <t>600x600</t>
  </si>
  <si>
    <t xml:space="preserve">   백엽상 교체</t>
  </si>
  <si>
    <t>HAB00993</t>
  </si>
  <si>
    <t>개소</t>
  </si>
  <si>
    <t>맨홀</t>
  </si>
  <si>
    <t xml:space="preserve">   인조잔디 부착</t>
  </si>
  <si>
    <t>HAB00992</t>
  </si>
  <si>
    <t>하수도 및 기타 맨홀</t>
  </si>
  <si>
    <t xml:space="preserve">   맨홀보수</t>
  </si>
  <si>
    <t>HAB00991</t>
  </si>
  <si>
    <t>폴리카보네이트 교체 외</t>
  </si>
  <si>
    <t xml:space="preserve">   주현관캐노피 정비</t>
  </si>
  <si>
    <t>HAB0099</t>
  </si>
  <si>
    <t>5,000x3,700x2,600</t>
  </si>
  <si>
    <t xml:space="preserve">   휴게실 정비</t>
  </si>
  <si>
    <t>PC-1701212</t>
  </si>
  <si>
    <t>SET</t>
  </si>
  <si>
    <t>2,500xH1,500</t>
  </si>
  <si>
    <t xml:space="preserve">   시설안내판</t>
  </si>
  <si>
    <t>관급자재</t>
  </si>
  <si>
    <t>95</t>
  </si>
  <si>
    <t>M-00212</t>
  </si>
  <si>
    <t>6,000x3,000</t>
  </si>
  <si>
    <t xml:space="preserve">   분리수거장</t>
  </si>
  <si>
    <t>HAB00961</t>
  </si>
  <si>
    <t>H975</t>
  </si>
  <si>
    <t xml:space="preserve">   블럭형 옹벽</t>
  </si>
  <si>
    <t>HAB009491</t>
  </si>
  <si>
    <t>H800</t>
  </si>
  <si>
    <t xml:space="preserve">   계단 및 날개벽 설치</t>
  </si>
  <si>
    <t>M-00227</t>
  </si>
  <si>
    <t>W1,000xL5,400</t>
  </si>
  <si>
    <t xml:space="preserve">   캐노피</t>
  </si>
  <si>
    <t>HAB00949</t>
  </si>
  <si>
    <t>120xØ38</t>
  </si>
  <si>
    <t xml:space="preserve">   핸드레일 촉지판</t>
  </si>
  <si>
    <t>M-00226</t>
  </si>
  <si>
    <t>경간</t>
  </si>
  <si>
    <t>W2,100xH1,350</t>
  </si>
  <si>
    <t xml:space="preserve">   가림막휀스</t>
  </si>
  <si>
    <t>B300</t>
  </si>
  <si>
    <t>4. 시설공사</t>
  </si>
  <si>
    <t>HAB0056</t>
  </si>
  <si>
    <t>300x300x60(선형)</t>
  </si>
  <si>
    <t xml:space="preserve">   안전유도블럭포장(선형)</t>
  </si>
  <si>
    <t>HAB0055</t>
  </si>
  <si>
    <t>300x300x60(점자)</t>
  </si>
  <si>
    <t xml:space="preserve">   안전유도블럭포장(점자)</t>
  </si>
  <si>
    <t>HAB0054</t>
  </si>
  <si>
    <t xml:space="preserve">   잔디보호매트</t>
  </si>
  <si>
    <t>HAB0053</t>
  </si>
  <si>
    <t>200x100x1000</t>
  </si>
  <si>
    <t xml:space="preserve">   도로경계석(낮춤석)</t>
  </si>
  <si>
    <t>HAB0052</t>
  </si>
  <si>
    <t>200x250x1000</t>
  </si>
  <si>
    <t xml:space="preserve">   도로경계석</t>
  </si>
  <si>
    <t>HAB0051</t>
  </si>
  <si>
    <t>150x150x1000</t>
  </si>
  <si>
    <t xml:space="preserve">   재료분리경계석</t>
  </si>
  <si>
    <t>HAB005</t>
  </si>
  <si>
    <t xml:space="preserve">   녹지경계석</t>
  </si>
  <si>
    <t>O-PO10182</t>
  </si>
  <si>
    <t>67</t>
  </si>
  <si>
    <t>㎡</t>
  </si>
  <si>
    <t>융착식/백색/문자</t>
  </si>
  <si>
    <t xml:space="preserve">   문자도색</t>
  </si>
  <si>
    <t>O-PO10181</t>
  </si>
  <si>
    <t>65</t>
  </si>
  <si>
    <t>융착식/파란색/주차장</t>
  </si>
  <si>
    <t xml:space="preserve">   차선도색</t>
  </si>
  <si>
    <t>O-PO10180</t>
  </si>
  <si>
    <t>융착식/백색/주차장</t>
  </si>
  <si>
    <t>HAB0041</t>
  </si>
  <si>
    <t>T150</t>
  </si>
  <si>
    <t xml:space="preserve">   아스콘포장B</t>
  </si>
  <si>
    <t>HAB004</t>
  </si>
  <si>
    <t xml:space="preserve">   아스콘포장A</t>
  </si>
  <si>
    <t>HAB003</t>
  </si>
  <si>
    <t xml:space="preserve">   인조화강석블럭포장</t>
  </si>
  <si>
    <t>HAB002</t>
  </si>
  <si>
    <t>600x600xT30/운천석</t>
  </si>
  <si>
    <t xml:space="preserve">   판석포장B</t>
  </si>
  <si>
    <t>HAB001</t>
  </si>
  <si>
    <t>600x600xT30/포천석</t>
  </si>
  <si>
    <t xml:space="preserve">   판석포장A</t>
  </si>
  <si>
    <t>B200</t>
  </si>
  <si>
    <t>3. 포장공사</t>
  </si>
  <si>
    <t>HAA0086</t>
  </si>
  <si>
    <t xml:space="preserve">   EM보급기 관 연결 및 상차</t>
  </si>
  <si>
    <t>HAA0085</t>
  </si>
  <si>
    <t>82</t>
  </si>
  <si>
    <t>L2,300</t>
  </si>
  <si>
    <t xml:space="preserve">   자전거거치대A 이설</t>
  </si>
  <si>
    <t>HAA0084</t>
  </si>
  <si>
    <t>81</t>
  </si>
  <si>
    <t xml:space="preserve">   미세먼지신호등 이설</t>
  </si>
  <si>
    <t>HAA0083</t>
  </si>
  <si>
    <t xml:space="preserve">   현수막 게시대 이설</t>
  </si>
  <si>
    <t>HAA0082</t>
  </si>
  <si>
    <t xml:space="preserve">   소화전 이설</t>
  </si>
  <si>
    <t>HAA0081</t>
  </si>
  <si>
    <t>2,000x1,000x300</t>
  </si>
  <si>
    <t xml:space="preserve">   표석B 이설</t>
  </si>
  <si>
    <t>HAA0080</t>
  </si>
  <si>
    <t>H2750</t>
  </si>
  <si>
    <t xml:space="preserve">   표석A 이설</t>
  </si>
  <si>
    <t>HAA0342</t>
  </si>
  <si>
    <t>HAA0341</t>
  </si>
  <si>
    <t>PAA023</t>
  </si>
  <si>
    <t>25</t>
  </si>
  <si>
    <t>15TON(100%)</t>
  </si>
  <si>
    <t xml:space="preserve">   흙운반(반출토량)</t>
  </si>
  <si>
    <t>SF00791</t>
  </si>
  <si>
    <t xml:space="preserve">   부지정지</t>
  </si>
  <si>
    <t>SF00790</t>
  </si>
  <si>
    <t xml:space="preserve">   가설울타리 설치</t>
  </si>
  <si>
    <t>B101</t>
  </si>
  <si>
    <t>2. 이설 및 가설공사</t>
  </si>
  <si>
    <t>HAA0973</t>
  </si>
  <si>
    <t>H0.5</t>
  </si>
  <si>
    <t xml:space="preserve">   회양목 제거</t>
  </si>
  <si>
    <t>HAA0972</t>
  </si>
  <si>
    <t>H1.2</t>
  </si>
  <si>
    <t>HAA097</t>
  </si>
  <si>
    <t xml:space="preserve">   백철쭉 제거</t>
  </si>
  <si>
    <t xml:space="preserve">   소나무 제거</t>
  </si>
  <si>
    <t xml:space="preserve">   자귀나무 제거</t>
  </si>
  <si>
    <t>HAA030</t>
  </si>
  <si>
    <t xml:space="preserve">   느티나무 제거</t>
  </si>
  <si>
    <t>HAA005994</t>
  </si>
  <si>
    <t>77</t>
  </si>
  <si>
    <t xml:space="preserve">   카스토퍼 철거</t>
  </si>
  <si>
    <t>HAA005993</t>
  </si>
  <si>
    <t>75</t>
  </si>
  <si>
    <t>2ton</t>
  </si>
  <si>
    <t xml:space="preserve">   대형볼링핀 철거</t>
  </si>
  <si>
    <t>HAA005992</t>
  </si>
  <si>
    <t>72</t>
  </si>
  <si>
    <t>8,000x800</t>
  </si>
  <si>
    <t xml:space="preserve">   전광판 철거</t>
  </si>
  <si>
    <t>HAA005991</t>
  </si>
  <si>
    <t>71</t>
  </si>
  <si>
    <t>300x600x900</t>
  </si>
  <si>
    <t xml:space="preserve">   가로등 기초 철거</t>
  </si>
  <si>
    <t>HAA00599</t>
  </si>
  <si>
    <t>1,000x1,000x1,000</t>
  </si>
  <si>
    <t xml:space="preserve">   원형타원등 기초 철거</t>
  </si>
  <si>
    <t>HAA00597</t>
  </si>
  <si>
    <t>H2,000</t>
  </si>
  <si>
    <t xml:space="preserve">   분리수거장 철거</t>
  </si>
  <si>
    <t>HAA00596</t>
  </si>
  <si>
    <t>5,000x2,600</t>
  </si>
  <si>
    <t xml:space="preserve">   체육동사무실벽체 철거</t>
  </si>
  <si>
    <t>HAA00595</t>
  </si>
  <si>
    <t>1,500x110x2,500</t>
  </si>
  <si>
    <t xml:space="preserve">   안내판B 철거</t>
  </si>
  <si>
    <t>HAA00594</t>
  </si>
  <si>
    <t>57</t>
  </si>
  <si>
    <t>1,900x100x2,200</t>
  </si>
  <si>
    <t xml:space="preserve">   안내판A 철거</t>
  </si>
  <si>
    <t>HAA005931</t>
  </si>
  <si>
    <t>56</t>
  </si>
  <si>
    <t>W2,000</t>
  </si>
  <si>
    <t xml:space="preserve">   화단휀스 철거</t>
  </si>
  <si>
    <t>HAA00593</t>
  </si>
  <si>
    <t>55</t>
  </si>
  <si>
    <t>475x570</t>
  </si>
  <si>
    <t xml:space="preserve">   자전거거치대B 철거</t>
  </si>
  <si>
    <t>HAA005922</t>
  </si>
  <si>
    <t>54</t>
  </si>
  <si>
    <t xml:space="preserve">   자전거거치대A 철거</t>
  </si>
  <si>
    <t>HAA005921</t>
  </si>
  <si>
    <t>52</t>
  </si>
  <si>
    <t>Ø230x300(석재)</t>
  </si>
  <si>
    <t xml:space="preserve">   볼라드 철거</t>
  </si>
  <si>
    <t>HAA00592</t>
  </si>
  <si>
    <t>Ø150x500(스텐)</t>
  </si>
  <si>
    <t>HAA005911</t>
  </si>
  <si>
    <t>49</t>
  </si>
  <si>
    <t>400x1000</t>
  </si>
  <si>
    <t xml:space="preserve">   트렌치 철거</t>
  </si>
  <si>
    <t>HAA00591</t>
  </si>
  <si>
    <t>47</t>
  </si>
  <si>
    <t>400x500</t>
  </si>
  <si>
    <t xml:space="preserve">   빗물받이 철거</t>
  </si>
  <si>
    <t>HAA0059</t>
  </si>
  <si>
    <t>45</t>
  </si>
  <si>
    <t>W1,700xL2,500</t>
  </si>
  <si>
    <t xml:space="preserve">   캐노피 철거</t>
  </si>
  <si>
    <t>HAA0057</t>
  </si>
  <si>
    <t>37</t>
  </si>
  <si>
    <t>H350xW400</t>
  </si>
  <si>
    <t xml:space="preserve">   앉음벽 철거</t>
  </si>
  <si>
    <t>HAA0056</t>
  </si>
  <si>
    <t>35</t>
  </si>
  <si>
    <t>H700xW300</t>
  </si>
  <si>
    <t xml:space="preserve">   화단옹벽 철거</t>
  </si>
  <si>
    <t>HAA0055</t>
  </si>
  <si>
    <t>4,200x4,200</t>
  </si>
  <si>
    <t xml:space="preserve">   파고라 철거</t>
  </si>
  <si>
    <t>HAA0053</t>
  </si>
  <si>
    <t xml:space="preserve">   기존 하부수조 철거</t>
  </si>
  <si>
    <t>HAA0052</t>
  </si>
  <si>
    <t>L1,400</t>
  </si>
  <si>
    <t xml:space="preserve">   평의자 철거</t>
  </si>
  <si>
    <t>HAA0051</t>
  </si>
  <si>
    <t>17</t>
  </si>
  <si>
    <t>L1,800</t>
  </si>
  <si>
    <t xml:space="preserve">   등의자 철거</t>
  </si>
  <si>
    <t>HAA0033</t>
  </si>
  <si>
    <t>15</t>
  </si>
  <si>
    <t xml:space="preserve">   경계석 철거</t>
  </si>
  <si>
    <t>HAA0032</t>
  </si>
  <si>
    <t>14</t>
  </si>
  <si>
    <t xml:space="preserve">   판석포장 커팅</t>
  </si>
  <si>
    <t>HAA0031</t>
  </si>
  <si>
    <t>12</t>
  </si>
  <si>
    <t xml:space="preserve">   아스콘포장 커팅</t>
  </si>
  <si>
    <t>HAA003</t>
  </si>
  <si>
    <t xml:space="preserve">   아스콘포장 철거</t>
  </si>
  <si>
    <t>HAA002</t>
  </si>
  <si>
    <t>7</t>
  </si>
  <si>
    <t>T30</t>
  </si>
  <si>
    <t xml:space="preserve">   판석포장 철거</t>
  </si>
  <si>
    <t>HAA001</t>
  </si>
  <si>
    <t>5</t>
  </si>
  <si>
    <t>T60</t>
  </si>
  <si>
    <t xml:space="preserve">   블럭포장철거</t>
  </si>
  <si>
    <t>B100</t>
  </si>
  <si>
    <t>1. 철거공사</t>
  </si>
  <si>
    <t xml:space="preserve">   6. 식재공사</t>
  </si>
  <si>
    <t xml:space="preserve">   5. 우수공사</t>
  </si>
  <si>
    <t xml:space="preserve">   4. 시설공사</t>
  </si>
  <si>
    <t xml:space="preserve">   3. 포장공사</t>
  </si>
  <si>
    <t xml:space="preserve">   2. 이설 및 가설공사</t>
  </si>
  <si>
    <t xml:space="preserve">   1. 철거공사</t>
  </si>
  <si>
    <t>A000</t>
  </si>
  <si>
    <t>※ 과천시민회관 시계탑광장 조경시설 개선공사</t>
  </si>
  <si>
    <t>금액계상</t>
  </si>
  <si>
    <t>MA</t>
  </si>
  <si>
    <t>LA</t>
  </si>
  <si>
    <t>EQ</t>
  </si>
  <si>
    <t>OP값</t>
  </si>
  <si>
    <t>화폐변환</t>
  </si>
  <si>
    <t>할 증</t>
  </si>
  <si>
    <t>금 액</t>
  </si>
  <si>
    <t>단 가</t>
  </si>
  <si>
    <t>비 고</t>
  </si>
  <si>
    <t>경    비</t>
  </si>
  <si>
    <t>노 무 비</t>
  </si>
  <si>
    <t>재 료 비</t>
  </si>
  <si>
    <t>합    계</t>
  </si>
  <si>
    <t>단위</t>
  </si>
  <si>
    <t>수량</t>
  </si>
  <si>
    <t>규 격</t>
  </si>
  <si>
    <t>공 종 명</t>
  </si>
  <si>
    <t>내역서</t>
  </si>
  <si>
    <t>ton</t>
  </si>
  <si>
    <t>쌍구형</t>
  </si>
  <si>
    <t>11</t>
  </si>
  <si>
    <t>125</t>
  </si>
  <si>
    <t>2</t>
  </si>
  <si>
    <t>62</t>
  </si>
  <si>
    <t>0</t>
  </si>
  <si>
    <t>115</t>
  </si>
  <si>
    <t>적용단위</t>
  </si>
  <si>
    <t>비    고</t>
  </si>
  <si>
    <t xml:space="preserve">   값   </t>
  </si>
  <si>
    <t>형    식</t>
  </si>
  <si>
    <t>변 수 명</t>
  </si>
  <si>
    <t>전역변수</t>
  </si>
  <si>
    <t>문자</t>
  </si>
  <si>
    <t>QOPtimeDecOp</t>
  </si>
  <si>
    <t>QOPtimeDecCnt</t>
  </si>
  <si>
    <t>환율(사용자 환율2)</t>
  </si>
  <si>
    <t>숫자</t>
  </si>
  <si>
    <t>QUS2WON3</t>
  </si>
  <si>
    <t>환율(사용자 환율1)</t>
  </si>
  <si>
    <t>QUS2WON2</t>
  </si>
  <si>
    <t>재료비계금액소숫점</t>
  </si>
  <si>
    <t>QDECMA</t>
  </si>
  <si>
    <t>재료비금액소숫점</t>
  </si>
  <si>
    <t>QDECCMA</t>
  </si>
  <si>
    <t>재료비단가소숫점</t>
  </si>
  <si>
    <t>QDECPMA</t>
  </si>
  <si>
    <t>재료비할증계수(주야간)</t>
  </si>
  <si>
    <t>QMINC3</t>
  </si>
  <si>
    <t>재료비할증계수(야간)</t>
  </si>
  <si>
    <t>QMINC2</t>
  </si>
  <si>
    <t>노임계금액소숫점</t>
  </si>
  <si>
    <t>QDECLA</t>
  </si>
  <si>
    <t>노임금액소숫점</t>
  </si>
  <si>
    <t>QDECCLA</t>
  </si>
  <si>
    <t>노임단가소숫점</t>
  </si>
  <si>
    <t>QDECPLA</t>
  </si>
  <si>
    <t>노임할증계수(해상장비:주야간)</t>
  </si>
  <si>
    <t>QLINCZ</t>
  </si>
  <si>
    <t>노임할증계수(해상장비:야간)</t>
  </si>
  <si>
    <t>QLINCY</t>
  </si>
  <si>
    <t>노임할증계수(해상장비:주간)</t>
  </si>
  <si>
    <t>QLINCX</t>
  </si>
  <si>
    <t>노임할증계수(장대터널:주야간)</t>
  </si>
  <si>
    <t>QLINCF</t>
  </si>
  <si>
    <t>노임할증계수(장대터널:야간)</t>
  </si>
  <si>
    <t>QLINCE</t>
  </si>
  <si>
    <t>노임할증계수(장대터널:주간)</t>
  </si>
  <si>
    <t>QLINCD</t>
  </si>
  <si>
    <t>노임할증계수(터널구간:주야간)</t>
  </si>
  <si>
    <t>QLINCC</t>
  </si>
  <si>
    <t>노임할증계수(터널구간:야간)</t>
  </si>
  <si>
    <t>QLINCB</t>
  </si>
  <si>
    <t>노임할증계수(터널구간:주간)</t>
  </si>
  <si>
    <t>QLINCA</t>
  </si>
  <si>
    <t>노임할증계수(일반구간:주야간)</t>
  </si>
  <si>
    <t>QLINC3</t>
  </si>
  <si>
    <t>노임할증계수(일반구간:야간)</t>
  </si>
  <si>
    <t>QLINC2</t>
  </si>
  <si>
    <t>노임할증계수(일반구간:주간)</t>
  </si>
  <si>
    <t>QLINC1</t>
  </si>
  <si>
    <t>시간당노임산출계수(해상장비:버켓준설선)</t>
  </si>
  <si>
    <t>QH33</t>
  </si>
  <si>
    <t>시간당노임산출계수(해상장비:GRAB준설선)</t>
  </si>
  <si>
    <t>QH32</t>
  </si>
  <si>
    <t>시간당노임산출계수(해상장비:펌프준설선)</t>
  </si>
  <si>
    <t>QH31</t>
  </si>
  <si>
    <t>시간당노임산출계수(장대터널)</t>
  </si>
  <si>
    <t>QH21</t>
  </si>
  <si>
    <t>시간당노임산출계수(터널구간)</t>
  </si>
  <si>
    <t>QH2</t>
  </si>
  <si>
    <t>시간당노임산출계수(일반구간)</t>
  </si>
  <si>
    <t>QH1</t>
  </si>
  <si>
    <t>경비계금액소숫점</t>
  </si>
  <si>
    <t>QDECEQ</t>
  </si>
  <si>
    <t>경비금액소숫점</t>
  </si>
  <si>
    <t>QDECCEQ</t>
  </si>
  <si>
    <t>경비단가소숫점</t>
  </si>
  <si>
    <t>QDECPEQ</t>
  </si>
  <si>
    <t>중기주야간할증계수</t>
  </si>
  <si>
    <t>QEINC3</t>
  </si>
  <si>
    <t>중기야간할증계수</t>
  </si>
  <si>
    <t>QEINC2</t>
  </si>
  <si>
    <t>중기주야간경비산출계수</t>
  </si>
  <si>
    <t>(SANG + JUNG + int(KWAN/3))*10^-4</t>
  </si>
  <si>
    <t>QEQTY3</t>
  </si>
  <si>
    <t>중기야간경비산출계수</t>
  </si>
  <si>
    <t>(SANG + JUNG + KWAN)*10^-4</t>
  </si>
  <si>
    <t>QEQTY2</t>
  </si>
  <si>
    <t>중기주간경비산출계수</t>
  </si>
  <si>
    <t>QEQTY1</t>
  </si>
  <si>
    <t>환율(유로화)</t>
  </si>
  <si>
    <t>QECU2WON</t>
  </si>
  <si>
    <t>환율(IMF특별인출권)</t>
  </si>
  <si>
    <t>QSDR2WON</t>
  </si>
  <si>
    <t>환율(마르크화)</t>
  </si>
  <si>
    <t>QDM2WON</t>
  </si>
  <si>
    <t>환율(엔화)</t>
  </si>
  <si>
    <t>QYEN2WON</t>
  </si>
  <si>
    <t>환율(장비가격10만불이상)</t>
  </si>
  <si>
    <t>QUS2WON1</t>
  </si>
  <si>
    <t>환율(장비가격10만불이하)</t>
  </si>
  <si>
    <t>QUS2WON</t>
  </si>
  <si>
    <t>100000000001</t>
  </si>
  <si>
    <t>QCODE</t>
  </si>
  <si>
    <t>중기전역변수</t>
  </si>
  <si>
    <t>산 출 근 거</t>
    <phoneticPr fontId="0" type="Hiragana"/>
  </si>
  <si>
    <t>비고</t>
    <phoneticPr fontId="0" type="Hiragana"/>
  </si>
  <si>
    <t>m2</t>
    <phoneticPr fontId="0" type="Hiragana"/>
  </si>
  <si>
    <t>철거</t>
    <phoneticPr fontId="0" type="Hiragana"/>
  </si>
  <si>
    <t>*단위중량(2024 표준품셈 재료의 단위중량 적용)</t>
    <phoneticPr fontId="0" type="Hiragana"/>
  </si>
  <si>
    <t>- 무근콘크리트: 2.3ton/m3</t>
    <phoneticPr fontId="0" type="Hiragana"/>
  </si>
  <si>
    <t>운반 및 상차</t>
    <phoneticPr fontId="0" type="Hiragana"/>
  </si>
  <si>
    <t>폐기물처리</t>
  </si>
  <si>
    <t>폐콘크리트</t>
    <phoneticPr fontId="0" type="Hiragana"/>
  </si>
  <si>
    <t>폐기물처리</t>
    <phoneticPr fontId="0" type="Hiragana"/>
  </si>
  <si>
    <t>혼합폐기물</t>
    <phoneticPr fontId="0" type="Hiragana"/>
  </si>
  <si>
    <t>▣ 아스콘포장 철거</t>
    <phoneticPr fontId="0" type="Hiragana"/>
  </si>
  <si>
    <t>T150</t>
    <phoneticPr fontId="0" type="Hiragana"/>
  </si>
  <si>
    <t>- 아스콘: 2.35ton/m3</t>
    <phoneticPr fontId="0" type="Hiragana"/>
  </si>
  <si>
    <t>아스콘포장 철거</t>
    <phoneticPr fontId="0" type="Hiragana"/>
  </si>
  <si>
    <t>폐아스콘</t>
    <phoneticPr fontId="0" type="Hiragana"/>
  </si>
  <si>
    <t>T50</t>
    <phoneticPr fontId="0" type="Hiragana"/>
  </si>
  <si>
    <t>▣ 경계석 철거</t>
    <phoneticPr fontId="0" type="Hiragana"/>
  </si>
  <si>
    <t>200x250x1,000</t>
    <phoneticPr fontId="0" type="Hiragana"/>
  </si>
  <si>
    <t>*단위중량(2021 표준품셈 재료의 단위중량 적용)</t>
    <phoneticPr fontId="0" type="Hiragana"/>
  </si>
  <si>
    <t>- 화강암: 2.65ton/m3   - 무근콘크리트: 2.3ton/m3</t>
    <phoneticPr fontId="0" type="Hiragana"/>
  </si>
  <si>
    <t>경계석 철거</t>
    <phoneticPr fontId="0" type="Hiragana"/>
  </si>
  <si>
    <t>200x250x1,000</t>
    <phoneticPr fontId="0" type="Hiragana"/>
  </si>
  <si>
    <t>기초 철거</t>
    <phoneticPr fontId="0" type="Hiragana"/>
  </si>
  <si>
    <t xml:space="preserve"> - 미송 : 0.56ton/m3  - 알루미늄 : 비중 2.72  - 무근콘크리트: 2.3ton/m3</t>
    <phoneticPr fontId="0" type="Hiragana"/>
  </si>
  <si>
    <t>기초 철거</t>
    <phoneticPr fontId="0" type="Hiragana"/>
  </si>
  <si>
    <t>50x50</t>
    <phoneticPr fontId="0" type="Hiragana"/>
  </si>
  <si>
    <t>고재처리</t>
    <phoneticPr fontId="0" type="Hiragana"/>
  </si>
  <si>
    <t>스틸</t>
    <phoneticPr fontId="0" type="Hiragana"/>
  </si>
  <si>
    <t>- pe빗물받이: 52.9kg/ea   - 스틸그레이팅: 8.84kg/ea</t>
    <phoneticPr fontId="0" type="Hiragana"/>
  </si>
  <si>
    <t>빗물받이 철거</t>
    <phoneticPr fontId="0" type="Hiragana"/>
  </si>
  <si>
    <t>kg</t>
    <phoneticPr fontId="0" type="Hiragana"/>
  </si>
  <si>
    <t>스틸그레이팅</t>
    <phoneticPr fontId="0" type="Hiragana"/>
  </si>
  <si>
    <t>500x400</t>
    <phoneticPr fontId="0" type="Hiragana"/>
  </si>
  <si>
    <t>철</t>
    <phoneticPr fontId="0" type="Hiragana"/>
  </si>
  <si>
    <t>▣ 트렌치 철거</t>
    <phoneticPr fontId="0" type="Hiragana"/>
  </si>
  <si>
    <t>400x1000</t>
    <phoneticPr fontId="0" type="Hiragana"/>
  </si>
  <si>
    <t>m</t>
    <phoneticPr fontId="0" type="Hiragana"/>
  </si>
  <si>
    <t>- 무근콘크리트: 2.3ton/m3   - 스틸그레이팅: 14.22kg/m</t>
    <phoneticPr fontId="0" type="Hiragana"/>
  </si>
  <si>
    <t>절단</t>
    <phoneticPr fontId="0" type="Hiragana"/>
  </si>
  <si>
    <t>트렌치 철거</t>
    <phoneticPr fontId="0" type="Hiragana"/>
  </si>
  <si>
    <t>300x300</t>
    <phoneticPr fontId="0" type="Hiragana"/>
  </si>
  <si>
    <t>400x1,000</t>
    <phoneticPr fontId="0" type="Hiragana"/>
  </si>
  <si>
    <t>▣ 볼라드 철거</t>
    <phoneticPr fontId="0" type="Hiragana"/>
  </si>
  <si>
    <t>Ø150x500(스탠)</t>
    <phoneticPr fontId="0" type="Hiragana"/>
  </si>
  <si>
    <t>스텐</t>
    <phoneticPr fontId="0" type="Hiragana"/>
  </si>
  <si>
    <t>- 볼라드: 4.5kg/ea   - 무근콘크리트: 2.3ton/m3</t>
    <phoneticPr fontId="0" type="Hiragana"/>
  </si>
  <si>
    <t>볼라드 철거</t>
    <phoneticPr fontId="0" type="Hiragana"/>
  </si>
  <si>
    <t>기초</t>
    <phoneticPr fontId="0" type="Hiragana"/>
  </si>
  <si>
    <t>200x200x200</t>
    <phoneticPr fontId="0" type="Hiragana"/>
  </si>
  <si>
    <t>Ø230x300(석재)</t>
    <phoneticPr fontId="0" type="Hiragana"/>
  </si>
  <si>
    <t>석재</t>
    <phoneticPr fontId="0" type="Hiragana"/>
  </si>
  <si>
    <t>- 화강석:2.65ton/m3   - 무근콘크리트: 2.3ton/m3</t>
    <phoneticPr fontId="0" type="Hiragana"/>
  </si>
  <si>
    <t>폐콘크리트</t>
    <phoneticPr fontId="0" type="Hiragana"/>
  </si>
  <si>
    <t>▣ 자전거거치대A 철거</t>
    <phoneticPr fontId="0" type="Hiragana"/>
  </si>
  <si>
    <t>L2,300</t>
    <phoneticPr fontId="0" type="Hiragana"/>
  </si>
  <si>
    <t>*단위중량(업체제공 적용)</t>
    <phoneticPr fontId="0" type="Hiragana"/>
  </si>
  <si>
    <t xml:space="preserve">- 자전거거치대: 26.8kg/ea   </t>
    <phoneticPr fontId="0" type="Hiragana"/>
  </si>
  <si>
    <t>자전거거치대 철거</t>
    <phoneticPr fontId="0" type="Hiragana"/>
  </si>
  <si>
    <t>스텐인리스</t>
    <phoneticPr fontId="0" type="Hiragana"/>
  </si>
  <si>
    <t>▣ 자전거거치대B 철거</t>
    <phoneticPr fontId="0" type="Hiragana"/>
  </si>
  <si>
    <t>475x570</t>
    <phoneticPr fontId="0" type="Hiragana"/>
  </si>
  <si>
    <t xml:space="preserve">- 강판: 15.7kg/m2   </t>
    <phoneticPr fontId="0" type="Hiragana"/>
  </si>
  <si>
    <t>▣ 화단휀스 철거</t>
    <phoneticPr fontId="0" type="Hiragana"/>
  </si>
  <si>
    <t>W2,000</t>
    <phoneticPr fontId="0" type="Hiragana"/>
  </si>
  <si>
    <t>경간</t>
    <phoneticPr fontId="0" type="Hiragana"/>
  </si>
  <si>
    <t>*단위중량(2023 표준품셈 재료의 단위중량 및 물가지 단위중량 적용)</t>
    <phoneticPr fontId="0" type="Hiragana"/>
  </si>
  <si>
    <t xml:space="preserve">- 강관(D76.3): 3.664kg/m   - 강관(D15.9): 0.501kg/m  </t>
    <phoneticPr fontId="0" type="Hiragana"/>
  </si>
  <si>
    <t>원형주주</t>
    <phoneticPr fontId="0" type="Hiragana"/>
  </si>
  <si>
    <t>0.7m</t>
    <phoneticPr fontId="0" type="Hiragana"/>
  </si>
  <si>
    <t>간살</t>
    <phoneticPr fontId="0" type="Hiragana"/>
  </si>
  <si>
    <t>7m</t>
    <phoneticPr fontId="0" type="Hiragana"/>
  </si>
  <si>
    <t>고재공제</t>
    <phoneticPr fontId="0" type="Hiragana"/>
  </si>
  <si>
    <t>▣ 안내판A 철거</t>
    <phoneticPr fontId="0" type="Hiragana"/>
  </si>
  <si>
    <t>1,900x100x2,200</t>
    <phoneticPr fontId="0" type="Hiragana"/>
  </si>
  <si>
    <t>- 강판: 15.7kg/m2      - 무근콘크리트: 2.3ton/m3</t>
    <phoneticPr fontId="0" type="Hiragana"/>
  </si>
  <si>
    <t>안내판 철거</t>
    <phoneticPr fontId="0" type="Hiragana"/>
  </si>
  <si>
    <t>1,900x100x300</t>
    <phoneticPr fontId="0" type="Hiragana"/>
  </si>
  <si>
    <t>▣ 안내판B 철거</t>
    <phoneticPr fontId="0" type="Hiragana"/>
  </si>
  <si>
    <t>1,500x110x2,500</t>
    <phoneticPr fontId="0" type="Hiragana"/>
  </si>
  <si>
    <t>1,500x110x2,500</t>
    <phoneticPr fontId="0" type="Hiragana"/>
  </si>
  <si>
    <t>▣ 체육동사무실벽체 철거</t>
    <phoneticPr fontId="0" type="Hiragana"/>
  </si>
  <si>
    <t>5,000x2,600</t>
    <phoneticPr fontId="0" type="Hiragana"/>
  </si>
  <si>
    <t>식</t>
    <phoneticPr fontId="0" type="Hiragana"/>
  </si>
  <si>
    <t xml:space="preserve">- 미송: 0.56TON/m3 </t>
    <phoneticPr fontId="0" type="Hiragana"/>
  </si>
  <si>
    <t>벽체 철거</t>
    <phoneticPr fontId="0" type="Hiragana"/>
  </si>
  <si>
    <t>▣ 분리수거장 철거</t>
    <phoneticPr fontId="0" type="Hiragana"/>
  </si>
  <si>
    <t>H2,000</t>
    <phoneticPr fontId="0" type="Hiragana"/>
  </si>
  <si>
    <t>- 각관: 2.38kg/m   - 합성목재: 1.488TON/m3   - 무근콘크리트: 2.3ton/m3</t>
    <phoneticPr fontId="0" type="Hiragana"/>
  </si>
  <si>
    <t>목재</t>
    <phoneticPr fontId="0" type="Hiragana"/>
  </si>
  <si>
    <t>각관</t>
    <phoneticPr fontId="0" type="Hiragana"/>
  </si>
  <si>
    <t>고재공제</t>
    <phoneticPr fontId="0" type="Hiragana"/>
  </si>
  <si>
    <t>철</t>
    <phoneticPr fontId="0" type="Hiragana"/>
  </si>
  <si>
    <t>▣ 전광판 철거</t>
    <phoneticPr fontId="0" type="Hiragana"/>
  </si>
  <si>
    <t>8,000x800</t>
    <phoneticPr fontId="0" type="Hiragana"/>
  </si>
  <si>
    <t>개소</t>
    <phoneticPr fontId="0" type="Hiragana"/>
  </si>
  <si>
    <t xml:space="preserve">- 강판: 16.09kg/m2  </t>
    <phoneticPr fontId="0" type="Hiragana"/>
  </si>
  <si>
    <t>강판</t>
    <phoneticPr fontId="0" type="Hiragana"/>
  </si>
  <si>
    <t>▣ 원형 타워등 기초 철거</t>
    <phoneticPr fontId="0" type="Hiragana"/>
  </si>
  <si>
    <t>1,000x1,000x1,000</t>
    <phoneticPr fontId="0" type="Hiragana"/>
  </si>
  <si>
    <t>- 무근콘크리트: 2.3TON/m3,</t>
    <phoneticPr fontId="0" type="Hiragana"/>
  </si>
  <si>
    <t>기초철거</t>
    <phoneticPr fontId="0" type="Hiragana"/>
  </si>
  <si>
    <t>1,000x1,000x1,000</t>
    <phoneticPr fontId="0" type="Hiragana"/>
  </si>
  <si>
    <t>▣ 가로등 기초 철거</t>
    <phoneticPr fontId="0" type="Hiragana"/>
  </si>
  <si>
    <t>300x600x900</t>
    <phoneticPr fontId="0" type="Hiragana"/>
  </si>
  <si>
    <t>300x600x900</t>
    <phoneticPr fontId="0" type="Hiragana"/>
  </si>
  <si>
    <t>▣ 대형볼링핀 철거</t>
    <phoneticPr fontId="0" type="Hiragana"/>
  </si>
  <si>
    <t>2ton</t>
    <phoneticPr fontId="0" type="Hiragana"/>
  </si>
  <si>
    <t>- 볼링핀: 2ton/ea     - 무근콘크리트: 2.3ton/m3</t>
    <phoneticPr fontId="0" type="Hiragana"/>
  </si>
  <si>
    <t>볼링핀 철거</t>
    <phoneticPr fontId="0" type="Hiragana"/>
  </si>
  <si>
    <t>500x500x300</t>
    <phoneticPr fontId="0" type="Hiragana"/>
  </si>
  <si>
    <t>혼합폐기물</t>
    <phoneticPr fontId="0" type="Hiragana"/>
  </si>
  <si>
    <t>▣ 카스토퍼 철거</t>
    <phoneticPr fontId="0" type="Hiragana"/>
  </si>
  <si>
    <t>120x120x750</t>
    <phoneticPr fontId="0" type="Hiragana"/>
  </si>
  <si>
    <t xml:space="preserve">- 카스토퍼: 0.003ton/ea   </t>
    <phoneticPr fontId="0" type="Hiragana"/>
  </si>
  <si>
    <t>카스토퍼 철거</t>
    <phoneticPr fontId="0" type="Hiragana"/>
  </si>
  <si>
    <t>120x120x750</t>
    <phoneticPr fontId="0" type="Hiragana"/>
  </si>
  <si>
    <t>▣ 느티나무 제거</t>
    <phoneticPr fontId="0" type="Hiragana"/>
  </si>
  <si>
    <t>R50</t>
    <phoneticPr fontId="0" type="Hiragana"/>
  </si>
  <si>
    <t>주</t>
    <phoneticPr fontId="0" type="Hiragana"/>
  </si>
  <si>
    <t>제거</t>
    <phoneticPr fontId="0" type="Hiragana"/>
  </si>
  <si>
    <t xml:space="preserve">뿌리분중량 </t>
    <phoneticPr fontId="0" type="Hiragana"/>
  </si>
  <si>
    <t>W=V*N</t>
    <phoneticPr fontId="0" type="Hiragana"/>
  </si>
  <si>
    <t>2.71m3*1300kg/m3</t>
    <phoneticPr fontId="0" type="Hiragana"/>
  </si>
  <si>
    <t>W=뿌리분위중량(kg)</t>
    <phoneticPr fontId="0" type="Hiragana"/>
  </si>
  <si>
    <t>B='흉고직경'=40cm</t>
    <phoneticPr fontId="0" type="Hiragana"/>
  </si>
  <si>
    <t>R='근원직경'=50cm</t>
    <phoneticPr fontId="0" type="Hiragana"/>
  </si>
  <si>
    <t>D='뿌리분크기'24+({R}-3)*3=181.0cm</t>
    <phoneticPr fontId="0" type="Hiragana"/>
  </si>
  <si>
    <t>r='뿌리분반경'({D}/2)*0.01=0.91m</t>
    <phoneticPr fontId="0" type="Hiragana"/>
  </si>
  <si>
    <t>V='보통분의 뿌리분체적'=3.6*{r}^3=2.71m3</t>
    <phoneticPr fontId="0" type="Hiragana"/>
  </si>
  <si>
    <t>N='뿌리분의 단위중량'=1300kg/m3</t>
    <phoneticPr fontId="0" type="Hiragana"/>
  </si>
  <si>
    <t>지상부중량</t>
    <phoneticPr fontId="0" type="Hiragana"/>
  </si>
  <si>
    <t>W1=V1*U</t>
    <phoneticPr fontId="0" type="Hiragana"/>
  </si>
  <si>
    <t>0.82m3*1300kg/m3</t>
    <phoneticPr fontId="0" type="Hiragana"/>
  </si>
  <si>
    <t>K='수간형상계수'=0.5</t>
    <phoneticPr fontId="0" type="Hiragana"/>
  </si>
  <si>
    <t>B1='흉고직경'B*0.01=0.4m</t>
    <phoneticPr fontId="0" type="Hiragana"/>
  </si>
  <si>
    <t>H='수고'=10.0m</t>
    <phoneticPr fontId="0" type="Hiragana"/>
  </si>
  <si>
    <t>P='지엽의 과다에 의한 보합물(임목0.3,고립목1.0)'=0.3</t>
    <phoneticPr fontId="0" type="Hiragana"/>
  </si>
  <si>
    <t>V1='지상부체적'K*3.14*(B1/2)^2*H*(1+P)=0.82m3</t>
    <phoneticPr fontId="0" type="Hiragana"/>
  </si>
  <si>
    <t>U='수간의 단위중량'=1300kg/m3</t>
    <phoneticPr fontId="0" type="Hiragana"/>
  </si>
  <si>
    <t>수목중량</t>
    <phoneticPr fontId="0" type="Hiragana"/>
  </si>
  <si>
    <t>2.71m3+0.82m3</t>
    <phoneticPr fontId="0" type="Hiragana"/>
  </si>
  <si>
    <t>뿌리분중량+지상부중량</t>
    <phoneticPr fontId="0" type="Hiragana"/>
  </si>
  <si>
    <t>▣ 자귀나무 제거</t>
    <phoneticPr fontId="0" type="Hiragana"/>
  </si>
  <si>
    <t>R30</t>
    <phoneticPr fontId="0" type="Hiragana"/>
  </si>
  <si>
    <t>0.54m3*1300kg/m3</t>
    <phoneticPr fontId="0" type="Hiragana"/>
  </si>
  <si>
    <t>B='흉고직경'=24cm</t>
    <phoneticPr fontId="0" type="Hiragana"/>
  </si>
  <si>
    <t>R='근원직경'=30cm</t>
    <phoneticPr fontId="0" type="Hiragana"/>
  </si>
  <si>
    <t>D='뿌리분크기'24+({R}-3)*3=105.0cm</t>
    <phoneticPr fontId="0" type="Hiragana"/>
  </si>
  <si>
    <t>r='뿌리분반경'({D}/2)*0.01=0.53m</t>
    <phoneticPr fontId="0" type="Hiragana"/>
  </si>
  <si>
    <t>V='보통분의 뿌리분체적'=3.6*{r}^3=0.54m3</t>
    <phoneticPr fontId="0" type="Hiragana"/>
  </si>
  <si>
    <t>0.21m3*1300kg/m3</t>
    <phoneticPr fontId="0" type="Hiragana"/>
  </si>
  <si>
    <t>B1='흉고직경'B*0.01=0.24m</t>
    <phoneticPr fontId="0" type="Hiragana"/>
  </si>
  <si>
    <t>H='수고'=7.0m</t>
    <phoneticPr fontId="0" type="Hiragana"/>
  </si>
  <si>
    <t>V1='지상부체적'K*3.14*(B1/2)^2*H*(1+P)=0.21m3</t>
    <phoneticPr fontId="0" type="Hiragana"/>
  </si>
  <si>
    <t>0.54m3+0.21m3</t>
    <phoneticPr fontId="0" type="Hiragana"/>
  </si>
  <si>
    <t>▣ 단풍나무 제거</t>
    <phoneticPr fontId="0" type="Hiragana"/>
  </si>
  <si>
    <t>0.18m3*1300kg/m3</t>
    <phoneticPr fontId="0" type="Hiragana"/>
  </si>
  <si>
    <t>H='수고'=6.0m</t>
    <phoneticPr fontId="0" type="Hiragana"/>
  </si>
  <si>
    <t>V1='지상부체적'K*3.14*(B1/2)^2*H*(1+P)=0.18m3</t>
    <phoneticPr fontId="0" type="Hiragana"/>
  </si>
  <si>
    <t>0.54m3+0.18m3</t>
    <phoneticPr fontId="0" type="Hiragana"/>
  </si>
  <si>
    <t>▣ 왕벚나무 제거</t>
    <phoneticPr fontId="0" type="Hiragana"/>
  </si>
  <si>
    <t>R35</t>
    <phoneticPr fontId="0" type="Hiragana"/>
  </si>
  <si>
    <t>0.86m3*1300kg/m3</t>
    <phoneticPr fontId="0" type="Hiragana"/>
  </si>
  <si>
    <t>B='흉고직경'=28cm</t>
    <phoneticPr fontId="0" type="Hiragana"/>
  </si>
  <si>
    <t>R='근원직경'=35cm</t>
    <phoneticPr fontId="0" type="Hiragana"/>
  </si>
  <si>
    <t>D='뿌리분크기'24+({R}-3)*3=124.0cm</t>
    <phoneticPr fontId="0" type="Hiragana"/>
  </si>
  <si>
    <t>r='뿌리분반경'({D}/2)*0.01=0.62m</t>
    <phoneticPr fontId="0" type="Hiragana"/>
  </si>
  <si>
    <t>V='보통분의 뿌리분체적'=3.6*{r}^3=0.86m3</t>
    <phoneticPr fontId="0" type="Hiragana"/>
  </si>
  <si>
    <t>0.28m3*1300kg/m3</t>
    <phoneticPr fontId="0" type="Hiragana"/>
  </si>
  <si>
    <t>B1='흉고직경'B*0.01=0.28m</t>
    <phoneticPr fontId="0" type="Hiragana"/>
  </si>
  <si>
    <t>V1='지상부체적'K*3.14*(B1/2)^2*H*(1+P)=0.28m3</t>
    <phoneticPr fontId="0" type="Hiragana"/>
  </si>
  <si>
    <t>0.86m3+0.28m3</t>
    <phoneticPr fontId="0" type="Hiragana"/>
  </si>
  <si>
    <t>▣ 소나무 제거</t>
    <phoneticPr fontId="0" type="Hiragana"/>
  </si>
  <si>
    <t>0.65m3*1300kg/m3</t>
    <phoneticPr fontId="0" type="Hiragana"/>
  </si>
  <si>
    <t>H='수고'=8.0m</t>
    <phoneticPr fontId="0" type="Hiragana"/>
  </si>
  <si>
    <t>V1='지상부체적'K*3.14*(B1/2)^2*H*(1+P)=0.65m3</t>
    <phoneticPr fontId="0" type="Hiragana"/>
  </si>
  <si>
    <t>2.71m3+0.65m3</t>
    <phoneticPr fontId="0" type="Hiragana"/>
  </si>
  <si>
    <t>R25</t>
    <phoneticPr fontId="0" type="Hiragana"/>
  </si>
  <si>
    <t>0.29m3*1300kg/m3</t>
    <phoneticPr fontId="0" type="Hiragana"/>
  </si>
  <si>
    <t>B='흉고직경'=20cm</t>
    <phoneticPr fontId="0" type="Hiragana"/>
  </si>
  <si>
    <t>R='근원직경'=25cm</t>
    <phoneticPr fontId="0" type="Hiragana"/>
  </si>
  <si>
    <t>D='뿌리분크기'24+({R}-3)*3=86.0cm</t>
    <phoneticPr fontId="0" type="Hiragana"/>
  </si>
  <si>
    <t>r='뿌리분반경'({D}/2)*0.01=0.43m</t>
    <phoneticPr fontId="0" type="Hiragana"/>
  </si>
  <si>
    <t>V='보통분의 뿌리분체적'=3.6*{r}^3=0.29m3</t>
    <phoneticPr fontId="0" type="Hiragana"/>
  </si>
  <si>
    <t>0.14m3*1300kg/m3</t>
    <phoneticPr fontId="0" type="Hiragana"/>
  </si>
  <si>
    <t>B1='흉고직경'B*0.01=0.2m</t>
    <phoneticPr fontId="0" type="Hiragana"/>
  </si>
  <si>
    <t>V1='지상부체적'K*3.14*(B1/2)^2*H*(1+P)=0.14m3</t>
    <phoneticPr fontId="0" type="Hiragana"/>
  </si>
  <si>
    <t>0.29m3+0.14m3</t>
    <phoneticPr fontId="0" type="Hiragana"/>
  </si>
  <si>
    <t>▣ 백철쭉 제거</t>
    <phoneticPr fontId="0" type="Hiragana"/>
  </si>
  <si>
    <t>H1.2</t>
    <phoneticPr fontId="0" type="Hiragana"/>
  </si>
  <si>
    <t>0.0005m3*1300kg/m3</t>
    <phoneticPr fontId="0" type="Hiragana"/>
  </si>
  <si>
    <t>B='흉고직경'=1cm</t>
    <phoneticPr fontId="0" type="Hiragana"/>
  </si>
  <si>
    <t>R='근원직경'=1cm</t>
    <phoneticPr fontId="0" type="Hiragana"/>
  </si>
  <si>
    <t>D='뿌리분크기'16+({R}-3)*3=10.0cm</t>
    <phoneticPr fontId="0" type="Hiragana"/>
  </si>
  <si>
    <t>r='뿌리분반경'({D}/2)*0.01=0.05m</t>
    <phoneticPr fontId="0" type="Hiragana"/>
  </si>
  <si>
    <t>V='보통분의 뿌리분체적'=3.6*{r}^3=0.0005m3</t>
    <phoneticPr fontId="0" type="Hiragana"/>
  </si>
  <si>
    <t>0.0001m3*1300kg/m3</t>
    <phoneticPr fontId="0" type="Hiragana"/>
  </si>
  <si>
    <t>B1='흉고직경'B*0.01=0.01m</t>
    <phoneticPr fontId="0" type="Hiragana"/>
  </si>
  <si>
    <t>H='수고'=1.2m</t>
    <phoneticPr fontId="0" type="Hiragana"/>
  </si>
  <si>
    <t>V1='지상부체적'K*3.14*(B1/2)^2*H*(1+P)=0.0001m3</t>
    <phoneticPr fontId="0" type="Hiragana"/>
  </si>
  <si>
    <t>0.0005m3+0.0001m3</t>
    <phoneticPr fontId="0" type="Hiragana"/>
  </si>
  <si>
    <t>▣ 회양목 제거</t>
    <phoneticPr fontId="0" type="Hiragana"/>
  </si>
  <si>
    <t>H0.5</t>
    <phoneticPr fontId="0" type="Hiragana"/>
  </si>
  <si>
    <t>0.00003m3*1300kg/m3</t>
    <phoneticPr fontId="0" type="Hiragana"/>
  </si>
  <si>
    <t>H='수고'=0.5m</t>
    <phoneticPr fontId="0" type="Hiragana"/>
  </si>
  <si>
    <t>V1='지상부체적'K*3.14*(B1/2)^2*H*(1+P)=0.00003m3</t>
    <phoneticPr fontId="0" type="Hiragana"/>
  </si>
  <si>
    <t>0.00003m3+0.0001m3</t>
    <phoneticPr fontId="0" type="Hiragana"/>
  </si>
  <si>
    <t>공         종</t>
    <phoneticPr fontId="0" type="Hiragana"/>
  </si>
  <si>
    <t>규      격</t>
    <phoneticPr fontId="0" type="Hiragana"/>
  </si>
  <si>
    <t>수량</t>
    <phoneticPr fontId="0" type="Hiragana"/>
  </si>
  <si>
    <t>단위</t>
    <phoneticPr fontId="0" type="Hiragana"/>
  </si>
  <si>
    <t>▣ 블럭포장 철거</t>
    <phoneticPr fontId="0" type="Hiragana"/>
  </si>
  <si>
    <t>T60</t>
    <phoneticPr fontId="0" type="Hiragana"/>
  </si>
  <si>
    <t>철거</t>
    <phoneticPr fontId="0" type="Hiragana"/>
  </si>
  <si>
    <t>*단위중량(2024 표준품셈 재료의 단위중량 적용)</t>
    <phoneticPr fontId="0" type="Hiragana"/>
  </si>
  <si>
    <t>블럭 철거</t>
    <phoneticPr fontId="0" type="Hiragana"/>
  </si>
  <si>
    <t>T60</t>
    <phoneticPr fontId="0" type="Hiragana"/>
  </si>
  <si>
    <t>ton</t>
    <phoneticPr fontId="0" type="Hiragana"/>
  </si>
  <si>
    <t>운반 및 상차</t>
    <phoneticPr fontId="0" type="Hiragana"/>
  </si>
  <si>
    <t>ton</t>
    <phoneticPr fontId="0" type="Hiragana"/>
  </si>
  <si>
    <t>폐콘크리트</t>
    <phoneticPr fontId="0" type="Hiragana"/>
  </si>
  <si>
    <t>▣ 판석포장 철거</t>
    <phoneticPr fontId="0" type="Hiragana"/>
  </si>
  <si>
    <t>T30</t>
    <phoneticPr fontId="0" type="Hiragana"/>
  </si>
  <si>
    <t>m2</t>
    <phoneticPr fontId="0" type="Hiragana"/>
  </si>
  <si>
    <t>*단위중량(2024 표준품셈 재료의 단위중량 적용)</t>
    <phoneticPr fontId="0" type="Hiragana"/>
  </si>
  <si>
    <t>- 화강암: 2.65ton/m3   - 모르타르: 2.1ton/m3</t>
    <phoneticPr fontId="0" type="Hiragana"/>
  </si>
  <si>
    <t>판석 철거</t>
    <phoneticPr fontId="0" type="Hiragana"/>
  </si>
  <si>
    <t>T30</t>
    <phoneticPr fontId="0" type="Hiragana"/>
  </si>
  <si>
    <t>m3</t>
    <phoneticPr fontId="0" type="Hiragana"/>
  </si>
  <si>
    <t>ton</t>
    <phoneticPr fontId="0" type="Hiragana"/>
  </si>
  <si>
    <t>T70</t>
    <phoneticPr fontId="0" type="Hiragana"/>
  </si>
  <si>
    <t>운반 및 상차</t>
    <phoneticPr fontId="0" type="Hiragana"/>
  </si>
  <si>
    <t>▣ 등의자철거</t>
    <phoneticPr fontId="0" type="Hiragana"/>
  </si>
  <si>
    <t>L1,800</t>
    <phoneticPr fontId="0" type="Hiragana"/>
  </si>
  <si>
    <t>알루미늄</t>
    <phoneticPr fontId="0" type="Hiragana"/>
  </si>
  <si>
    <t>혼합건설폐기물</t>
    <phoneticPr fontId="0" type="Hiragana"/>
  </si>
  <si>
    <t>▣ 평의자철거</t>
    <phoneticPr fontId="0" type="Hiragana"/>
  </si>
  <si>
    <t>L1,400</t>
    <phoneticPr fontId="0" type="Hiragana"/>
  </si>
  <si>
    <t>- 미송: 0.56TON/m3    - 스텐관: 3.74kg/m   - 무근콘크리트: 2.3ton/m3</t>
    <phoneticPr fontId="0" type="Hiragana"/>
  </si>
  <si>
    <t>다리</t>
    <phoneticPr fontId="0" type="Hiragana"/>
  </si>
  <si>
    <t>m3</t>
    <phoneticPr fontId="0" type="Hiragana"/>
  </si>
  <si>
    <t>ton</t>
    <phoneticPr fontId="0" type="Hiragana"/>
  </si>
  <si>
    <t>폐기물처리</t>
    <phoneticPr fontId="0" type="Hiragana"/>
  </si>
  <si>
    <t>폐콘크리트</t>
    <phoneticPr fontId="0" type="Hiragana"/>
  </si>
  <si>
    <t>혼합폐기물</t>
    <phoneticPr fontId="0" type="Hiragana"/>
  </si>
  <si>
    <t>고재공제</t>
    <phoneticPr fontId="0" type="Hiragana"/>
  </si>
  <si>
    <t>스테인리스</t>
    <phoneticPr fontId="0" type="Hiragana"/>
  </si>
  <si>
    <t>kg</t>
    <phoneticPr fontId="0" type="Hiragana"/>
  </si>
  <si>
    <t>▣ 기존 수조하부 철거</t>
    <phoneticPr fontId="0" type="Hiragana"/>
  </si>
  <si>
    <t>T150</t>
    <phoneticPr fontId="0" type="Hiragana"/>
  </si>
  <si>
    <t>식</t>
    <phoneticPr fontId="0" type="Hiragana"/>
  </si>
  <si>
    <t>철거</t>
    <phoneticPr fontId="0" type="Hiragana"/>
  </si>
  <si>
    <t>*단위중량(2024 표준품셈 재료의 단위중량 적용)</t>
    <phoneticPr fontId="0" type="Hiragana"/>
  </si>
  <si>
    <t>- 무근콘크리트: 2.3ton/m3</t>
    <phoneticPr fontId="0" type="Hiragana"/>
  </si>
  <si>
    <t>콘크리트 철거</t>
    <phoneticPr fontId="0" type="Hiragana"/>
  </si>
  <si>
    <t>T150</t>
    <phoneticPr fontId="0" type="Hiragana"/>
  </si>
  <si>
    <t>운반 및 상차</t>
    <phoneticPr fontId="0" type="Hiragana"/>
  </si>
  <si>
    <t>m3</t>
    <phoneticPr fontId="0" type="Hiragana"/>
  </si>
  <si>
    <t>ton</t>
    <phoneticPr fontId="0" type="Hiragana"/>
  </si>
  <si>
    <t>▣ 파고라 철거</t>
    <phoneticPr fontId="0" type="Hiragana"/>
  </si>
  <si>
    <t>4,200x4,200</t>
    <phoneticPr fontId="0" type="Hiragana"/>
  </si>
  <si>
    <t>개소</t>
    <phoneticPr fontId="0" type="Hiragana"/>
  </si>
  <si>
    <t>- 무근콘크리트: 2.3ton/m3   - 강관(100x100) : 6.95kg/m   - 강관(40x40) : 1.88kg/m</t>
    <phoneticPr fontId="0" type="Hiragana"/>
  </si>
  <si>
    <t>강관 철거</t>
    <phoneticPr fontId="0" type="Hiragana"/>
  </si>
  <si>
    <t>100x100</t>
    <phoneticPr fontId="0" type="Hiragana"/>
  </si>
  <si>
    <t>50x50</t>
    <phoneticPr fontId="0" type="Hiragana"/>
  </si>
  <si>
    <t>기초 철거</t>
    <phoneticPr fontId="0" type="Hiragana"/>
  </si>
  <si>
    <t>650x650x700</t>
    <phoneticPr fontId="0" type="Hiragana"/>
  </si>
  <si>
    <t>고재처리</t>
    <phoneticPr fontId="0" type="Hiragana"/>
  </si>
  <si>
    <t>스틸</t>
    <phoneticPr fontId="0" type="Hiragana"/>
  </si>
  <si>
    <t>kg</t>
    <phoneticPr fontId="0" type="Hiragana"/>
  </si>
  <si>
    <t>▣ 화단옹벽 철거</t>
    <phoneticPr fontId="0" type="Hiragana"/>
  </si>
  <si>
    <t>H700xW300</t>
    <phoneticPr fontId="0" type="Hiragana"/>
  </si>
  <si>
    <t>m</t>
    <phoneticPr fontId="0" type="Hiragana"/>
  </si>
  <si>
    <t>- 무근콘크리트: 2.3TON/m3,</t>
    <phoneticPr fontId="0" type="Hiragana"/>
  </si>
  <si>
    <t>옹벽철거</t>
    <phoneticPr fontId="0" type="Hiragana"/>
  </si>
  <si>
    <t>H700+H200</t>
    <phoneticPr fontId="0" type="Hiragana"/>
  </si>
  <si>
    <t>TON</t>
    <phoneticPr fontId="0" type="Hiragana"/>
  </si>
  <si>
    <t>▣ 앉음벽철거</t>
    <phoneticPr fontId="0" type="Hiragana"/>
  </si>
  <si>
    <t>H350xW400</t>
    <phoneticPr fontId="0" type="Hiragana"/>
  </si>
  <si>
    <t>- 미송: 0.56TON/m3   - 무근콘크리트: 2.3ton/m3</t>
    <phoneticPr fontId="0" type="Hiragana"/>
  </si>
  <si>
    <t>목재부철거</t>
    <phoneticPr fontId="0" type="Hiragana"/>
  </si>
  <si>
    <t>벽돌부철거</t>
    <phoneticPr fontId="0" type="Hiragana"/>
  </si>
  <si>
    <t>벽돌+기초</t>
    <phoneticPr fontId="0" type="Hiragana"/>
  </si>
  <si>
    <t>▣ 캐노피 철거</t>
    <phoneticPr fontId="0" type="Hiragana"/>
  </si>
  <si>
    <t>W1,700xH2,500</t>
    <phoneticPr fontId="0" type="Hiragana"/>
  </si>
  <si>
    <t>*단위중량(업체제공)</t>
    <phoneticPr fontId="0" type="Hiragana"/>
  </si>
  <si>
    <t xml:space="preserve"> - 스테인리스관(D50.8): 2.43kg/m2,   - 폴리카보네이트: 1.2kg/m2     </t>
    <phoneticPr fontId="0" type="Hiragana"/>
  </si>
  <si>
    <t>캐노피 철거</t>
    <phoneticPr fontId="0" type="Hiragana"/>
  </si>
  <si>
    <t>1,700x2,500</t>
    <phoneticPr fontId="0" type="Hiragana"/>
  </si>
  <si>
    <t>m2</t>
    <phoneticPr fontId="0" type="Hiragana"/>
  </si>
  <si>
    <t>폴리카보네이트 철거</t>
    <phoneticPr fontId="0" type="Hiragana"/>
  </si>
  <si>
    <t>6t</t>
    <phoneticPr fontId="0" type="Hiragana"/>
  </si>
  <si>
    <t>스텐인레스</t>
    <phoneticPr fontId="0" type="Hiragana"/>
  </si>
  <si>
    <t>▣ 빗물받이 철거</t>
    <phoneticPr fontId="0" type="Hiragana"/>
  </si>
  <si>
    <t>400x500</t>
    <phoneticPr fontId="0" type="Hiragana"/>
  </si>
  <si>
    <t>ea</t>
    <phoneticPr fontId="0" type="Hiragana"/>
  </si>
  <si>
    <t>*단위중량(2024 표준품셈 재료의 단위중량, 업체제공 적용)</t>
    <phoneticPr fontId="0" type="Hiragana"/>
  </si>
  <si>
    <t xml:space="preserve"> ▣  계단석등 재설치</t>
    <phoneticPr fontId="0" type="Hiragana"/>
  </si>
  <si>
    <t>계단석등 재설치</t>
    <phoneticPr fontId="0" type="Hiragana"/>
  </si>
  <si>
    <t>R25xH8</t>
  </si>
  <si>
    <t xml:space="preserve">   소나무 이식(외부 반출)</t>
  </si>
  <si>
    <t xml:space="preserve">   소나무 이식(부지 내)</t>
  </si>
  <si>
    <t>HAA029</t>
  </si>
  <si>
    <t>R40xH10</t>
  </si>
  <si>
    <t>230</t>
  </si>
  <si>
    <t>HAA0294</t>
  </si>
  <si>
    <t>197</t>
  </si>
  <si>
    <t>R18xH7</t>
  </si>
  <si>
    <t>195</t>
  </si>
  <si>
    <t>R48xH10</t>
  </si>
  <si>
    <t>HAA02992</t>
  </si>
  <si>
    <t>R30xH6</t>
  </si>
  <si>
    <t>HAA02991</t>
  </si>
  <si>
    <t>187</t>
  </si>
  <si>
    <t>R40xH6</t>
  </si>
  <si>
    <t xml:space="preserve">   벚나무 제거</t>
  </si>
  <si>
    <t>HAA0299</t>
  </si>
  <si>
    <t>R15xH7</t>
  </si>
  <si>
    <t xml:space="preserve">   청단풍 제거</t>
  </si>
  <si>
    <t>HAA0298</t>
  </si>
  <si>
    <t>R25xH7</t>
  </si>
  <si>
    <t>HAA0297</t>
  </si>
  <si>
    <t>177</t>
  </si>
  <si>
    <t>R30xH8</t>
  </si>
  <si>
    <t>HAA0296</t>
  </si>
  <si>
    <t>175</t>
  </si>
  <si>
    <t>R35xH8</t>
  </si>
  <si>
    <t>HAA0295</t>
  </si>
  <si>
    <t>R13xH3</t>
  </si>
  <si>
    <t>167</t>
  </si>
  <si>
    <t>HAA0292</t>
  </si>
  <si>
    <t>165</t>
  </si>
  <si>
    <t>R30xH10</t>
  </si>
  <si>
    <t>159</t>
  </si>
  <si>
    <t>HAA0293</t>
  </si>
  <si>
    <t>147</t>
  </si>
  <si>
    <t>R20xH8</t>
  </si>
  <si>
    <t>HAA0291</t>
  </si>
  <si>
    <t xml:space="preserve"> ▣ 맹암거</t>
    <phoneticPr fontId="0" type="Hiragana"/>
  </si>
  <si>
    <t>100x100x1,200</t>
  </si>
  <si>
    <t>100x100x1,200</t>
    <phoneticPr fontId="0" type="Hiragana"/>
  </si>
  <si>
    <t>쇄석자갈</t>
    <phoneticPr fontId="0" type="Hiragana"/>
  </si>
  <si>
    <t>쇄석자갈포설 및 다짐</t>
    <phoneticPr fontId="0" type="Hiragana"/>
  </si>
  <si>
    <t>부직포</t>
    <phoneticPr fontId="0" type="Hiragana"/>
  </si>
  <si>
    <t>맹암거용</t>
    <phoneticPr fontId="0" type="Hiragana"/>
  </si>
  <si>
    <t>m2</t>
    <phoneticPr fontId="0" type="Hiragana"/>
  </si>
  <si>
    <t>맹암거</t>
    <phoneticPr fontId="0" type="Hiragana"/>
  </si>
  <si>
    <t>150x700x1200</t>
    <phoneticPr fontId="0" type="Hiragana"/>
  </si>
  <si>
    <t>맹암거설치</t>
    <phoneticPr fontId="0" type="Hiragana"/>
  </si>
  <si>
    <t>업체 제공 (1본당 0.009ton)</t>
    <phoneticPr fontId="0" type="Hiragana"/>
  </si>
  <si>
    <t>▣ 안내판C 철거</t>
    <phoneticPr fontId="0" type="Hiragana"/>
  </si>
  <si>
    <t>380x60x1,500</t>
    <phoneticPr fontId="0" type="Hiragana"/>
  </si>
  <si>
    <t>- 강판: 15.7kg/m2      - 무근콘크리트: 2.3ton/m3</t>
    <phoneticPr fontId="0" type="Hiragana"/>
  </si>
  <si>
    <t>안내판 철거</t>
    <phoneticPr fontId="0" type="Hiragana"/>
  </si>
  <si>
    <t>기초</t>
    <phoneticPr fontId="0" type="Hiragana"/>
  </si>
  <si>
    <t>0.38x0.55x200</t>
    <phoneticPr fontId="0" type="Hiragana"/>
  </si>
  <si>
    <t>m3</t>
    <phoneticPr fontId="0" type="Hiragana"/>
  </si>
  <si>
    <t>ton</t>
    <phoneticPr fontId="0" type="Hiragana"/>
  </si>
  <si>
    <t>kg</t>
    <phoneticPr fontId="0" type="Hiragana"/>
  </si>
  <si>
    <t>모르타르 철거</t>
    <phoneticPr fontId="0" type="Hiragana"/>
  </si>
  <si>
    <t>EQ=ma(10,0,70)*(0.54/100)+4</t>
  </si>
  <si>
    <t xml:space="preserve">EQ=ma(10,0,120)*(0.54/100)+5_x000D_
</t>
  </si>
  <si>
    <t>M-00011934</t>
  </si>
  <si>
    <t xml:space="preserve">   도로경계석/22624856</t>
  </si>
  <si>
    <t>HAB00924</t>
  </si>
  <si>
    <t xml:space="preserve">   맹암거</t>
  </si>
  <si>
    <t xml:space="preserve">   계단석 등 재설치</t>
  </si>
  <si>
    <t>L6,000</t>
  </si>
  <si>
    <t>EGI휀스, 3개월, H2,400</t>
  </si>
  <si>
    <t>HAA005951</t>
  </si>
  <si>
    <t>380x60x1,500</t>
  </si>
  <si>
    <t xml:space="preserve">   안내판C 철거</t>
  </si>
  <si>
    <t>HAA0030</t>
  </si>
  <si>
    <t xml:space="preserve"> 순공사비의 0.4%</t>
    <phoneticPr fontId="0" type="Hiragana"/>
  </si>
  <si>
    <t xml:space="preserve">   맹암거/23391327</t>
  </si>
  <si>
    <t>6치포트</t>
  </si>
  <si>
    <t>고재처리비</t>
    <phoneticPr fontId="0" type="Hiragana"/>
  </si>
  <si>
    <t>* 고재처리비</t>
    <phoneticPr fontId="1" type="noConversion"/>
  </si>
  <si>
    <t xml:space="preserve">   스틸</t>
    <phoneticPr fontId="1" type="noConversion"/>
  </si>
  <si>
    <t xml:space="preserve">   스테인리스</t>
    <phoneticPr fontId="1" type="noConversion"/>
  </si>
  <si>
    <t>kg</t>
    <phoneticPr fontId="1" type="noConversion"/>
  </si>
  <si>
    <t>4713.43</t>
    <phoneticPr fontId="1" type="noConversion"/>
  </si>
  <si>
    <t>319.71</t>
    <phoneticPr fontId="1" type="noConversion"/>
  </si>
  <si>
    <t xml:space="preserve"> ((재+직노)*3.09%)*1.2</t>
    <phoneticPr fontId="0" type="Hiragana"/>
  </si>
  <si>
    <t xml:space="preserve"> ((재+직노)+(도급자관급*1.1))*3.09%</t>
    <phoneticPr fontId="0" type="Hiragana"/>
  </si>
  <si>
    <t>16.</t>
    <phoneticPr fontId="0" type="Hiragana"/>
  </si>
  <si>
    <t>17.</t>
    <phoneticPr fontId="0" type="Hiragana"/>
  </si>
  <si>
    <t>18.</t>
    <phoneticPr fontId="0" type="Hiragana"/>
  </si>
  <si>
    <t>적용</t>
    <phoneticPr fontId="1" type="noConversion"/>
  </si>
  <si>
    <t>처 장</t>
    <phoneticPr fontId="0" type="Hiragana"/>
  </si>
  <si>
    <t>심사자</t>
    <phoneticPr fontId="0" type="Hiragana"/>
  </si>
  <si>
    <t>B100 →</t>
  </si>
  <si>
    <t>B101 →</t>
  </si>
  <si>
    <t>B200 →</t>
  </si>
  <si>
    <t>B300 →</t>
  </si>
  <si>
    <t>B400 →</t>
  </si>
  <si>
    <t>B500 →</t>
  </si>
  <si>
    <t>HAA001 →</t>
  </si>
  <si>
    <t>HAA002 →</t>
  </si>
  <si>
    <t>HAA003 →</t>
  </si>
  <si>
    <t>HAA0030 →</t>
  </si>
  <si>
    <t>HAA0031 →</t>
  </si>
  <si>
    <t>HAA0032 →</t>
  </si>
  <si>
    <t>HAA0033 →</t>
  </si>
  <si>
    <t>HAA0051 →</t>
  </si>
  <si>
    <t>HAA0052 →</t>
  </si>
  <si>
    <t>HAA0053 →</t>
  </si>
  <si>
    <t>HAA0055 →</t>
  </si>
  <si>
    <t>HAA0056 →</t>
  </si>
  <si>
    <t>HAA0057 →</t>
  </si>
  <si>
    <t>HAA0059 →</t>
  </si>
  <si>
    <t>HAA00591 →</t>
  </si>
  <si>
    <t>HAA005911 →</t>
  </si>
  <si>
    <t>HAA00592 →</t>
  </si>
  <si>
    <t>HAA005921 →</t>
  </si>
  <si>
    <t>HAA005922 →</t>
  </si>
  <si>
    <t>HAA00593 →</t>
  </si>
  <si>
    <t>HAA005931 →</t>
  </si>
  <si>
    <t>HAA00594 →</t>
  </si>
  <si>
    <t>HAA00595 →</t>
  </si>
  <si>
    <t>HAA005951 →</t>
  </si>
  <si>
    <t>HAA00596 →</t>
  </si>
  <si>
    <t>HAA00597 →</t>
  </si>
  <si>
    <t>HAA00599 →</t>
  </si>
  <si>
    <t>HAA005991 →</t>
  </si>
  <si>
    <t>HAA005992 →</t>
  </si>
  <si>
    <t>HAA005993 →</t>
  </si>
  <si>
    <t>HAA005994 →</t>
  </si>
  <si>
    <t>HAA0291 →</t>
  </si>
  <si>
    <t>HAA0292 →</t>
  </si>
  <si>
    <t>HAA0293 →</t>
  </si>
  <si>
    <t>HAA0294 →</t>
  </si>
  <si>
    <t>HAA0295 →</t>
  </si>
  <si>
    <t>HAA0296 →</t>
  </si>
  <si>
    <t>HAA0297 →</t>
  </si>
  <si>
    <t>HAA0298 →</t>
  </si>
  <si>
    <t>HAA0299 →</t>
  </si>
  <si>
    <t>HAA02991 →</t>
  </si>
  <si>
    <t>HAA02992 →</t>
  </si>
  <si>
    <t>HAA030 →</t>
  </si>
  <si>
    <t>HAA097 →</t>
  </si>
  <si>
    <t>HAA0972 →</t>
  </si>
  <si>
    <t>HAA0973 →</t>
  </si>
  <si>
    <t>SF00790 →</t>
  </si>
  <si>
    <t>SF00791 →</t>
  </si>
  <si>
    <t>PAA023 →</t>
  </si>
  <si>
    <t>HAA029 →</t>
  </si>
  <si>
    <t>HAA0341 →</t>
  </si>
  <si>
    <t>HAA0342 →</t>
  </si>
  <si>
    <t>HAA0080 →</t>
  </si>
  <si>
    <t>HAA0081 →</t>
  </si>
  <si>
    <t>HAA0082 →</t>
  </si>
  <si>
    <t>HAA0083 →</t>
  </si>
  <si>
    <t>HAA0084 →</t>
  </si>
  <si>
    <t>HAA0085 →</t>
  </si>
  <si>
    <t>HAA0086 →</t>
  </si>
  <si>
    <t>HAB001 →</t>
  </si>
  <si>
    <t>HAB002 →</t>
  </si>
  <si>
    <t>HAB003 →</t>
  </si>
  <si>
    <t>HAB004 →</t>
  </si>
  <si>
    <t>HAB0041 →</t>
  </si>
  <si>
    <t>O-PO10180 →</t>
  </si>
  <si>
    <t>O-PO10181 →</t>
  </si>
  <si>
    <t>O-PO10182 →</t>
  </si>
  <si>
    <t>HAB005 →</t>
  </si>
  <si>
    <t>HAB0051 →</t>
  </si>
  <si>
    <t>HAB0052 →</t>
  </si>
  <si>
    <t>HAB0053 →</t>
  </si>
  <si>
    <t>HAB0054 →</t>
  </si>
  <si>
    <t>HAB0055 →</t>
  </si>
  <si>
    <t>HAB0056 →</t>
  </si>
  <si>
    <t>M-00226 →</t>
  </si>
  <si>
    <t>M-0001195 →</t>
  </si>
  <si>
    <t>HAB00949 →</t>
  </si>
  <si>
    <t>M-00227 →</t>
  </si>
  <si>
    <t>HAB009491 →</t>
  </si>
  <si>
    <t>HAB00961 →</t>
  </si>
  <si>
    <t>M-00212 →</t>
  </si>
  <si>
    <t>M-00011992 →</t>
  </si>
  <si>
    <t>M-0001196 →</t>
  </si>
  <si>
    <t>M-00011961 →</t>
  </si>
  <si>
    <t>PC-1701212 →</t>
  </si>
  <si>
    <t>HAB0099 →</t>
  </si>
  <si>
    <t>HAB00991 →</t>
  </si>
  <si>
    <t>HAB00992 →</t>
  </si>
  <si>
    <t>HAB00993 →</t>
  </si>
  <si>
    <t>HAB00994 →</t>
  </si>
  <si>
    <t>HAB00995 →</t>
  </si>
  <si>
    <t>M-00011994 →</t>
  </si>
  <si>
    <t>HAB00996 →</t>
  </si>
  <si>
    <t>HAB00997 →</t>
  </si>
  <si>
    <t>HAB009971 →</t>
  </si>
  <si>
    <t>HAB009972 →</t>
  </si>
  <si>
    <t>HAB00922 →</t>
  </si>
  <si>
    <t>HAB00923 →</t>
  </si>
  <si>
    <t>HAB00924 →</t>
  </si>
  <si>
    <t>HAB00921 →</t>
  </si>
  <si>
    <t>HAB0093 →</t>
  </si>
  <si>
    <t>TCA091 →</t>
  </si>
  <si>
    <t>HAT0027 →</t>
  </si>
  <si>
    <t>HAT0026 →</t>
  </si>
  <si>
    <t>HAT0024 →</t>
  </si>
  <si>
    <t>HAT0029 →</t>
  </si>
  <si>
    <t>HAT0032 →</t>
  </si>
  <si>
    <t>HAT0025 →</t>
  </si>
  <si>
    <t>HAT0030 →</t>
  </si>
  <si>
    <t>HAT0023 →</t>
  </si>
  <si>
    <t>HAT0028 →</t>
  </si>
  <si>
    <t>HAT0022 →</t>
  </si>
  <si>
    <t>HAT0035 →</t>
  </si>
  <si>
    <t>HAT0031 →</t>
  </si>
  <si>
    <t>M-000117 →</t>
  </si>
  <si>
    <t>M-000118 →</t>
  </si>
  <si>
    <t>M-000119 →</t>
  </si>
  <si>
    <t>M-0001191 →</t>
  </si>
  <si>
    <t>M-00001 →</t>
  </si>
  <si>
    <t>M-000113 →</t>
  </si>
  <si>
    <t>M-0001131 →</t>
  </si>
  <si>
    <t>M-000114 →</t>
  </si>
  <si>
    <t>M-000115 →</t>
  </si>
  <si>
    <t>M-0001192 →</t>
  </si>
  <si>
    <t>M-0001193 →</t>
  </si>
  <si>
    <t>M-00011934 →</t>
  </si>
  <si>
    <t>M-00011 →</t>
  </si>
  <si>
    <t>M-000119922 →</t>
  </si>
  <si>
    <t>M-000119923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</si>
</sst>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7">
    <numFmt numFmtId="5" formatCode="&quot;₩&quot;#,##0;\-&quot;₩&quot;#,##0"/>
    <numFmt numFmtId="42" formatCode="_-&quot;₩&quot;* #,##0_-;\-&quot;₩&quot;* #,##0_-;_-&quot;₩&quot;* &quot;-&quot;_-;_-@_-"/>
    <numFmt numFmtId="41" formatCode="_-* #,##0_-;\-* #,##0_-;_-* &quot;-&quot;_-;_-@_-"/>
    <numFmt numFmtId="44" formatCode="_-&quot;₩&quot;* #,##0.00_-;\-&quot;₩&quot;* #,##0.00_-;_-&quot;₩&quot;* &quot;-&quot;??_-;_-@_-"/>
    <numFmt numFmtId="43" formatCode="_-* #,##0.00_-;\-* #,##0.00_-;_-* &quot;-&quot;??_-;_-@_-"/>
    <numFmt numFmtId="24" formatCode="\$#,##0_);[Red]\(\$#,##0\)"/>
    <numFmt numFmtId="176" formatCode="_ * #,##0_ ;_ * \-#,##0_ ;_ * &quot;-&quot;_ ;_ @_ "/>
    <numFmt numFmtId="177" formatCode="_ * #,##0.00_ ;_ * \-#,##0.00_ ;_ * &quot;-&quot;??_ ;_ @_ "/>
    <numFmt numFmtId="178" formatCode="#,##0&quot; 원&quot;"/>
    <numFmt numFmtId="179" formatCode="#,##0&quot; &quot;;[Red]&quot;△&quot;#,##0&quot; &quot;"/>
    <numFmt numFmtId="180" formatCode="* #,##0&quot; &quot;;[Red]* &quot;△&quot;#,##0&quot; &quot;;* @"/>
    <numFmt numFmtId="181" formatCode="#,##0.####;[Red]&quot;△&quot;#,##0.####"/>
    <numFmt numFmtId="182" formatCode="#,##0.00##;[Red]&quot;△&quot;#,##0.00##"/>
    <numFmt numFmtId="183" formatCode="0.00_)"/>
    <numFmt numFmtId="184" formatCode="yy&quot;₩&quot;/mm&quot;₩&quot;/dd"/>
    <numFmt numFmtId="185" formatCode="_(* #,##0.0_);_(* \(#,##0.0\);_(* &quot;-&quot;??_);_(@_)"/>
    <numFmt numFmtId="186" formatCode="0.00_);[Red]\(0.00\)"/>
    <numFmt numFmtId="187" formatCode="mm&quot;월&quot;\ dd&quot;일&quot;"/>
    <numFmt numFmtId="188" formatCode="_-* #,##0.0_-;\-* #,##0.0_-;_-* &quot;-&quot;??_-;_-@_-"/>
    <numFmt numFmtId="189" formatCode="0.0"/>
    <numFmt numFmtId="190" formatCode="0.0000%"/>
    <numFmt numFmtId="191" formatCode="#,##0.0000"/>
    <numFmt numFmtId="192" formatCode="_-* #,##0;\-* #,##0;_-* &quot;-&quot;;_-@"/>
    <numFmt numFmtId="193" formatCode="#,##0.00;[Red]#,##0.00;&quot; &quot;"/>
    <numFmt numFmtId="194" formatCode="#,##0.0;[Red]#,##0.0;&quot; &quot;"/>
    <numFmt numFmtId="195" formatCode="0.000"/>
    <numFmt numFmtId="196" formatCode="_-* #,##0_-;\-* #,##0_-;_-* &quot;-&quot;??_-;_-@_-"/>
    <numFmt numFmtId="197" formatCode="_ &quot;₩&quot;* #,##0_ ;_ &quot;₩&quot;* \-#,##0_ ;_ &quot;₩&quot;* &quot;-&quot;_ ;_ @_ "/>
    <numFmt numFmtId="198" formatCode="_ &quot;₩&quot;* #,##0.00_ ;_ &quot;₩&quot;* \-#,##0.00_ ;_ &quot;₩&quot;* &quot;-&quot;??_ ;_ @_ "/>
    <numFmt numFmtId="199" formatCode="0.0000000"/>
    <numFmt numFmtId="200" formatCode="\$#,##0\ ;\(\$#,##0\)"/>
    <numFmt numFmtId="201" formatCode="\(&quot;₩&quot;#,##0\);[Red]\(\-&quot;₩&quot;#,##0\)"/>
    <numFmt numFmtId="202" formatCode="\(&quot;₩&quot;#,##0\);[Red]\(&quot;△&quot;&quot;₩&quot;#,##0\)"/>
    <numFmt numFmtId="203" formatCode="_ &quot;₩&quot;* #,##0.00_ ;_ &quot;₩&quot;* &quot;₩&quot;&quot;₩&quot;&quot;₩&quot;&quot;₩&quot;&quot;₩&quot;&quot;₩&quot;&quot;₩&quot;&quot;₩&quot;&quot;₩&quot;&quot;₩&quot;&quot;₩&quot;&quot;₩&quot;&quot;₩&quot;&quot;₩&quot;&quot;₩&quot;&quot;₩&quot;&quot;₩&quot;&quot;₩&quot;&quot;₩&quot;&quot;₩&quot;\-#,##0.00_ ;_ &quot;₩&quot;* &quot;-&quot;??_ ;_ @_ "/>
    <numFmt numFmtId="204" formatCode="0.00_ "/>
    <numFmt numFmtId="205" formatCode="#,##0.00_);[Red]\(#,##0.00\)"/>
    <numFmt numFmtId="206" formatCode="&quot;₩&quot;#,##0.00\ ;\(&quot;₩&quot;#,##0.00\)"/>
    <numFmt numFmtId="207" formatCode="&quot;₩&quot;#,##0;&quot;₩&quot;\-#,##0"/>
    <numFmt numFmtId="208" formatCode="_(* #,##0.00_);_(* \(#,##0.00\);_(* &quot;-&quot;??_);_(@_)"/>
    <numFmt numFmtId="209" formatCode="#,##0.000\ &quot;EA &quot;"/>
    <numFmt numFmtId="210" formatCode="#,##0.000\ &quot;㎏ &quot;"/>
    <numFmt numFmtId="211" formatCode="#,##0.000\ &quot;m  &quot;"/>
    <numFmt numFmtId="212" formatCode="#,##0.000\ &quot;㎥ &quot;"/>
    <numFmt numFmtId="213" formatCode="_(&quot;RM&quot;* #,##0.00_);_(&quot;RM&quot;* \(#,##0.00\);_(&quot;RM&quot;* &quot;-&quot;??_);_(@_)"/>
    <numFmt numFmtId="214" formatCode="&quot;US$&quot;#,##0_);\(&quot;US$&quot;#,##0\)"/>
    <numFmt numFmtId="215" formatCode="&quot;  &quot;@"/>
    <numFmt numFmtId="216" formatCode="&quot;US$&quot;#,##0_);[Red]\(&quot;US$&quot;#,##0\)"/>
    <numFmt numFmtId="217" formatCode="0.000_ "/>
    <numFmt numFmtId="218" formatCode="0_ "/>
    <numFmt numFmtId="219" formatCode="_-* #,##0.00_-;\-* #,##0.00_-;_-* &quot;-&quot;_-;_-@_-"/>
    <numFmt numFmtId="220" formatCode=";;;"/>
    <numFmt numFmtId="221" formatCode="#,##0.000\ &quot;10공/㎥ &quot;"/>
    <numFmt numFmtId="222" formatCode="#,##0.00\ &quot;개 &quot;"/>
    <numFmt numFmtId="223" formatCode="#,###\ &quot;개&quot;"/>
    <numFmt numFmtId="224" formatCode="#,##0.0\ &quot;개소 &quot;"/>
    <numFmt numFmtId="225" formatCode="#,###.00\ &quot;매 &quot;"/>
    <numFmt numFmtId="226" formatCode="#."/>
    <numFmt numFmtId="227" formatCode="?/?#"/>
    <numFmt numFmtId="228" formatCode="#,##0_ "/>
    <numFmt numFmtId="229" formatCode="&quot;     &quot;@"/>
    <numFmt numFmtId="230" formatCode="0.00\ &quot;)&quot;"/>
    <numFmt numFmtId="231" formatCode="0.00\ &quot;)]&quot;"/>
    <numFmt numFmtId="232" formatCode="0.000\ &quot;²&quot;"/>
    <numFmt numFmtId="233" formatCode="&quot;(&quot;\ 0.00"/>
    <numFmt numFmtId="234" formatCode="&quot;[(&quot;\ 0.00"/>
    <numFmt numFmtId="235" formatCode="#,##0.0"/>
    <numFmt numFmtId="236" formatCode="#,##0.00\ &quot;a &quot;"/>
    <numFmt numFmtId="237" formatCode="_ * #,##0_ ;_ * &quot;₩&quot;\!\-#,##0_ ;_ * &quot;-&quot;_ ;_ @_ "/>
    <numFmt numFmtId="238" formatCode="_ &quot;₩&quot;* #,##0.00_ ;_ &quot;₩&quot;* &quot;₩&quot;&quot;₩&quot;&quot;₩&quot;&quot;₩&quot;\-#,##0.00_ ;_ &quot;₩&quot;* &quot;-&quot;??_ ;_ @_ "/>
    <numFmt numFmtId="239" formatCode="_-[$€-2]* #,##0.00_-;\-[$€-2]* #,##0.00_-;_-[$€-2]* &quot;-&quot;??_-"/>
    <numFmt numFmtId="240" formatCode="#,##0.00\ &quot;ℓ &quot;"/>
    <numFmt numFmtId="241" formatCode="#,##0.000;[Red]\-#,##0.000"/>
    <numFmt numFmtId="242" formatCode="#,##0.000\ &quot;㎡ &quot;"/>
    <numFmt numFmtId="243" formatCode="General_)"/>
    <numFmt numFmtId="244" formatCode="&quot;Fr.&quot;\ #,##0;[Red]&quot;Fr.&quot;\ \-#,##0"/>
    <numFmt numFmtId="245" formatCode="&quot;Fr.&quot;\ #,##0.00;[Red]&quot;Fr.&quot;\ \-#,##0.00"/>
    <numFmt numFmtId="246" formatCode="#,##0.00_ "/>
    <numFmt numFmtId="247" formatCode="&quot;₩&quot;#,##0;&quot;₩&quot;&quot;₩&quot;\-#,##0"/>
    <numFmt numFmtId="248" formatCode="0.0_)"/>
    <numFmt numFmtId="249" formatCode="#,##0.000\ &quot;ton &quot;"/>
    <numFmt numFmtId="250" formatCode="0.0%;[Red]\(0.0%\)"/>
    <numFmt numFmtId="251" formatCode="&quot;$&quot;#,##0.00_);\(&quot;$&quot;#,##0.00\)"/>
    <numFmt numFmtId="252" formatCode="#,##0;[Red]#,##0"/>
    <numFmt numFmtId="253" formatCode="#,##0.0;[Red]#,##0.0"/>
    <numFmt numFmtId="254" formatCode="_(* #,##0_);_(* \(#,##0\);_(* &quot;-&quot;??_);_(@_)"/>
    <numFmt numFmtId="255" formatCode="_-* #,##0.0_-;\-* #,##0.0_-;_-* &quot;-&quot;_-;_-@_-"/>
    <numFmt numFmtId="256" formatCode="#,##0_);[Red]\(#,##0\)"/>
    <numFmt numFmtId="257" formatCode="#,###.000\ &quot;M&quot;"/>
    <numFmt numFmtId="258" formatCode="&quot;₩&quot;\!\$#,##0_);[Red]&quot;₩&quot;\!\(&quot;₩&quot;\!\$#,##0&quot;₩&quot;\!\)"/>
    <numFmt numFmtId="259" formatCode="_-* #,##0.00\ _F_B_-;\-* #,##0.00\ _F_B_-;_-* &quot;-&quot;??\ _F_B_-;_-@_-"/>
    <numFmt numFmtId="260" formatCode="&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0;[Red]&quot;₩&quot;&quot;₩&quot;&quot;₩&quot;&quot;₩&quot;&quot;₩&quot;&quot;₩&quot;&quot;₩&quot;&quot;₩&quot;&quot;₩&quot;&quot;₩&quot;&quot;₩&quot;&quot;₩&quot;&quot;₩&quot;&quot;₩&quot;&quot;₩&quot;&quot;₩&quot;&quot;₩&quot;&quot;₩&quot;&quot;₩&quot;&quot;₩&quot;&quot;₩&quot;&quot;₩&quot;&quot;₩&quot;&quot;₩&quot;&quot;₩&quot;&quot;₩&quot;&quot;₩&quot;&quot;₩&quot;&quot;₩&quot;&quot;₩&quot;&quot;₩&quot;&quot;₩&quot;"/>
    <numFmt numFmtId="261" formatCode="&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quot;\$#,##0;[Red]&quot;₩&quot;&quot;₩&quot;&quot;₩&quot;&quot;₩&quot;&quot;₩&quot;&quot;₩&quot;&quot;₩&quot;&quot;₩&quot;&quot;₩&quot;&quot;₩&quot;&quot;₩&quot;&quot;₩&quot;&quot;₩&quot;&quot;₩&quot;&quot;₩&quot;&quot;₩&quot;&quot;₩&quot;&quot;₩&quot;&quot;₩&quot;&quot;₩&quot;&quot;₩&quot;&quot;₩&quot;&quot;₩&quot;&quot;₩&quot;&quot;₩&quot;&quot;₩&quot;&quot;₩&quot;&quot;₩&quot;&quot;₩&quot;&quot;₩&quot;&quot;₩&quot;&quot;₩&quot;&quot;₩&quot;"/>
    <numFmt numFmtId="262" formatCode="_-* #,##0\ _F_B_-;\-* #,##0\ _F_B_-;_-* &quot;-&quot;\ _F_B_-;_-@_-"/>
    <numFmt numFmtId="263" formatCode="[Blue]\+0%;[Red]\-0%;0%"/>
    <numFmt numFmtId="264" formatCode="_(&quot;$&quot;* #,##0.00_);_(&quot;$&quot;* \(#,##0.00\);_(&quot;$&quot;* &quot;-&quot;??_);_(@_)"/>
    <numFmt numFmtId="265" formatCode="_-* #,##0.00_-;&quot;₩&quot;\!\-* #,##0.00_-;_-* &quot;-&quot;??_-;_-@_-"/>
    <numFmt numFmtId="266" formatCode="_-* #,##0_-;&quot;₩&quot;\!\-* #,##0_-;_-* &quot;-&quot;_-;_-@_-"/>
    <numFmt numFmtId="267" formatCode="&quot;₩&quot;#,##0;&quot;₩&quot;&quot;₩&quot;&quot;₩&quot;&quot;₩&quot;&quot;₩&quot;\-#,##0"/>
    <numFmt numFmtId="268" formatCode="0.0%"/>
    <numFmt numFmtId="269" formatCode="#,##0.00;[Red]&quot;-&quot;#,##0.00"/>
    <numFmt numFmtId="270" formatCode="00&quot;K&quot;000"/>
    <numFmt numFmtId="271" formatCode="00&quot;K&quot;000.0########"/>
    <numFmt numFmtId="272" formatCode="#,##0;[Red]&quot;-&quot;#,##0"/>
    <numFmt numFmtId="273" formatCode="#,##0.00000"/>
    <numFmt numFmtId="274" formatCode="_(* #,##0_);_(* \(#,##0\);_(* &quot;-&quot;_);_(@_)"/>
    <numFmt numFmtId="275" formatCode="_ &quot;₩&quot;* #,##0_ ;_ &quot;₩&quot;* &quot;₩&quot;&quot;₩&quot;&quot;₩&quot;&quot;₩&quot;&quot;₩&quot;&quot;₩&quot;&quot;₩&quot;&quot;₩&quot;&quot;₩&quot;&quot;₩&quot;&quot;₩&quot;&quot;₩&quot;&quot;₩&quot;\-#,##0_ ;_ &quot;₩&quot;* &quot;-&quot;_ ;_ @_ "/>
    <numFmt numFmtId="276" formatCode="_(&quot;$&quot;* #,##0_);_(&quot;$&quot;* \(#,##0\);_(&quot;$&quot;* &quot;-&quot;_);_(@_)"/>
    <numFmt numFmtId="277" formatCode="_(&quot;₩&quot;* #,##0_);_(&quot;₩&quot;* \(#,##0\);_(&quot;₩&quot;* &quot;-&quot;_);_(@_)"/>
    <numFmt numFmtId="278" formatCode="_(&quot;RM&quot;* #,##0_);_(&quot;RM&quot;* \(#,##0\);_(&quot;RM&quot;* &quot;-&quot;_);_(@_)"/>
    <numFmt numFmtId="279" formatCode="_ &quot;₩&quot;* #,##0.00_ ;_ &quot;₩&quot;* &quot;₩&quot;&quot;₩&quot;&quot;₩&quot;&quot;₩&quot;&quot;₩&quot;&quot;₩&quot;&quot;₩&quot;&quot;₩&quot;&quot;₩&quot;&quot;₩&quot;&quot;₩&quot;&quot;₩&quot;&quot;₩&quot;\-#,##0.00_ ;_ &quot;₩&quot;* &quot;-&quot;??_ ;_ @_ "/>
    <numFmt numFmtId="280" formatCode="_(&quot;₩&quot;* #,##0.00_);_(&quot;₩&quot;* \(#,##0.00\);_(&quot;₩&quot;* &quot;-&quot;??_);_(@_)"/>
    <numFmt numFmtId="281" formatCode="_-* #,##0.00_-;&quot;₩&quot;&quot;₩&quot;&quot;₩&quot;\-* #,##0.00_-;_-* &quot;-&quot;??_-;_-@_-"/>
    <numFmt numFmtId="282" formatCode="_ * #,##0_ ;_ * &quot;₩&quot;&quot;₩&quot;&quot;₩&quot;&quot;₩&quot;&quot;₩&quot;&quot;₩&quot;&quot;₩&quot;&quot;₩&quot;&quot;₩&quot;&quot;₩&quot;&quot;₩&quot;&quot;₩&quot;&quot;₩&quot;\-#,##0_ ;_ * &quot;-&quot;_ ;_ @_ "/>
    <numFmt numFmtId="283" formatCode="_ * #,##0.00_ ;_ * &quot;₩&quot;&quot;₩&quot;&quot;₩&quot;&quot;₩&quot;&quot;₩&quot;&quot;₩&quot;&quot;₩&quot;&quot;₩&quot;&quot;₩&quot;&quot;₩&quot;&quot;₩&quot;&quot;₩&quot;&quot;₩&quot;\-#,##0.00_ ;_ * &quot;-&quot;??_ ;_ @_ "/>
    <numFmt numFmtId="284" formatCode="_ * #,##0.000000_ ;_ * \-#,##0.000000_ ;_ * &quot;-&quot;_ ;_ @_ "/>
    <numFmt numFmtId="285" formatCode="&quot;₩&quot;#,##0;[Red]&quot;₩&quot;&quot;₩&quot;&quot;₩&quot;&quot;₩&quot;&quot;₩&quot;\-#,##0"/>
    <numFmt numFmtId="286" formatCode="[&lt;&gt;0]#,##0.0#;[=0]&quot; &quot;;General"/>
    <numFmt numFmtId="287" formatCode="#,##0.###"/>
    <numFmt numFmtId="288" formatCode="#,###"/>
    <numFmt numFmtId="289" formatCode="#,##0;&quot;-&quot;#,##0"/>
    <numFmt numFmtId="290" formatCode="_-&quot;₩&quot;* #,##0.00_-;&quot;₩&quot;&quot;₩&quot;&quot;₩&quot;\-&quot;₩&quot;* #,##0.00_-;_-&quot;₩&quot;* &quot;-&quot;??_-;_-@_-"/>
    <numFmt numFmtId="291" formatCode="&quot;₩&quot;#,##0;&quot;₩&quot;&quot;₩&quot;&quot;₩&quot;&quot;₩&quot;\-&quot;₩&quot;#,##0"/>
    <numFmt numFmtId="292" formatCode="&quot;₩&quot;#,##0;[Red]&quot;₩&quot;&quot;₩&quot;&quot;₩&quot;&quot;₩&quot;\-&quot;₩&quot;#,##0"/>
    <numFmt numFmtId="293" formatCode="_(&quot;$&quot;* #,##0_);_(&quot;$&quot;* &quot;₩&quot;&quot;₩&quot;&quot;₩&quot;&quot;₩&quot;&quot;₩&quot;&quot;₩&quot;&quot;₩&quot;&quot;₩&quot;&quot;₩&quot;\(#,##0&quot;₩&quot;&quot;₩&quot;&quot;₩&quot;&quot;₩&quot;&quot;₩&quot;&quot;₩&quot;&quot;₩&quot;&quot;₩&quot;&quot;₩&quot;\);_(&quot;$&quot;* &quot;-&quot;_);_(@_)"/>
    <numFmt numFmtId="294" formatCode="&quot;₩&quot;#,##0.00;&quot;₩&quot;&quot;₩&quot;&quot;₩&quot;&quot;₩&quot;\-&quot;₩&quot;#,##0.00"/>
    <numFmt numFmtId="295" formatCode="#,##0.0000_);\(#,##0.0000\)"/>
    <numFmt numFmtId="296" formatCode="#,##0;\(#,##0\)"/>
    <numFmt numFmtId="297" formatCode="&quot;$&quot;#,##0.00_);[Red]\(&quot;$&quot;#,##0.00\)"/>
    <numFmt numFmtId="298" formatCode="&quot;₩&quot;#\!\,##0;&quot;₩&quot;\!\-&quot;₩&quot;#\!\,##0"/>
    <numFmt numFmtId="299" formatCode="#,##0.00&quot; $&quot;;[Red]\-#,##0.00&quot; $&quot;"/>
    <numFmt numFmtId="300" formatCode="&quot;$&quot;#,##0.00;;"/>
    <numFmt numFmtId="301" formatCode="d\.mmm\.yy"/>
    <numFmt numFmtId="302" formatCode="_ * #,##0_ ;_ * \-#,##0_ ;_ * &quot;-&quot;??_ ;_ @_ "/>
    <numFmt numFmtId="303" formatCode="&quot;₩&quot;#,##0.00;&quot;₩&quot;&quot;₩&quot;&quot;₩&quot;&quot;₩&quot;&quot;₩&quot;\-#,##0.00"/>
    <numFmt numFmtId="304" formatCode="0.0000000000000"/>
    <numFmt numFmtId="305" formatCode="_ &quot;₩&quot;* #,##0.00_ ;_ &quot;₩&quot;* &quot;₩&quot;&quot;₩&quot;&quot;₩&quot;&quot;₩&quot;&quot;₩&quot;\-#,##0.00_ ;_ &quot;₩&quot;* &quot;-&quot;??_ ;_ @_ "/>
    <numFmt numFmtId="306" formatCode="#,##0.000"/>
    <numFmt numFmtId="307" formatCode="&quot;$&quot;#,##0.00"/>
    <numFmt numFmtId="308" formatCode="&quot;₩&quot;\$#,##0.00_);&quot;₩&quot;\(&quot;₩&quot;\$#,##0.00&quot;₩&quot;\)"/>
    <numFmt numFmtId="309" formatCode="&quot;$&quot;#,##0_);\(&quot;$&quot;#,##0\)"/>
    <numFmt numFmtId="310" formatCode="#,##0.000_ ;[Red]\-#,##0.000\ "/>
    <numFmt numFmtId="311" formatCode="_*\ ??_-"/>
    <numFmt numFmtId="312" formatCode="#\!\,##0\!.00&quot; $&quot;;[Red]&quot;₩&quot;&quot;₩&quot;\!\!\-#\!\,##0\!.00&quot; $&quot;"/>
    <numFmt numFmtId="313" formatCode="&quot;₩&quot;#,##0.00;[Red]&quot;₩&quot;&quot;₩&quot;&quot;₩&quot;&quot;₩&quot;\-&quot;₩&quot;#,##0.00"/>
    <numFmt numFmtId="314" formatCode="_-&quot;₩&quot;* #,##0_-;&quot;₩&quot;&quot;₩&quot;&quot;₩&quot;&quot;₩&quot;\-&quot;₩&quot;* #,##0_-;_-&quot;₩&quot;* &quot;-&quot;_-;_-@_-"/>
    <numFmt numFmtId="315" formatCode="_-* #\!\,##0\!.00&quot;₩&quot;&quot;₩&quot;\!\!\ _F_-;&quot;₩&quot;&quot;₩&quot;\!\!\-* #\!\,##0\!.00&quot;₩&quot;&quot;₩&quot;\!\!\ _F_-;_-* &quot;-&quot;??&quot;₩&quot;&quot;₩&quot;\!\!\ _F_-;_-@_-"/>
    <numFmt numFmtId="316" formatCode="d\!/m\!/yy&quot;₩&quot;&quot;₩&quot;\!\!\ h\!:mm"/>
    <numFmt numFmtId="317" formatCode="0_);[Red]\(0\)"/>
    <numFmt numFmtId="318" formatCode="&quot;₩&quot;#,##0.00;&quot;₩&quot;&quot;₩&quot;&quot;₩&quot;&quot;₩&quot;&quot;₩&quot;&quot;₩&quot;&quot;₩&quot;&quot;₩&quot;&quot;₩&quot;&quot;₩&quot;&quot;₩&quot;&quot;₩&quot;&quot;₩&quot;&quot;₩&quot;&quot;₩&quot;\-#,##0.00"/>
    <numFmt numFmtId="319" formatCode="0.0_);[Red]\(0.0\)"/>
    <numFmt numFmtId="320" formatCode="_-* #,##0.000_-;\-* #,##0.000_-;_-* &quot;-&quot;_-;_-@_-"/>
    <numFmt numFmtId="321" formatCode="@&quot; LINE&quot;"/>
    <numFmt numFmtId="322" formatCode="&quot;₩&quot;#,##0_);\(&quot;₩&quot;#,##0\)"/>
    <numFmt numFmtId="323" formatCode="_-* #,##0.0_-;\-* #,##0.0_-;_-* &quot; &quot;??_-;_-@_-"/>
    <numFmt numFmtId="324" formatCode="#,##0_ ;[Red]\-#,##0\ "/>
    <numFmt numFmtId="325" formatCode="#,##0&quot;칸&quot;"/>
    <numFmt numFmtId="326" formatCode="&quot;₩&quot;#,##0;[Red]&quot;₩&quot;&quot;₩&quot;\-#,##0"/>
    <numFmt numFmtId="327" formatCode="0.000\ "/>
    <numFmt numFmtId="328" formatCode="_ * #,##0.00_ ;_ * \-#,##0.00_ ;_ * &quot;-&quot;_ ;_ @_ "/>
    <numFmt numFmtId="329" formatCode="&quot;=&quot;\ 0#.###&quot; ㎥&quot;"/>
    <numFmt numFmtId="330" formatCode="&quot;Φ&quot;##&quot;mm&quot;"/>
    <numFmt numFmtId="331" formatCode="0.0000_);[Red]\(0.0000\)"/>
    <numFmt numFmtId="332" formatCode="\(#,##0.000\)"/>
    <numFmt numFmtId="333" formatCode="0.00&quot;KW&quot;"/>
    <numFmt numFmtId="334" formatCode="m\/dd"/>
    <numFmt numFmtId="335" formatCode="&quot;₩&quot;#,##0.00;\!\-&quot;₩&quot;#,##0.00"/>
    <numFmt numFmtId="336" formatCode="&quot;₩&quot;#,##0.00;[Red]&quot;₩&quot;\!\!\-&quot;₩&quot;#,##0.00"/>
    <numFmt numFmtId="337" formatCode="_-&quot;₩&quot;* #,##0.00_-;\!\-&quot;₩&quot;* #,##0.00_-;_-&quot;₩&quot;* &quot;-&quot;??_-;_-@_-"/>
    <numFmt numFmtId="338" formatCode="&quot;₩&quot;#,##0;[Red]&quot;₩&quot;&quot;₩&quot;\!\!\-&quot;₩&quot;#,##0"/>
    <numFmt numFmtId="339" formatCode="_-* #,##0.00_-;&quot;₩&quot;&quot;₩&quot;&quot;₩&quot;\!\!\!\-* #,##0.00_-;_-* &quot;-&quot;??_-;_-@_-"/>
    <numFmt numFmtId="340" formatCode="_ * #,##0_ ;_ * &quot;₩&quot;&quot;₩&quot;\!\!\-#,##0_ ;_ * &quot;-&quot;??_ ;_ @_ "/>
    <numFmt numFmtId="341" formatCode="&quot;*&quot;#,##0\ &quot;일 (월)&quot;\ \ "/>
    <numFmt numFmtId="342" formatCode="&quot;₩&quot;\!\(#,##0.000&quot;₩&quot;\!\)"/>
    <numFmt numFmtId="343" formatCode="m/dd"/>
    <numFmt numFmtId="344" formatCode="_-* #,##0_-;&quot;₩&quot;\!\!\-* #,##0_-;_-* &quot;-&quot;_-;_-@_-"/>
    <numFmt numFmtId="345" formatCode="&quot;₩&quot;#,##0;&quot;₩&quot;\!\-&quot;₩&quot;#,##0"/>
    <numFmt numFmtId="346" formatCode="&quot;₩&quot;#,##0.00;[Red]&quot;₩&quot;&quot;₩&quot;\!\!\-&quot;₩&quot;#,##0.00"/>
    <numFmt numFmtId="347" formatCode="&quot;?#,##0.00;\-&quot;&quot;?&quot;#,##0.00"/>
    <numFmt numFmtId="348" formatCode="#,##0.0_ ;[Red]\-#,##0.0\ "/>
    <numFmt numFmtId="349" formatCode="[Red]#,##0"/>
    <numFmt numFmtId="350" formatCode="[Red]_-* \ #,##0_-;_-* \ #,##0_-;[Red]_-* &quot;－&quot;___-"/>
    <numFmt numFmtId="351" formatCode="[Red]#,##0.0"/>
    <numFmt numFmtId="352" formatCode="[Red]#,##0.00"/>
    <numFmt numFmtId="353" formatCode="_-* \ #,##0.000_-;_-* \ #,##0.000_-;_-* &quot;－&quot;___-"/>
    <numFmt numFmtId="354" formatCode="[Red]#,##0.000"/>
    <numFmt numFmtId="355" formatCode="[Red]_-* \ #,##0.000_-;_-* \ #,##0.000_-;[Red]_-* &quot;－&quot;___-"/>
    <numFmt numFmtId="356" formatCode="_ * #,##0.00_ ;_ * &quot;₩&quot;&quot;₩&quot;\-#,##0.00_ ;_ * &quot;-&quot;??_ ;_ @_ "/>
    <numFmt numFmtId="357" formatCode="0.000_);[Red]\(0.000\)"/>
    <numFmt numFmtId="358" formatCode="&quot;인당&quot;\ #,##0.0&quot;백만원&quot;"/>
    <numFmt numFmtId="359" formatCode="0.00;[Red]0.00"/>
    <numFmt numFmtId="360" formatCode="#,##0.000000000;[Red]\(#,##0.000000000\)"/>
    <numFmt numFmtId="361" formatCode="_ * #,##0_ ;_ * &quot;₩&quot;&quot;₩&quot;&quot;₩&quot;&quot;₩&quot;&quot;₩&quot;\-#,##0_ ;_ * &quot;-&quot;_ ;_ @_ "/>
    <numFmt numFmtId="362" formatCode="m&quot;/&quot;d"/>
    <numFmt numFmtId="363" formatCode="m&quot;월&quot;\ d&quot;일&quot;"/>
    <numFmt numFmtId="364" formatCode="0_);\(0\)"/>
    <numFmt numFmtId="365" formatCode="#,##0.0000_ "/>
    <numFmt numFmtId="366" formatCode="\!\$#,##0.00_);[Red]\!\(\!\$#,##0.00\!\)"/>
    <numFmt numFmtId="367" formatCode="\L\=0.000"/>
    <numFmt numFmtId="368" formatCode="&quot;US$&quot;#,##0_);[Red]&quot;₩&quot;\!\(&quot;US$&quot;#,##0&quot;₩&quot;\!\)"/>
    <numFmt numFmtId="369" formatCode="&quot;?#,##0;\-&quot;&quot;?&quot;#,##0"/>
    <numFmt numFmtId="370" formatCode="###,###,###,###.0"/>
    <numFmt numFmtId="371" formatCode="_-* #,##0.0000_-;&quot;₩&quot;\!\-* #,##0.0000_-;_-* &quot;-&quot;_-;_-@_-"/>
    <numFmt numFmtId="372" formatCode="_ &quot;₩&quot;* #,##0_ ;_ &quot;₩&quot;* &quot;₩&quot;&quot;₩&quot;\!\!\-#,##0_ ;_ &quot;₩&quot;* &quot;-&quot;_ ;_ @_ "/>
    <numFmt numFmtId="373" formatCode="&quot;₩&quot;#,##0.00;[Red]&quot;₩&quot;&quot;₩&quot;&quot;₩&quot;&quot;₩&quot;&quot;₩&quot;&quot;₩&quot;&quot;₩&quot;&quot;₩&quot;&quot;₩&quot;&quot;₩&quot;&quot;₩&quot;&quot;₩&quot;&quot;₩&quot;&quot;₩&quot;&quot;₩&quot;\-#,##0.00"/>
    <numFmt numFmtId="374" formatCode="General;\-General\,&quot;&quot;;@"/>
    <numFmt numFmtId="375" formatCode="#,###;\-#,###;&quot;&quot;;@"/>
    <numFmt numFmtId="376" formatCode="0.0_ "/>
  </numFmts>
  <fonts count="344">
    <font>
      <sz val="11"/>
      <color theme="1"/>
      <name val="맑은 고딕"/>
      <family val="2"/>
      <charset val="129"/>
      <scheme val="minor"/>
    </font>
    <font>
      <sz val="8"/>
      <name val="맑은 고딕"/>
      <family val="2"/>
      <charset val="129"/>
      <scheme val="minor"/>
    </font>
    <font>
      <sz val="9"/>
      <color theme="1"/>
      <name val="굴림체"/>
      <family val="3"/>
      <charset val="129"/>
    </font>
    <font>
      <b/>
      <sz val="9"/>
      <color theme="1"/>
      <name val="굴림체"/>
      <family val="3"/>
      <charset val="129"/>
    </font>
    <font>
      <sz val="11"/>
      <name val="돋움"/>
      <family val="3"/>
      <charset val="129"/>
    </font>
    <font>
      <sz val="10"/>
      <name val="Arial"/>
      <family val="2"/>
    </font>
    <font>
      <sz val="12"/>
      <name val="바탕체"/>
      <family val="1"/>
      <charset val="129"/>
    </font>
    <font>
      <sz val="10"/>
      <name val="MS Sans Serif"/>
      <family val="2"/>
    </font>
    <font>
      <sz val="10"/>
      <name val="명조"/>
      <family val="3"/>
      <charset val="129"/>
    </font>
    <font>
      <sz val="12"/>
      <color indexed="24"/>
      <name val="Helv"/>
      <family val="2"/>
    </font>
    <font>
      <b/>
      <sz val="10"/>
      <name val="Helv"/>
      <family val="2"/>
    </font>
    <font>
      <sz val="8"/>
      <name val="Arial"/>
      <family val="2"/>
    </font>
    <font>
      <b/>
      <sz val="12"/>
      <name val="Helv"/>
      <family val="2"/>
    </font>
    <font>
      <b/>
      <sz val="12"/>
      <name val="Arial"/>
      <family val="2"/>
    </font>
    <font>
      <b/>
      <sz val="11"/>
      <name val="Helv"/>
      <family val="2"/>
    </font>
    <font>
      <sz val="7"/>
      <name val="Small Fonts"/>
      <family val="2"/>
    </font>
    <font>
      <b/>
      <i/>
      <sz val="16"/>
      <name val="Helv"/>
      <family val="2"/>
    </font>
    <font>
      <sz val="8"/>
      <name val="돋움"/>
      <family val="3"/>
      <charset val="129"/>
    </font>
    <font>
      <sz val="9"/>
      <name val="굴림체"/>
      <family val="3"/>
      <charset val="129"/>
    </font>
    <font>
      <sz val="12"/>
      <name val="돋움"/>
      <family val="3"/>
      <charset val="129"/>
    </font>
    <font>
      <sz val="10"/>
      <name val="돋움"/>
      <family val="3"/>
      <charset val="129"/>
    </font>
    <font>
      <sz val="12"/>
      <name val="돋움체"/>
      <family val="3"/>
      <charset val="129"/>
    </font>
    <font>
      <sz val="11"/>
      <name val="돋움체"/>
      <family val="3"/>
      <charset val="129"/>
    </font>
    <font>
      <sz val="11"/>
      <name val="바탕체"/>
      <family val="1"/>
      <charset val="129"/>
    </font>
    <font>
      <sz val="9"/>
      <name val="돋움체"/>
      <family val="3"/>
      <charset val="129"/>
    </font>
    <font>
      <sz val="10"/>
      <name val="돋움체"/>
      <family val="3"/>
      <charset val="129"/>
    </font>
    <font>
      <b/>
      <sz val="11"/>
      <name val="돋움"/>
      <family val="3"/>
      <charset val="129"/>
    </font>
    <font>
      <sz val="10"/>
      <name val="굴림체"/>
      <family val="3"/>
      <charset val="129"/>
    </font>
    <font>
      <sz val="12"/>
      <name val="뼻뮝"/>
      <family val="1"/>
      <charset val="129"/>
    </font>
    <font>
      <sz val="10"/>
      <color indexed="10"/>
      <name val="돋움체"/>
      <family val="3"/>
      <charset val="129"/>
    </font>
    <font>
      <sz val="9"/>
      <color indexed="8"/>
      <name val="Arial"/>
      <family val="2"/>
    </font>
    <font>
      <sz val="12"/>
      <name val="Times New Roman"/>
      <family val="1"/>
    </font>
    <font>
      <sz val="10"/>
      <name val="Courier New"/>
      <family val="3"/>
    </font>
    <font>
      <sz val="12"/>
      <name val="Arial"/>
      <family val="2"/>
    </font>
    <font>
      <sz val="12"/>
      <name val="¹ÙÅÁÃ¼"/>
      <family val="1"/>
      <charset val="129"/>
    </font>
    <font>
      <sz val="12"/>
      <name val="¹UAAA¼"/>
      <family val="3"/>
      <charset val="129"/>
    </font>
    <font>
      <sz val="10"/>
      <name val="MS Serif"/>
      <family val="1"/>
    </font>
    <font>
      <sz val="10"/>
      <color indexed="16"/>
      <name val="MS Serif"/>
      <family val="1"/>
    </font>
    <font>
      <sz val="1"/>
      <color indexed="8"/>
      <name val="Courier"/>
      <family val="3"/>
    </font>
    <font>
      <i/>
      <sz val="1"/>
      <color indexed="8"/>
      <name val="Courier"/>
      <family val="3"/>
    </font>
    <font>
      <sz val="10"/>
      <name val="바탕체"/>
      <family val="1"/>
      <charset val="129"/>
    </font>
    <font>
      <b/>
      <sz val="18"/>
      <name val="Arial"/>
      <family val="2"/>
    </font>
    <font>
      <sz val="8"/>
      <name val="Helv"/>
      <family val="2"/>
    </font>
    <font>
      <b/>
      <sz val="8"/>
      <color indexed="8"/>
      <name val="Helv"/>
      <family val="2"/>
    </font>
    <font>
      <sz val="8"/>
      <name val="바탕체"/>
      <family val="1"/>
      <charset val="129"/>
    </font>
    <font>
      <i/>
      <outline/>
      <shadow/>
      <u/>
      <sz val="1"/>
      <color indexed="24"/>
      <name val="Courier"/>
      <family val="3"/>
    </font>
    <font>
      <sz val="12"/>
      <color indexed="24"/>
      <name val="바탕체"/>
      <family val="1"/>
      <charset val="129"/>
    </font>
    <font>
      <b/>
      <sz val="18"/>
      <color indexed="24"/>
      <name val="바탕체"/>
      <family val="1"/>
      <charset val="129"/>
    </font>
    <font>
      <b/>
      <sz val="15"/>
      <color indexed="24"/>
      <name val="바탕체"/>
      <family val="1"/>
      <charset val="129"/>
    </font>
    <font>
      <u/>
      <sz val="8.25"/>
      <color indexed="36"/>
      <name val="돋움"/>
      <family val="3"/>
      <charset val="129"/>
    </font>
    <font>
      <sz val="11"/>
      <name val="굴림체"/>
      <family val="3"/>
      <charset val="129"/>
    </font>
    <font>
      <sz val="8"/>
      <name val="돋움체"/>
      <family val="3"/>
      <charset val="129"/>
    </font>
    <font>
      <b/>
      <i/>
      <sz val="18"/>
      <color indexed="39"/>
      <name val="돋움체"/>
      <family val="3"/>
      <charset val="129"/>
    </font>
    <font>
      <sz val="9"/>
      <name val="돋움"/>
      <family val="3"/>
      <charset val="129"/>
    </font>
    <font>
      <sz val="9"/>
      <name val="굴림"/>
      <family val="3"/>
      <charset val="129"/>
    </font>
    <font>
      <sz val="10"/>
      <name val="Times New Roman"/>
      <family val="1"/>
    </font>
    <font>
      <b/>
      <sz val="10"/>
      <name val="Arial"/>
      <family val="2"/>
    </font>
    <font>
      <sz val="8"/>
      <color indexed="8"/>
      <name val="Arial"/>
      <family val="2"/>
    </font>
    <font>
      <sz val="9"/>
      <name val="Arial"/>
      <family val="2"/>
    </font>
    <font>
      <sz val="10"/>
      <color indexed="8"/>
      <name val="MS Sans Serif"/>
      <family val="2"/>
    </font>
    <font>
      <sz val="14"/>
      <color indexed="8"/>
      <name val="뼻뮝"/>
      <family val="3"/>
      <charset val="129"/>
    </font>
    <font>
      <sz val="11"/>
      <color indexed="8"/>
      <name val="돋움"/>
      <family val="3"/>
      <charset val="129"/>
    </font>
    <font>
      <sz val="12"/>
      <color indexed="8"/>
      <name val="바탕체"/>
      <family val="1"/>
      <charset val="129"/>
    </font>
    <font>
      <sz val="10"/>
      <color indexed="8"/>
      <name val="Courier New"/>
      <family val="3"/>
    </font>
    <font>
      <sz val="12"/>
      <name val="명조"/>
      <family val="3"/>
      <charset val="129"/>
    </font>
    <font>
      <sz val="12"/>
      <name val="궁서체"/>
      <family val="1"/>
      <charset val="129"/>
    </font>
    <font>
      <sz val="12"/>
      <name val="굴림"/>
      <family val="3"/>
      <charset val="129"/>
    </font>
    <font>
      <sz val="14"/>
      <name val="뼥?ⓒ"/>
      <family val="3"/>
      <charset val="129"/>
    </font>
    <font>
      <sz val="14"/>
      <name val="ＭＳ 明朝"/>
      <family val="3"/>
      <charset val="128"/>
    </font>
    <font>
      <sz val="1"/>
      <color indexed="0"/>
      <name val="Courier"/>
      <family val="3"/>
    </font>
    <font>
      <sz val="9"/>
      <name val="MS Sans Serif"/>
      <family val="2"/>
    </font>
    <font>
      <sz val="9"/>
      <name val="바탕체"/>
      <family val="1"/>
      <charset val="129"/>
    </font>
    <font>
      <sz val="10"/>
      <name val="바탕"/>
      <family val="1"/>
      <charset val="129"/>
    </font>
    <font>
      <sz val="10"/>
      <color indexed="12"/>
      <name val="굴림체"/>
      <family val="3"/>
      <charset val="129"/>
    </font>
    <font>
      <sz val="10"/>
      <color indexed="10"/>
      <name val="돋움"/>
      <family val="3"/>
      <charset val="129"/>
    </font>
    <font>
      <sz val="17"/>
      <name val="바탕체"/>
      <family val="1"/>
      <charset val="129"/>
    </font>
    <font>
      <sz val="12"/>
      <name val="ⓒoUAAA¨u"/>
      <family val="1"/>
      <charset val="129"/>
    </font>
    <font>
      <sz val="10"/>
      <name val="μ¸¿oA¼"/>
      <family val="3"/>
      <charset val="129"/>
    </font>
    <font>
      <sz val="12"/>
      <name val="System"/>
      <family val="2"/>
      <charset val="129"/>
    </font>
    <font>
      <sz val="10"/>
      <name val="±¼¸²Ã¼"/>
      <family val="3"/>
      <charset val="129"/>
    </font>
    <font>
      <u/>
      <sz val="10"/>
      <color indexed="12"/>
      <name val="Arial"/>
      <family val="2"/>
    </font>
    <font>
      <sz val="12"/>
      <name val="한양중고딕"/>
      <family val="3"/>
      <charset val="129"/>
    </font>
    <font>
      <u/>
      <sz val="8.5"/>
      <color indexed="36"/>
      <name val="바탕체"/>
      <family val="1"/>
      <charset val="129"/>
    </font>
    <font>
      <sz val="10"/>
      <name val="Univers (WN)"/>
      <family val="2"/>
    </font>
    <font>
      <u/>
      <sz val="8.5"/>
      <color indexed="12"/>
      <name val="바탕체"/>
      <family val="1"/>
      <charset val="129"/>
    </font>
    <font>
      <b/>
      <sz val="10"/>
      <name val="굴림체"/>
      <family val="3"/>
      <charset val="129"/>
    </font>
    <font>
      <b/>
      <i/>
      <sz val="12"/>
      <name val="Times New Roman"/>
      <family val="1"/>
    </font>
    <font>
      <sz val="12"/>
      <name val="Helv"/>
      <family val="2"/>
    </font>
    <font>
      <b/>
      <i/>
      <sz val="9"/>
      <name val="Times New Roman"/>
      <family val="1"/>
    </font>
    <font>
      <b/>
      <u/>
      <sz val="13"/>
      <name val="굴림체"/>
      <family val="3"/>
      <charset val="129"/>
    </font>
    <font>
      <sz val="12"/>
      <name val="굴림체"/>
      <family val="3"/>
      <charset val="129"/>
    </font>
    <font>
      <u/>
      <sz val="10"/>
      <color indexed="36"/>
      <name val="Arial"/>
      <family val="2"/>
    </font>
    <font>
      <sz val="10"/>
      <name val="굴림"/>
      <family val="3"/>
      <charset val="129"/>
    </font>
    <font>
      <b/>
      <sz val="12"/>
      <name val="바탕체"/>
      <family val="1"/>
      <charset val="129"/>
    </font>
    <font>
      <b/>
      <sz val="20"/>
      <name val="휴먼엑스포"/>
      <family val="1"/>
      <charset val="129"/>
    </font>
    <font>
      <b/>
      <sz val="12"/>
      <name val="굴림"/>
      <family val="3"/>
      <charset val="129"/>
    </font>
    <font>
      <b/>
      <sz val="10"/>
      <name val="굴림"/>
      <family val="3"/>
      <charset val="129"/>
    </font>
    <font>
      <b/>
      <sz val="11"/>
      <name val="굴림"/>
      <family val="3"/>
      <charset val="129"/>
    </font>
    <font>
      <sz val="11"/>
      <name val="굴림"/>
      <family val="3"/>
      <charset val="129"/>
    </font>
    <font>
      <sz val="9.5"/>
      <name val="굴림"/>
      <family val="3"/>
      <charset val="129"/>
    </font>
    <font>
      <b/>
      <sz val="9"/>
      <name val="굴림"/>
      <family val="3"/>
      <charset val="129"/>
    </font>
    <font>
      <b/>
      <sz val="8.5"/>
      <name val="굴림"/>
      <family val="3"/>
      <charset val="129"/>
    </font>
    <font>
      <sz val="11"/>
      <color theme="1"/>
      <name val="맑은 고딕"/>
      <family val="2"/>
      <charset val="129"/>
      <scheme val="minor"/>
    </font>
    <font>
      <sz val="8"/>
      <name val="굴림체"/>
      <family val="3"/>
      <charset val="129"/>
    </font>
    <font>
      <sz val="11"/>
      <color theme="1"/>
      <name val="맑은 고딕"/>
      <family val="3"/>
      <charset val="129"/>
      <scheme val="minor"/>
    </font>
    <font>
      <sz val="11"/>
      <color rgb="FF000000"/>
      <name val="돋움"/>
      <family val="3"/>
      <charset val="129"/>
    </font>
    <font>
      <i/>
      <sz val="12"/>
      <name val="굴림체"/>
      <family val="3"/>
      <charset val="129"/>
    </font>
    <font>
      <sz val="12"/>
      <name val="¹????¼"/>
      <family val="1"/>
      <charset val="129"/>
    </font>
    <font>
      <sz val="10"/>
      <name val="Arial Narrow"/>
      <family val="2"/>
    </font>
    <font>
      <sz val="10"/>
      <name val="Helv"/>
      <family val="2"/>
    </font>
    <font>
      <sz val="11"/>
      <name val="Arial"/>
      <family val="2"/>
    </font>
    <font>
      <sz val="10"/>
      <name val="굴림체"/>
      <family val="3"/>
    </font>
    <font>
      <sz val="10"/>
      <name val="Geneva"/>
      <family val="2"/>
    </font>
    <font>
      <sz val="1"/>
      <color indexed="16"/>
      <name val="Courier"/>
      <family val="3"/>
    </font>
    <font>
      <sz val="12"/>
      <name val="¹ÙÅÁÃ¼"/>
      <family val="3"/>
      <charset val="129"/>
    </font>
    <font>
      <b/>
      <sz val="1"/>
      <color indexed="8"/>
      <name val="Courier"/>
      <family val="3"/>
    </font>
    <font>
      <b/>
      <sz val="10"/>
      <name val="MS Sans Serif"/>
      <family val="2"/>
    </font>
    <font>
      <b/>
      <sz val="12"/>
      <color indexed="16"/>
      <name val="±¼¸²A¼"/>
      <family val="1"/>
      <charset val="129"/>
    </font>
    <font>
      <sz val="12"/>
      <name val="견명조"/>
      <family val="1"/>
      <charset val="129"/>
    </font>
    <font>
      <sz val="10"/>
      <name val="옛체"/>
      <family val="1"/>
      <charset val="129"/>
    </font>
    <font>
      <sz val="11"/>
      <color indexed="8"/>
      <name val="맑은 고딕"/>
      <family val="3"/>
      <charset val="129"/>
    </font>
    <font>
      <sz val="11"/>
      <color indexed="9"/>
      <name val="맑은 고딕"/>
      <family val="3"/>
      <charset val="129"/>
    </font>
    <font>
      <sz val="8"/>
      <name val="휴먼명조"/>
      <family val="3"/>
      <charset val="129"/>
    </font>
    <font>
      <sz val="11"/>
      <name val="μ¸¿o"/>
      <family val="3"/>
      <charset val="129"/>
    </font>
    <font>
      <sz val="11"/>
      <name val="µ¸¿ò"/>
      <family val="3"/>
      <charset val="129"/>
    </font>
    <font>
      <sz val="12"/>
      <name val="¹UAAA¼"/>
      <family val="1"/>
      <charset val="129"/>
    </font>
    <font>
      <b/>
      <sz val="8"/>
      <name val="Arial"/>
      <family val="2"/>
    </font>
    <font>
      <sz val="10"/>
      <name val="¹ÙÅÁÃ¼"/>
      <family val="1"/>
      <charset val="129"/>
    </font>
    <font>
      <sz val="8"/>
      <name val="¹UAAA¼"/>
      <family val="1"/>
      <charset val="129"/>
    </font>
    <font>
      <sz val="8"/>
      <name val="¹ÙÅÁÃ¼"/>
      <family val="1"/>
      <charset val="129"/>
    </font>
    <font>
      <sz val="10"/>
      <name val="µ¸¿ò"/>
      <family val="3"/>
      <charset val="129"/>
    </font>
    <font>
      <sz val="12"/>
      <name val="±¼¸²Ã¼"/>
      <family val="3"/>
      <charset val="129"/>
    </font>
    <font>
      <sz val="12"/>
      <name val="±¼¸²A¼"/>
      <family val="3"/>
      <charset val="129"/>
    </font>
    <font>
      <sz val="11"/>
      <name val="±¼¸²Ã¼"/>
      <family val="3"/>
      <charset val="129"/>
    </font>
    <font>
      <sz val="11"/>
      <name val="±¼¸²A¼"/>
      <family val="3"/>
      <charset val="129"/>
    </font>
    <font>
      <sz val="12"/>
      <name val="μ¸¿oA¼"/>
      <family val="3"/>
      <charset val="129"/>
    </font>
    <font>
      <sz val="12"/>
      <name val="µ¸¿òÃ¼"/>
      <family val="1"/>
      <charset val="129"/>
    </font>
    <font>
      <sz val="10"/>
      <color indexed="8"/>
      <name val="Impact"/>
      <family val="2"/>
    </font>
    <font>
      <sz val="10"/>
      <color indexed="9"/>
      <name val="Arial"/>
      <family val="2"/>
    </font>
    <font>
      <b/>
      <sz val="11"/>
      <color indexed="16"/>
      <name val="Arial"/>
      <family val="2"/>
    </font>
    <font>
      <b/>
      <sz val="10"/>
      <color indexed="17"/>
      <name val="Arial"/>
      <family val="2"/>
    </font>
    <font>
      <b/>
      <sz val="9"/>
      <name val="Arial"/>
      <family val="2"/>
    </font>
    <font>
      <b/>
      <i/>
      <sz val="14"/>
      <name val="Times New Roman"/>
      <family val="1"/>
    </font>
    <font>
      <sz val="10"/>
      <color indexed="8"/>
      <name val="Arial"/>
      <family val="2"/>
    </font>
    <font>
      <sz val="12"/>
      <color indexed="24"/>
      <name val="Arial"/>
      <family val="2"/>
    </font>
    <font>
      <b/>
      <sz val="9"/>
      <color indexed="9"/>
      <name val="Arial"/>
      <family val="2"/>
    </font>
    <font>
      <b/>
      <i/>
      <sz val="12"/>
      <color indexed="16"/>
      <name val="Times New Roman"/>
      <family val="1"/>
    </font>
    <font>
      <b/>
      <sz val="12"/>
      <name val="돋움체"/>
      <family val="3"/>
      <charset val="129"/>
    </font>
    <font>
      <b/>
      <sz val="12"/>
      <name val="Book Antiqua"/>
      <family val="1"/>
    </font>
    <font>
      <sz val="10"/>
      <name val="Tms Rmn"/>
      <family val="1"/>
    </font>
    <font>
      <sz val="9.6"/>
      <name val="돋움"/>
      <family val="3"/>
      <charset val="129"/>
    </font>
    <font>
      <b/>
      <sz val="16"/>
      <name val="Times New Roman"/>
      <family val="1"/>
    </font>
    <font>
      <sz val="12"/>
      <color indexed="10"/>
      <name val="바탕체"/>
      <family val="1"/>
      <charset val="129"/>
    </font>
    <font>
      <sz val="10"/>
      <color indexed="10"/>
      <name val="바탕체"/>
      <family val="1"/>
      <charset val="129"/>
    </font>
    <font>
      <b/>
      <sz val="12"/>
      <color indexed="16"/>
      <name val="Arial"/>
      <family val="2"/>
    </font>
    <font>
      <b/>
      <i/>
      <sz val="18"/>
      <color indexed="16"/>
      <name val="Times New Roman"/>
      <family val="1"/>
    </font>
    <font>
      <b/>
      <sz val="8"/>
      <color indexed="32"/>
      <name val="Arial"/>
      <family val="2"/>
    </font>
    <font>
      <sz val="10"/>
      <color indexed="18"/>
      <name val="가는으뜸체"/>
      <family val="1"/>
      <charset val="129"/>
    </font>
    <font>
      <sz val="11"/>
      <color indexed="10"/>
      <name val="맑은 고딕"/>
      <family val="3"/>
      <charset val="129"/>
    </font>
    <font>
      <b/>
      <sz val="10"/>
      <color indexed="18"/>
      <name val="휴먼SK태명조"/>
      <family val="3"/>
      <charset val="129"/>
    </font>
    <font>
      <b/>
      <sz val="11"/>
      <color indexed="52"/>
      <name val="맑은 고딕"/>
      <family val="3"/>
      <charset val="129"/>
    </font>
    <font>
      <sz val="11"/>
      <color indexed="20"/>
      <name val="맑은 고딕"/>
      <family val="3"/>
      <charset val="129"/>
    </font>
    <font>
      <b/>
      <sz val="14"/>
      <color indexed="12"/>
      <name val="바탕체"/>
      <family val="1"/>
      <charset val="129"/>
    </font>
    <font>
      <sz val="10"/>
      <color indexed="12"/>
      <name val="돋움"/>
      <family val="3"/>
      <charset val="129"/>
    </font>
    <font>
      <b/>
      <sz val="18"/>
      <name val="(한)신중명조"/>
      <family val="1"/>
      <charset val="129"/>
    </font>
    <font>
      <sz val="10"/>
      <color theme="1"/>
      <name val="맑은 고딕"/>
      <family val="2"/>
      <charset val="129"/>
      <scheme val="minor"/>
    </font>
    <font>
      <sz val="11"/>
      <name val="뼻뮝"/>
      <family val="3"/>
      <charset val="129"/>
    </font>
    <font>
      <sz val="11"/>
      <color indexed="60"/>
      <name val="맑은 고딕"/>
      <family val="3"/>
      <charset val="129"/>
    </font>
    <font>
      <sz val="11"/>
      <name val="HY중고딕"/>
      <family val="1"/>
      <charset val="129"/>
    </font>
    <font>
      <b/>
      <sz val="10"/>
      <name val="바탕체"/>
      <family val="1"/>
      <charset val="129"/>
    </font>
    <font>
      <b/>
      <sz val="18"/>
      <name val="바탕체"/>
      <family val="1"/>
      <charset val="129"/>
    </font>
    <font>
      <i/>
      <sz val="11"/>
      <color indexed="23"/>
      <name val="맑은 고딕"/>
      <family val="3"/>
      <charset val="129"/>
    </font>
    <font>
      <b/>
      <sz val="11"/>
      <color indexed="9"/>
      <name val="맑은 고딕"/>
      <family val="3"/>
      <charset val="129"/>
    </font>
    <font>
      <sz val="9"/>
      <color indexed="8"/>
      <name val="휴먼세명조"/>
      <family val="3"/>
      <charset val="129"/>
    </font>
    <font>
      <sz val="10"/>
      <color indexed="37"/>
      <name val="바탕"/>
      <family val="1"/>
      <charset val="129"/>
    </font>
    <font>
      <b/>
      <sz val="11"/>
      <color indexed="10"/>
      <name val="굴림"/>
      <family val="3"/>
      <charset val="129"/>
    </font>
    <font>
      <sz val="11"/>
      <color indexed="8"/>
      <name val="돋움체"/>
      <family val="3"/>
      <charset val="129"/>
    </font>
    <font>
      <sz val="10"/>
      <color theme="1"/>
      <name val="굴림체"/>
      <family val="3"/>
      <charset val="129"/>
    </font>
    <font>
      <sz val="10"/>
      <color indexed="8"/>
      <name val="맑은 고딕"/>
      <family val="3"/>
      <charset val="129"/>
    </font>
    <font>
      <sz val="10"/>
      <name val="가는안상수체"/>
      <family val="3"/>
      <charset val="129"/>
    </font>
    <font>
      <sz val="11"/>
      <color indexed="52"/>
      <name val="맑은 고딕"/>
      <family val="3"/>
      <charset val="129"/>
    </font>
    <font>
      <b/>
      <sz val="11"/>
      <color indexed="8"/>
      <name val="맑은 고딕"/>
      <family val="3"/>
      <charset val="129"/>
    </font>
    <font>
      <sz val="10"/>
      <name val="궁서(English)"/>
      <family val="3"/>
      <charset val="129"/>
    </font>
    <font>
      <sz val="12"/>
      <name val="견고딕"/>
      <family val="1"/>
      <charset val="129"/>
    </font>
    <font>
      <sz val="10"/>
      <color indexed="37"/>
      <name val="굴림"/>
      <family val="3"/>
      <charset val="129"/>
    </font>
    <font>
      <sz val="11"/>
      <color indexed="62"/>
      <name val="맑은 고딕"/>
      <family val="3"/>
      <charset val="129"/>
    </font>
    <font>
      <b/>
      <sz val="15"/>
      <color indexed="56"/>
      <name val="맑은 고딕"/>
      <family val="3"/>
      <charset val="129"/>
    </font>
    <font>
      <sz val="18"/>
      <name val="돋움체"/>
      <family val="3"/>
      <charset val="129"/>
    </font>
    <font>
      <b/>
      <sz val="13"/>
      <color indexed="56"/>
      <name val="맑은 고딕"/>
      <family val="3"/>
      <charset val="129"/>
    </font>
    <font>
      <b/>
      <sz val="11"/>
      <color indexed="56"/>
      <name val="맑은 고딕"/>
      <family val="3"/>
      <charset val="129"/>
    </font>
    <font>
      <b/>
      <sz val="18"/>
      <color indexed="56"/>
      <name val="맑은 고딕"/>
      <family val="3"/>
      <charset val="129"/>
    </font>
    <font>
      <sz val="10"/>
      <color indexed="37"/>
      <name val="휴먼명조"/>
      <family val="3"/>
      <charset val="129"/>
    </font>
    <font>
      <b/>
      <sz val="10"/>
      <color indexed="24"/>
      <name val="휴먼세명조"/>
      <family val="3"/>
      <charset val="129"/>
    </font>
    <font>
      <b/>
      <u val="doubleAccounting"/>
      <sz val="15"/>
      <name val="휴먼태명조"/>
      <family val="3"/>
      <charset val="129"/>
    </font>
    <font>
      <sz val="20"/>
      <name val="솔체"/>
      <family val="1"/>
      <charset val="129"/>
    </font>
    <font>
      <sz val="11"/>
      <color indexed="17"/>
      <name val="맑은 고딕"/>
      <family val="3"/>
      <charset val="129"/>
    </font>
    <font>
      <sz val="11"/>
      <name val="가는으뜸체"/>
      <family val="1"/>
      <charset val="129"/>
    </font>
    <font>
      <b/>
      <sz val="11"/>
      <name val="휴먼머리견출명조"/>
      <family val="3"/>
      <charset val="129"/>
    </font>
    <font>
      <sz val="10"/>
      <name val="휴먼세명조"/>
      <family val="3"/>
      <charset val="129"/>
    </font>
    <font>
      <b/>
      <sz val="12"/>
      <color indexed="8"/>
      <name val="돋움체"/>
      <family val="3"/>
      <charset val="129"/>
    </font>
    <font>
      <b/>
      <sz val="11"/>
      <color indexed="63"/>
      <name val="맑은 고딕"/>
      <family val="3"/>
      <charset val="129"/>
    </font>
    <font>
      <sz val="14"/>
      <name val="Arial"/>
      <family val="2"/>
    </font>
    <font>
      <b/>
      <u/>
      <sz val="16"/>
      <name val="굴림체"/>
      <family val="3"/>
      <charset val="129"/>
    </font>
    <font>
      <sz val="11"/>
      <name val="맑은 고딕"/>
      <family val="3"/>
      <charset val="129"/>
    </font>
    <font>
      <sz val="8"/>
      <color indexed="8"/>
      <name val="돋움"/>
      <family val="3"/>
      <charset val="129"/>
    </font>
    <font>
      <sz val="8"/>
      <color indexed="8"/>
      <name val="Gulim"/>
      <family val="3"/>
    </font>
    <font>
      <b/>
      <sz val="9"/>
      <name val="굴림체"/>
      <family val="3"/>
      <charset val="129"/>
    </font>
    <font>
      <sz val="9"/>
      <color indexed="8"/>
      <name val="굴림체"/>
      <family val="3"/>
      <charset val="129"/>
    </font>
    <font>
      <sz val="10"/>
      <color rgb="FF000000"/>
      <name val="바탕체"/>
      <family val="1"/>
      <charset val="129"/>
    </font>
    <font>
      <sz val="10"/>
      <color rgb="FF000000"/>
      <name val="Times New Roman"/>
      <family val="1"/>
    </font>
    <font>
      <sz val="12"/>
      <color rgb="FF000000"/>
      <name val="바탕체"/>
      <family val="1"/>
      <charset val="129"/>
    </font>
    <font>
      <sz val="10"/>
      <color rgb="FF000000"/>
      <name val="MS Sans Serif"/>
    </font>
    <font>
      <sz val="12"/>
      <color rgb="FF000000"/>
      <name val="굴림체"/>
      <family val="3"/>
      <charset val="129"/>
    </font>
    <font>
      <i/>
      <sz val="12"/>
      <color rgb="FF000000"/>
      <name val="굴림체"/>
      <family val="3"/>
      <charset val="129"/>
    </font>
    <font>
      <sz val="10"/>
      <color rgb="FF000000"/>
      <name val="Arial"/>
      <family val="2"/>
    </font>
    <font>
      <sz val="10"/>
      <color rgb="FF000000"/>
      <name val="굴림체"/>
      <family val="3"/>
      <charset val="129"/>
    </font>
    <font>
      <sz val="10"/>
      <color rgb="FF000000"/>
      <name val="Arial Narrow"/>
      <family val="2"/>
    </font>
    <font>
      <sz val="11"/>
      <color rgb="FF000000"/>
      <name val="Arial"/>
      <family val="2"/>
    </font>
    <font>
      <sz val="11"/>
      <color rgb="FF000000"/>
      <name val="굴림"/>
      <family val="3"/>
      <charset val="129"/>
    </font>
    <font>
      <sz val="11"/>
      <color rgb="FF000000"/>
      <name val="굴림체"/>
      <family val="3"/>
      <charset val="129"/>
    </font>
    <font>
      <sz val="10"/>
      <color rgb="FF000000"/>
      <name val="Geneva"/>
      <family val="2"/>
    </font>
    <font>
      <b/>
      <sz val="11"/>
      <color rgb="FF000000"/>
      <name val="Helv"/>
    </font>
    <font>
      <sz val="1"/>
      <color rgb="FF800000"/>
      <name val="Courier"/>
      <family val="3"/>
    </font>
    <font>
      <sz val="1"/>
      <color rgb="FF000000"/>
      <name val="Courier"/>
      <family val="3"/>
    </font>
    <font>
      <sz val="12"/>
      <color rgb="FF000000"/>
      <name val="¹UAAA¼"/>
      <family val="3"/>
      <charset val="129"/>
    </font>
    <font>
      <sz val="12"/>
      <color rgb="FF000000"/>
      <name val="¹ÙÅÁÃ¼"/>
      <family val="3"/>
      <charset val="129"/>
    </font>
    <font>
      <b/>
      <sz val="1"/>
      <color rgb="FF000000"/>
      <name val="Courier"/>
      <family val="3"/>
    </font>
    <font>
      <b/>
      <sz val="10"/>
      <color rgb="FF000000"/>
      <name val="MS Sans Serif"/>
    </font>
    <font>
      <sz val="9"/>
      <color rgb="FF000000"/>
      <name val="돋움체"/>
      <family val="3"/>
      <charset val="129"/>
    </font>
    <font>
      <sz val="12"/>
      <color rgb="FF000000"/>
      <name val="돋움"/>
      <family val="3"/>
      <charset val="129"/>
    </font>
    <font>
      <sz val="10"/>
      <color rgb="FF000000"/>
      <name val="Courier New"/>
      <family val="3"/>
    </font>
    <font>
      <sz val="12"/>
      <color rgb="FF000000"/>
      <name val="견명조"/>
      <family val="3"/>
      <charset val="129"/>
    </font>
    <font>
      <sz val="10"/>
      <color rgb="FF000000"/>
      <name val="돋움체"/>
      <family val="3"/>
      <charset val="129"/>
    </font>
    <font>
      <sz val="10"/>
      <color rgb="FF000000"/>
      <name val="돋움"/>
      <family val="3"/>
      <charset val="129"/>
    </font>
    <font>
      <sz val="9"/>
      <color rgb="FF000000"/>
      <name val="Arial"/>
      <family val="2"/>
    </font>
    <font>
      <sz val="12"/>
      <color rgb="FF000000"/>
      <name val="Arial"/>
      <family val="2"/>
    </font>
    <font>
      <sz val="9"/>
      <color rgb="FF000000"/>
      <name val="바탕체"/>
      <family val="1"/>
      <charset val="129"/>
    </font>
    <font>
      <sz val="11"/>
      <color rgb="FF000000"/>
      <name val="μ¸¿o"/>
      <family val="3"/>
      <charset val="129"/>
    </font>
    <font>
      <sz val="11"/>
      <color rgb="FF000000"/>
      <name val="µ¸¿ò"/>
      <family val="3"/>
      <charset val="129"/>
    </font>
    <font>
      <b/>
      <sz val="11"/>
      <color rgb="FF000000"/>
      <name val="돋움"/>
      <family val="3"/>
      <charset val="129"/>
    </font>
    <font>
      <sz val="12"/>
      <color rgb="FF000000"/>
      <name val="μ¸¿oA¼"/>
      <family val="3"/>
      <charset val="129"/>
    </font>
    <font>
      <sz val="12"/>
      <color rgb="FF000000"/>
      <name val="µ¸¿òÃ¼"/>
      <family val="3"/>
      <charset val="129"/>
    </font>
    <font>
      <b/>
      <sz val="10"/>
      <color rgb="FF000000"/>
      <name val="Helv"/>
    </font>
    <font>
      <sz val="10"/>
      <color rgb="FFFFFFFF"/>
      <name val="Arial"/>
      <family val="2"/>
    </font>
    <font>
      <sz val="10"/>
      <color rgb="FF000000"/>
      <name val="MS Serif"/>
    </font>
    <font>
      <sz val="10"/>
      <color rgb="FF800000"/>
      <name val="MS Serif"/>
    </font>
    <font>
      <sz val="12"/>
      <color rgb="FF9999FF"/>
      <name val="Arial"/>
      <family val="2"/>
    </font>
    <font>
      <i/>
      <sz val="1"/>
      <color rgb="FF000000"/>
      <name val="Courier"/>
      <family val="3"/>
    </font>
    <font>
      <sz val="8"/>
      <color rgb="FF000000"/>
      <name val="Arial"/>
      <family val="2"/>
    </font>
    <font>
      <b/>
      <sz val="12"/>
      <color rgb="FF000000"/>
      <name val="Helv"/>
    </font>
    <font>
      <b/>
      <sz val="12"/>
      <color rgb="FF000000"/>
      <name val="Arial"/>
      <family val="2"/>
    </font>
    <font>
      <b/>
      <sz val="18"/>
      <color rgb="FF000000"/>
      <name val="Arial"/>
      <family val="2"/>
    </font>
    <font>
      <b/>
      <i/>
      <sz val="12"/>
      <color rgb="FF000000"/>
      <name val="Times New Roman"/>
      <family val="1"/>
    </font>
    <font>
      <sz val="7"/>
      <color rgb="FF000000"/>
      <name val="Small Fonts"/>
      <family val="3"/>
      <charset val="129"/>
    </font>
    <font>
      <sz val="12"/>
      <color rgb="FF000000"/>
      <name val="돋움체"/>
      <family val="3"/>
      <charset val="129"/>
    </font>
    <font>
      <sz val="12"/>
      <color rgb="FF000000"/>
      <name val="Helv"/>
    </font>
    <font>
      <b/>
      <sz val="12"/>
      <color rgb="FF000000"/>
      <name val="Book Antiqua"/>
      <family val="1"/>
    </font>
    <font>
      <sz val="9.6"/>
      <color rgb="FF000000"/>
      <name val="돋움"/>
      <family val="3"/>
      <charset val="129"/>
    </font>
    <font>
      <sz val="8"/>
      <color rgb="FF000000"/>
      <name val="Helv"/>
    </font>
    <font>
      <b/>
      <sz val="8"/>
      <color rgb="FF000000"/>
      <name val="Helv"/>
    </font>
    <font>
      <b/>
      <i/>
      <sz val="9"/>
      <color rgb="FF000000"/>
      <name val="Times New Roman"/>
      <family val="1"/>
    </font>
    <font>
      <b/>
      <u/>
      <sz val="13"/>
      <color rgb="FF000000"/>
      <name val="굴림체"/>
      <family val="3"/>
      <charset val="129"/>
    </font>
    <font>
      <sz val="18"/>
      <color rgb="FF0000FF"/>
      <name val="MS Sans Serif"/>
    </font>
    <font>
      <sz val="8"/>
      <color rgb="FF000000"/>
      <name val="바탕체"/>
      <family val="1"/>
      <charset val="129"/>
    </font>
    <font>
      <sz val="10"/>
      <color rgb="FF000000"/>
      <name val="굴림"/>
      <family val="3"/>
      <charset val="129"/>
    </font>
    <font>
      <b/>
      <sz val="12"/>
      <color rgb="FF000000"/>
      <name val="바탕체"/>
      <family val="1"/>
      <charset val="129"/>
    </font>
    <font>
      <sz val="10"/>
      <color rgb="FF000080"/>
      <name val="가는으뜸체"/>
      <family val="3"/>
      <charset val="129"/>
    </font>
    <font>
      <b/>
      <sz val="10"/>
      <color rgb="FF000080"/>
      <name val="휴먼SK태명조"/>
      <family val="3"/>
      <charset val="129"/>
    </font>
    <font>
      <sz val="12"/>
      <color rgb="FF9999FF"/>
      <name val="바탕체"/>
      <family val="1"/>
      <charset val="129"/>
    </font>
    <font>
      <b/>
      <sz val="18"/>
      <color rgb="FF9999FF"/>
      <name val="바탕체"/>
      <family val="1"/>
      <charset val="129"/>
    </font>
    <font>
      <b/>
      <sz val="15"/>
      <color rgb="FF9999FF"/>
      <name val="바탕체"/>
      <family val="1"/>
      <charset val="129"/>
    </font>
    <font>
      <sz val="12"/>
      <color rgb="FF000000"/>
      <name val="명조"/>
      <family val="3"/>
      <charset val="129"/>
    </font>
    <font>
      <sz val="11"/>
      <color rgb="FF000000"/>
      <name val="돋움체"/>
      <family val="3"/>
      <charset val="129"/>
    </font>
    <font>
      <sz val="12"/>
      <color rgb="FF000000"/>
      <name val="Courier"/>
      <family val="3"/>
    </font>
    <font>
      <sz val="12"/>
      <color rgb="FF000000"/>
      <name val="궁서체"/>
      <family val="1"/>
      <charset val="129"/>
    </font>
    <font>
      <sz val="8"/>
      <color rgb="FF000000"/>
      <name val="굴림체"/>
      <family val="3"/>
      <charset val="129"/>
    </font>
    <font>
      <sz val="8"/>
      <color rgb="FF000000"/>
      <name val="돋움"/>
      <family val="3"/>
      <charset val="129"/>
    </font>
    <font>
      <b/>
      <sz val="14"/>
      <color rgb="FF0000FF"/>
      <name val="바탕체"/>
      <family val="1"/>
      <charset val="129"/>
    </font>
    <font>
      <u/>
      <sz val="8"/>
      <color rgb="FF800080"/>
      <name val="굴림"/>
      <family val="3"/>
      <charset val="129"/>
    </font>
    <font>
      <sz val="14"/>
      <color rgb="FF000000"/>
      <name val="ＭＳ 明朝"/>
      <family val="3"/>
      <charset val="129"/>
    </font>
    <font>
      <sz val="10"/>
      <color rgb="FF000000"/>
      <name val="맑은 고딕"/>
      <family val="3"/>
      <charset val="129"/>
    </font>
    <font>
      <sz val="12"/>
      <color rgb="FF000000"/>
      <name val="굴림"/>
      <family val="3"/>
      <charset val="129"/>
    </font>
    <font>
      <sz val="9"/>
      <color rgb="FF000000"/>
      <name val="MS Sans Serif"/>
    </font>
    <font>
      <sz val="11"/>
      <color rgb="FF000000"/>
      <name val="HY중고딕"/>
      <family val="1"/>
      <charset val="129"/>
    </font>
    <font>
      <sz val="11"/>
      <color rgb="FF000000"/>
      <name val="바탕체"/>
      <family val="1"/>
      <charset val="129"/>
    </font>
    <font>
      <sz val="10"/>
      <color rgb="FF000000"/>
      <name val="바탕"/>
      <family val="1"/>
      <charset val="129"/>
    </font>
    <font>
      <b/>
      <sz val="18"/>
      <color rgb="FF000000"/>
      <name val="바탕체"/>
      <family val="1"/>
      <charset val="129"/>
    </font>
    <font>
      <b/>
      <sz val="12"/>
      <color rgb="FF000000"/>
      <name val="돋움체"/>
      <family val="3"/>
      <charset val="129"/>
    </font>
    <font>
      <sz val="9"/>
      <color rgb="FF000000"/>
      <name val="굴림체"/>
      <family val="3"/>
      <charset val="129"/>
    </font>
    <font>
      <sz val="8"/>
      <color rgb="FF000000"/>
      <name val="휴먼명조"/>
      <family val="3"/>
      <charset val="129"/>
    </font>
    <font>
      <sz val="9"/>
      <color rgb="FF000000"/>
      <name val="돋움"/>
      <family val="3"/>
      <charset val="129"/>
    </font>
    <font>
      <sz val="11"/>
      <color rgb="FF000000"/>
      <name val="맑은 고딕"/>
      <family val="3"/>
      <charset val="129"/>
    </font>
    <font>
      <sz val="10"/>
      <color rgb="FF000000"/>
      <name val="명조"/>
      <family val="3"/>
      <charset val="129"/>
    </font>
    <font>
      <sz val="10"/>
      <color rgb="FF000000"/>
      <name val="가는안상수체"/>
      <family val="3"/>
      <charset val="129"/>
    </font>
    <font>
      <b/>
      <sz val="12"/>
      <color indexed="12"/>
      <name val="돋움체"/>
      <family val="3"/>
      <charset val="129"/>
    </font>
    <font>
      <b/>
      <sz val="12"/>
      <color rgb="FF0000FF"/>
      <name val="돋움체"/>
      <family val="3"/>
      <charset val="129"/>
    </font>
    <font>
      <u/>
      <sz val="11"/>
      <color indexed="36"/>
      <name val="돋움"/>
      <family val="3"/>
      <charset val="129"/>
    </font>
    <font>
      <u/>
      <sz val="11"/>
      <color rgb="FF800080"/>
      <name val="돋움"/>
      <family val="3"/>
      <charset val="129"/>
    </font>
    <font>
      <sz val="10"/>
      <color rgb="FF000000"/>
      <name val="궁서(English)"/>
      <family val="1"/>
      <charset val="129"/>
    </font>
    <font>
      <sz val="10"/>
      <color rgb="FF0000FF"/>
      <name val="굴림체"/>
      <family val="3"/>
      <charset val="129"/>
    </font>
    <font>
      <sz val="12"/>
      <color rgb="FF000000"/>
      <name val="견고딕"/>
      <family val="3"/>
      <charset val="129"/>
    </font>
    <font>
      <sz val="9"/>
      <color rgb="FF000000"/>
      <name val="굴림"/>
      <family val="3"/>
      <charset val="129"/>
    </font>
    <font>
      <sz val="18"/>
      <color rgb="FF000000"/>
      <name val="돋움체"/>
      <family val="3"/>
      <charset val="129"/>
    </font>
    <font>
      <b/>
      <sz val="11"/>
      <color rgb="FF003366"/>
      <name val="맑은 고딕"/>
      <family val="3"/>
      <charset val="129"/>
    </font>
    <font>
      <b/>
      <sz val="16"/>
      <color rgb="FF000000"/>
      <name val="돋움체"/>
      <family val="3"/>
      <charset val="129"/>
    </font>
    <font>
      <sz val="10"/>
      <color rgb="FF800000"/>
      <name val="휴먼명조"/>
      <family val="3"/>
      <charset val="129"/>
    </font>
    <font>
      <b/>
      <sz val="10"/>
      <color rgb="FF9999FF"/>
      <name val="휴먼세명조"/>
      <family val="3"/>
      <charset val="129"/>
    </font>
    <font>
      <b/>
      <u val="doubleAccounting"/>
      <sz val="15"/>
      <color rgb="FF000000"/>
      <name val="휴먼태명조"/>
      <family val="3"/>
      <charset val="129"/>
    </font>
    <font>
      <sz val="20"/>
      <color rgb="FF000000"/>
      <name val="솔체"/>
      <family val="3"/>
      <charset val="129"/>
    </font>
    <font>
      <sz val="11"/>
      <color rgb="FF000000"/>
      <name val="가는으뜸체"/>
      <family val="3"/>
      <charset val="129"/>
    </font>
    <font>
      <sz val="10"/>
      <color rgb="FF0000FF"/>
      <name val="돋움"/>
      <family val="3"/>
      <charset val="129"/>
    </font>
    <font>
      <b/>
      <sz val="11"/>
      <color rgb="FF000000"/>
      <name val="휴먼머리견출명조"/>
      <family val="3"/>
      <charset val="129"/>
    </font>
    <font>
      <sz val="10"/>
      <color rgb="FF000000"/>
      <name val="휴먼세명조"/>
      <family val="3"/>
      <charset val="129"/>
    </font>
    <font>
      <b/>
      <u/>
      <sz val="16"/>
      <color rgb="FF000000"/>
      <name val="굴림체"/>
      <family val="3"/>
      <charset val="129"/>
    </font>
    <font>
      <b/>
      <sz val="14"/>
      <color theme="1"/>
      <name val="맑은 고딕"/>
      <family val="3"/>
      <charset val="129"/>
      <scheme val="major"/>
    </font>
    <font>
      <sz val="9"/>
      <color theme="1"/>
      <name val="돋움"/>
      <family val="3"/>
      <charset val="129"/>
    </font>
    <font>
      <b/>
      <sz val="9"/>
      <color theme="1"/>
      <name val="돋움"/>
      <family val="3"/>
      <charset val="129"/>
    </font>
    <font>
      <sz val="8"/>
      <color indexed="8"/>
      <name val="굴림"/>
      <family val="2"/>
      <charset val="129"/>
    </font>
    <font>
      <b/>
      <sz val="9"/>
      <color rgb="FF000000"/>
      <name val="굴림체"/>
      <family val="3"/>
      <charset val="129"/>
    </font>
    <font>
      <sz val="9"/>
      <color indexed="10"/>
      <name val="굴림체"/>
      <family val="3"/>
      <charset val="129"/>
    </font>
    <font>
      <sz val="9"/>
      <color indexed="17"/>
      <name val="굴림체"/>
      <family val="3"/>
      <charset val="129"/>
    </font>
    <font>
      <sz val="9"/>
      <color rgb="FFFF0000"/>
      <name val="굴림체"/>
      <family val="3"/>
      <charset val="129"/>
    </font>
    <font>
      <b/>
      <sz val="8"/>
      <color indexed="8"/>
      <name val="굴림"/>
      <family val="3"/>
      <charset val="129"/>
    </font>
    <font>
      <b/>
      <sz val="8"/>
      <color indexed="22"/>
      <name val="굴림"/>
      <family val="3"/>
      <charset val="129"/>
    </font>
    <font>
      <b/>
      <u/>
      <sz val="8"/>
      <color indexed="30"/>
      <name val="굴림"/>
      <family val="3"/>
      <charset val="129"/>
    </font>
    <font>
      <b/>
      <sz val="10"/>
      <color theme="9" tint="0.59999389629810485"/>
      <name val="굴림"/>
      <family val="3"/>
      <charset val="129"/>
    </font>
    <font>
      <b/>
      <sz val="8"/>
      <name val="굴림"/>
      <family val="3"/>
      <charset val="129"/>
    </font>
    <font>
      <b/>
      <sz val="10"/>
      <color theme="3"/>
      <name val="굴림"/>
      <family val="3"/>
      <charset val="129"/>
    </font>
    <font>
      <b/>
      <sz val="9"/>
      <color theme="3"/>
      <name val="Arial"/>
      <family val="2"/>
    </font>
    <font>
      <b/>
      <sz val="10"/>
      <color theme="0"/>
      <name val="굴림"/>
      <family val="3"/>
      <charset val="129"/>
    </font>
    <font>
      <b/>
      <sz val="10"/>
      <color indexed="10"/>
      <name val="굴림"/>
      <family val="3"/>
      <charset val="129"/>
    </font>
    <font>
      <b/>
      <sz val="8.5"/>
      <color theme="0"/>
      <name val="굴림"/>
      <family val="3"/>
      <charset val="129"/>
    </font>
    <font>
      <b/>
      <sz val="8.5"/>
      <color theme="5" tint="-0.499984740745262"/>
      <name val="굴림"/>
      <family val="3"/>
      <charset val="129"/>
    </font>
    <font>
      <b/>
      <sz val="8"/>
      <color theme="0"/>
      <name val="굴림"/>
      <family val="3"/>
      <charset val="129"/>
    </font>
    <font>
      <b/>
      <sz val="8.5"/>
      <color rgb="FFFF0000"/>
      <name val="굴림"/>
      <family val="3"/>
      <charset val="129"/>
    </font>
    <font>
      <b/>
      <sz val="8"/>
      <color theme="3"/>
      <name val="굴림"/>
      <family val="3"/>
      <charset val="129"/>
    </font>
    <font>
      <b/>
      <sz val="10"/>
      <color rgb="FFFF0000"/>
      <name val="굴림"/>
      <family val="3"/>
      <charset val="129"/>
    </font>
    <font>
      <b/>
      <sz val="11"/>
      <color theme="1"/>
      <name val="맑은 고딕"/>
      <family val="2"/>
      <charset val="129"/>
      <scheme val="minor"/>
    </font>
    <font>
      <b/>
      <sz val="10"/>
      <name val="하이텔울릉도제목체"/>
      <family val="1"/>
      <charset val="129"/>
    </font>
    <font>
      <b/>
      <sz val="18"/>
      <name val="하이텔울릉도제목체"/>
      <family val="1"/>
      <charset val="129"/>
    </font>
    <font>
      <b/>
      <sz val="18"/>
      <name val="휴먼엑스포"/>
      <family val="1"/>
      <charset val="129"/>
    </font>
    <font>
      <b/>
      <sz val="9.5"/>
      <name val="굴림"/>
      <family val="3"/>
      <charset val="129"/>
    </font>
    <font>
      <b/>
      <sz val="10"/>
      <name val="맑은 고딕"/>
      <family val="3"/>
      <charset val="129"/>
      <scheme val="minor"/>
    </font>
    <font>
      <b/>
      <sz val="7"/>
      <name val="굴림"/>
      <family val="3"/>
      <charset val="129"/>
    </font>
  </fonts>
  <fills count="53">
    <fill>
      <patternFill patternType="none"/>
    </fill>
    <fill>
      <patternFill patternType="gray125"/>
    </fill>
    <fill>
      <patternFill patternType="solid">
        <fgColor rgb="FFCCFFFF"/>
        <bgColor indexed="64"/>
      </patternFill>
    </fill>
    <fill>
      <patternFill patternType="solid">
        <fgColor indexed="9"/>
        <bgColor indexed="64"/>
      </patternFill>
    </fill>
    <fill>
      <patternFill patternType="solid">
        <fgColor indexed="15"/>
      </patternFill>
    </fill>
    <fill>
      <patternFill patternType="solid">
        <fgColor indexed="42"/>
        <bgColor indexed="64"/>
      </patternFill>
    </fill>
    <fill>
      <patternFill patternType="solid">
        <fgColor indexed="43"/>
        <bgColor indexed="64"/>
      </patternFill>
    </fill>
    <fill>
      <patternFill patternType="solid">
        <fgColor theme="0"/>
        <bgColor indexed="64"/>
      </patternFill>
    </fill>
    <fill>
      <patternFill patternType="solid">
        <fgColor rgb="FFFFFF99"/>
        <bgColor indexed="64"/>
      </patternFill>
    </fill>
    <fill>
      <patternFill patternType="solid">
        <fgColor indexed="47"/>
        <bgColor indexed="64"/>
      </patternFill>
    </fill>
    <fill>
      <patternFill patternType="solid">
        <fgColor rgb="FFFFCC99"/>
        <bgColor indexed="64"/>
      </patternFill>
    </fill>
    <fill>
      <patternFill patternType="solid">
        <fgColor theme="0" tint="-0.149967955565050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gray0625">
        <bgColor indexed="11"/>
      </patternFill>
    </fill>
    <fill>
      <patternFill patternType="solid">
        <fgColor indexed="15"/>
        <bgColor indexed="64"/>
      </patternFill>
    </fill>
    <fill>
      <patternFill patternType="solid">
        <fgColor indexed="26"/>
        <bgColor indexed="64"/>
      </patternFill>
    </fill>
    <fill>
      <patternFill patternType="solid">
        <fgColor indexed="37"/>
        <bgColor indexed="64"/>
      </patternFill>
    </fill>
    <fill>
      <patternFill patternType="solid">
        <fgColor indexed="22"/>
      </patternFill>
    </fill>
    <fill>
      <patternFill patternType="solid">
        <fgColor indexed="16"/>
        <bgColor indexed="64"/>
      </patternFill>
    </fill>
    <fill>
      <patternFill patternType="solid">
        <fgColor indexed="41"/>
        <bgColor indexed="64"/>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3"/>
        <bgColor indexed="64"/>
      </patternFill>
    </fill>
    <fill>
      <patternFill patternType="solid">
        <fgColor indexed="43"/>
      </patternFill>
    </fill>
    <fill>
      <patternFill patternType="solid">
        <fgColor indexed="55"/>
      </patternFill>
    </fill>
    <fill>
      <patternFill patternType="solid">
        <fgColor rgb="FFFFFFCC"/>
      </patternFill>
    </fill>
    <fill>
      <patternFill patternType="solid">
        <fgColor rgb="FF800000"/>
      </patternFill>
    </fill>
    <fill>
      <patternFill patternType="solid">
        <fgColor rgb="FFC0C0C0"/>
      </patternFill>
    </fill>
    <fill>
      <patternFill patternType="solid">
        <fgColor rgb="FFFFFFFF"/>
      </patternFill>
    </fill>
    <fill>
      <patternFill patternType="solid">
        <fgColor rgb="FFFFFF00"/>
      </patternFill>
    </fill>
    <fill>
      <patternFill patternType="solid">
        <fgColor rgb="FFFFFFFF"/>
        <bgColor indexed="64"/>
      </patternFill>
    </fill>
    <fill>
      <patternFill patternType="solid">
        <fgColor rgb="FFFFFF00"/>
        <bgColor indexed="64"/>
      </patternFill>
    </fill>
    <fill>
      <patternFill patternType="solid">
        <fgColor indexed="22"/>
        <bgColor indexed="9"/>
      </patternFill>
    </fill>
    <fill>
      <patternFill patternType="solid">
        <fgColor indexed="44"/>
        <bgColor indexed="9"/>
      </patternFill>
    </fill>
    <fill>
      <patternFill patternType="solid">
        <fgColor indexed="27"/>
        <bgColor indexed="9"/>
      </patternFill>
    </fill>
    <fill>
      <patternFill patternType="solid">
        <fgColor theme="2" tint="-9.9978637043366805E-2"/>
        <bgColor indexed="64"/>
      </patternFill>
    </fill>
  </fills>
  <borders count="275">
    <border>
      <left/>
      <right/>
      <top/>
      <bottom/>
      <diagonal/>
    </border>
    <border>
      <left style="thin">
        <color auto="1"/>
      </left>
      <right style="thin">
        <color auto="1"/>
      </right>
      <top style="thin">
        <color auto="1"/>
      </top>
      <bottom style="thin">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indexed="64"/>
      </left>
      <right style="thin">
        <color indexed="64"/>
      </right>
      <top style="medium">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double">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medium">
        <color indexed="64"/>
      </bottom>
      <diagonal/>
    </border>
    <border>
      <left/>
      <right/>
      <top style="double">
        <color indexed="64"/>
      </top>
      <bottom/>
      <diagonal/>
    </border>
    <border>
      <left/>
      <right style="hair">
        <color indexed="64"/>
      </right>
      <top style="hair">
        <color indexed="64"/>
      </top>
      <bottom style="hair">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diagonal/>
    </border>
    <border>
      <left style="hair">
        <color indexed="64"/>
      </left>
      <right style="hair">
        <color indexed="64"/>
      </right>
      <top/>
      <bottom/>
      <diagonal/>
    </border>
    <border>
      <left style="thin">
        <color auto="1"/>
      </left>
      <right/>
      <top/>
      <bottom/>
      <diagonal/>
    </border>
    <border>
      <left style="thin">
        <color auto="1"/>
      </left>
      <right style="hair">
        <color auto="1"/>
      </right>
      <top/>
      <bottom/>
      <diagonal/>
    </border>
    <border>
      <left/>
      <right style="thin">
        <color indexed="64"/>
      </right>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top style="thin">
        <color auto="1"/>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ck">
        <color indexed="64"/>
      </left>
      <right style="thick">
        <color indexed="64"/>
      </right>
      <top style="thick">
        <color indexed="64"/>
      </top>
      <bottom style="thin">
        <color indexed="64"/>
      </bottom>
      <diagonal/>
    </border>
    <border>
      <left style="thick">
        <color indexed="51"/>
      </left>
      <right/>
      <top style="thick">
        <color indexed="51"/>
      </top>
      <bottom style="thick">
        <color indexed="51"/>
      </bottom>
      <diagonal/>
    </border>
    <border>
      <left style="thick">
        <color indexed="9"/>
      </left>
      <right/>
      <top style="thick">
        <color indexed="9"/>
      </top>
      <bottom style="thick">
        <color indexed="23"/>
      </bottom>
      <diagonal/>
    </border>
    <border>
      <left style="thin">
        <color indexed="23"/>
      </left>
      <right style="thin">
        <color indexed="9"/>
      </right>
      <top style="thin">
        <color indexed="23"/>
      </top>
      <bottom/>
      <diagonal/>
    </border>
    <border>
      <left style="thin">
        <color indexed="23"/>
      </left>
      <right style="thin">
        <color indexed="23"/>
      </right>
      <top style="thin">
        <color indexed="23"/>
      </top>
      <bottom/>
      <diagonal/>
    </border>
    <border>
      <left style="thin">
        <color indexed="23"/>
      </left>
      <right style="thin">
        <color indexed="9"/>
      </right>
      <top style="thin">
        <color indexed="9"/>
      </top>
      <bottom style="thin">
        <color indexed="23"/>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
      <left style="thin">
        <color indexed="23"/>
      </left>
      <right style="thin">
        <color indexed="9"/>
      </right>
      <top style="thin">
        <color indexed="23"/>
      </top>
      <bottom style="thin">
        <color indexed="9"/>
      </bottom>
      <diagonal/>
    </border>
    <border>
      <left/>
      <right style="thin">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23"/>
      </left>
      <right style="thin">
        <color indexed="23"/>
      </right>
      <top style="thin">
        <color indexed="23"/>
      </top>
      <bottom style="thin">
        <color indexed="23"/>
      </bottom>
      <diagonal/>
    </border>
    <border>
      <left style="thin">
        <color indexed="10"/>
      </left>
      <right/>
      <top/>
      <bottom/>
      <diagonal/>
    </border>
    <border>
      <left style="thin">
        <color indexed="8"/>
      </left>
      <right/>
      <top/>
      <bottom/>
      <diagonal/>
    </border>
    <border>
      <left style="thin">
        <color indexed="64"/>
      </left>
      <right/>
      <top/>
      <bottom/>
      <diagonal/>
    </border>
    <border>
      <left style="thin">
        <color indexed="64"/>
      </left>
      <right style="thin">
        <color indexed="12"/>
      </right>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medium">
        <color indexed="9"/>
      </right>
      <top style="thin">
        <color indexed="8"/>
      </top>
      <bottom style="medium">
        <color indexed="9"/>
      </bottom>
      <diagonal/>
    </border>
    <border>
      <left style="double">
        <color indexed="63"/>
      </left>
      <right style="double">
        <color indexed="63"/>
      </right>
      <top style="double">
        <color indexed="63"/>
      </top>
      <bottom style="double">
        <color indexed="63"/>
      </bottom>
      <diagonal/>
    </border>
    <border>
      <left style="thin">
        <color indexed="9"/>
      </left>
      <right style="medium">
        <color indexed="63"/>
      </right>
      <top style="thin">
        <color indexed="9"/>
      </top>
      <bottom style="medium">
        <color indexed="63"/>
      </bottom>
      <diagonal/>
    </border>
    <border>
      <left style="thin">
        <color indexed="8"/>
      </left>
      <right style="medium">
        <color indexed="9"/>
      </right>
      <top style="thin">
        <color indexed="8"/>
      </top>
      <bottom style="medium">
        <color indexed="9"/>
      </bottom>
      <diagonal/>
    </border>
    <border>
      <left style="dotted">
        <color indexed="64"/>
      </left>
      <right style="dotted">
        <color indexed="64"/>
      </right>
      <top style="thin">
        <color indexed="64"/>
      </top>
      <bottom/>
      <diagonal/>
    </border>
    <border>
      <left/>
      <right/>
      <top/>
      <bottom style="double">
        <color indexed="52"/>
      </bottom>
      <diagonal/>
    </border>
    <border>
      <left/>
      <right/>
      <top style="thin">
        <color indexed="62"/>
      </top>
      <bottom style="double">
        <color indexed="62"/>
      </bottom>
      <diagonal/>
    </border>
    <border>
      <left style="thin">
        <color indexed="9"/>
      </left>
      <right style="medium">
        <color indexed="63"/>
      </right>
      <top style="thin">
        <color indexed="9"/>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hair">
        <color indexed="64"/>
      </left>
      <right style="thin">
        <color indexed="64"/>
      </right>
      <top style="thin">
        <color indexed="64"/>
      </top>
      <bottom style="thin">
        <color indexed="64"/>
      </bottom>
      <diagonal/>
    </border>
    <border>
      <left style="hair">
        <color auto="1"/>
      </left>
      <right style="hair">
        <color auto="1"/>
      </right>
      <top style="thin">
        <color auto="1"/>
      </top>
      <bottom style="hair">
        <color auto="1"/>
      </bottom>
      <diagonal/>
    </border>
    <border>
      <left style="thin">
        <color indexed="64"/>
      </left>
      <right style="hair">
        <color indexed="64"/>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top style="thin">
        <color auto="1"/>
      </top>
      <bottom/>
      <diagonal/>
    </border>
    <border>
      <left/>
      <right style="thin">
        <color indexed="64"/>
      </right>
      <top style="thin">
        <color indexed="64"/>
      </top>
      <bottom/>
      <diagonal/>
    </border>
    <border>
      <left style="thin">
        <color indexed="23"/>
      </left>
      <right style="thin">
        <color indexed="9"/>
      </right>
      <top style="thin">
        <color indexed="23"/>
      </top>
      <bottom/>
      <diagonal/>
    </border>
    <border>
      <left style="thin">
        <color indexed="23"/>
      </left>
      <right style="thin">
        <color indexed="23"/>
      </right>
      <top style="thin">
        <color indexed="23"/>
      </top>
      <bottom/>
      <diagonal/>
    </border>
    <border>
      <left style="thin">
        <color indexed="23"/>
      </left>
      <right style="thin">
        <color indexed="9"/>
      </right>
      <top style="thin">
        <color indexed="9"/>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9"/>
      </right>
      <top style="thin">
        <color indexed="23"/>
      </top>
      <bottom style="thin">
        <color indexed="9"/>
      </bottom>
      <diagonal/>
    </border>
    <border>
      <left style="thin">
        <color indexed="64"/>
      </left>
      <right style="thin">
        <color indexed="64"/>
      </right>
      <top style="thin">
        <color indexed="64"/>
      </top>
      <bottom style="hair">
        <color indexed="64"/>
      </bottom>
      <diagonal/>
    </border>
    <border>
      <left style="thin">
        <color indexed="23"/>
      </left>
      <right style="thin">
        <color indexed="23"/>
      </right>
      <top style="thin">
        <color indexed="23"/>
      </top>
      <bottom style="thin">
        <color indexed="23"/>
      </bottom>
      <diagonal/>
    </border>
    <border>
      <left/>
      <right/>
      <top style="thin">
        <color indexed="64"/>
      </top>
      <bottom/>
      <diagonal/>
    </border>
    <border>
      <left style="thin">
        <color indexed="64"/>
      </left>
      <right style="medium">
        <color indexed="9"/>
      </right>
      <top style="thin">
        <color indexed="8"/>
      </top>
      <bottom style="medium">
        <color indexed="9"/>
      </bottom>
      <diagonal/>
    </border>
    <border>
      <left style="thin">
        <color indexed="9"/>
      </left>
      <right style="medium">
        <color indexed="63"/>
      </right>
      <top style="thin">
        <color indexed="9"/>
      </top>
      <bottom style="medium">
        <color indexed="63"/>
      </bottom>
      <diagonal/>
    </border>
    <border>
      <left style="thin">
        <color indexed="8"/>
      </left>
      <right style="medium">
        <color indexed="9"/>
      </right>
      <top style="thin">
        <color indexed="8"/>
      </top>
      <bottom style="medium">
        <color indexed="9"/>
      </bottom>
      <diagonal/>
    </border>
    <border>
      <left style="dotted">
        <color indexed="64"/>
      </left>
      <right style="dotted">
        <color indexed="64"/>
      </right>
      <top style="thin">
        <color indexed="64"/>
      </top>
      <bottom/>
      <diagonal/>
    </border>
    <border>
      <left/>
      <right/>
      <top style="thin">
        <color indexed="62"/>
      </top>
      <bottom style="double">
        <color indexed="62"/>
      </bottom>
      <diagonal/>
    </border>
    <border>
      <left style="thin">
        <color indexed="9"/>
      </left>
      <right style="medium">
        <color indexed="63"/>
      </right>
      <top style="thin">
        <color indexed="9"/>
      </top>
      <bottom style="thin">
        <color indexed="6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double">
        <color indexed="64"/>
      </bottom>
      <diagonal/>
    </border>
    <border>
      <left style="hair">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top style="thin">
        <color auto="1"/>
      </top>
      <bottom/>
      <diagonal/>
    </border>
    <border>
      <left/>
      <right style="thin">
        <color indexed="64"/>
      </right>
      <top style="thin">
        <color indexed="64"/>
      </top>
      <bottom/>
      <diagonal/>
    </border>
    <border>
      <left style="thin">
        <color indexed="23"/>
      </left>
      <right style="thin">
        <color indexed="9"/>
      </right>
      <top style="thin">
        <color indexed="23"/>
      </top>
      <bottom/>
      <diagonal/>
    </border>
    <border>
      <left style="thin">
        <color indexed="23"/>
      </left>
      <right style="thin">
        <color indexed="23"/>
      </right>
      <top style="thin">
        <color indexed="23"/>
      </top>
      <bottom/>
      <diagonal/>
    </border>
    <border>
      <left style="thin">
        <color indexed="23"/>
      </left>
      <right style="thin">
        <color indexed="9"/>
      </right>
      <top style="thin">
        <color indexed="9"/>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9"/>
      </right>
      <top style="thin">
        <color indexed="23"/>
      </top>
      <bottom style="thin">
        <color indexed="9"/>
      </bottom>
      <diagonal/>
    </border>
    <border>
      <left style="thin">
        <color indexed="64"/>
      </left>
      <right style="thin">
        <color indexed="64"/>
      </right>
      <top style="thin">
        <color indexed="64"/>
      </top>
      <bottom style="hair">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medium">
        <color indexed="9"/>
      </right>
      <top style="thin">
        <color indexed="8"/>
      </top>
      <bottom style="medium">
        <color indexed="9"/>
      </bottom>
      <diagonal/>
    </border>
    <border>
      <left style="thin">
        <color indexed="9"/>
      </left>
      <right style="medium">
        <color indexed="63"/>
      </right>
      <top style="thin">
        <color indexed="9"/>
      </top>
      <bottom style="medium">
        <color indexed="63"/>
      </bottom>
      <diagonal/>
    </border>
    <border>
      <left style="thin">
        <color indexed="8"/>
      </left>
      <right style="medium">
        <color indexed="9"/>
      </right>
      <top style="thin">
        <color indexed="8"/>
      </top>
      <bottom style="medium">
        <color indexed="9"/>
      </bottom>
      <diagonal/>
    </border>
    <border>
      <left style="dotted">
        <color indexed="64"/>
      </left>
      <right style="dotted">
        <color indexed="64"/>
      </right>
      <top style="thin">
        <color indexed="64"/>
      </top>
      <bottom/>
      <diagonal/>
    </border>
    <border>
      <left/>
      <right/>
      <top style="thin">
        <color indexed="62"/>
      </top>
      <bottom style="double">
        <color indexed="62"/>
      </bottom>
      <diagonal/>
    </border>
    <border>
      <left style="thin">
        <color indexed="9"/>
      </left>
      <right style="medium">
        <color indexed="63"/>
      </right>
      <top style="thin">
        <color indexed="9"/>
      </top>
      <bottom style="thin">
        <color indexed="63"/>
      </bottom>
      <diagonal/>
    </border>
    <border>
      <left style="thin">
        <color indexed="64"/>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double">
        <color indexed="64"/>
      </bottom>
      <diagonal/>
    </border>
    <border>
      <left style="hair">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hair">
        <color auto="1"/>
      </right>
      <top style="thin">
        <color auto="1"/>
      </top>
      <bottom style="hair">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top style="thin">
        <color auto="1"/>
      </top>
      <bottom/>
      <diagonal/>
    </border>
    <border>
      <left/>
      <right style="thin">
        <color indexed="64"/>
      </right>
      <top style="thin">
        <color indexed="64"/>
      </top>
      <bottom/>
      <diagonal/>
    </border>
    <border>
      <left style="thin">
        <color indexed="23"/>
      </left>
      <right style="thin">
        <color indexed="9"/>
      </right>
      <top style="thin">
        <color indexed="23"/>
      </top>
      <bottom/>
      <diagonal/>
    </border>
    <border>
      <left style="thin">
        <color indexed="23"/>
      </left>
      <right style="thin">
        <color indexed="23"/>
      </right>
      <top style="thin">
        <color indexed="23"/>
      </top>
      <bottom/>
      <diagonal/>
    </border>
    <border>
      <left style="thin">
        <color indexed="23"/>
      </left>
      <right style="thin">
        <color indexed="9"/>
      </right>
      <top style="thin">
        <color indexed="9"/>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9"/>
      </right>
      <top style="thin">
        <color indexed="23"/>
      </top>
      <bottom style="thin">
        <color indexed="9"/>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diagonal/>
    </border>
    <border>
      <left style="thin">
        <color indexed="64"/>
      </left>
      <right style="medium">
        <color indexed="9"/>
      </right>
      <top style="thin">
        <color indexed="8"/>
      </top>
      <bottom style="medium">
        <color indexed="9"/>
      </bottom>
      <diagonal/>
    </border>
    <border>
      <left style="thin">
        <color indexed="9"/>
      </left>
      <right style="medium">
        <color indexed="63"/>
      </right>
      <top style="thin">
        <color indexed="9"/>
      </top>
      <bottom style="medium">
        <color indexed="63"/>
      </bottom>
      <diagonal/>
    </border>
    <border>
      <left style="thin">
        <color indexed="8"/>
      </left>
      <right style="medium">
        <color indexed="9"/>
      </right>
      <top style="thin">
        <color indexed="8"/>
      </top>
      <bottom style="medium">
        <color indexed="9"/>
      </bottom>
      <diagonal/>
    </border>
    <border>
      <left style="dotted">
        <color indexed="64"/>
      </left>
      <right style="dotted">
        <color indexed="64"/>
      </right>
      <top style="thin">
        <color indexed="64"/>
      </top>
      <bottom/>
      <diagonal/>
    </border>
    <border>
      <left/>
      <right/>
      <top style="thin">
        <color indexed="62"/>
      </top>
      <bottom style="double">
        <color indexed="62"/>
      </bottom>
      <diagonal/>
    </border>
    <border>
      <left style="thin">
        <color indexed="9"/>
      </left>
      <right style="medium">
        <color indexed="63"/>
      </right>
      <top style="thin">
        <color indexed="9"/>
      </top>
      <bottom style="thin">
        <color indexed="6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double">
        <color indexed="64"/>
      </bottom>
      <diagonal/>
    </border>
    <border>
      <left style="hair">
        <color indexed="64"/>
      </left>
      <right style="thin">
        <color indexed="64"/>
      </right>
      <top style="thin">
        <color indexed="64"/>
      </top>
      <bottom style="thin">
        <color indexed="64"/>
      </bottom>
      <diagonal/>
    </border>
    <border>
      <left style="thin">
        <color auto="1"/>
      </left>
      <right/>
      <top style="thin">
        <color auto="1"/>
      </top>
      <bottom/>
      <diagonal/>
    </border>
    <border>
      <left/>
      <right style="thin">
        <color indexed="64"/>
      </right>
      <top style="thin">
        <color indexed="64"/>
      </top>
      <bottom/>
      <diagonal/>
    </border>
    <border>
      <left style="thin">
        <color indexed="23"/>
      </left>
      <right style="thin">
        <color indexed="9"/>
      </right>
      <top style="thin">
        <color indexed="23"/>
      </top>
      <bottom/>
      <diagonal/>
    </border>
    <border>
      <left style="thin">
        <color indexed="23"/>
      </left>
      <right style="thin">
        <color indexed="23"/>
      </right>
      <top style="thin">
        <color indexed="23"/>
      </top>
      <bottom/>
      <diagonal/>
    </border>
    <border>
      <left style="thin">
        <color indexed="23"/>
      </left>
      <right style="thin">
        <color indexed="9"/>
      </right>
      <top style="thin">
        <color indexed="9"/>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9"/>
      </right>
      <top style="thin">
        <color indexed="23"/>
      </top>
      <bottom style="thin">
        <color indexed="9"/>
      </bottom>
      <diagonal/>
    </border>
    <border>
      <left/>
      <right/>
      <top style="thin">
        <color indexed="64"/>
      </top>
      <bottom/>
      <diagonal/>
    </border>
    <border>
      <left style="thin">
        <color indexed="64"/>
      </left>
      <right style="medium">
        <color indexed="9"/>
      </right>
      <top style="thin">
        <color indexed="8"/>
      </top>
      <bottom style="medium">
        <color indexed="9"/>
      </bottom>
      <diagonal/>
    </border>
    <border>
      <left style="thin">
        <color indexed="9"/>
      </left>
      <right style="medium">
        <color indexed="63"/>
      </right>
      <top style="thin">
        <color indexed="9"/>
      </top>
      <bottom style="medium">
        <color indexed="63"/>
      </bottom>
      <diagonal/>
    </border>
    <border>
      <left style="thin">
        <color indexed="8"/>
      </left>
      <right style="medium">
        <color indexed="9"/>
      </right>
      <top style="thin">
        <color indexed="8"/>
      </top>
      <bottom style="medium">
        <color indexed="9"/>
      </bottom>
      <diagonal/>
    </border>
    <border>
      <left/>
      <right/>
      <top style="thin">
        <color indexed="62"/>
      </top>
      <bottom style="double">
        <color indexed="62"/>
      </bottom>
      <diagonal/>
    </border>
    <border>
      <left style="thin">
        <color indexed="9"/>
      </left>
      <right style="medium">
        <color indexed="63"/>
      </right>
      <top style="thin">
        <color indexed="9"/>
      </top>
      <bottom style="thin">
        <color indexed="63"/>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23"/>
      </left>
      <right style="thin">
        <color indexed="9"/>
      </right>
      <top style="thin">
        <color indexed="23"/>
      </top>
      <bottom/>
      <diagonal/>
    </border>
    <border>
      <left style="thin">
        <color indexed="23"/>
      </left>
      <right style="thin">
        <color indexed="23"/>
      </right>
      <top style="thin">
        <color indexed="23"/>
      </top>
      <bottom/>
      <diagonal/>
    </border>
    <border>
      <left style="thin">
        <color indexed="23"/>
      </left>
      <right style="thin">
        <color indexed="9"/>
      </right>
      <top style="thin">
        <color indexed="9"/>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9"/>
      </right>
      <top style="thin">
        <color indexed="23"/>
      </top>
      <bottom style="thin">
        <color indexed="9"/>
      </bottom>
      <diagonal/>
    </border>
    <border>
      <left style="thin">
        <color indexed="64"/>
      </left>
      <right style="thin">
        <color indexed="64"/>
      </right>
      <top style="thin">
        <color indexed="64"/>
      </top>
      <bottom style="hair">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medium">
        <color indexed="9"/>
      </right>
      <top style="thin">
        <color indexed="8"/>
      </top>
      <bottom style="medium">
        <color indexed="9"/>
      </bottom>
      <diagonal/>
    </border>
    <border>
      <left style="thin">
        <color indexed="9"/>
      </left>
      <right style="medium">
        <color indexed="63"/>
      </right>
      <top style="thin">
        <color indexed="9"/>
      </top>
      <bottom style="medium">
        <color indexed="63"/>
      </bottom>
      <diagonal/>
    </border>
    <border>
      <left style="thin">
        <color indexed="8"/>
      </left>
      <right style="medium">
        <color indexed="9"/>
      </right>
      <top style="thin">
        <color indexed="8"/>
      </top>
      <bottom style="medium">
        <color indexed="9"/>
      </bottom>
      <diagonal/>
    </border>
    <border>
      <left style="dotted">
        <color indexed="64"/>
      </left>
      <right style="dotted">
        <color indexed="64"/>
      </right>
      <top style="thin">
        <color indexed="64"/>
      </top>
      <bottom/>
      <diagonal/>
    </border>
    <border>
      <left/>
      <right/>
      <top style="thin">
        <color indexed="62"/>
      </top>
      <bottom style="double">
        <color indexed="62"/>
      </bottom>
      <diagonal/>
    </border>
    <border>
      <left style="thin">
        <color indexed="9"/>
      </left>
      <right style="medium">
        <color indexed="63"/>
      </right>
      <top style="thin">
        <color indexed="9"/>
      </top>
      <bottom style="thin">
        <color indexed="63"/>
      </bottom>
      <diagonal/>
    </border>
    <border>
      <left style="thin">
        <color indexed="64"/>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double">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auto="1"/>
      </top>
      <bottom/>
      <diagonal/>
    </border>
    <border>
      <left style="thick">
        <color rgb="FFFFCC00"/>
      </left>
      <right/>
      <top style="thick">
        <color rgb="FFFFCC00"/>
      </top>
      <bottom style="thick">
        <color rgb="FFFFCC00"/>
      </bottom>
      <diagonal/>
    </border>
    <border>
      <left style="thin">
        <color rgb="FFFF0000"/>
      </left>
      <right/>
      <top/>
      <bottom/>
      <diagonal/>
    </border>
    <border>
      <left style="thin">
        <color rgb="FF000000"/>
      </left>
      <right/>
      <top/>
      <bottom/>
      <diagonal/>
    </border>
    <border>
      <left style="thin">
        <color indexed="64"/>
      </left>
      <right style="thin">
        <color rgb="FF0000FF"/>
      </right>
      <top/>
      <bottom/>
      <diagonal/>
    </border>
    <border>
      <left/>
      <right/>
      <top/>
      <bottom style="medium">
        <color rgb="FF0066CC"/>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thin">
        <color auto="1"/>
      </right>
      <top style="thin">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hair">
        <color auto="1"/>
      </right>
      <top style="hair">
        <color auto="1"/>
      </top>
      <bottom/>
      <diagonal/>
    </border>
    <border>
      <left style="hair">
        <color auto="1"/>
      </left>
      <right style="hair">
        <color auto="1"/>
      </right>
      <top style="thin">
        <color auto="1"/>
      </top>
      <bottom/>
      <diagonal/>
    </border>
    <border>
      <left/>
      <right/>
      <top style="thin">
        <color auto="1"/>
      </top>
      <bottom/>
      <diagonal/>
    </border>
    <border>
      <left/>
      <right style="thin">
        <color auto="1"/>
      </right>
      <top style="thin">
        <color auto="1"/>
      </top>
      <bottom style="thin">
        <color auto="1"/>
      </bottom>
      <diagonal/>
    </border>
    <border>
      <left/>
      <right/>
      <top style="thin">
        <color indexed="64"/>
      </top>
      <bottom style="thin">
        <color indexed="64"/>
      </bottom>
      <diagonal/>
    </border>
    <border>
      <left style="hair">
        <color auto="1"/>
      </left>
      <right/>
      <top/>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thin">
        <color auto="1"/>
      </right>
      <top/>
      <bottom/>
      <diagonal/>
    </border>
    <border>
      <left style="hair">
        <color auto="1"/>
      </left>
      <right style="thin">
        <color auto="1"/>
      </right>
      <top style="thin">
        <color auto="1"/>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diagonalUp="1" diagonalDown="1">
      <left style="thin">
        <color indexed="64"/>
      </left>
      <right style="hair">
        <color indexed="64"/>
      </right>
      <top style="thin">
        <color indexed="64"/>
      </top>
      <bottom style="hair">
        <color indexed="64"/>
      </bottom>
      <diagonal/>
    </border>
    <border diagonalUp="1" diagonalDown="1">
      <left style="hair">
        <color indexed="64"/>
      </left>
      <right style="hair">
        <color indexed="64"/>
      </right>
      <top style="thin">
        <color indexed="64"/>
      </top>
      <bottom style="hair">
        <color indexed="64"/>
      </bottom>
      <diagonal/>
    </border>
    <border diagonalUp="1" diagonalDown="1">
      <left style="hair">
        <color indexed="64"/>
      </left>
      <right style="thin">
        <color indexed="64"/>
      </right>
      <top style="thin">
        <color indexed="64"/>
      </top>
      <bottom style="hair">
        <color indexed="64"/>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diagonalUp="1" diagonalDown="1">
      <left style="thin">
        <color indexed="64"/>
      </left>
      <right style="hair">
        <color indexed="64"/>
      </right>
      <top style="hair">
        <color indexed="64"/>
      </top>
      <bottom style="hair">
        <color indexed="64"/>
      </bottom>
      <diagonal/>
    </border>
    <border diagonalUp="1" diagonalDown="1">
      <left style="hair">
        <color indexed="64"/>
      </left>
      <right style="hair">
        <color indexed="64"/>
      </right>
      <top style="hair">
        <color indexed="64"/>
      </top>
      <bottom style="hair">
        <color indexed="64"/>
      </bottom>
      <diagonal/>
    </border>
    <border diagonalUp="1" diagonalDown="1">
      <left style="hair">
        <color indexed="64"/>
      </left>
      <right style="thin">
        <color indexed="64"/>
      </right>
      <top style="hair">
        <color indexed="64"/>
      </top>
      <bottom style="hair">
        <color indexed="64"/>
      </bottom>
      <diagonal/>
    </border>
    <border diagonalUp="1" diagonalDown="1">
      <left style="hair">
        <color indexed="64"/>
      </left>
      <right style="thin">
        <color indexed="64"/>
      </right>
      <top style="hair">
        <color indexed="64"/>
      </top>
      <bottom style="thin">
        <color indexed="64"/>
      </bottom>
      <diagonal/>
    </border>
    <border diagonalUp="1" diagonalDown="1">
      <left style="hair">
        <color indexed="64"/>
      </left>
      <right style="thin">
        <color indexed="64"/>
      </right>
      <top style="hair">
        <color indexed="64"/>
      </top>
      <bottom/>
      <diagonal/>
    </border>
    <border diagonalUp="1" diagonalDown="1">
      <left style="hair">
        <color indexed="64"/>
      </left>
      <right style="hair">
        <color indexed="64"/>
      </right>
      <top style="hair">
        <color indexed="64"/>
      </top>
      <bottom/>
      <diagonal/>
    </border>
    <border diagonalUp="1" diagonalDown="1">
      <left style="thin">
        <color indexed="64"/>
      </left>
      <right style="hair">
        <color indexed="64"/>
      </right>
      <top style="hair">
        <color indexed="64"/>
      </top>
      <bottom style="thin">
        <color indexed="64"/>
      </bottom>
      <diagonal/>
    </border>
    <border diagonalUp="1" diagonalDown="1">
      <left style="hair">
        <color indexed="64"/>
      </left>
      <right style="hair">
        <color indexed="64"/>
      </right>
      <top style="hair">
        <color indexed="64"/>
      </top>
      <bottom style="thin">
        <color indexed="64"/>
      </bottom>
      <diagonal/>
    </border>
    <border>
      <left/>
      <right style="hair">
        <color indexed="64"/>
      </right>
      <top style="hair">
        <color auto="1"/>
      </top>
      <bottom style="thin">
        <color auto="1"/>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auto="1"/>
      </right>
      <top style="medium">
        <color indexed="64"/>
      </top>
      <bottom/>
      <diagonal/>
    </border>
    <border>
      <left style="thin">
        <color indexed="64"/>
      </left>
      <right/>
      <top/>
      <bottom style="thin">
        <color auto="1"/>
      </bottom>
      <diagonal/>
    </border>
    <border>
      <left/>
      <right style="medium">
        <color indexed="64"/>
      </right>
      <top style="medium">
        <color indexed="64"/>
      </top>
      <bottom/>
      <diagonal/>
    </border>
    <border>
      <left/>
      <right style="medium">
        <color indexed="64"/>
      </right>
      <top/>
      <bottom style="thin">
        <color indexed="64"/>
      </bottom>
      <diagonal/>
    </border>
  </borders>
  <cellStyleXfs count="44482">
    <xf numFmtId="0" fontId="0" fillId="0" borderId="0">
      <alignment vertical="center"/>
    </xf>
    <xf numFmtId="0" fontId="4" fillId="0" borderId="0">
      <alignment vertical="center"/>
    </xf>
    <xf numFmtId="177" fontId="55" fillId="0" borderId="0" applyFont="0" applyFill="0" applyBorder="0" applyAlignment="0" applyProtection="0"/>
    <xf numFmtId="3" fontId="21" fillId="0" borderId="1"/>
    <xf numFmtId="40" fontId="7" fillId="0" borderId="0" applyFont="0" applyFill="0" applyBorder="0" applyAlignment="0" applyProtection="0"/>
    <xf numFmtId="189" fontId="4" fillId="0" borderId="0" applyFont="0" applyFill="0" applyBorder="0" applyAlignment="0" applyProtection="0">
      <alignment vertical="center"/>
    </xf>
    <xf numFmtId="40" fontId="7" fillId="0" borderId="0" applyFont="0" applyFill="0" applyBorder="0" applyAlignment="0" applyProtection="0"/>
    <xf numFmtId="220" fontId="40" fillId="0" borderId="1">
      <alignment vertical="center"/>
    </xf>
    <xf numFmtId="0" fontId="6" fillId="0" borderId="0"/>
    <xf numFmtId="0" fontId="6" fillId="0" borderId="0"/>
    <xf numFmtId="0" fontId="5" fillId="0" borderId="0"/>
    <xf numFmtId="0" fontId="5" fillId="0" borderId="0"/>
    <xf numFmtId="0" fontId="4" fillId="0" borderId="0"/>
    <xf numFmtId="0" fontId="4" fillId="0" borderId="0"/>
    <xf numFmtId="0" fontId="27" fillId="0" borderId="0" applyFont="0" applyFill="0" applyBorder="0" applyAlignment="0" applyProtection="0"/>
    <xf numFmtId="0" fontId="4" fillId="0" borderId="0"/>
    <xf numFmtId="0" fontId="4" fillId="0" borderId="0"/>
    <xf numFmtId="0" fontId="4" fillId="0" borderId="0"/>
    <xf numFmtId="0" fontId="5" fillId="0" borderId="0"/>
    <xf numFmtId="0" fontId="5" fillId="0" borderId="0"/>
    <xf numFmtId="0" fontId="27" fillId="0" borderId="0" applyFont="0" applyFill="0" applyBorder="0" applyAlignment="0" applyProtection="0"/>
    <xf numFmtId="0" fontId="5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5" fillId="0" borderId="0"/>
    <xf numFmtId="0" fontId="4" fillId="0" borderId="0"/>
    <xf numFmtId="0" fontId="27" fillId="0" borderId="0" applyFont="0" applyFill="0" applyBorder="0" applyAlignment="0" applyProtection="0"/>
    <xf numFmtId="0" fontId="27" fillId="0" borderId="0" applyFont="0" applyFill="0" applyBorder="0" applyAlignment="0" applyProtection="0"/>
    <xf numFmtId="0" fontId="5" fillId="0" borderId="0"/>
    <xf numFmtId="0" fontId="55" fillId="0" borderId="0"/>
    <xf numFmtId="0" fontId="55" fillId="0" borderId="0"/>
    <xf numFmtId="0" fontId="5" fillId="0" borderId="0"/>
    <xf numFmtId="0" fontId="5" fillId="0" borderId="0"/>
    <xf numFmtId="0" fontId="5" fillId="0" borderId="0"/>
    <xf numFmtId="0" fontId="5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27" fillId="0" borderId="0" applyFont="0" applyFill="0" applyBorder="0" applyAlignment="0" applyProtection="0"/>
    <xf numFmtId="0" fontId="5" fillId="0" borderId="0"/>
    <xf numFmtId="0" fontId="27" fillId="0" borderId="0" applyFont="0" applyFill="0" applyBorder="0" applyAlignment="0" applyProtection="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2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27" fillId="0" borderId="0" applyFont="0" applyFill="0" applyBorder="0" applyAlignment="0" applyProtection="0"/>
    <xf numFmtId="0" fontId="5" fillId="0" borderId="0"/>
    <xf numFmtId="0" fontId="4" fillId="0" borderId="0"/>
    <xf numFmtId="0" fontId="5" fillId="0" borderId="0"/>
    <xf numFmtId="0" fontId="27" fillId="0" borderId="0" applyFont="0" applyFill="0" applyBorder="0" applyAlignment="0" applyProtection="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applyFont="0" applyFill="0" applyBorder="0" applyAlignment="0" applyProtection="0"/>
    <xf numFmtId="0" fontId="5" fillId="0" borderId="0"/>
    <xf numFmtId="0" fontId="5" fillId="0" borderId="0"/>
    <xf numFmtId="0" fontId="5" fillId="0" borderId="0"/>
    <xf numFmtId="0" fontId="56" fillId="0" borderId="0"/>
    <xf numFmtId="0" fontId="57" fillId="0" borderId="0"/>
    <xf numFmtId="0" fontId="5" fillId="0" borderId="0"/>
    <xf numFmtId="0" fontId="27" fillId="0" borderId="0" applyFont="0" applyFill="0" applyBorder="0" applyAlignment="0" applyProtection="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6" fillId="0" borderId="0"/>
    <xf numFmtId="0" fontId="57" fillId="0" borderId="0"/>
    <xf numFmtId="0" fontId="7" fillId="0" borderId="0"/>
    <xf numFmtId="0" fontId="5" fillId="0" borderId="0"/>
    <xf numFmtId="0" fontId="5" fillId="0" borderId="0"/>
    <xf numFmtId="0" fontId="5" fillId="0" borderId="0"/>
    <xf numFmtId="0" fontId="27" fillId="0" borderId="0" applyFont="0" applyFill="0" applyBorder="0" applyAlignment="0" applyProtection="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4" fillId="0" borderId="0" applyFont="0" applyFill="0" applyBorder="0" applyAlignment="0" applyProtection="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6" fillId="0" borderId="0"/>
    <xf numFmtId="0" fontId="56" fillId="0" borderId="0"/>
    <xf numFmtId="0" fontId="57"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7" fillId="0" borderId="0"/>
    <xf numFmtId="0" fontId="55" fillId="0" borderId="0"/>
    <xf numFmtId="0" fontId="5" fillId="0" borderId="0"/>
    <xf numFmtId="0" fontId="5" fillId="0" borderId="0"/>
    <xf numFmtId="0" fontId="27" fillId="0" borderId="0" applyFont="0" applyFill="0" applyBorder="0" applyAlignment="0" applyProtection="0"/>
    <xf numFmtId="0" fontId="5" fillId="0" borderId="0"/>
    <xf numFmtId="0" fontId="4" fillId="0" borderId="0"/>
    <xf numFmtId="0" fontId="5" fillId="0" borderId="0"/>
    <xf numFmtId="0" fontId="27" fillId="0" borderId="0" applyFont="0" applyFill="0" applyBorder="0" applyAlignment="0" applyProtection="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7" fillId="0" borderId="0"/>
    <xf numFmtId="0" fontId="5" fillId="0" borderId="0"/>
    <xf numFmtId="0" fontId="5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2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6" fillId="0" borderId="0"/>
    <xf numFmtId="0" fontId="57" fillId="0" borderId="0"/>
    <xf numFmtId="0" fontId="4" fillId="0" borderId="0"/>
    <xf numFmtId="0" fontId="5" fillId="0" borderId="0"/>
    <xf numFmtId="0" fontId="5" fillId="0" borderId="0"/>
    <xf numFmtId="0" fontId="7" fillId="0" borderId="0"/>
    <xf numFmtId="0" fontId="55" fillId="0" borderId="0"/>
    <xf numFmtId="0" fontId="7" fillId="0" borderId="0"/>
    <xf numFmtId="0" fontId="5" fillId="0" borderId="0"/>
    <xf numFmtId="0" fontId="5" fillId="0" borderId="0"/>
    <xf numFmtId="0" fontId="5" fillId="0" borderId="0"/>
    <xf numFmtId="0" fontId="7" fillId="0" borderId="0"/>
    <xf numFmtId="0" fontId="7" fillId="0" borderId="0"/>
    <xf numFmtId="0" fontId="5" fillId="0" borderId="0"/>
    <xf numFmtId="0" fontId="7" fillId="0" borderId="0"/>
    <xf numFmtId="0" fontId="5" fillId="0" borderId="0"/>
    <xf numFmtId="0" fontId="7" fillId="0" borderId="0"/>
    <xf numFmtId="0" fontId="5" fillId="0" borderId="0"/>
    <xf numFmtId="0" fontId="7" fillId="0" borderId="0"/>
    <xf numFmtId="0" fontId="55" fillId="0" borderId="0"/>
    <xf numFmtId="0" fontId="5" fillId="0" borderId="0"/>
    <xf numFmtId="0" fontId="5"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57" fillId="0" borderId="0"/>
    <xf numFmtId="0" fontId="27" fillId="0" borderId="0" applyFont="0" applyFill="0" applyBorder="0" applyAlignment="0" applyProtection="0"/>
    <xf numFmtId="0" fontId="5" fillId="0" borderId="0"/>
    <xf numFmtId="0" fontId="5" fillId="0" borderId="0"/>
    <xf numFmtId="0" fontId="2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applyFont="0" applyFill="0" applyBorder="0" applyAlignment="0" applyProtection="0"/>
    <xf numFmtId="0" fontId="5" fillId="0" borderId="0" applyFont="0" applyFill="0" applyBorder="0" applyAlignment="0" applyProtection="0"/>
    <xf numFmtId="0" fontId="31" fillId="0" borderId="0"/>
    <xf numFmtId="187" fontId="4" fillId="0" borderId="0" applyFont="0" applyFill="0" applyBorder="0" applyProtection="0">
      <alignment vertical="center"/>
    </xf>
    <xf numFmtId="188" fontId="4" fillId="0" borderId="0">
      <alignment vertical="center"/>
    </xf>
    <xf numFmtId="196" fontId="4" fillId="0" borderId="0" applyFont="0" applyFill="0" applyBorder="0" applyAlignment="0" applyProtection="0">
      <alignment vertical="center"/>
    </xf>
    <xf numFmtId="176" fontId="23" fillId="0" borderId="1">
      <alignment vertical="center"/>
    </xf>
    <xf numFmtId="3" fontId="21" fillId="0" borderId="1"/>
    <xf numFmtId="3" fontId="21" fillId="0" borderId="1"/>
    <xf numFmtId="176" fontId="24" fillId="0" borderId="11" applyBorder="0">
      <alignment vertical="center"/>
    </xf>
    <xf numFmtId="194" fontId="19" fillId="0" borderId="0">
      <alignment vertical="center"/>
    </xf>
    <xf numFmtId="3" fontId="32" fillId="0" borderId="12">
      <alignment horizontal="right" vertical="center"/>
    </xf>
    <xf numFmtId="194" fontId="19" fillId="0" borderId="0">
      <alignment vertical="center"/>
    </xf>
    <xf numFmtId="3" fontId="32" fillId="0" borderId="12">
      <alignment horizontal="right" vertical="center"/>
    </xf>
    <xf numFmtId="177" fontId="58" fillId="0" borderId="0" applyFont="0" applyFill="0" applyBorder="0" applyAlignment="0" applyProtection="0"/>
    <xf numFmtId="3" fontId="32" fillId="0" borderId="12">
      <alignment horizontal="right" vertical="center"/>
    </xf>
    <xf numFmtId="194" fontId="19" fillId="0" borderId="0">
      <alignmen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194" fontId="19" fillId="0" borderId="0">
      <alignment vertical="center"/>
    </xf>
    <xf numFmtId="194" fontId="19" fillId="0" borderId="0">
      <alignment vertical="center"/>
    </xf>
    <xf numFmtId="3" fontId="32" fillId="0" borderId="12">
      <alignment horizontal="right" vertical="center"/>
    </xf>
    <xf numFmtId="194" fontId="19" fillId="0" borderId="0">
      <alignment vertical="center"/>
    </xf>
    <xf numFmtId="3" fontId="32" fillId="0" borderId="12">
      <alignment horizontal="right" vertical="center"/>
    </xf>
    <xf numFmtId="3" fontId="32" fillId="0" borderId="12">
      <alignment horizontal="right" vertical="center"/>
    </xf>
    <xf numFmtId="194" fontId="19"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4" fontId="19" fillId="0" borderId="0">
      <alignmen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59" fillId="0" borderId="6">
      <alignment horizontal="center"/>
    </xf>
    <xf numFmtId="3" fontId="59" fillId="0" borderId="6">
      <alignment horizontal="center"/>
    </xf>
    <xf numFmtId="3" fontId="32" fillId="0" borderId="12">
      <alignment horizontal="right" vertical="center"/>
    </xf>
    <xf numFmtId="3" fontId="32" fillId="0" borderId="12">
      <alignment horizontal="right" vertical="center"/>
    </xf>
    <xf numFmtId="0" fontId="60" fillId="0" borderId="0" applyFont="0" applyFill="0" applyBorder="0" applyAlignment="0" applyProtection="0"/>
    <xf numFmtId="0" fontId="60" fillId="0" borderId="0" applyFont="0" applyFill="0" applyBorder="0" applyAlignment="0" applyProtection="0"/>
    <xf numFmtId="3" fontId="32" fillId="0" borderId="12">
      <alignment horizontal="right" vertical="center"/>
    </xf>
    <xf numFmtId="3" fontId="32" fillId="0" borderId="12">
      <alignment horizontal="right" vertical="center"/>
    </xf>
    <xf numFmtId="9" fontId="61" fillId="0" borderId="0" applyFont="0" applyFill="0" applyBorder="0" applyAlignment="0" applyProtection="0">
      <alignment vertical="center"/>
    </xf>
    <xf numFmtId="9" fontId="61" fillId="0" borderId="0" applyFont="0" applyFill="0" applyBorder="0" applyAlignment="0" applyProtection="0">
      <alignment vertical="center"/>
    </xf>
    <xf numFmtId="3" fontId="32" fillId="0" borderId="12">
      <alignment horizontal="right" vertical="center"/>
    </xf>
    <xf numFmtId="3" fontId="32" fillId="0" borderId="12">
      <alignment horizontal="right" vertical="center"/>
    </xf>
    <xf numFmtId="41" fontId="61" fillId="0" borderId="0" applyFont="0" applyFill="0" applyBorder="0" applyAlignment="0" applyProtection="0">
      <alignment vertical="center"/>
    </xf>
    <xf numFmtId="41" fontId="61" fillId="0" borderId="0" applyFont="0" applyFill="0" applyBorder="0" applyAlignment="0" applyProtection="0">
      <alignment vertical="center"/>
    </xf>
    <xf numFmtId="3" fontId="32" fillId="0" borderId="12">
      <alignment horizontal="right" vertical="center"/>
    </xf>
    <xf numFmtId="3" fontId="32" fillId="0" borderId="12">
      <alignment horizontal="right" vertical="center"/>
    </xf>
    <xf numFmtId="0" fontId="62" fillId="0" borderId="0"/>
    <xf numFmtId="0" fontId="62" fillId="0" borderId="0"/>
    <xf numFmtId="3" fontId="32" fillId="0" borderId="12">
      <alignment horizontal="right" vertical="center"/>
    </xf>
    <xf numFmtId="3" fontId="32" fillId="0" borderId="12">
      <alignment horizontal="right" vertical="center"/>
    </xf>
    <xf numFmtId="0" fontId="62" fillId="0" borderId="1" applyBorder="0"/>
    <xf numFmtId="0" fontId="62" fillId="0" borderId="1" applyBorder="0"/>
    <xf numFmtId="3" fontId="32" fillId="0" borderId="12">
      <alignment horizontal="right" vertical="center"/>
    </xf>
    <xf numFmtId="0" fontId="61" fillId="0" borderId="0"/>
    <xf numFmtId="0" fontId="61" fillId="0" borderId="0"/>
    <xf numFmtId="0" fontId="61" fillId="0" borderId="0"/>
    <xf numFmtId="0" fontId="61" fillId="0" borderId="0"/>
    <xf numFmtId="3" fontId="32" fillId="0" borderId="12">
      <alignment horizontal="right" vertical="center"/>
    </xf>
    <xf numFmtId="0" fontId="61" fillId="0" borderId="0"/>
    <xf numFmtId="0" fontId="61" fillId="0" borderId="0"/>
    <xf numFmtId="0" fontId="61" fillId="0" borderId="0"/>
    <xf numFmtId="0" fontId="61" fillId="0" borderId="0"/>
    <xf numFmtId="0" fontId="61" fillId="0" borderId="0"/>
    <xf numFmtId="0" fontId="61" fillId="0" borderId="0"/>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2" fontId="63" fillId="0" borderId="12">
      <alignment horizontal="right" vertical="center"/>
    </xf>
    <xf numFmtId="3" fontId="32" fillId="0" borderId="12">
      <alignment horizontal="right" vertical="center"/>
    </xf>
    <xf numFmtId="2" fontId="63" fillId="0" borderId="12">
      <alignment horizontal="right" vertical="center"/>
    </xf>
    <xf numFmtId="3" fontId="32" fillId="0" borderId="12">
      <alignment horizontal="right" vertical="center"/>
    </xf>
    <xf numFmtId="194" fontId="19" fillId="0" borderId="0">
      <alignment vertical="center"/>
    </xf>
    <xf numFmtId="194" fontId="19" fillId="0" borderId="0">
      <alignment vertical="center"/>
    </xf>
    <xf numFmtId="194" fontId="19" fillId="0" borderId="0">
      <alignment vertical="center"/>
    </xf>
    <xf numFmtId="194" fontId="19" fillId="0" borderId="0">
      <alignment vertical="center"/>
    </xf>
    <xf numFmtId="194" fontId="19" fillId="0" borderId="0">
      <alignment vertical="center"/>
    </xf>
    <xf numFmtId="3" fontId="32" fillId="0" borderId="12">
      <alignment horizontal="right" vertical="center"/>
    </xf>
    <xf numFmtId="3" fontId="32" fillId="0" borderId="12">
      <alignment horizontal="right" vertical="center"/>
    </xf>
    <xf numFmtId="194" fontId="19" fillId="0" borderId="0">
      <alignment vertical="center"/>
    </xf>
    <xf numFmtId="3" fontId="32" fillId="0" borderId="12">
      <alignment horizontal="right" vertical="center"/>
    </xf>
    <xf numFmtId="3" fontId="32" fillId="0" borderId="12">
      <alignment horizontal="right" vertical="center"/>
    </xf>
    <xf numFmtId="194" fontId="19" fillId="0" borderId="0">
      <alignment vertical="center"/>
    </xf>
    <xf numFmtId="3" fontId="32" fillId="0" borderId="12">
      <alignment horizontal="right" vertical="center"/>
    </xf>
    <xf numFmtId="194" fontId="19" fillId="0" borderId="0">
      <alignment vertical="center"/>
    </xf>
    <xf numFmtId="3" fontId="32" fillId="0" borderId="12">
      <alignment horizontal="right" vertical="center"/>
    </xf>
    <xf numFmtId="194" fontId="19" fillId="0" borderId="0">
      <alignment vertical="center"/>
    </xf>
    <xf numFmtId="3" fontId="32" fillId="0" borderId="12">
      <alignment horizontal="right" vertical="center"/>
    </xf>
    <xf numFmtId="194" fontId="19" fillId="0" borderId="0">
      <alignmen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194" fontId="19" fillId="0" borderId="0">
      <alignment vertical="center"/>
    </xf>
    <xf numFmtId="194" fontId="19" fillId="0" borderId="0">
      <alignment vertical="center"/>
    </xf>
    <xf numFmtId="194" fontId="19" fillId="0" borderId="0">
      <alignment vertical="center"/>
    </xf>
    <xf numFmtId="3" fontId="32" fillId="0" borderId="12">
      <alignment horizontal="right" vertical="center"/>
    </xf>
    <xf numFmtId="3" fontId="32" fillId="0" borderId="12">
      <alignment horizontal="right" vertical="center"/>
    </xf>
    <xf numFmtId="194" fontId="19" fillId="0" borderId="0">
      <alignment vertical="center"/>
    </xf>
    <xf numFmtId="3" fontId="32" fillId="0" borderId="12">
      <alignment horizontal="right" vertical="center"/>
    </xf>
    <xf numFmtId="3" fontId="63" fillId="0" borderId="12">
      <alignment horizontal="right" vertical="center"/>
    </xf>
    <xf numFmtId="194" fontId="19" fillId="0" borderId="0">
      <alignment vertical="center"/>
    </xf>
    <xf numFmtId="194" fontId="19" fillId="0" borderId="0">
      <alignment vertical="center"/>
    </xf>
    <xf numFmtId="194" fontId="19" fillId="0" borderId="0">
      <alignment vertical="center"/>
    </xf>
    <xf numFmtId="3" fontId="63" fillId="0" borderId="12">
      <alignment horizontal="right" vertical="center"/>
    </xf>
    <xf numFmtId="3" fontId="32" fillId="0" borderId="12">
      <alignment horizontal="right" vertical="center"/>
    </xf>
    <xf numFmtId="221" fontId="40" fillId="0" borderId="10" applyBorder="0">
      <alignment vertical="center" wrapText="1"/>
    </xf>
    <xf numFmtId="193" fontId="25" fillId="0" borderId="0">
      <alignment vertical="center"/>
    </xf>
    <xf numFmtId="0" fontId="4" fillId="0" borderId="0"/>
    <xf numFmtId="2" fontId="32" fillId="0" borderId="12">
      <alignment horizontal="right" vertical="center"/>
    </xf>
    <xf numFmtId="0" fontId="6" fillId="0" borderId="2">
      <alignment horizontal="center"/>
    </xf>
    <xf numFmtId="177" fontId="58" fillId="0" borderId="0" applyFont="0" applyFill="0" applyBorder="0" applyAlignment="0" applyProtection="0"/>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2" fontId="32" fillId="0" borderId="12">
      <alignment horizontal="right" vertical="center"/>
    </xf>
    <xf numFmtId="193" fontId="25" fillId="0" borderId="0">
      <alignment vertical="center"/>
    </xf>
    <xf numFmtId="177" fontId="58" fillId="0" borderId="0" applyFont="0" applyFill="0" applyBorder="0" applyAlignment="0" applyProtection="0"/>
    <xf numFmtId="40" fontId="7" fillId="0" borderId="0" applyFont="0" applyFill="0" applyBorder="0" applyAlignment="0" applyProtection="0"/>
    <xf numFmtId="0" fontId="33" fillId="0" borderId="0"/>
    <xf numFmtId="177" fontId="55" fillId="0" borderId="0" applyFont="0" applyFill="0" applyBorder="0" applyAlignment="0" applyProtection="0"/>
    <xf numFmtId="236" fontId="40" fillId="0" borderId="1">
      <alignment vertical="center"/>
    </xf>
    <xf numFmtId="237" fontId="5" fillId="0" borderId="0" applyFont="0" applyFill="0" applyBorder="0" applyAlignment="0" applyProtection="0"/>
    <xf numFmtId="0" fontId="5" fillId="0" borderId="0" applyFont="0" applyFill="0" applyBorder="0" applyAlignment="0" applyProtection="0"/>
    <xf numFmtId="0" fontId="4" fillId="0" borderId="0">
      <protection locked="0"/>
    </xf>
    <xf numFmtId="37" fontId="35" fillId="0" borderId="0" applyFont="0" applyFill="0" applyBorder="0" applyAlignment="0" applyProtection="0"/>
    <xf numFmtId="37" fontId="35" fillId="0" borderId="0" applyFont="0" applyFill="0" applyBorder="0" applyAlignment="0" applyProtection="0"/>
    <xf numFmtId="0" fontId="7" fillId="0" borderId="0"/>
    <xf numFmtId="198" fontId="77" fillId="0" borderId="0" applyFont="0" applyFill="0" applyBorder="0" applyAlignment="0" applyProtection="0"/>
    <xf numFmtId="37" fontId="35" fillId="0" borderId="0" applyFont="0" applyFill="0" applyBorder="0" applyAlignment="0" applyProtection="0"/>
    <xf numFmtId="177" fontId="35" fillId="0" borderId="0" applyFont="0" applyFill="0" applyBorder="0" applyAlignment="0" applyProtection="0"/>
    <xf numFmtId="37" fontId="35" fillId="0" borderId="0" applyFont="0" applyFill="0" applyBorder="0" applyAlignment="0" applyProtection="0"/>
    <xf numFmtId="177" fontId="5" fillId="0" borderId="0" applyFont="0" applyFill="0" applyBorder="0" applyAlignment="0" applyProtection="0"/>
    <xf numFmtId="0" fontId="78" fillId="0" borderId="0"/>
    <xf numFmtId="0" fontId="35" fillId="0" borderId="0"/>
    <xf numFmtId="0" fontId="78" fillId="0" borderId="0"/>
    <xf numFmtId="0" fontId="79" fillId="0" borderId="0"/>
    <xf numFmtId="0" fontId="4" fillId="0" borderId="0" applyFill="0" applyBorder="0" applyAlignment="0"/>
    <xf numFmtId="0" fontId="10" fillId="0" borderId="0"/>
    <xf numFmtId="0" fontId="80" fillId="0" borderId="0" applyNumberFormat="0" applyFill="0" applyBorder="0" applyAlignment="0" applyProtection="0">
      <alignment vertical="top"/>
      <protection locked="0"/>
    </xf>
    <xf numFmtId="199" fontId="27" fillId="0" borderId="0">
      <protection locked="0"/>
    </xf>
    <xf numFmtId="0" fontId="7" fillId="0" borderId="0" applyFont="0" applyFill="0" applyBorder="0" applyAlignment="0" applyProtection="0"/>
    <xf numFmtId="185" fontId="4" fillId="0" borderId="0"/>
    <xf numFmtId="0" fontId="5" fillId="0" borderId="0" applyFont="0" applyFill="0" applyBorder="0" applyAlignment="0" applyProtection="0"/>
    <xf numFmtId="3" fontId="5" fillId="0" borderId="0" applyFont="0" applyFill="0" applyBorder="0" applyAlignment="0" applyProtection="0"/>
    <xf numFmtId="0" fontId="36" fillId="0" borderId="0" applyNumberFormat="0" applyAlignment="0">
      <alignment horizontal="left"/>
    </xf>
    <xf numFmtId="0" fontId="27" fillId="0" borderId="0" applyFont="0" applyFill="0" applyBorder="0" applyAlignment="0" applyProtection="0"/>
    <xf numFmtId="0" fontId="5" fillId="0" borderId="0" applyFont="0" applyFill="0" applyBorder="0" applyAlignment="0" applyProtection="0"/>
    <xf numFmtId="199" fontId="27" fillId="0" borderId="0">
      <protection locked="0"/>
    </xf>
    <xf numFmtId="0" fontId="7" fillId="0" borderId="0" applyFont="0" applyFill="0" applyBorder="0" applyAlignment="0" applyProtection="0"/>
    <xf numFmtId="0" fontId="4" fillId="0" borderId="0" applyFont="0" applyFill="0" applyBorder="0" applyAlignment="0" applyProtection="0"/>
    <xf numFmtId="238" fontId="4" fillId="0" borderId="0"/>
    <xf numFmtId="0" fontId="6" fillId="0" borderId="0" applyFont="0" applyFill="0" applyBorder="0" applyAlignment="0" applyProtection="0"/>
    <xf numFmtId="200" fontId="5" fillId="0" borderId="0" applyFont="0" applyFill="0" applyBorder="0" applyAlignment="0" applyProtection="0"/>
    <xf numFmtId="178" fontId="6" fillId="0" borderId="0"/>
    <xf numFmtId="199" fontId="27" fillId="0" borderId="0">
      <protection locked="0"/>
    </xf>
    <xf numFmtId="0" fontId="7" fillId="0" borderId="0" applyFont="0" applyFill="0" applyBorder="0" applyAlignment="0" applyProtection="0"/>
    <xf numFmtId="184" fontId="4" fillId="0" borderId="0"/>
    <xf numFmtId="209" fontId="40" fillId="0" borderId="1">
      <alignment vertical="center"/>
    </xf>
    <xf numFmtId="0" fontId="37" fillId="0" borderId="0" applyNumberFormat="0" applyAlignment="0">
      <alignment horizontal="left"/>
    </xf>
    <xf numFmtId="239" fontId="81" fillId="0" borderId="0" applyFont="0" applyFill="0" applyBorder="0" applyAlignment="0" applyProtection="0"/>
    <xf numFmtId="0" fontId="38" fillId="0" borderId="0">
      <protection locked="0"/>
    </xf>
    <xf numFmtId="0" fontId="38" fillId="0" borderId="0">
      <protection locked="0"/>
    </xf>
    <xf numFmtId="0" fontId="39" fillId="0" borderId="0">
      <protection locked="0"/>
    </xf>
    <xf numFmtId="0" fontId="38" fillId="0" borderId="0">
      <protection locked="0"/>
    </xf>
    <xf numFmtId="0" fontId="38" fillId="0" borderId="0">
      <protection locked="0"/>
    </xf>
    <xf numFmtId="0" fontId="38" fillId="0" borderId="0">
      <protection locked="0"/>
    </xf>
    <xf numFmtId="0" fontId="39" fillId="0" borderId="0">
      <protection locked="0"/>
    </xf>
    <xf numFmtId="199" fontId="27" fillId="0" borderId="0">
      <protection locked="0"/>
    </xf>
    <xf numFmtId="0" fontId="82" fillId="0" borderId="0" applyNumberFormat="0" applyFill="0" applyBorder="0" applyAlignment="0" applyProtection="0">
      <alignment vertical="top"/>
      <protection locked="0"/>
    </xf>
    <xf numFmtId="0" fontId="7" fillId="0" borderId="0" applyFont="0" applyFill="0" applyBorder="0" applyAlignment="0" applyProtection="0"/>
    <xf numFmtId="38" fontId="11" fillId="3" borderId="0" applyNumberFormat="0" applyBorder="0" applyAlignment="0" applyProtection="0"/>
    <xf numFmtId="3" fontId="40" fillId="0" borderId="13">
      <alignment horizontal="right" vertical="center"/>
    </xf>
    <xf numFmtId="4" fontId="40" fillId="0" borderId="13">
      <alignment horizontal="right" vertical="center"/>
    </xf>
    <xf numFmtId="0" fontId="12" fillId="0" borderId="0">
      <alignment horizontal="left"/>
    </xf>
    <xf numFmtId="0" fontId="13" fillId="0" borderId="14" applyNumberFormat="0" applyAlignment="0" applyProtection="0">
      <alignment horizontal="left" vertical="center"/>
    </xf>
    <xf numFmtId="0" fontId="13" fillId="0" borderId="15">
      <alignment horizontal="left" vertical="center"/>
    </xf>
    <xf numFmtId="0" fontId="41" fillId="0" borderId="0" applyNumberFormat="0" applyFill="0" applyBorder="0" applyAlignment="0" applyProtection="0"/>
    <xf numFmtId="0" fontId="13" fillId="0" borderId="0" applyNumberFormat="0" applyFill="0" applyBorder="0" applyAlignment="0" applyProtection="0"/>
    <xf numFmtId="199" fontId="27" fillId="0" borderId="0">
      <protection locked="0"/>
    </xf>
    <xf numFmtId="199" fontId="27" fillId="0" borderId="0">
      <protection locked="0"/>
    </xf>
    <xf numFmtId="0" fontId="83" fillId="0" borderId="0" applyNumberFormat="0" applyFill="0" applyBorder="0" applyAlignment="0" applyProtection="0"/>
    <xf numFmtId="0" fontId="84" fillId="0" borderId="0" applyNumberFormat="0" applyFill="0" applyBorder="0" applyAlignment="0" applyProtection="0">
      <alignment vertical="top"/>
      <protection locked="0"/>
    </xf>
    <xf numFmtId="10" fontId="11" fillId="3" borderId="1" applyNumberFormat="0" applyBorder="0" applyAlignment="0" applyProtection="0"/>
    <xf numFmtId="210" fontId="40" fillId="0" borderId="1">
      <alignment vertical="center"/>
    </xf>
    <xf numFmtId="240" fontId="40" fillId="0" borderId="1">
      <alignment vertical="center"/>
    </xf>
    <xf numFmtId="0" fontId="4" fillId="0" borderId="16">
      <protection locked="0"/>
    </xf>
    <xf numFmtId="0" fontId="85" fillId="0" borderId="17" applyFont="0" applyBorder="0" applyAlignment="0">
      <alignment horizontal="center" vertical="center"/>
    </xf>
    <xf numFmtId="211" fontId="40" fillId="0" borderId="1">
      <alignment horizontal="right" vertical="center"/>
    </xf>
    <xf numFmtId="211" fontId="40" fillId="0" borderId="1">
      <alignment horizontal="right" vertical="center"/>
    </xf>
    <xf numFmtId="241" fontId="4" fillId="0" borderId="1">
      <alignment horizontal="right" vertical="center"/>
    </xf>
    <xf numFmtId="0" fontId="40" fillId="0" borderId="1">
      <alignment horizontal="right" vertical="center"/>
    </xf>
    <xf numFmtId="241" fontId="4" fillId="0" borderId="1">
      <alignment horizontal="right" vertical="center"/>
    </xf>
    <xf numFmtId="211" fontId="40" fillId="0" borderId="1">
      <alignment horizontal="right" vertical="center"/>
    </xf>
    <xf numFmtId="0" fontId="40" fillId="0" borderId="1">
      <alignment horizontal="right" vertical="center"/>
    </xf>
    <xf numFmtId="211" fontId="40" fillId="0" borderId="1">
      <alignment horizontal="right" vertical="center"/>
    </xf>
    <xf numFmtId="241" fontId="4" fillId="0" borderId="1">
      <alignment horizontal="right" vertical="center"/>
    </xf>
    <xf numFmtId="241" fontId="4" fillId="0" borderId="1">
      <alignment horizontal="right" vertical="center"/>
    </xf>
    <xf numFmtId="241" fontId="4" fillId="0" borderId="1">
      <alignment horizontal="right" vertical="center"/>
    </xf>
    <xf numFmtId="241" fontId="4" fillId="0" borderId="1">
      <alignment horizontal="right" vertical="center"/>
    </xf>
    <xf numFmtId="0" fontId="40" fillId="0" borderId="1">
      <alignment horizontal="right" vertical="center"/>
    </xf>
    <xf numFmtId="0" fontId="40" fillId="0" borderId="1">
      <alignment horizontal="right" vertical="center"/>
    </xf>
    <xf numFmtId="242" fontId="40" fillId="0" borderId="1">
      <alignment vertical="center"/>
    </xf>
    <xf numFmtId="212" fontId="40" fillId="0" borderId="1">
      <alignment vertical="center"/>
    </xf>
    <xf numFmtId="243" fontId="86" fillId="0" borderId="0">
      <alignment horizontal="left"/>
    </xf>
    <xf numFmtId="38" fontId="7" fillId="0" borderId="0" applyFont="0" applyFill="0" applyBorder="0" applyAlignment="0" applyProtection="0"/>
    <xf numFmtId="40" fontId="7" fillId="0" borderId="0" applyFont="0" applyFill="0" applyBorder="0" applyAlignment="0" applyProtection="0"/>
    <xf numFmtId="0" fontId="14" fillId="0" borderId="16"/>
    <xf numFmtId="244" fontId="7" fillId="0" borderId="0" applyFont="0" applyFill="0" applyBorder="0" applyAlignment="0" applyProtection="0"/>
    <xf numFmtId="245" fontId="7" fillId="0" borderId="0" applyFont="0" applyFill="0" applyBorder="0" applyAlignment="0" applyProtection="0"/>
    <xf numFmtId="177" fontId="5" fillId="0" borderId="0" applyFont="0" applyFill="0" applyBorder="0" applyAlignment="0" applyProtection="0"/>
    <xf numFmtId="37" fontId="15" fillId="0" borderId="0"/>
    <xf numFmtId="183" fontId="16"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 fillId="0" borderId="0"/>
    <xf numFmtId="0" fontId="5" fillId="0" borderId="0" applyFont="0" applyFill="0" applyBorder="0" applyAlignment="0" applyProtection="0"/>
    <xf numFmtId="40" fontId="7"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77" fontId="25" fillId="0" borderId="0">
      <alignment vertical="center"/>
    </xf>
    <xf numFmtId="199" fontId="27" fillId="0" borderId="0">
      <protection locked="0"/>
    </xf>
    <xf numFmtId="10" fontId="5" fillId="0" borderId="0" applyFont="0" applyFill="0" applyBorder="0" applyAlignment="0" applyProtection="0"/>
    <xf numFmtId="177" fontId="58" fillId="0" borderId="0" applyFont="0" applyFill="0" applyBorder="0" applyAlignment="0" applyProtection="0"/>
    <xf numFmtId="177" fontId="58" fillId="0" borderId="0" applyFont="0" applyFill="0" applyBorder="0" applyAlignment="0" applyProtection="0"/>
    <xf numFmtId="30" fontId="42" fillId="0" borderId="0" applyNumberFormat="0" applyFill="0" applyBorder="0" applyAlignment="0" applyProtection="0">
      <alignment horizontal="left"/>
    </xf>
    <xf numFmtId="247" fontId="4" fillId="0" borderId="0" applyFont="0" applyFill="0" applyBorder="0" applyAlignment="0" applyProtection="0"/>
    <xf numFmtId="177" fontId="5" fillId="0" borderId="0" applyFont="0" applyFill="0" applyBorder="0" applyAlignment="0" applyProtection="0"/>
    <xf numFmtId="186" fontId="25" fillId="0" borderId="0">
      <alignment vertical="center"/>
    </xf>
    <xf numFmtId="186" fontId="25" fillId="0" borderId="0">
      <alignment vertical="distributed"/>
    </xf>
    <xf numFmtId="0" fontId="14" fillId="0" borderId="0"/>
    <xf numFmtId="40" fontId="43" fillId="0" borderId="0" applyBorder="0">
      <alignment horizontal="right"/>
    </xf>
    <xf numFmtId="40" fontId="7" fillId="0" borderId="0" applyFont="0" applyFill="0" applyBorder="0" applyAlignment="0" applyProtection="0"/>
    <xf numFmtId="248" fontId="88" fillId="0" borderId="0">
      <alignment horizontal="center"/>
    </xf>
    <xf numFmtId="49" fontId="52" fillId="0" borderId="0" applyFill="0" applyBorder="0" applyProtection="0">
      <alignment horizontal="centerContinuous" vertical="center"/>
    </xf>
    <xf numFmtId="0" fontId="89" fillId="0" borderId="0" applyFill="0" applyBorder="0" applyProtection="0">
      <alignment horizontal="centerContinuous" vertical="center"/>
    </xf>
    <xf numFmtId="0" fontId="90" fillId="3" borderId="0" applyFill="0" applyBorder="0" applyProtection="0">
      <alignment horizontal="center" vertical="center"/>
    </xf>
    <xf numFmtId="49" fontId="52" fillId="0" borderId="0" applyFill="0" applyBorder="0" applyProtection="0">
      <alignment horizontal="centerContinuous" vertical="center"/>
    </xf>
    <xf numFmtId="249" fontId="40" fillId="0" borderId="1">
      <alignment vertical="center"/>
    </xf>
    <xf numFmtId="199" fontId="27" fillId="0" borderId="18">
      <protection locked="0"/>
    </xf>
    <xf numFmtId="0" fontId="44" fillId="0" borderId="2">
      <alignment horizontal="left"/>
    </xf>
    <xf numFmtId="0" fontId="91" fillId="0" borderId="0" applyNumberFormat="0" applyFill="0" applyBorder="0" applyAlignment="0" applyProtection="0">
      <alignment vertical="top"/>
      <protection locked="0"/>
    </xf>
    <xf numFmtId="0" fontId="45" fillId="0" borderId="0">
      <protection locked="0"/>
    </xf>
    <xf numFmtId="49" fontId="40" fillId="0" borderId="1">
      <alignment horizontal="center" vertical="center"/>
    </xf>
    <xf numFmtId="222" fontId="40" fillId="0" borderId="1">
      <alignment vertical="center"/>
    </xf>
    <xf numFmtId="223" fontId="40" fillId="0" borderId="1">
      <alignment vertical="center"/>
    </xf>
    <xf numFmtId="223" fontId="40" fillId="0" borderId="1">
      <alignment vertical="center"/>
    </xf>
    <xf numFmtId="224" fontId="40" fillId="0" borderId="1">
      <alignment vertical="center"/>
    </xf>
    <xf numFmtId="2" fontId="46" fillId="0" borderId="0" applyFon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64" fillId="0" borderId="0"/>
    <xf numFmtId="0" fontId="25" fillId="0" borderId="0">
      <alignment vertical="center"/>
    </xf>
    <xf numFmtId="198" fontId="4" fillId="0" borderId="0"/>
    <xf numFmtId="198" fontId="4" fillId="0" borderId="0"/>
    <xf numFmtId="198" fontId="4" fillId="0" borderId="0"/>
    <xf numFmtId="198" fontId="4" fillId="0" borderId="0"/>
    <xf numFmtId="198" fontId="4" fillId="0" borderId="0"/>
    <xf numFmtId="198" fontId="4" fillId="0" borderId="0"/>
    <xf numFmtId="198" fontId="4" fillId="0" borderId="0"/>
    <xf numFmtId="198" fontId="4" fillId="0" borderId="0"/>
    <xf numFmtId="198" fontId="4" fillId="0" borderId="0"/>
    <xf numFmtId="198" fontId="4" fillId="0" borderId="0"/>
    <xf numFmtId="198" fontId="4" fillId="0" borderId="0"/>
    <xf numFmtId="0" fontId="65" fillId="0" borderId="3">
      <alignment horizontal="center" vertical="center"/>
    </xf>
    <xf numFmtId="9" fontId="66" fillId="0" borderId="0" applyNumberFormat="0" applyFill="0" applyBorder="0" applyAlignment="0" applyProtection="0"/>
    <xf numFmtId="0" fontId="4" fillId="0" borderId="0"/>
    <xf numFmtId="0" fontId="4" fillId="0" borderId="0">
      <protection locked="0"/>
    </xf>
    <xf numFmtId="0" fontId="46" fillId="0" borderId="0" applyFont="0" applyFill="0" applyBorder="0" applyAlignment="0" applyProtection="0"/>
    <xf numFmtId="3" fontId="7" fillId="0" borderId="6">
      <alignment horizontal="center"/>
    </xf>
    <xf numFmtId="0" fontId="26" fillId="0" borderId="19">
      <alignment vertical="center"/>
    </xf>
    <xf numFmtId="3" fontId="17" fillId="0" borderId="20" applyNumberFormat="0" applyFill="0" applyBorder="0" applyProtection="0">
      <alignment horizontal="center" vertical="center"/>
    </xf>
    <xf numFmtId="0" fontId="46" fillId="0" borderId="0" applyFont="0" applyFill="0" applyBorder="0" applyAlignment="0" applyProtection="0"/>
    <xf numFmtId="0" fontId="23" fillId="0" borderId="0" applyFont="0"/>
    <xf numFmtId="0" fontId="49" fillId="0" borderId="0" applyNumberFormat="0" applyFill="0" applyBorder="0" applyAlignment="0" applyProtection="0">
      <alignment vertical="top"/>
      <protection locked="0"/>
    </xf>
    <xf numFmtId="40" fontId="67" fillId="0" borderId="0" applyFont="0" applyFill="0" applyBorder="0" applyAlignment="0" applyProtection="0"/>
    <xf numFmtId="38" fontId="67"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76" fontId="27" fillId="0" borderId="13">
      <alignment vertical="center"/>
    </xf>
    <xf numFmtId="225" fontId="40" fillId="0" borderId="0">
      <alignment vertical="center"/>
    </xf>
    <xf numFmtId="225" fontId="40" fillId="0" borderId="0">
      <alignment vertical="center"/>
    </xf>
    <xf numFmtId="0" fontId="67" fillId="0" borderId="0" applyFont="0" applyFill="0" applyBorder="0" applyAlignment="0" applyProtection="0"/>
    <xf numFmtId="0" fontId="67"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 fontId="68" fillId="0" borderId="0"/>
    <xf numFmtId="41" fontId="25" fillId="0" borderId="1" applyNumberFormat="0" applyFont="0" applyFill="0" applyBorder="0" applyProtection="0">
      <alignment horizontal="distributed" vertical="center"/>
    </xf>
    <xf numFmtId="10" fontId="24" fillId="0" borderId="0">
      <alignment vertical="center"/>
    </xf>
    <xf numFmtId="226" fontId="69" fillId="0" borderId="0">
      <protection locked="0"/>
    </xf>
    <xf numFmtId="10" fontId="24" fillId="0" borderId="0">
      <alignment vertical="center"/>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10" fontId="24" fillId="0" borderId="0">
      <alignment vertical="center"/>
    </xf>
    <xf numFmtId="226" fontId="69"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226" fontId="69" fillId="0" borderId="0">
      <protection locked="0"/>
    </xf>
    <xf numFmtId="226" fontId="69" fillId="0" borderId="0">
      <protection locked="0"/>
    </xf>
    <xf numFmtId="226" fontId="69"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69" fillId="0" borderId="0">
      <protection locked="0"/>
    </xf>
    <xf numFmtId="10" fontId="24" fillId="0" borderId="0">
      <alignment vertical="center"/>
    </xf>
    <xf numFmtId="213" fontId="6" fillId="0" borderId="0" applyFont="0" applyFill="0" applyBorder="0" applyProtection="0">
      <alignment horizontal="center" vertical="center"/>
    </xf>
    <xf numFmtId="214" fontId="6" fillId="0" borderId="0" applyFont="0" applyFill="0" applyBorder="0" applyProtection="0">
      <alignment horizontal="center" vertical="center"/>
    </xf>
    <xf numFmtId="9" fontId="50" fillId="3" borderId="0" applyFill="0" applyBorder="0" applyProtection="0">
      <alignment horizontal="right"/>
    </xf>
    <xf numFmtId="10" fontId="50" fillId="0" borderId="0" applyFill="0" applyBorder="0" applyProtection="0">
      <alignment horizontal="right"/>
    </xf>
    <xf numFmtId="201" fontId="4" fillId="0" borderId="0" applyFont="0" applyFill="0" applyBorder="0" applyAlignment="0" applyProtection="0"/>
    <xf numFmtId="202" fontId="4" fillId="0" borderId="0" applyFont="0" applyFill="0" applyBorder="0" applyAlignment="0" applyProtection="0"/>
    <xf numFmtId="227" fontId="70" fillId="0" borderId="20" applyFont="0" applyFill="0" applyAlignment="0" applyProtection="0">
      <alignment horizontal="center" vertical="center"/>
    </xf>
    <xf numFmtId="0" fontId="28" fillId="0" borderId="0"/>
    <xf numFmtId="0" fontId="28" fillId="0" borderId="0"/>
    <xf numFmtId="176" fontId="29" fillId="0" borderId="21">
      <alignment vertical="center"/>
    </xf>
    <xf numFmtId="0" fontId="71" fillId="0" borderId="0" applyNumberFormat="0" applyFont="0" applyFill="0" applyBorder="0" applyProtection="0">
      <alignment horizontal="centerContinuous" vertical="center"/>
    </xf>
    <xf numFmtId="0" fontId="71" fillId="0" borderId="0" applyNumberFormat="0" applyFont="0" applyFill="0" applyBorder="0" applyProtection="0">
      <alignment horizontal="centerContinuous" vertical="center"/>
    </xf>
    <xf numFmtId="201" fontId="4" fillId="0" borderId="0" applyNumberFormat="0" applyFont="0" applyFill="0" applyBorder="0" applyProtection="0">
      <alignment horizontal="centerContinuous" vertical="center"/>
    </xf>
    <xf numFmtId="218" fontId="71" fillId="0" borderId="0" applyNumberFormat="0" applyFont="0" applyFill="0" applyBorder="0" applyProtection="0">
      <alignment horizontal="centerContinuous" vertical="center"/>
    </xf>
    <xf numFmtId="228" fontId="72" fillId="0" borderId="3">
      <alignment vertical="center"/>
    </xf>
    <xf numFmtId="218" fontId="18" fillId="0" borderId="22" applyFont="0" applyFill="0" applyBorder="0" applyAlignment="0" applyProtection="0">
      <alignment vertical="center"/>
    </xf>
    <xf numFmtId="217" fontId="18" fillId="0" borderId="22" applyFont="0" applyFill="0" applyBorder="0" applyAlignment="0" applyProtection="0">
      <alignment vertical="center"/>
    </xf>
    <xf numFmtId="0" fontId="51" fillId="0" borderId="0">
      <alignment vertical="center"/>
    </xf>
    <xf numFmtId="192" fontId="24" fillId="0" borderId="0">
      <alignment vertical="center"/>
    </xf>
    <xf numFmtId="176" fontId="20" fillId="0" borderId="21">
      <alignment vertical="center"/>
    </xf>
    <xf numFmtId="1" fontId="71" fillId="0" borderId="0" applyFont="0" applyFill="0" applyBorder="0" applyProtection="0">
      <alignment horizontal="centerContinuous" vertical="center"/>
    </xf>
    <xf numFmtId="203" fontId="6" fillId="0" borderId="0">
      <alignment vertical="center"/>
    </xf>
    <xf numFmtId="0" fontId="71" fillId="0" borderId="0" applyFont="0" applyFill="0" applyBorder="0" applyProtection="0">
      <alignment horizontal="centerContinuous" vertical="center"/>
    </xf>
    <xf numFmtId="195" fontId="71" fillId="0" borderId="0" applyFont="0" applyFill="0" applyBorder="0" applyProtection="0">
      <alignment horizontal="centerContinuous" vertical="center"/>
    </xf>
    <xf numFmtId="208" fontId="30" fillId="0" borderId="0"/>
    <xf numFmtId="0" fontId="5" fillId="0" borderId="0"/>
    <xf numFmtId="0" fontId="55" fillId="0" borderId="0"/>
    <xf numFmtId="0" fontId="55" fillId="0" borderId="0"/>
    <xf numFmtId="0" fontId="4" fillId="0" borderId="0" applyFont="0" applyFill="0" applyBorder="0" applyAlignment="0" applyProtection="0"/>
    <xf numFmtId="0" fontId="5" fillId="0" borderId="0" applyFont="0" applyFill="0" applyBorder="0" applyAlignment="0" applyProtection="0"/>
    <xf numFmtId="0" fontId="4" fillId="0" borderId="0" applyFont="0" applyFill="0" applyBorder="0" applyAlignment="0" applyProtection="0"/>
    <xf numFmtId="0" fontId="5" fillId="0" borderId="0" applyFont="0" applyFill="0" applyProtection="0"/>
    <xf numFmtId="0" fontId="5" fillId="0" borderId="0" applyFont="0" applyFill="0" applyBorder="0" applyAlignment="0" applyProtection="0"/>
    <xf numFmtId="0" fontId="55" fillId="0" borderId="0"/>
    <xf numFmtId="0" fontId="8" fillId="0" borderId="23"/>
    <xf numFmtId="0" fontId="40" fillId="0" borderId="19">
      <alignment vertical="center"/>
    </xf>
    <xf numFmtId="215" fontId="40" fillId="0" borderId="1" applyBorder="0">
      <alignment vertical="center"/>
    </xf>
    <xf numFmtId="229" fontId="40" fillId="0" borderId="1" applyBorder="0">
      <alignment horizontal="left" vertical="center"/>
    </xf>
    <xf numFmtId="230" fontId="53" fillId="0" borderId="0" applyFill="0" applyBorder="0">
      <alignment horizontal="centerContinuous"/>
    </xf>
    <xf numFmtId="231" fontId="53" fillId="0" borderId="0" applyFill="0" applyBorder="0">
      <alignment horizontal="centerContinuous"/>
    </xf>
    <xf numFmtId="0" fontId="73" fillId="0" borderId="0">
      <alignment vertical="center"/>
    </xf>
    <xf numFmtId="219" fontId="74" fillId="0" borderId="3" applyNumberFormat="0" applyFont="0" applyFill="0" applyAlignment="0" applyProtection="0">
      <alignment horizontal="center" vertical="center"/>
    </xf>
    <xf numFmtId="0" fontId="71" fillId="0" borderId="0" applyNumberFormat="0" applyFont="0" applyFill="0" applyBorder="0" applyProtection="0">
      <alignment vertical="center"/>
    </xf>
    <xf numFmtId="0" fontId="23" fillId="0" borderId="0" applyNumberFormat="0" applyBorder="0" applyAlignment="0">
      <alignment horizontal="centerContinuous" vertical="center"/>
    </xf>
    <xf numFmtId="4" fontId="46" fillId="0" borderId="0" applyFont="0" applyFill="0" applyBorder="0" applyAlignment="0" applyProtection="0"/>
    <xf numFmtId="0" fontId="64" fillId="0" borderId="0"/>
    <xf numFmtId="3" fontId="9" fillId="0" borderId="0" applyFont="0" applyFill="0" applyBorder="0" applyAlignment="0" applyProtection="0"/>
    <xf numFmtId="0" fontId="64" fillId="4" borderId="0"/>
    <xf numFmtId="232" fontId="58" fillId="0" borderId="0" applyFill="0" applyBorder="0">
      <alignment horizontal="centerContinuous"/>
    </xf>
    <xf numFmtId="0" fontId="6" fillId="0" borderId="0"/>
    <xf numFmtId="0" fontId="75" fillId="0" borderId="0"/>
    <xf numFmtId="233" fontId="53" fillId="0" borderId="0" applyFill="0" applyBorder="0">
      <alignment horizontal="centerContinuous"/>
    </xf>
    <xf numFmtId="234" fontId="53" fillId="0" borderId="0" applyFill="0" applyBorder="0">
      <alignment horizontal="centerContinuous"/>
    </xf>
    <xf numFmtId="0" fontId="6" fillId="0" borderId="0"/>
    <xf numFmtId="226" fontId="69" fillId="0" borderId="0">
      <protection locked="0"/>
    </xf>
    <xf numFmtId="226" fontId="69"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69" fillId="0" borderId="0">
      <protection locked="0"/>
    </xf>
    <xf numFmtId="226" fontId="69" fillId="0" borderId="0">
      <protection locked="0"/>
    </xf>
    <xf numFmtId="216" fontId="6" fillId="0" borderId="0" applyFont="0" applyFill="0" applyBorder="0" applyProtection="0">
      <alignment vertical="center"/>
    </xf>
    <xf numFmtId="38" fontId="25" fillId="0" borderId="0" applyFont="0" applyFill="0" applyBorder="0" applyProtection="0">
      <alignment vertical="center"/>
    </xf>
    <xf numFmtId="226" fontId="69" fillId="0" borderId="0">
      <protection locked="0"/>
    </xf>
    <xf numFmtId="176" fontId="6" fillId="0" borderId="24">
      <alignment horizontal="center" vertical="center"/>
    </xf>
    <xf numFmtId="41" fontId="4" fillId="0" borderId="0" applyFont="0" applyFill="0" applyBorder="0" applyAlignment="0" applyProtection="0"/>
    <xf numFmtId="176" fontId="6" fillId="0" borderId="0" applyNumberFormat="0" applyFont="0" applyFill="0" applyBorder="0" applyProtection="0">
      <alignment vertical="center"/>
    </xf>
    <xf numFmtId="176" fontId="27" fillId="0" borderId="4">
      <alignment vertical="center"/>
    </xf>
    <xf numFmtId="0" fontId="5" fillId="0" borderId="1"/>
    <xf numFmtId="235" fontId="6" fillId="3" borderId="0" applyFill="0" applyBorder="0" applyProtection="0">
      <alignment horizontal="right"/>
    </xf>
    <xf numFmtId="38" fontId="25" fillId="0" borderId="0" applyFont="0" applyFill="0" applyBorder="0" applyAlignment="0" applyProtection="0">
      <alignment vertical="center"/>
    </xf>
    <xf numFmtId="204" fontId="4" fillId="0" borderId="0" applyFont="0" applyFill="0" applyBorder="0" applyAlignment="0" applyProtection="0">
      <alignment vertical="center"/>
    </xf>
    <xf numFmtId="205" fontId="4" fillId="0" borderId="0" applyFont="0" applyFill="0" applyBorder="0" applyAlignment="0" applyProtection="0">
      <alignment vertical="center"/>
    </xf>
    <xf numFmtId="192" fontId="22" fillId="0" borderId="0" applyFont="0" applyFill="0" applyBorder="0" applyAlignment="0" applyProtection="0"/>
    <xf numFmtId="179" fontId="7" fillId="0" borderId="0" applyFont="0" applyFill="0" applyBorder="0" applyAlignment="0" applyProtection="0"/>
    <xf numFmtId="180" fontId="7" fillId="0" borderId="0" applyFont="0" applyFill="0" applyBorder="0" applyAlignment="0" applyProtection="0"/>
    <xf numFmtId="181" fontId="7" fillId="0" borderId="0" applyFont="0" applyFill="0" applyBorder="0" applyAlignment="0" applyProtection="0"/>
    <xf numFmtId="182" fontId="7" fillId="0" borderId="0" applyFont="0" applyFill="0" applyBorder="0" applyAlignment="0" applyProtection="0"/>
    <xf numFmtId="226" fontId="69" fillId="0" borderId="0">
      <protection locked="0"/>
    </xf>
    <xf numFmtId="226" fontId="69"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69" fillId="0" borderId="0">
      <protection locked="0"/>
    </xf>
    <xf numFmtId="226" fontId="69" fillId="0" borderId="0">
      <protection locked="0"/>
    </xf>
    <xf numFmtId="0" fontId="6" fillId="0" borderId="0" applyFont="0" applyFill="0" applyBorder="0" applyAlignment="0" applyProtection="0"/>
    <xf numFmtId="10" fontId="46" fillId="0" borderId="0" applyFont="0" applyFill="0" applyBorder="0" applyAlignment="0" applyProtection="0"/>
    <xf numFmtId="0" fontId="4" fillId="0" borderId="0"/>
    <xf numFmtId="0" fontId="20" fillId="0" borderId="3">
      <alignment horizontal="center" vertical="center"/>
    </xf>
    <xf numFmtId="0" fontId="20" fillId="0" borderId="3">
      <alignment horizontal="left" vertical="center"/>
    </xf>
    <xf numFmtId="0" fontId="20" fillId="0" borderId="3">
      <alignment vertical="center" textRotation="255"/>
    </xf>
    <xf numFmtId="0" fontId="4" fillId="0" borderId="0"/>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69" fillId="0" borderId="0">
      <protection locked="0"/>
    </xf>
    <xf numFmtId="0" fontId="69" fillId="0" borderId="0">
      <protection locked="0"/>
    </xf>
    <xf numFmtId="0" fontId="69" fillId="0" borderId="0">
      <protection locked="0"/>
    </xf>
    <xf numFmtId="0" fontId="69"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69" fillId="0" borderId="0">
      <protection locked="0"/>
    </xf>
    <xf numFmtId="0" fontId="30" fillId="0" borderId="0"/>
    <xf numFmtId="0" fontId="4" fillId="0" borderId="0"/>
    <xf numFmtId="0" fontId="4" fillId="0" borderId="0"/>
    <xf numFmtId="0" fontId="6" fillId="0" borderId="3">
      <alignment vertical="center" wrapText="1"/>
    </xf>
    <xf numFmtId="0" fontId="27" fillId="0" borderId="0" applyProtection="0"/>
    <xf numFmtId="0" fontId="46" fillId="0" borderId="25" applyNumberFormat="0" applyFont="0" applyFill="0" applyAlignment="0" applyProtection="0"/>
    <xf numFmtId="206" fontId="46" fillId="0" borderId="0" applyFont="0" applyFill="0" applyBorder="0" applyAlignment="0" applyProtection="0"/>
    <xf numFmtId="207" fontId="46" fillId="0" borderId="0" applyFont="0" applyFill="0" applyBorder="0" applyAlignment="0" applyProtection="0"/>
    <xf numFmtId="0" fontId="4" fillId="0" borderId="0">
      <alignment vertical="center"/>
    </xf>
    <xf numFmtId="0" fontId="30" fillId="0" borderId="0"/>
    <xf numFmtId="208" fontId="30" fillId="0" borderId="0"/>
    <xf numFmtId="208" fontId="30" fillId="0" borderId="0"/>
    <xf numFmtId="0" fontId="30" fillId="0" borderId="0"/>
    <xf numFmtId="0" fontId="4" fillId="0" borderId="0">
      <alignment vertical="center"/>
    </xf>
    <xf numFmtId="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250" fontId="4" fillId="0" borderId="0">
      <alignment vertical="center"/>
    </xf>
    <xf numFmtId="250" fontId="4" fillId="0" borderId="0">
      <alignment vertical="center"/>
    </xf>
    <xf numFmtId="250" fontId="4" fillId="0" borderId="0">
      <alignment vertical="center"/>
    </xf>
    <xf numFmtId="250" fontId="4" fillId="0" borderId="0">
      <alignment vertical="center"/>
    </xf>
    <xf numFmtId="250" fontId="4" fillId="0" borderId="0">
      <alignment vertical="center"/>
    </xf>
    <xf numFmtId="250" fontId="4" fillId="0" borderId="0">
      <alignment vertical="center"/>
    </xf>
    <xf numFmtId="250" fontId="4" fillId="0" borderId="0">
      <alignment vertical="center"/>
    </xf>
    <xf numFmtId="250" fontId="4" fillId="0" borderId="0">
      <alignment vertical="center"/>
    </xf>
    <xf numFmtId="250" fontId="4" fillId="0" borderId="0">
      <alignment vertical="center"/>
    </xf>
    <xf numFmtId="250" fontId="4" fillId="0" borderId="0">
      <alignment vertical="center"/>
    </xf>
    <xf numFmtId="250" fontId="4" fillId="0" borderId="0">
      <alignment vertical="center"/>
    </xf>
    <xf numFmtId="250" fontId="4" fillId="0" borderId="0">
      <alignment vertical="center"/>
    </xf>
    <xf numFmtId="250" fontId="4" fillId="0" borderId="0">
      <alignment vertical="center"/>
    </xf>
    <xf numFmtId="250" fontId="4" fillId="0" borderId="0">
      <alignment vertical="center"/>
    </xf>
    <xf numFmtId="250" fontId="4" fillId="0" borderId="0">
      <alignment vertical="center"/>
    </xf>
    <xf numFmtId="250" fontId="4" fillId="0" borderId="0">
      <alignment vertical="center"/>
    </xf>
    <xf numFmtId="251" fontId="4" fillId="0" borderId="0">
      <alignment vertical="center"/>
    </xf>
    <xf numFmtId="251" fontId="4" fillId="0" borderId="0">
      <alignment vertical="center"/>
    </xf>
    <xf numFmtId="251" fontId="4" fillId="0" borderId="0">
      <alignment vertical="center"/>
    </xf>
    <xf numFmtId="251" fontId="4" fillId="0" borderId="0">
      <alignment vertical="center"/>
    </xf>
    <xf numFmtId="251" fontId="4" fillId="0" borderId="0">
      <alignment vertical="center"/>
    </xf>
    <xf numFmtId="250" fontId="4" fillId="0" borderId="0">
      <alignment vertical="center"/>
    </xf>
    <xf numFmtId="250" fontId="4" fillId="0" borderId="0">
      <alignment vertical="center"/>
    </xf>
    <xf numFmtId="250" fontId="4" fillId="0" borderId="0">
      <alignment vertical="center"/>
    </xf>
    <xf numFmtId="250" fontId="4" fillId="0" borderId="0">
      <alignment vertical="center"/>
    </xf>
    <xf numFmtId="250" fontId="4" fillId="0" borderId="0">
      <alignment vertical="center"/>
    </xf>
    <xf numFmtId="250" fontId="4" fillId="0" borderId="0">
      <alignment vertical="center"/>
    </xf>
    <xf numFmtId="250" fontId="4" fillId="0" borderId="0">
      <alignment vertical="center"/>
    </xf>
    <xf numFmtId="250" fontId="4" fillId="0" borderId="0">
      <alignment vertical="center"/>
    </xf>
    <xf numFmtId="250" fontId="4" fillId="0" borderId="0">
      <alignment vertical="center"/>
    </xf>
    <xf numFmtId="250" fontId="4" fillId="0" borderId="0">
      <alignment vertical="center"/>
    </xf>
    <xf numFmtId="250" fontId="4" fillId="0" borderId="0">
      <alignment vertical="center"/>
    </xf>
    <xf numFmtId="251" fontId="4" fillId="0" borderId="0">
      <alignment vertical="center"/>
    </xf>
    <xf numFmtId="251" fontId="4" fillId="0" borderId="0">
      <alignment vertical="center"/>
    </xf>
    <xf numFmtId="251" fontId="4" fillId="0" borderId="0">
      <alignment vertical="center"/>
    </xf>
    <xf numFmtId="251" fontId="4" fillId="0" borderId="0">
      <alignment vertical="center"/>
    </xf>
    <xf numFmtId="251" fontId="4" fillId="0" borderId="0">
      <alignment vertical="center"/>
    </xf>
    <xf numFmtId="208" fontId="30" fillId="0" borderId="0"/>
    <xf numFmtId="42" fontId="4" fillId="0" borderId="0" applyFont="0" applyFill="0" applyBorder="0" applyAlignment="0" applyProtection="0"/>
    <xf numFmtId="0" fontId="30" fillId="0" borderId="0"/>
    <xf numFmtId="41" fontId="4" fillId="0" borderId="0" applyFont="0" applyFill="0" applyBorder="0" applyAlignment="0" applyProtection="0"/>
    <xf numFmtId="0" fontId="6" fillId="0" borderId="0"/>
    <xf numFmtId="190" fontId="6" fillId="0" borderId="0" applyFont="0" applyFill="0" applyBorder="0" applyAlignment="0" applyProtection="0"/>
    <xf numFmtId="0" fontId="4" fillId="0" borderId="0"/>
    <xf numFmtId="0" fontId="4" fillId="0" borderId="0"/>
    <xf numFmtId="41" fontId="4" fillId="0" borderId="0" applyFont="0" applyFill="0" applyBorder="0" applyAlignment="0" applyProtection="0"/>
    <xf numFmtId="41" fontId="102" fillId="0" borderId="0" applyFont="0" applyFill="0" applyBorder="0" applyAlignment="0" applyProtection="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27" fillId="0" borderId="0" applyFont="0" applyFill="0" applyBorder="0" applyAlignment="0" applyProtection="0"/>
    <xf numFmtId="0" fontId="4" fillId="0" borderId="0"/>
    <xf numFmtId="0" fontId="5" fillId="0" borderId="0"/>
    <xf numFmtId="0" fontId="4" fillId="0" borderId="0"/>
    <xf numFmtId="0" fontId="5" fillId="0" borderId="0"/>
    <xf numFmtId="9" fontId="108" fillId="0" borderId="0" applyFont="0" applyFill="0" applyBorder="0" applyAlignment="0" applyProtection="0"/>
    <xf numFmtId="0" fontId="27"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8" fillId="0" borderId="0" applyFont="0" applyFill="0" applyBorder="0" applyAlignment="0" applyProtection="0"/>
    <xf numFmtId="0" fontId="27" fillId="0" borderId="0"/>
    <xf numFmtId="197" fontId="110" fillId="0" borderId="0" applyFont="0" applyFill="0" applyBorder="0" applyAlignment="0" applyProtection="0"/>
    <xf numFmtId="0" fontId="109" fillId="0" borderId="0"/>
    <xf numFmtId="0" fontId="5" fillId="0" borderId="0"/>
    <xf numFmtId="0" fontId="5" fillId="0" borderId="0"/>
    <xf numFmtId="0" fontId="5" fillId="0" borderId="0"/>
    <xf numFmtId="0" fontId="27" fillId="0" borderId="0"/>
    <xf numFmtId="0" fontId="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9" fontId="108" fillId="0" borderId="0" applyFont="0" applyFill="0" applyBorder="0" applyAlignment="0" applyProtection="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08" fillId="0" borderId="0" applyFont="0" applyFill="0" applyBorder="0" applyAlignment="0" applyProtection="0"/>
    <xf numFmtId="0" fontId="5" fillId="0" borderId="0"/>
    <xf numFmtId="9" fontId="108" fillId="0" borderId="0" applyFont="0" applyFill="0" applyBorder="0" applyAlignment="0" applyProtection="0"/>
    <xf numFmtId="0" fontId="5" fillId="0" borderId="0"/>
    <xf numFmtId="9" fontId="108" fillId="0" borderId="0" applyFont="0" applyFill="0" applyBorder="0" applyAlignment="0" applyProtection="0"/>
    <xf numFmtId="0" fontId="5" fillId="0" borderId="0"/>
    <xf numFmtId="0" fontId="4" fillId="0" borderId="0"/>
    <xf numFmtId="0" fontId="5" fillId="0" borderId="0"/>
    <xf numFmtId="0" fontId="4" fillId="0" borderId="0"/>
    <xf numFmtId="0" fontId="55" fillId="0" borderId="0"/>
    <xf numFmtId="0" fontId="4" fillId="0" borderId="0"/>
    <xf numFmtId="0" fontId="4" fillId="0" borderId="0"/>
    <xf numFmtId="0" fontId="5" fillId="0" borderId="0"/>
    <xf numFmtId="0" fontId="2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applyFont="0" applyFill="0" applyBorder="0" applyAlignment="0" applyProtection="0"/>
    <xf numFmtId="0" fontId="27" fillId="0" borderId="0" applyFont="0" applyFill="0" applyBorder="0" applyAlignment="0" applyProtection="0"/>
    <xf numFmtId="0" fontId="5" fillId="0" borderId="0"/>
    <xf numFmtId="9" fontId="108" fillId="0" borderId="0" applyFont="0" applyFill="0" applyBorder="0" applyAlignment="0" applyProtection="0"/>
    <xf numFmtId="0" fontId="5" fillId="0" borderId="0"/>
    <xf numFmtId="0" fontId="5" fillId="0" borderId="0"/>
    <xf numFmtId="0" fontId="5" fillId="0" borderId="0"/>
    <xf numFmtId="9" fontId="108" fillId="0" borderId="0" applyFont="0" applyFill="0" applyBorder="0" applyAlignment="0" applyProtection="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5" fillId="0" borderId="0"/>
    <xf numFmtId="0" fontId="27" fillId="0" borderId="0" applyFont="0" applyFill="0" applyBorder="0" applyAlignment="0" applyProtection="0"/>
    <xf numFmtId="0" fontId="5" fillId="0" borderId="0"/>
    <xf numFmtId="0" fontId="27" fillId="0" borderId="0"/>
    <xf numFmtId="0" fontId="5" fillId="0" borderId="0"/>
    <xf numFmtId="0" fontId="5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5" fillId="0" borderId="0"/>
    <xf numFmtId="9" fontId="108" fillId="0" borderId="0" applyFont="0" applyFill="0" applyBorder="0" applyAlignment="0" applyProtection="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08" fillId="0" borderId="0" applyFont="0" applyFill="0" applyBorder="0" applyAlignment="0" applyProtection="0"/>
    <xf numFmtId="0" fontId="4"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5" fillId="0" borderId="0"/>
    <xf numFmtId="0" fontId="4" fillId="0" borderId="0"/>
    <xf numFmtId="0" fontId="27"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4" fillId="0" borderId="0"/>
    <xf numFmtId="0" fontId="5" fillId="0" borderId="0"/>
    <xf numFmtId="0" fontId="4" fillId="0" borderId="0"/>
    <xf numFmtId="0" fontId="5" fillId="0" borderId="0"/>
    <xf numFmtId="0" fontId="5" fillId="0" borderId="0"/>
    <xf numFmtId="0" fontId="5" fillId="0" borderId="0"/>
    <xf numFmtId="0" fontId="5" fillId="0" borderId="0"/>
    <xf numFmtId="0" fontId="4" fillId="0" borderId="0"/>
    <xf numFmtId="0" fontId="5" fillId="0" borderId="0"/>
    <xf numFmtId="0" fontId="4" fillId="0" borderId="0"/>
    <xf numFmtId="0" fontId="4" fillId="0" borderId="0"/>
    <xf numFmtId="0" fontId="5" fillId="0" borderId="0"/>
    <xf numFmtId="0" fontId="4" fillId="0" borderId="0"/>
    <xf numFmtId="0" fontId="5" fillId="0" borderId="0"/>
    <xf numFmtId="0" fontId="4" fillId="0" borderId="0"/>
    <xf numFmtId="0" fontId="4" fillId="0" borderId="0"/>
    <xf numFmtId="0" fontId="4"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5" fillId="0" borderId="0"/>
    <xf numFmtId="0" fontId="55" fillId="0" borderId="0"/>
    <xf numFmtId="0" fontId="4" fillId="0" borderId="0"/>
    <xf numFmtId="0" fontId="5"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27" fillId="0" borderId="0"/>
    <xf numFmtId="0" fontId="5" fillId="0" borderId="0"/>
    <xf numFmtId="0" fontId="4" fillId="0" borderId="0"/>
    <xf numFmtId="0" fontId="27" fillId="0" borderId="0" applyFont="0" applyFill="0" applyBorder="0" applyAlignment="0" applyProtection="0"/>
    <xf numFmtId="38" fontId="7" fillId="0" borderId="0" applyFont="0" applyFill="0" applyBorder="0" applyAlignment="0" applyProtection="0"/>
    <xf numFmtId="176" fontId="5" fillId="0" borderId="0" applyFont="0" applyFill="0" applyBorder="0" applyAlignment="0" applyProtection="0"/>
    <xf numFmtId="0" fontId="38" fillId="0" borderId="0">
      <protection locked="0"/>
    </xf>
    <xf numFmtId="0" fontId="5" fillId="0" borderId="0" applyNumberFormat="0" applyFill="0" applyBorder="0" applyAlignment="0" applyProtection="0"/>
    <xf numFmtId="176" fontId="5" fillId="0" borderId="0" applyFont="0" applyFill="0" applyBorder="0" applyAlignment="0" applyProtection="0"/>
    <xf numFmtId="0" fontId="107" fillId="0" borderId="0" applyFont="0" applyFill="0" applyBorder="0" applyAlignment="0" applyProtection="0"/>
    <xf numFmtId="0" fontId="107" fillId="0" borderId="0" applyFont="0" applyFill="0" applyBorder="0" applyAlignment="0" applyProtection="0"/>
    <xf numFmtId="0" fontId="107" fillId="0" borderId="0"/>
    <xf numFmtId="0" fontId="107" fillId="0" borderId="0" applyFont="0" applyFill="0" applyBorder="0" applyAlignment="0" applyProtection="0"/>
    <xf numFmtId="0" fontId="107" fillId="0" borderId="0" applyFont="0" applyFill="0" applyBorder="0" applyAlignment="0" applyProtection="0"/>
    <xf numFmtId="0" fontId="5" fillId="0" borderId="0" applyFont="0" applyFill="0" applyBorder="0" applyAlignment="0" applyProtection="0"/>
    <xf numFmtId="40" fontId="60"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64" fontId="8" fillId="0" borderId="0" applyFont="0" applyFill="0" applyBorder="0" applyAlignment="0" applyProtection="0"/>
    <xf numFmtId="38" fontId="6" fillId="0" borderId="43">
      <alignment horizontal="right"/>
    </xf>
    <xf numFmtId="0" fontId="90" fillId="0" borderId="0">
      <alignment vertical="center"/>
    </xf>
    <xf numFmtId="0" fontId="106" fillId="0" borderId="0">
      <alignment vertical="center"/>
    </xf>
    <xf numFmtId="40" fontId="6" fillId="0" borderId="20"/>
    <xf numFmtId="0" fontId="90" fillId="0" borderId="0">
      <alignment vertical="center"/>
    </xf>
    <xf numFmtId="263" fontId="25" fillId="0" borderId="0" applyFont="0" applyFill="0" applyBorder="0" applyAlignment="0" applyProtection="0">
      <alignment vertical="center"/>
    </xf>
    <xf numFmtId="24" fontId="7" fillId="0" borderId="0" applyFont="0" applyFill="0" applyBorder="0" applyAlignment="0" applyProtection="0"/>
    <xf numFmtId="24" fontId="7" fillId="0" borderId="0" applyFont="0" applyFill="0" applyBorder="0" applyAlignment="0" applyProtection="0"/>
    <xf numFmtId="259" fontId="4"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59" fontId="4"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0"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0"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0"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59" fontId="4"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4"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59" fontId="4"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0" fontId="7" fillId="0" borderId="0" applyFont="0" applyFill="0" applyBorder="0" applyAlignment="0" applyProtection="0"/>
    <xf numFmtId="258" fontId="7" fillId="0" borderId="0" applyFont="0" applyFill="0" applyBorder="0" applyAlignment="0" applyProtection="0"/>
    <xf numFmtId="24" fontId="7" fillId="0" borderId="0" applyFont="0" applyFill="0" applyBorder="0" applyAlignment="0" applyProtection="0"/>
    <xf numFmtId="259" fontId="4"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0"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59" fontId="4" fillId="0" borderId="0" applyFont="0" applyFill="0" applyBorder="0" applyAlignment="0" applyProtection="0"/>
    <xf numFmtId="24" fontId="7" fillId="0" borderId="0" applyFont="0" applyFill="0" applyBorder="0" applyAlignment="0" applyProtection="0"/>
    <xf numFmtId="259" fontId="4" fillId="0" borderId="0" applyFont="0" applyFill="0" applyBorder="0" applyAlignment="0" applyProtection="0"/>
    <xf numFmtId="258" fontId="7" fillId="0" borderId="0" applyFont="0" applyFill="0" applyBorder="0" applyAlignment="0" applyProtection="0"/>
    <xf numFmtId="24" fontId="7" fillId="0" borderId="0" applyFont="0" applyFill="0" applyBorder="0" applyAlignment="0" applyProtection="0"/>
    <xf numFmtId="259" fontId="4" fillId="0" borderId="0" applyFont="0" applyFill="0" applyBorder="0" applyAlignment="0" applyProtection="0"/>
    <xf numFmtId="259" fontId="4"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59" fontId="4"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4" fontId="7" fillId="0" borderId="0" applyFont="0" applyFill="0" applyBorder="0" applyAlignment="0" applyProtection="0"/>
    <xf numFmtId="259" fontId="4" fillId="0" borderId="0" applyFont="0" applyFill="0" applyBorder="0" applyAlignment="0" applyProtection="0"/>
    <xf numFmtId="259" fontId="4" fillId="0" borderId="0" applyFont="0" applyFill="0" applyBorder="0" applyAlignment="0" applyProtection="0"/>
    <xf numFmtId="258"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59" fontId="4" fillId="0" borderId="0" applyFont="0" applyFill="0" applyBorder="0" applyAlignment="0" applyProtection="0"/>
    <xf numFmtId="258"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59" fontId="4" fillId="0" borderId="0" applyFont="0" applyFill="0" applyBorder="0" applyAlignment="0" applyProtection="0"/>
    <xf numFmtId="24"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0" fontId="7" fillId="0" borderId="0" applyFont="0" applyFill="0" applyBorder="0" applyAlignment="0" applyProtection="0"/>
    <xf numFmtId="258" fontId="7" fillId="0" borderId="0" applyFont="0" applyFill="0" applyBorder="0" applyAlignment="0" applyProtection="0"/>
    <xf numFmtId="259" fontId="4"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59" fontId="4" fillId="0" borderId="0" applyFont="0" applyFill="0" applyBorder="0" applyAlignment="0" applyProtection="0"/>
    <xf numFmtId="259" fontId="4" fillId="0" borderId="0" applyFont="0" applyFill="0" applyBorder="0" applyAlignment="0" applyProtection="0"/>
    <xf numFmtId="259" fontId="4" fillId="0" borderId="0" applyFont="0" applyFill="0" applyBorder="0" applyAlignment="0" applyProtection="0"/>
    <xf numFmtId="24"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58" fontId="7" fillId="0" borderId="0" applyFont="0" applyFill="0" applyBorder="0" applyAlignment="0" applyProtection="0"/>
    <xf numFmtId="24"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0" fontId="7" fillId="0" borderId="0" applyFont="0" applyFill="0" applyBorder="0" applyAlignment="0" applyProtection="0"/>
    <xf numFmtId="258"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58" fontId="7" fillId="0" borderId="0" applyFont="0" applyFill="0" applyBorder="0" applyAlignment="0" applyProtection="0"/>
    <xf numFmtId="259" fontId="4"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59" fontId="4"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0"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0"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0" fontId="7" fillId="0" borderId="0" applyFont="0" applyFill="0" applyBorder="0" applyAlignment="0" applyProtection="0"/>
    <xf numFmtId="258" fontId="7" fillId="0" borderId="0" applyFont="0" applyFill="0" applyBorder="0" applyAlignment="0" applyProtection="0"/>
    <xf numFmtId="24" fontId="7" fillId="0" borderId="0" applyFont="0" applyFill="0" applyBorder="0" applyAlignment="0" applyProtection="0"/>
    <xf numFmtId="262" fontId="4"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0"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4" fontId="7" fillId="0" borderId="0" applyFont="0" applyFill="0" applyBorder="0" applyAlignment="0" applyProtection="0"/>
    <xf numFmtId="259" fontId="4"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59" fontId="4" fillId="0" borderId="0" applyFont="0" applyFill="0" applyBorder="0" applyAlignment="0" applyProtection="0"/>
    <xf numFmtId="259" fontId="4" fillId="0" borderId="0" applyFont="0" applyFill="0" applyBorder="0" applyAlignment="0" applyProtection="0"/>
    <xf numFmtId="259" fontId="4" fillId="0" borderId="0" applyFont="0" applyFill="0" applyBorder="0" applyAlignment="0" applyProtection="0"/>
    <xf numFmtId="259" fontId="4" fillId="0" borderId="0" applyFont="0" applyFill="0" applyBorder="0" applyAlignment="0" applyProtection="0"/>
    <xf numFmtId="24" fontId="7" fillId="0" borderId="0" applyFont="0" applyFill="0" applyBorder="0" applyAlignment="0" applyProtection="0"/>
    <xf numFmtId="259" fontId="4" fillId="0" borderId="0" applyFont="0" applyFill="0" applyBorder="0" applyAlignment="0" applyProtection="0"/>
    <xf numFmtId="259" fontId="4" fillId="0" borderId="0" applyFont="0" applyFill="0" applyBorder="0" applyAlignment="0" applyProtection="0"/>
    <xf numFmtId="259" fontId="4" fillId="0" borderId="0" applyFont="0" applyFill="0" applyBorder="0" applyAlignment="0" applyProtection="0"/>
    <xf numFmtId="259" fontId="4" fillId="0" borderId="0" applyFont="0" applyFill="0" applyBorder="0" applyAlignment="0" applyProtection="0"/>
    <xf numFmtId="259" fontId="4" fillId="0" borderId="0" applyFont="0" applyFill="0" applyBorder="0" applyAlignment="0" applyProtection="0"/>
    <xf numFmtId="24" fontId="7" fillId="0" borderId="0" applyFont="0" applyFill="0" applyBorder="0" applyAlignment="0" applyProtection="0"/>
    <xf numFmtId="259" fontId="4" fillId="0" borderId="0" applyFont="0" applyFill="0" applyBorder="0" applyAlignment="0" applyProtection="0"/>
    <xf numFmtId="259" fontId="4" fillId="0" borderId="0" applyFont="0" applyFill="0" applyBorder="0" applyAlignment="0" applyProtection="0"/>
    <xf numFmtId="259" fontId="4" fillId="0" borderId="0" applyFont="0" applyFill="0" applyBorder="0" applyAlignment="0" applyProtection="0"/>
    <xf numFmtId="259" fontId="4"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59" fontId="4" fillId="0" borderId="0" applyFont="0" applyFill="0" applyBorder="0" applyAlignment="0" applyProtection="0"/>
    <xf numFmtId="261" fontId="7" fillId="0" borderId="0" applyNumberFormat="0" applyFont="0" applyFill="0" applyBorder="0" applyAlignment="0" applyProtection="0"/>
    <xf numFmtId="24" fontId="7" fillId="0" borderId="0" applyFont="0" applyFill="0" applyBorder="0" applyAlignment="0" applyProtection="0"/>
    <xf numFmtId="259" fontId="4" fillId="0" borderId="0" applyFont="0" applyFill="0" applyBorder="0" applyAlignment="0" applyProtection="0"/>
    <xf numFmtId="258"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59" fontId="4" fillId="0" borderId="0" applyFont="0" applyFill="0" applyBorder="0" applyAlignment="0" applyProtection="0"/>
    <xf numFmtId="259" fontId="4" fillId="0" borderId="0" applyFont="0" applyFill="0" applyBorder="0" applyAlignment="0" applyProtection="0"/>
    <xf numFmtId="258" fontId="7" fillId="0" borderId="0" applyFont="0" applyFill="0" applyBorder="0" applyAlignment="0" applyProtection="0"/>
    <xf numFmtId="24"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60" fontId="7" fillId="0" borderId="0" applyNumberFormat="0" applyFont="0" applyFill="0" applyBorder="0" applyAlignment="0" applyProtection="0"/>
    <xf numFmtId="260" fontId="7" fillId="0" borderId="0" applyNumberFormat="0" applyFont="0" applyFill="0" applyBorder="0" applyAlignment="0" applyProtection="0"/>
    <xf numFmtId="184" fontId="4" fillId="0" borderId="0" applyNumberFormat="0" applyFont="0" applyFill="0" applyBorder="0" applyAlignment="0" applyProtection="0"/>
    <xf numFmtId="24" fontId="7" fillId="0" borderId="0" applyFont="0" applyFill="0" applyBorder="0" applyAlignment="0" applyProtection="0"/>
    <xf numFmtId="259" fontId="4" fillId="0" borderId="0" applyFont="0" applyFill="0" applyBorder="0" applyAlignment="0" applyProtection="0"/>
    <xf numFmtId="259" fontId="4"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4" fontId="7" fillId="0" borderId="0" applyFont="0" applyFill="0" applyBorder="0" applyAlignment="0" applyProtection="0"/>
    <xf numFmtId="259" fontId="4" fillId="0" borderId="0" applyFont="0" applyFill="0" applyBorder="0" applyAlignment="0" applyProtection="0"/>
    <xf numFmtId="259" fontId="4" fillId="0" borderId="0" applyFont="0" applyFill="0" applyBorder="0" applyAlignment="0" applyProtection="0"/>
    <xf numFmtId="261" fontId="7" fillId="0" borderId="0" applyNumberFormat="0" applyFont="0" applyFill="0" applyBorder="0" applyAlignment="0" applyProtection="0"/>
    <xf numFmtId="24" fontId="7" fillId="0" borderId="0" applyFont="0" applyFill="0" applyBorder="0" applyAlignment="0" applyProtection="0"/>
    <xf numFmtId="260" fontId="7" fillId="0" borderId="0" applyNumberFormat="0" applyFont="0" applyFill="0" applyBorder="0" applyAlignment="0" applyProtection="0"/>
    <xf numFmtId="260" fontId="7" fillId="0" borderId="0" applyNumberFormat="0" applyFont="0" applyFill="0" applyBorder="0" applyAlignment="0" applyProtection="0"/>
    <xf numFmtId="184" fontId="4" fillId="0" borderId="0" applyNumberFormat="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58"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58" fontId="7" fillId="0" borderId="0" applyFont="0" applyFill="0" applyBorder="0" applyAlignment="0" applyProtection="0"/>
    <xf numFmtId="24"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4" fontId="7" fillId="0" borderId="0" applyFont="0" applyFill="0" applyBorder="0" applyAlignment="0" applyProtection="0"/>
    <xf numFmtId="259" fontId="4"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59" fontId="4"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58" fontId="7" fillId="0" borderId="0" applyFont="0" applyFill="0" applyBorder="0" applyAlignment="0" applyProtection="0"/>
    <xf numFmtId="24" fontId="7" fillId="0" borderId="0" applyFont="0" applyFill="0" applyBorder="0" applyAlignment="0" applyProtection="0"/>
    <xf numFmtId="258"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0" fontId="7" fillId="0" borderId="0" applyFont="0" applyFill="0" applyBorder="0" applyAlignment="0" applyProtection="0"/>
    <xf numFmtId="259" fontId="4" fillId="0" borderId="0" applyFont="0" applyFill="0" applyBorder="0" applyAlignment="0" applyProtection="0"/>
    <xf numFmtId="259" fontId="4" fillId="0" borderId="0" applyFont="0" applyFill="0" applyBorder="0" applyAlignment="0" applyProtection="0"/>
    <xf numFmtId="259" fontId="4" fillId="0" borderId="0" applyFont="0" applyFill="0" applyBorder="0" applyAlignment="0" applyProtection="0"/>
    <xf numFmtId="259" fontId="4" fillId="0" borderId="0" applyFont="0" applyFill="0" applyBorder="0" applyAlignment="0" applyProtection="0"/>
    <xf numFmtId="259" fontId="4"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58"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59" fontId="4" fillId="0" borderId="0" applyFont="0" applyFill="0" applyBorder="0" applyAlignment="0" applyProtection="0"/>
    <xf numFmtId="259" fontId="4" fillId="0" borderId="0" applyFont="0" applyFill="0" applyBorder="0" applyAlignment="0" applyProtection="0"/>
    <xf numFmtId="259" fontId="4" fillId="0" borderId="0" applyFont="0" applyFill="0" applyBorder="0" applyAlignment="0" applyProtection="0"/>
    <xf numFmtId="24" fontId="7" fillId="0" borderId="0" applyFont="0" applyFill="0" applyBorder="0" applyAlignment="0" applyProtection="0"/>
    <xf numFmtId="258"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259" fontId="4" fillId="0" borderId="0" applyFont="0" applyFill="0" applyBorder="0" applyAlignment="0" applyProtection="0"/>
    <xf numFmtId="24" fontId="7" fillId="0" borderId="0" applyFont="0" applyFill="0" applyBorder="0" applyAlignment="0" applyProtection="0"/>
    <xf numFmtId="258" fontId="7" fillId="0" borderId="0" applyFont="0" applyFill="0" applyBorder="0" applyAlignment="0" applyProtection="0"/>
    <xf numFmtId="258" fontId="7" fillId="0" borderId="0" applyFont="0" applyFill="0" applyBorder="0" applyAlignment="0" applyProtection="0"/>
    <xf numFmtId="24" fontId="7" fillId="0" borderId="0" applyFont="0" applyFill="0" applyBorder="0" applyAlignment="0" applyProtection="0"/>
    <xf numFmtId="24" fontId="7" fillId="0" borderId="0" applyFont="0" applyFill="0" applyBorder="0" applyAlignment="0" applyProtection="0"/>
    <xf numFmtId="0" fontId="4" fillId="0" borderId="0">
      <alignment horizontal="centerContinuous" vertical="center"/>
    </xf>
    <xf numFmtId="257" fontId="25" fillId="0" borderId="0" applyFont="0" applyFill="0" applyBorder="0" applyAlignment="0" applyProtection="0">
      <alignment horizontal="center" vertical="center"/>
    </xf>
    <xf numFmtId="0" fontId="7" fillId="0" borderId="24">
      <alignment horizontal="center"/>
    </xf>
    <xf numFmtId="0" fontId="7" fillId="0" borderId="24">
      <alignment horizontal="center"/>
    </xf>
    <xf numFmtId="0" fontId="4" fillId="0" borderId="0"/>
    <xf numFmtId="226" fontId="4" fillId="0" borderId="0">
      <protection locked="0"/>
    </xf>
    <xf numFmtId="0" fontId="55" fillId="0" borderId="0" applyFont="0" applyFill="0" applyBorder="0" applyAlignment="0" applyProtection="0"/>
    <xf numFmtId="226" fontId="4" fillId="0" borderId="0">
      <protection locked="0"/>
    </xf>
    <xf numFmtId="177" fontId="4" fillId="0" borderId="0" applyFont="0" applyFill="0" applyBorder="0" applyAlignment="0" applyProtection="0"/>
    <xf numFmtId="0" fontId="4" fillId="0" borderId="0">
      <protection locked="0"/>
    </xf>
    <xf numFmtId="177" fontId="55" fillId="0" borderId="0" applyFont="0" applyFill="0" applyBorder="0" applyAlignment="0" applyProtection="0"/>
    <xf numFmtId="0" fontId="55" fillId="0" borderId="0" applyFont="0" applyFill="0" applyBorder="0" applyAlignment="0" applyProtection="0"/>
    <xf numFmtId="0" fontId="4" fillId="0" borderId="0" applyFont="0" applyFill="0" applyBorder="0" applyAlignment="0" applyProtection="0"/>
    <xf numFmtId="226" fontId="4" fillId="0" borderId="0">
      <protection locked="0"/>
    </xf>
    <xf numFmtId="226" fontId="4" fillId="0" borderId="0">
      <protection locked="0"/>
    </xf>
    <xf numFmtId="226" fontId="4" fillId="0" borderId="0">
      <protection locked="0"/>
    </xf>
    <xf numFmtId="177" fontId="4" fillId="0" borderId="0" applyFont="0" applyFill="0" applyBorder="0" applyAlignment="0" applyProtection="0"/>
    <xf numFmtId="226" fontId="4" fillId="0" borderId="0">
      <protection locked="0"/>
    </xf>
    <xf numFmtId="226" fontId="4" fillId="0" borderId="0">
      <protection locked="0"/>
    </xf>
    <xf numFmtId="226" fontId="4" fillId="0" borderId="0">
      <protection locked="0"/>
    </xf>
    <xf numFmtId="226" fontId="4" fillId="0" borderId="0">
      <protection locked="0"/>
    </xf>
    <xf numFmtId="226" fontId="4" fillId="0" borderId="0">
      <protection locked="0"/>
    </xf>
    <xf numFmtId="0" fontId="6" fillId="0" borderId="0">
      <protection locked="0"/>
    </xf>
    <xf numFmtId="0" fontId="6" fillId="0" borderId="0">
      <protection locked="0"/>
    </xf>
    <xf numFmtId="0" fontId="6" fillId="0" borderId="0">
      <protection locked="0"/>
    </xf>
    <xf numFmtId="0" fontId="55" fillId="0" borderId="0" applyFont="0" applyFill="0" applyBorder="0" applyAlignment="0" applyProtection="0"/>
    <xf numFmtId="177"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226" fontId="4" fillId="0" borderId="0">
      <protection locked="0"/>
    </xf>
    <xf numFmtId="226" fontId="4" fillId="0" borderId="0">
      <protection locked="0"/>
    </xf>
    <xf numFmtId="0" fontId="4" fillId="0" borderId="0" applyFont="0" applyFill="0" applyBorder="0" applyAlignment="0" applyProtection="0"/>
    <xf numFmtId="0" fontId="4" fillId="0" borderId="0" applyFont="0" applyFill="0" applyBorder="0" applyAlignment="0" applyProtection="0"/>
    <xf numFmtId="0" fontId="40" fillId="0" borderId="0"/>
    <xf numFmtId="197" fontId="6" fillId="0" borderId="0" applyFont="0" applyFill="0" applyBorder="0" applyAlignment="0" applyProtection="0"/>
    <xf numFmtId="41" fontId="105" fillId="0" borderId="0"/>
    <xf numFmtId="41" fontId="4" fillId="0" borderId="0" applyFont="0" applyFill="0" applyBorder="0" applyAlignment="0" applyProtection="0"/>
    <xf numFmtId="41" fontId="4" fillId="0" borderId="0" applyFont="0" applyFill="0" applyBorder="0" applyAlignment="0" applyProtection="0">
      <alignment vertical="center"/>
    </xf>
    <xf numFmtId="0" fontId="4" fillId="0" borderId="0"/>
    <xf numFmtId="258" fontId="7" fillId="0" borderId="0" applyFont="0" applyFill="0" applyBorder="0" applyAlignment="0" applyProtection="0"/>
    <xf numFmtId="24"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24" fontId="7" fillId="0" borderId="0" applyFont="0" applyFill="0" applyBorder="0" applyAlignment="0" applyProtection="0"/>
    <xf numFmtId="259" fontId="4" fillId="0" borderId="0" applyFont="0" applyFill="0" applyBorder="0" applyAlignment="0" applyProtection="0"/>
    <xf numFmtId="0" fontId="4" fillId="0" borderId="0"/>
    <xf numFmtId="0" fontId="4" fillId="0" borderId="0"/>
    <xf numFmtId="258" fontId="7" fillId="0" borderId="0" applyFont="0" applyFill="0" applyBorder="0" applyAlignment="0" applyProtection="0"/>
    <xf numFmtId="0" fontId="4" fillId="0" borderId="0"/>
    <xf numFmtId="0" fontId="4" fillId="0" borderId="0" applyFont="0" applyFill="0" applyBorder="0" applyAlignment="0" applyProtection="0"/>
    <xf numFmtId="177"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Font="0" applyFill="0" applyBorder="0" applyAlignment="0" applyProtection="0"/>
    <xf numFmtId="0" fontId="5" fillId="0" borderId="0"/>
    <xf numFmtId="0" fontId="4" fillId="0" borderId="0" applyFont="0" applyFill="0" applyBorder="0" applyAlignment="0" applyProtection="0"/>
    <xf numFmtId="0" fontId="4" fillId="0" borderId="0"/>
    <xf numFmtId="0" fontId="4"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08" fillId="0" borderId="0" applyFont="0" applyFill="0" applyBorder="0" applyAlignment="0" applyProtection="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4" fillId="0" borderId="0"/>
    <xf numFmtId="0" fontId="4" fillId="0" borderId="0"/>
    <xf numFmtId="0" fontId="4" fillId="0" borderId="0"/>
    <xf numFmtId="0" fontId="5" fillId="0" borderId="0"/>
    <xf numFmtId="0" fontId="5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8" fillId="0" borderId="0"/>
    <xf numFmtId="0" fontId="7" fillId="0" borderId="0"/>
    <xf numFmtId="9" fontId="10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27" fillId="0" borderId="0" applyFont="0" applyFill="0" applyBorder="0" applyAlignment="0" applyProtection="0"/>
    <xf numFmtId="0" fontId="5" fillId="0" borderId="0"/>
    <xf numFmtId="0" fontId="27"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177" fontId="5" fillId="0" borderId="0" applyFont="0" applyFill="0" applyBorder="0" applyAlignment="0" applyProtection="0"/>
    <xf numFmtId="0" fontId="4" fillId="0" borderId="0"/>
    <xf numFmtId="0" fontId="4" fillId="0" borderId="0"/>
    <xf numFmtId="0" fontId="6" fillId="0" borderId="0"/>
    <xf numFmtId="0" fontId="4" fillId="0" borderId="0"/>
    <xf numFmtId="0" fontId="4" fillId="0" borderId="0"/>
    <xf numFmtId="0" fontId="4" fillId="0" borderId="0"/>
    <xf numFmtId="0" fontId="5" fillId="0" borderId="0"/>
    <xf numFmtId="0" fontId="5" fillId="0" borderId="0"/>
    <xf numFmtId="0" fontId="55" fillId="0" borderId="0"/>
    <xf numFmtId="0" fontId="4" fillId="0" borderId="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27" fillId="0" borderId="0"/>
    <xf numFmtId="0" fontId="4" fillId="0" borderId="0"/>
    <xf numFmtId="0" fontId="4" fillId="0" borderId="0"/>
    <xf numFmtId="0" fontId="4" fillId="0" borderId="0"/>
    <xf numFmtId="0" fontId="27" fillId="0" borderId="0"/>
    <xf numFmtId="0" fontId="5" fillId="0" borderId="0"/>
    <xf numFmtId="0" fontId="4" fillId="0" borderId="0"/>
    <xf numFmtId="0" fontId="5" fillId="0" borderId="0"/>
    <xf numFmtId="0" fontId="5" fillId="0" borderId="0"/>
    <xf numFmtId="0" fontId="5" fillId="0" borderId="0"/>
    <xf numFmtId="0" fontId="27" fillId="0" borderId="0"/>
    <xf numFmtId="0" fontId="5" fillId="0" borderId="0"/>
    <xf numFmtId="0" fontId="55" fillId="0" borderId="0"/>
    <xf numFmtId="0" fontId="27" fillId="0" borderId="0" applyFont="0" applyFill="0" applyBorder="0" applyAlignment="0" applyProtection="0"/>
    <xf numFmtId="0" fontId="5" fillId="0" borderId="0"/>
    <xf numFmtId="0" fontId="4" fillId="0" borderId="0"/>
    <xf numFmtId="0" fontId="4"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27" fillId="0" borderId="0"/>
    <xf numFmtId="0" fontId="4" fillId="0" borderId="0"/>
    <xf numFmtId="0" fontId="5" fillId="0" borderId="0"/>
    <xf numFmtId="9" fontId="108" fillId="0" borderId="0" applyFont="0" applyFill="0" applyBorder="0" applyAlignment="0" applyProtection="0"/>
    <xf numFmtId="0" fontId="55" fillId="0" borderId="0"/>
    <xf numFmtId="0" fontId="5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 fillId="0" borderId="0"/>
    <xf numFmtId="0" fontId="5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9" fontId="108" fillId="0" borderId="0" applyFont="0" applyFill="0" applyBorder="0" applyAlignment="0" applyProtection="0"/>
    <xf numFmtId="0" fontId="5" fillId="0" borderId="0"/>
    <xf numFmtId="0" fontId="55" fillId="0" borderId="0"/>
    <xf numFmtId="41" fontId="50" fillId="0" borderId="0" applyFont="0" applyFill="0" applyBorder="0" applyAlignment="0" applyProtection="0"/>
    <xf numFmtId="9" fontId="108" fillId="0" borderId="0" applyFont="0" applyFill="0" applyBorder="0" applyAlignment="0" applyProtection="0"/>
    <xf numFmtId="0" fontId="5" fillId="0" borderId="0"/>
    <xf numFmtId="0" fontId="27" fillId="0" borderId="0" applyFont="0" applyFill="0" applyBorder="0" applyAlignment="0" applyProtection="0"/>
    <xf numFmtId="0" fontId="4" fillId="0" borderId="0"/>
    <xf numFmtId="0" fontId="5" fillId="0" borderId="0"/>
    <xf numFmtId="0" fontId="27" fillId="0" borderId="0" applyFont="0" applyFill="0" applyBorder="0" applyAlignment="0" applyProtection="0"/>
    <xf numFmtId="0" fontId="27" fillId="0" borderId="0"/>
    <xf numFmtId="0" fontId="5" fillId="0" borderId="0"/>
    <xf numFmtId="0" fontId="4" fillId="0" borderId="0"/>
    <xf numFmtId="0" fontId="4" fillId="0" borderId="0"/>
    <xf numFmtId="0" fontId="4" fillId="0" borderId="0"/>
    <xf numFmtId="0" fontId="4" fillId="0" borderId="0"/>
    <xf numFmtId="0" fontId="5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55" fillId="0" borderId="0"/>
    <xf numFmtId="0" fontId="5" fillId="0" borderId="0"/>
    <xf numFmtId="9" fontId="108" fillId="0" borderId="0" applyFont="0" applyFill="0" applyBorder="0" applyAlignment="0" applyProtection="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1" fillId="0" borderId="0" applyFont="0" applyFill="0" applyBorder="0" applyAlignment="0" applyProtection="0"/>
    <xf numFmtId="0" fontId="27" fillId="0" borderId="0" applyFont="0" applyFill="0" applyBorder="0" applyAlignment="0" applyProtection="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1" fillId="0" borderId="0" applyFont="0" applyFill="0" applyBorder="0" applyAlignment="0" applyProtection="0"/>
    <xf numFmtId="9" fontId="108" fillId="0" borderId="0" applyFont="0" applyFill="0" applyBorder="0" applyAlignment="0" applyProtection="0"/>
    <xf numFmtId="9" fontId="108" fillId="0" borderId="0" applyFont="0" applyFill="0" applyBorder="0" applyAlignment="0" applyProtection="0"/>
    <xf numFmtId="9" fontId="108" fillId="0" borderId="0" applyFont="0" applyFill="0" applyBorder="0" applyAlignment="0" applyProtection="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27" fillId="0" borderId="0"/>
    <xf numFmtId="0" fontId="4" fillId="0" borderId="0"/>
    <xf numFmtId="0" fontId="27" fillId="0" borderId="0" applyFont="0" applyFill="0" applyBorder="0" applyAlignment="0" applyProtection="0"/>
    <xf numFmtId="0" fontId="27" fillId="0" borderId="0"/>
    <xf numFmtId="0" fontId="4" fillId="0" borderId="0"/>
    <xf numFmtId="0" fontId="4" fillId="0" borderId="0"/>
    <xf numFmtId="0" fontId="4" fillId="0" borderId="0"/>
    <xf numFmtId="0" fontId="27" fillId="0" borderId="0"/>
    <xf numFmtId="0" fontId="5" fillId="0" borderId="0"/>
    <xf numFmtId="0" fontId="5" fillId="0" borderId="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9" fontId="108" fillId="0" borderId="0" applyFont="0" applyFill="0" applyBorder="0" applyAlignment="0" applyProtection="0"/>
    <xf numFmtId="0" fontId="4" fillId="0" borderId="0"/>
    <xf numFmtId="0" fontId="4" fillId="0" borderId="0"/>
    <xf numFmtId="0" fontId="4" fillId="0" borderId="0"/>
    <xf numFmtId="0" fontId="5" fillId="0" borderId="0"/>
    <xf numFmtId="0" fontId="4" fillId="0" borderId="0"/>
    <xf numFmtId="0" fontId="27" fillId="0" borderId="0" applyFont="0" applyFill="0" applyBorder="0" applyAlignment="0" applyProtection="0"/>
    <xf numFmtId="0" fontId="5" fillId="0" borderId="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5" fillId="0" borderId="0"/>
    <xf numFmtId="0" fontId="55" fillId="0" borderId="0"/>
    <xf numFmtId="0" fontId="5" fillId="0" borderId="0"/>
    <xf numFmtId="0" fontId="5" fillId="0" borderId="0"/>
    <xf numFmtId="0" fontId="5" fillId="0" borderId="0"/>
    <xf numFmtId="0" fontId="5" fillId="0" borderId="0"/>
    <xf numFmtId="0" fontId="5" fillId="0" borderId="0"/>
    <xf numFmtId="9" fontId="10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5" fillId="0" borderId="0"/>
    <xf numFmtId="0" fontId="4" fillId="0" borderId="0"/>
    <xf numFmtId="0" fontId="4" fillId="0" borderId="0"/>
    <xf numFmtId="0" fontId="2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27" fillId="0" borderId="0"/>
    <xf numFmtId="0" fontId="5" fillId="0" borderId="0"/>
    <xf numFmtId="0" fontId="5" fillId="0" borderId="0"/>
    <xf numFmtId="0" fontId="4" fillId="0" borderId="0"/>
    <xf numFmtId="0" fontId="4" fillId="0" borderId="0"/>
    <xf numFmtId="0" fontId="27"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5" fillId="0" borderId="0"/>
    <xf numFmtId="0" fontId="4" fillId="0" borderId="0"/>
    <xf numFmtId="0" fontId="4" fillId="0" borderId="0"/>
    <xf numFmtId="0" fontId="4" fillId="0" borderId="0"/>
    <xf numFmtId="0" fontId="4" fillId="0" borderId="0"/>
    <xf numFmtId="0" fontId="27" fillId="0" borderId="0" applyFont="0" applyFill="0" applyBorder="0" applyAlignment="0" applyProtection="0"/>
    <xf numFmtId="0" fontId="4" fillId="0" borderId="0"/>
    <xf numFmtId="0" fontId="2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4" fillId="0" borderId="0"/>
    <xf numFmtId="0" fontId="5" fillId="0" borderId="0"/>
    <xf numFmtId="0" fontId="5" fillId="0" borderId="0"/>
    <xf numFmtId="0" fontId="5" fillId="0" borderId="0"/>
    <xf numFmtId="9" fontId="108" fillId="0" borderId="0" applyFont="0" applyFill="0" applyBorder="0" applyAlignment="0" applyProtection="0"/>
    <xf numFmtId="9" fontId="108" fillId="0" borderId="0" applyFont="0" applyFill="0" applyBorder="0" applyAlignment="0" applyProtection="0"/>
    <xf numFmtId="0" fontId="55"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08" fillId="0" borderId="0" applyFont="0" applyFill="0" applyBorder="0" applyAlignment="0" applyProtection="0"/>
    <xf numFmtId="177" fontId="5" fillId="0" borderId="0" applyFont="0" applyFill="0" applyBorder="0" applyAlignment="0" applyProtection="0"/>
    <xf numFmtId="0" fontId="5" fillId="0" borderId="0" applyFont="0" applyFill="0" applyBorder="0" applyAlignment="0" applyProtection="0"/>
    <xf numFmtId="40" fontId="7" fillId="0" borderId="0" applyFont="0" applyFill="0" applyBorder="0" applyAlignment="0" applyProtection="0"/>
    <xf numFmtId="177" fontId="5" fillId="0" borderId="0" applyFont="0" applyFill="0" applyBorder="0" applyAlignment="0" applyProtection="0"/>
    <xf numFmtId="40" fontId="7" fillId="0" borderId="0" applyFont="0" applyFill="0" applyBorder="0" applyAlignment="0" applyProtection="0"/>
    <xf numFmtId="177" fontId="5" fillId="0" borderId="0" applyFont="0" applyFill="0" applyBorder="0" applyAlignment="0" applyProtection="0"/>
    <xf numFmtId="40" fontId="7"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9" fontId="108" fillId="0" borderId="0" applyFont="0" applyFill="0" applyBorder="0" applyAlignment="0" applyProtection="0"/>
    <xf numFmtId="0" fontId="5" fillId="0" borderId="0"/>
    <xf numFmtId="0" fontId="4" fillId="0" borderId="0"/>
    <xf numFmtId="0" fontId="11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9" fontId="108" fillId="0" borderId="0" applyFont="0" applyFill="0" applyBorder="0" applyAlignment="0" applyProtection="0"/>
    <xf numFmtId="9" fontId="108" fillId="0" borderId="0" applyFont="0" applyFill="0" applyBorder="0" applyAlignment="0" applyProtection="0"/>
    <xf numFmtId="0" fontId="5"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08" fillId="0" borderId="0" applyFont="0" applyFill="0" applyBorder="0" applyAlignment="0" applyProtection="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27" fillId="0" borderId="0" applyFont="0" applyFill="0" applyBorder="0" applyAlignment="0" applyProtection="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08" fillId="0" borderId="0" applyFont="0" applyFill="0" applyBorder="0" applyAlignment="0" applyProtection="0"/>
    <xf numFmtId="9" fontId="108" fillId="0" borderId="0" applyFont="0" applyFill="0" applyBorder="0" applyAlignment="0" applyProtection="0"/>
    <xf numFmtId="9" fontId="10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08" fillId="0" borderId="0" applyFont="0" applyFill="0" applyBorder="0" applyAlignment="0" applyProtection="0"/>
    <xf numFmtId="0" fontId="4" fillId="0" borderId="0"/>
    <xf numFmtId="43" fontId="108" fillId="0" borderId="0" applyFont="0" applyFill="0" applyBorder="0" applyAlignment="0" applyProtection="0"/>
    <xf numFmtId="265" fontId="108" fillId="0" borderId="0" applyFont="0" applyFill="0" applyBorder="0" applyAlignment="0" applyProtection="0"/>
    <xf numFmtId="43" fontId="108" fillId="0" borderId="0" applyFont="0" applyFill="0" applyBorder="0" applyAlignment="0" applyProtection="0"/>
    <xf numFmtId="265" fontId="108" fillId="0" borderId="0" applyFont="0" applyFill="0" applyBorder="0" applyAlignment="0" applyProtection="0"/>
    <xf numFmtId="0" fontId="6" fillId="0" borderId="0" applyFont="0" applyFill="0" applyBorder="0" applyAlignment="0" applyProtection="0"/>
    <xf numFmtId="41" fontId="108" fillId="0" borderId="0" applyFont="0" applyFill="0" applyBorder="0" applyAlignment="0" applyProtection="0"/>
    <xf numFmtId="266" fontId="108" fillId="0" borderId="0" applyFont="0" applyFill="0" applyBorder="0" applyAlignment="0" applyProtection="0"/>
    <xf numFmtId="41" fontId="108" fillId="0" borderId="0" applyFont="0" applyFill="0" applyBorder="0" applyAlignment="0" applyProtection="0"/>
    <xf numFmtId="266" fontId="108" fillId="0" borderId="0" applyFont="0" applyFill="0" applyBorder="0" applyAlignment="0" applyProtection="0"/>
    <xf numFmtId="41" fontId="108" fillId="0" borderId="0" applyFont="0" applyFill="0" applyBorder="0" applyAlignment="0" applyProtection="0"/>
    <xf numFmtId="41" fontId="108" fillId="0" borderId="0" applyFont="0" applyFill="0" applyBorder="0" applyAlignment="0" applyProtection="0"/>
    <xf numFmtId="266" fontId="108" fillId="0" borderId="0" applyFont="0" applyFill="0" applyBorder="0" applyAlignment="0" applyProtection="0"/>
    <xf numFmtId="266" fontId="108" fillId="0" borderId="0" applyFont="0" applyFill="0" applyBorder="0" applyAlignment="0" applyProtection="0"/>
    <xf numFmtId="266" fontId="108"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265" fontId="108" fillId="0" borderId="0" applyFont="0" applyFill="0" applyBorder="0" applyAlignment="0" applyProtection="0"/>
    <xf numFmtId="265" fontId="108" fillId="0" borderId="0" applyFont="0" applyFill="0" applyBorder="0" applyAlignment="0" applyProtection="0"/>
    <xf numFmtId="265" fontId="108" fillId="0" borderId="0" applyFont="0" applyFill="0" applyBorder="0" applyAlignment="0" applyProtection="0"/>
    <xf numFmtId="0" fontId="4" fillId="0" borderId="0"/>
    <xf numFmtId="0" fontId="4"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5" fillId="0" borderId="0"/>
    <xf numFmtId="0" fontId="5" fillId="0" borderId="0"/>
    <xf numFmtId="0" fontId="5" fillId="0" borderId="0"/>
    <xf numFmtId="0" fontId="5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applyFont="0" applyFill="0" applyBorder="0" applyAlignment="0" applyProtection="0"/>
    <xf numFmtId="0" fontId="27" fillId="0" borderId="0" applyFont="0" applyFill="0" applyBorder="0" applyAlignment="0" applyProtection="0"/>
    <xf numFmtId="0" fontId="4" fillId="0" borderId="0"/>
    <xf numFmtId="0" fontId="4" fillId="0" borderId="0"/>
    <xf numFmtId="0" fontId="5" fillId="0" borderId="0"/>
    <xf numFmtId="0" fontId="5" fillId="0" borderId="0"/>
    <xf numFmtId="0" fontId="2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5" fillId="0" borderId="0"/>
    <xf numFmtId="0" fontId="4" fillId="0" borderId="0"/>
    <xf numFmtId="0" fontId="4" fillId="0" borderId="0"/>
    <xf numFmtId="0" fontId="27" fillId="0" borderId="0" applyFont="0" applyFill="0" applyBorder="0" applyAlignment="0" applyProtection="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7" fontId="5" fillId="0" borderId="0" applyFont="0" applyFill="0" applyBorder="0" applyAlignment="0" applyProtection="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2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5" fillId="0" borderId="0"/>
    <xf numFmtId="0" fontId="55" fillId="0" borderId="0"/>
    <xf numFmtId="0" fontId="5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08" fillId="0" borderId="0" applyFont="0" applyFill="0" applyBorder="0" applyAlignment="0" applyProtection="0"/>
    <xf numFmtId="0" fontId="27" fillId="0" borderId="0"/>
    <xf numFmtId="0" fontId="4" fillId="0" borderId="0"/>
    <xf numFmtId="0" fontId="55" fillId="0" borderId="0"/>
    <xf numFmtId="0" fontId="55" fillId="0" borderId="0"/>
    <xf numFmtId="0" fontId="5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5" fillId="0" borderId="0"/>
    <xf numFmtId="0" fontId="5" fillId="0" borderId="0"/>
    <xf numFmtId="0" fontId="4" fillId="0" borderId="0"/>
    <xf numFmtId="0" fontId="5"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5" fillId="0" borderId="0"/>
    <xf numFmtId="0" fontId="55" fillId="0" borderId="0"/>
    <xf numFmtId="0" fontId="5" fillId="0" borderId="0"/>
    <xf numFmtId="0" fontId="27" fillId="0" borderId="0" applyFont="0" applyFill="0" applyBorder="0" applyAlignment="0" applyProtection="0"/>
    <xf numFmtId="0" fontId="5" fillId="0" borderId="0"/>
    <xf numFmtId="0" fontId="55" fillId="0" borderId="0"/>
    <xf numFmtId="0" fontId="14" fillId="0" borderId="16"/>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27" fillId="0" borderId="0" applyFont="0" applyFill="0" applyBorder="0" applyAlignment="0" applyProtection="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5"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 fillId="0" borderId="0"/>
    <xf numFmtId="0" fontId="55" fillId="0" borderId="0"/>
    <xf numFmtId="0" fontId="55" fillId="0" borderId="0"/>
    <xf numFmtId="0" fontId="27" fillId="0" borderId="0" applyFont="0" applyFill="0" applyBorder="0" applyAlignment="0" applyProtection="0"/>
    <xf numFmtId="0" fontId="27" fillId="0" borderId="0" applyFont="0" applyFill="0" applyBorder="0" applyAlignment="0" applyProtection="0"/>
    <xf numFmtId="9" fontId="108"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1" fillId="0" borderId="0" applyFont="0" applyFill="0" applyBorder="0" applyAlignment="0" applyProtection="0"/>
    <xf numFmtId="0" fontId="5" fillId="0" borderId="0"/>
    <xf numFmtId="9" fontId="108" fillId="0" borderId="0" applyFont="0" applyFill="0" applyBorder="0" applyAlignment="0" applyProtection="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0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0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9" fontId="108" fillId="0" borderId="0" applyFont="0" applyFill="0" applyBorder="0" applyAlignment="0" applyProtection="0"/>
    <xf numFmtId="9" fontId="108" fillId="0" borderId="0" applyFont="0" applyFill="0" applyBorder="0" applyAlignment="0" applyProtection="0"/>
    <xf numFmtId="0" fontId="5" fillId="0" borderId="0"/>
    <xf numFmtId="9" fontId="108" fillId="0" borderId="0" applyFont="0" applyFill="0" applyBorder="0" applyAlignment="0" applyProtection="0"/>
    <xf numFmtId="0" fontId="5" fillId="0" borderId="0"/>
    <xf numFmtId="0" fontId="4" fillId="0" borderId="0"/>
    <xf numFmtId="0" fontId="4" fillId="0" borderId="0"/>
    <xf numFmtId="0" fontId="4" fillId="0" borderId="0"/>
    <xf numFmtId="0" fontId="2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9" fontId="108" fillId="0" borderId="0" applyFont="0" applyFill="0" applyBorder="0" applyAlignment="0" applyProtection="0"/>
    <xf numFmtId="0" fontId="4" fillId="0" borderId="0"/>
    <xf numFmtId="0" fontId="55" fillId="0" borderId="0"/>
    <xf numFmtId="0" fontId="55" fillId="0" borderId="0"/>
    <xf numFmtId="0" fontId="27" fillId="0" borderId="0"/>
    <xf numFmtId="0" fontId="4" fillId="0" borderId="0"/>
    <xf numFmtId="0" fontId="4" fillId="0" borderId="0"/>
    <xf numFmtId="0" fontId="5"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5" fillId="0" borderId="0"/>
    <xf numFmtId="0" fontId="5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5" fillId="0" borderId="0"/>
    <xf numFmtId="0" fontId="6" fillId="0" borderId="0"/>
    <xf numFmtId="226" fontId="113" fillId="0" borderId="0">
      <protection locked="0"/>
    </xf>
    <xf numFmtId="0" fontId="38" fillId="0" borderId="0">
      <protection locked="0"/>
    </xf>
    <xf numFmtId="0" fontId="38" fillId="0" borderId="0">
      <protection locked="0"/>
    </xf>
    <xf numFmtId="0" fontId="90" fillId="0" borderId="0">
      <alignment vertical="center"/>
    </xf>
    <xf numFmtId="0" fontId="90" fillId="0" borderId="0">
      <alignment vertical="center"/>
    </xf>
    <xf numFmtId="226" fontId="113" fillId="0" borderId="0">
      <protection locked="0"/>
    </xf>
    <xf numFmtId="267" fontId="35" fillId="0" borderId="0">
      <protection locked="0"/>
    </xf>
    <xf numFmtId="268" fontId="114" fillId="0" borderId="0">
      <protection locked="0"/>
    </xf>
    <xf numFmtId="268" fontId="35" fillId="0" borderId="0">
      <protection locked="0"/>
    </xf>
    <xf numFmtId="268" fontId="114" fillId="0" borderId="0">
      <protection locked="0"/>
    </xf>
    <xf numFmtId="268" fontId="35" fillId="0" borderId="0">
      <protection locked="0"/>
    </xf>
    <xf numFmtId="226" fontId="113" fillId="0" borderId="0">
      <protection locked="0"/>
    </xf>
    <xf numFmtId="0" fontId="115" fillId="0" borderId="0">
      <protection locked="0"/>
    </xf>
    <xf numFmtId="0" fontId="115" fillId="0" borderId="0">
      <protection locked="0"/>
    </xf>
    <xf numFmtId="0" fontId="115" fillId="0" borderId="0">
      <protection locked="0"/>
    </xf>
    <xf numFmtId="0" fontId="115" fillId="0" borderId="0">
      <protection locked="0"/>
    </xf>
    <xf numFmtId="0" fontId="115" fillId="0" borderId="0">
      <protection locked="0"/>
    </xf>
    <xf numFmtId="0" fontId="115" fillId="0" borderId="0">
      <protection locked="0"/>
    </xf>
    <xf numFmtId="0" fontId="115" fillId="0" borderId="0">
      <protection locked="0"/>
    </xf>
    <xf numFmtId="0" fontId="115" fillId="0" borderId="0">
      <protection locked="0"/>
    </xf>
    <xf numFmtId="269" fontId="116" fillId="0" borderId="45" applyFill="0" applyProtection="0">
      <alignment horizontal="center"/>
    </xf>
    <xf numFmtId="193" fontId="24" fillId="0" borderId="0">
      <alignment vertical="center"/>
    </xf>
    <xf numFmtId="270" fontId="25" fillId="0" borderId="0" applyFont="0" applyFill="0" applyBorder="0" applyAlignment="0" applyProtection="0">
      <alignment vertical="center"/>
    </xf>
    <xf numFmtId="271" fontId="25" fillId="0" borderId="0" applyFont="0" applyFill="0" applyBorder="0" applyAlignment="0" applyProtection="0">
      <alignment vertical="center"/>
    </xf>
    <xf numFmtId="3" fontId="35" fillId="0" borderId="0" applyFont="0" applyFill="0" applyBorder="0" applyAlignment="0" applyProtection="0"/>
    <xf numFmtId="272" fontId="117" fillId="0" borderId="0">
      <alignment vertical="center"/>
    </xf>
    <xf numFmtId="194" fontId="19" fillId="0" borderId="0">
      <alignment vertical="center"/>
    </xf>
    <xf numFmtId="194" fontId="19" fillId="0" borderId="0">
      <alignment vertical="center"/>
    </xf>
    <xf numFmtId="0" fontId="50" fillId="0" borderId="0">
      <alignment horizontal="center"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0" fontId="19" fillId="0" borderId="0">
      <alignment vertical="center"/>
    </xf>
    <xf numFmtId="194" fontId="19" fillId="0" borderId="0">
      <alignment vertical="center"/>
    </xf>
    <xf numFmtId="0" fontId="50" fillId="0" borderId="0">
      <alignment horizontal="center" vertical="center"/>
    </xf>
    <xf numFmtId="0" fontId="50" fillId="0" borderId="0">
      <alignment horizontal="center" vertical="center"/>
    </xf>
    <xf numFmtId="0" fontId="50" fillId="0" borderId="0">
      <alignment horizontal="center" vertical="center"/>
    </xf>
    <xf numFmtId="0" fontId="50" fillId="0" borderId="0">
      <alignment horizontal="center"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91" fontId="4" fillId="0" borderId="0">
      <alignment vertical="center"/>
    </xf>
    <xf numFmtId="178" fontId="4" fillId="0" borderId="0">
      <alignment vertical="center"/>
    </xf>
    <xf numFmtId="178"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273" fontId="50" fillId="0" borderId="0">
      <alignment vertical="center"/>
    </xf>
    <xf numFmtId="0" fontId="50" fillId="0" borderId="0">
      <alignment vertical="center"/>
    </xf>
    <xf numFmtId="273" fontId="50" fillId="0" borderId="0">
      <alignment vertical="center"/>
    </xf>
    <xf numFmtId="273" fontId="50" fillId="0" borderId="0">
      <alignment vertical="center"/>
    </xf>
    <xf numFmtId="273" fontId="50" fillId="0" borderId="0">
      <alignment vertical="center"/>
    </xf>
    <xf numFmtId="273" fontId="50" fillId="0" borderId="0">
      <alignment vertical="center"/>
    </xf>
    <xf numFmtId="273" fontId="50"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78" fontId="4" fillId="0" borderId="0">
      <alignment vertical="center"/>
    </xf>
    <xf numFmtId="178" fontId="4" fillId="0" borderId="0">
      <alignment vertical="center"/>
    </xf>
    <xf numFmtId="273" fontId="50" fillId="0" borderId="0">
      <alignment vertical="center"/>
    </xf>
    <xf numFmtId="250" fontId="4" fillId="0" borderId="0">
      <alignment vertical="center"/>
    </xf>
    <xf numFmtId="0" fontId="50" fillId="0" borderId="0">
      <alignment vertical="center"/>
    </xf>
    <xf numFmtId="273" fontId="50" fillId="0" borderId="0">
      <alignment vertical="center"/>
    </xf>
    <xf numFmtId="0" fontId="4" fillId="0" borderId="0">
      <alignment vertical="center"/>
    </xf>
    <xf numFmtId="250" fontId="4" fillId="0" borderId="0">
      <alignment vertical="center"/>
    </xf>
    <xf numFmtId="250" fontId="4" fillId="0" borderId="0">
      <alignment vertical="center"/>
    </xf>
    <xf numFmtId="250" fontId="4" fillId="0" borderId="0">
      <alignment vertical="center"/>
    </xf>
    <xf numFmtId="250" fontId="4" fillId="0" borderId="0">
      <alignment vertical="center"/>
    </xf>
    <xf numFmtId="250" fontId="4" fillId="0" borderId="0">
      <alignment vertical="center"/>
    </xf>
    <xf numFmtId="273" fontId="50" fillId="0" borderId="0">
      <alignment vertical="center"/>
    </xf>
    <xf numFmtId="273" fontId="50" fillId="0" borderId="0">
      <alignment vertical="center"/>
    </xf>
    <xf numFmtId="273" fontId="50" fillId="0" borderId="0">
      <alignment vertical="center"/>
    </xf>
    <xf numFmtId="273" fontId="50" fillId="0" borderId="0">
      <alignment vertical="center"/>
    </xf>
    <xf numFmtId="178" fontId="4" fillId="0" borderId="0">
      <alignment vertical="center"/>
    </xf>
    <xf numFmtId="178" fontId="4" fillId="0" borderId="0">
      <alignment vertical="center"/>
    </xf>
    <xf numFmtId="0" fontId="50" fillId="0" borderId="0">
      <alignment vertical="center"/>
    </xf>
    <xf numFmtId="273" fontId="50" fillId="0" borderId="0">
      <alignment vertical="center"/>
    </xf>
    <xf numFmtId="273" fontId="50" fillId="0" borderId="0">
      <alignment vertical="center"/>
    </xf>
    <xf numFmtId="273" fontId="50" fillId="0" borderId="0">
      <alignment vertical="center"/>
    </xf>
    <xf numFmtId="273" fontId="50" fillId="0" borderId="0">
      <alignment vertical="center"/>
    </xf>
    <xf numFmtId="273" fontId="50" fillId="0" borderId="0">
      <alignment vertical="center"/>
    </xf>
    <xf numFmtId="250" fontId="4" fillId="0" borderId="0">
      <alignment vertical="center"/>
    </xf>
    <xf numFmtId="0" fontId="50" fillId="0" borderId="0">
      <alignment vertical="center"/>
    </xf>
    <xf numFmtId="273" fontId="50" fillId="0" borderId="0">
      <alignment vertical="center"/>
    </xf>
    <xf numFmtId="0" fontId="4" fillId="0" borderId="0">
      <alignment vertical="center"/>
    </xf>
    <xf numFmtId="250" fontId="4" fillId="0" borderId="0">
      <alignment vertical="center"/>
    </xf>
    <xf numFmtId="250" fontId="4" fillId="0" borderId="0">
      <alignment vertical="center"/>
    </xf>
    <xf numFmtId="250" fontId="4" fillId="0" borderId="0">
      <alignment vertical="center"/>
    </xf>
    <xf numFmtId="250" fontId="4" fillId="0" borderId="0">
      <alignment vertical="center"/>
    </xf>
    <xf numFmtId="250" fontId="4" fillId="0" borderId="0">
      <alignment vertical="center"/>
    </xf>
    <xf numFmtId="273" fontId="50" fillId="0" borderId="0">
      <alignment vertical="center"/>
    </xf>
    <xf numFmtId="273" fontId="50" fillId="0" borderId="0">
      <alignment vertical="center"/>
    </xf>
    <xf numFmtId="273" fontId="50" fillId="0" borderId="0">
      <alignment vertical="center"/>
    </xf>
    <xf numFmtId="273" fontId="50" fillId="0" borderId="0">
      <alignment vertical="center"/>
    </xf>
    <xf numFmtId="273" fontId="50"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178" fontId="4" fillId="0" borderId="0">
      <alignment vertical="center"/>
    </xf>
    <xf numFmtId="0" fontId="50" fillId="0" borderId="0">
      <alignment horizontal="center" vertical="center"/>
    </xf>
    <xf numFmtId="3" fontId="32" fillId="0" borderId="12">
      <alignment horizontal="right" vertical="center"/>
    </xf>
    <xf numFmtId="0" fontId="50" fillId="0" borderId="0">
      <alignment horizontal="center" vertical="center"/>
    </xf>
    <xf numFmtId="3" fontId="32" fillId="0" borderId="12">
      <alignment horizontal="right" vertical="center"/>
    </xf>
    <xf numFmtId="0" fontId="50" fillId="0" borderId="0">
      <alignment horizontal="center" vertical="center"/>
    </xf>
    <xf numFmtId="0" fontId="50" fillId="0" borderId="0">
      <alignment horizontal="center" vertical="center"/>
    </xf>
    <xf numFmtId="0" fontId="90" fillId="0" borderId="0"/>
    <xf numFmtId="0" fontId="90" fillId="0" borderId="0"/>
    <xf numFmtId="3" fontId="32" fillId="0" borderId="12">
      <alignment horizontal="right" vertical="center"/>
    </xf>
    <xf numFmtId="0" fontId="50" fillId="0" borderId="0">
      <alignment horizontal="center"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194" fontId="19" fillId="0" borderId="0">
      <alignment vertical="center"/>
    </xf>
    <xf numFmtId="0" fontId="50" fillId="0" borderId="0">
      <alignment horizontal="center" vertical="center"/>
    </xf>
    <xf numFmtId="0" fontId="50" fillId="0" borderId="0">
      <alignment horizontal="center" vertical="center"/>
    </xf>
    <xf numFmtId="0" fontId="50" fillId="0" borderId="0">
      <alignment horizontal="center"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0" fontId="90" fillId="0" borderId="0"/>
    <xf numFmtId="3" fontId="32" fillId="0" borderId="12">
      <alignment horizontal="right" vertical="center"/>
    </xf>
    <xf numFmtId="0" fontId="50" fillId="0" borderId="0">
      <alignment horizontal="center" vertical="center"/>
    </xf>
    <xf numFmtId="0" fontId="50" fillId="0" borderId="0">
      <alignment horizontal="center" vertical="center"/>
    </xf>
    <xf numFmtId="0" fontId="50" fillId="0" borderId="0">
      <alignment horizontal="center" vertical="center"/>
    </xf>
    <xf numFmtId="194" fontId="19" fillId="0" borderId="0">
      <alignment vertical="center"/>
    </xf>
    <xf numFmtId="3" fontId="32" fillId="0" borderId="12">
      <alignment horizontal="right" vertical="center"/>
    </xf>
    <xf numFmtId="41" fontId="6" fillId="0" borderId="0">
      <alignment horizontal="center" vertical="center"/>
    </xf>
    <xf numFmtId="274" fontId="6" fillId="0" borderId="0">
      <alignment horizontal="center" vertical="center"/>
    </xf>
    <xf numFmtId="195" fontId="118" fillId="0" borderId="0">
      <alignment horizontal="center" vertical="center"/>
    </xf>
    <xf numFmtId="0" fontId="50" fillId="0" borderId="0">
      <alignment horizontal="center" vertical="center"/>
    </xf>
    <xf numFmtId="0" fontId="90" fillId="0" borderId="0"/>
    <xf numFmtId="0" fontId="50" fillId="0" borderId="0">
      <alignment horizontal="center"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0" fontId="90" fillId="0" borderId="0"/>
    <xf numFmtId="194" fontId="19" fillId="0" borderId="0">
      <alignment vertical="center"/>
    </xf>
    <xf numFmtId="0" fontId="90" fillId="0" borderId="0"/>
    <xf numFmtId="0" fontId="50" fillId="0" borderId="0">
      <alignment horizontal="center" vertical="center"/>
    </xf>
    <xf numFmtId="194" fontId="19" fillId="0" borderId="0">
      <alignment vertical="center"/>
    </xf>
    <xf numFmtId="3" fontId="32" fillId="0" borderId="12">
      <alignment horizontal="right" vertical="center"/>
    </xf>
    <xf numFmtId="3" fontId="32" fillId="0" borderId="12">
      <alignment horizontal="right" vertical="center"/>
    </xf>
    <xf numFmtId="3" fontId="32" fillId="0" borderId="12">
      <alignment horizontal="right" vertical="center"/>
    </xf>
    <xf numFmtId="0" fontId="119" fillId="0" borderId="0"/>
    <xf numFmtId="0" fontId="25" fillId="0" borderId="0">
      <alignment vertical="center"/>
    </xf>
    <xf numFmtId="0" fontId="25" fillId="0" borderId="0">
      <alignment vertical="center"/>
    </xf>
    <xf numFmtId="38" fontId="20" fillId="0" borderId="3">
      <alignment horizontal="right" vertical="center"/>
      <protection locked="0"/>
    </xf>
    <xf numFmtId="0" fontId="118" fillId="0" borderId="0">
      <alignment horizontal="centerContinuous"/>
    </xf>
    <xf numFmtId="226" fontId="69" fillId="0" borderId="0">
      <protection locked="0"/>
    </xf>
    <xf numFmtId="226" fontId="69" fillId="0" borderId="0">
      <protection locked="0"/>
    </xf>
    <xf numFmtId="2" fontId="32" fillId="0" borderId="12">
      <alignment horizontal="right" vertical="center"/>
    </xf>
    <xf numFmtId="2" fontId="32" fillId="0" borderId="12">
      <alignment horizontal="right" vertical="center"/>
    </xf>
    <xf numFmtId="2" fontId="32" fillId="0" borderId="12">
      <alignment horizontal="right" vertical="center"/>
    </xf>
    <xf numFmtId="0" fontId="120" fillId="12" borderId="0" applyNumberFormat="0" applyBorder="0" applyAlignment="0" applyProtection="0">
      <alignment vertical="center"/>
    </xf>
    <xf numFmtId="0" fontId="120" fillId="12" borderId="0" applyNumberFormat="0" applyBorder="0" applyAlignment="0" applyProtection="0">
      <alignment vertical="center"/>
    </xf>
    <xf numFmtId="0" fontId="120" fillId="13" borderId="0" applyNumberFormat="0" applyBorder="0" applyAlignment="0" applyProtection="0">
      <alignment vertical="center"/>
    </xf>
    <xf numFmtId="0" fontId="120" fillId="13" borderId="0" applyNumberFormat="0" applyBorder="0" applyAlignment="0" applyProtection="0">
      <alignment vertical="center"/>
    </xf>
    <xf numFmtId="0" fontId="120" fillId="14" borderId="0" applyNumberFormat="0" applyBorder="0" applyAlignment="0" applyProtection="0">
      <alignment vertical="center"/>
    </xf>
    <xf numFmtId="0" fontId="120" fillId="14" borderId="0" applyNumberFormat="0" applyBorder="0" applyAlignment="0" applyProtection="0">
      <alignment vertical="center"/>
    </xf>
    <xf numFmtId="0" fontId="120" fillId="15" borderId="0" applyNumberFormat="0" applyBorder="0" applyAlignment="0" applyProtection="0">
      <alignment vertical="center"/>
    </xf>
    <xf numFmtId="0" fontId="120" fillId="15" borderId="0" applyNumberFormat="0" applyBorder="0" applyAlignment="0" applyProtection="0">
      <alignment vertical="center"/>
    </xf>
    <xf numFmtId="0" fontId="120" fillId="16" borderId="0" applyNumberFormat="0" applyBorder="0" applyAlignment="0" applyProtection="0">
      <alignment vertical="center"/>
    </xf>
    <xf numFmtId="0" fontId="120" fillId="16" borderId="0" applyNumberFormat="0" applyBorder="0" applyAlignment="0" applyProtection="0">
      <alignment vertical="center"/>
    </xf>
    <xf numFmtId="0" fontId="120" fillId="17" borderId="0" applyNumberFormat="0" applyBorder="0" applyAlignment="0" applyProtection="0">
      <alignment vertical="center"/>
    </xf>
    <xf numFmtId="0" fontId="120" fillId="17" borderId="0" applyNumberFormat="0" applyBorder="0" applyAlignment="0" applyProtection="0">
      <alignment vertical="center"/>
    </xf>
    <xf numFmtId="193" fontId="25" fillId="0" borderId="39">
      <alignment vertical="center"/>
    </xf>
    <xf numFmtId="226" fontId="113" fillId="0" borderId="0">
      <protection locked="0"/>
    </xf>
    <xf numFmtId="0" fontId="38" fillId="0" borderId="0">
      <protection locked="0"/>
    </xf>
    <xf numFmtId="0" fontId="38" fillId="0" borderId="0">
      <protection locked="0"/>
    </xf>
    <xf numFmtId="0" fontId="4" fillId="0" borderId="0" applyNumberFormat="0" applyFont="0" applyFill="0" applyBorder="0" applyAlignment="0" applyProtection="0"/>
    <xf numFmtId="0" fontId="120" fillId="18" borderId="0" applyNumberFormat="0" applyBorder="0" applyAlignment="0" applyProtection="0">
      <alignment vertical="center"/>
    </xf>
    <xf numFmtId="0" fontId="120" fillId="18" borderId="0" applyNumberFormat="0" applyBorder="0" applyAlignment="0" applyProtection="0">
      <alignment vertical="center"/>
    </xf>
    <xf numFmtId="0" fontId="120" fillId="19" borderId="0" applyNumberFormat="0" applyBorder="0" applyAlignment="0" applyProtection="0">
      <alignment vertical="center"/>
    </xf>
    <xf numFmtId="0" fontId="120" fillId="19" borderId="0" applyNumberFormat="0" applyBorder="0" applyAlignment="0" applyProtection="0">
      <alignment vertical="center"/>
    </xf>
    <xf numFmtId="0" fontId="120" fillId="20" borderId="0" applyNumberFormat="0" applyBorder="0" applyAlignment="0" applyProtection="0">
      <alignment vertical="center"/>
    </xf>
    <xf numFmtId="0" fontId="120" fillId="20" borderId="0" applyNumberFormat="0" applyBorder="0" applyAlignment="0" applyProtection="0">
      <alignment vertical="center"/>
    </xf>
    <xf numFmtId="0" fontId="120" fillId="15" borderId="0" applyNumberFormat="0" applyBorder="0" applyAlignment="0" applyProtection="0">
      <alignment vertical="center"/>
    </xf>
    <xf numFmtId="0" fontId="120" fillId="15" borderId="0" applyNumberFormat="0" applyBorder="0" applyAlignment="0" applyProtection="0">
      <alignment vertical="center"/>
    </xf>
    <xf numFmtId="0" fontId="120" fillId="18" borderId="0" applyNumberFormat="0" applyBorder="0" applyAlignment="0" applyProtection="0">
      <alignment vertical="center"/>
    </xf>
    <xf numFmtId="0" fontId="120" fillId="18" borderId="0" applyNumberFormat="0" applyBorder="0" applyAlignment="0" applyProtection="0">
      <alignment vertical="center"/>
    </xf>
    <xf numFmtId="0" fontId="120" fillId="21" borderId="0" applyNumberFormat="0" applyBorder="0" applyAlignment="0" applyProtection="0">
      <alignment vertical="center"/>
    </xf>
    <xf numFmtId="0" fontId="120" fillId="21" borderId="0" applyNumberFormat="0" applyBorder="0" applyAlignment="0" applyProtection="0">
      <alignment vertical="center"/>
    </xf>
    <xf numFmtId="9" fontId="6" fillId="0" borderId="0">
      <protection locked="0"/>
    </xf>
    <xf numFmtId="0" fontId="121" fillId="22" borderId="0" applyNumberFormat="0" applyBorder="0" applyAlignment="0" applyProtection="0">
      <alignment vertical="center"/>
    </xf>
    <xf numFmtId="0" fontId="121" fillId="22" borderId="0" applyNumberFormat="0" applyBorder="0" applyAlignment="0" applyProtection="0">
      <alignment vertical="center"/>
    </xf>
    <xf numFmtId="0" fontId="121" fillId="19" borderId="0" applyNumberFormat="0" applyBorder="0" applyAlignment="0" applyProtection="0">
      <alignment vertical="center"/>
    </xf>
    <xf numFmtId="0" fontId="121" fillId="19" borderId="0" applyNumberFormat="0" applyBorder="0" applyAlignment="0" applyProtection="0">
      <alignment vertical="center"/>
    </xf>
    <xf numFmtId="0" fontId="121" fillId="20" borderId="0" applyNumberFormat="0" applyBorder="0" applyAlignment="0" applyProtection="0">
      <alignment vertical="center"/>
    </xf>
    <xf numFmtId="0" fontId="121" fillId="20" borderId="0" applyNumberFormat="0" applyBorder="0" applyAlignment="0" applyProtection="0">
      <alignment vertical="center"/>
    </xf>
    <xf numFmtId="0" fontId="121" fillId="23" borderId="0" applyNumberFormat="0" applyBorder="0" applyAlignment="0" applyProtection="0">
      <alignment vertical="center"/>
    </xf>
    <xf numFmtId="0" fontId="121" fillId="23" borderId="0" applyNumberFormat="0" applyBorder="0" applyAlignment="0" applyProtection="0">
      <alignment vertical="center"/>
    </xf>
    <xf numFmtId="0" fontId="121" fillId="24" borderId="0" applyNumberFormat="0" applyBorder="0" applyAlignment="0" applyProtection="0">
      <alignment vertical="center"/>
    </xf>
    <xf numFmtId="0" fontId="121" fillId="24" borderId="0" applyNumberFormat="0" applyBorder="0" applyAlignment="0" applyProtection="0">
      <alignment vertical="center"/>
    </xf>
    <xf numFmtId="0" fontId="121" fillId="25" borderId="0" applyNumberFormat="0" applyBorder="0" applyAlignment="0" applyProtection="0">
      <alignment vertical="center"/>
    </xf>
    <xf numFmtId="0" fontId="121" fillId="25" borderId="0" applyNumberFormat="0" applyBorder="0" applyAlignment="0" applyProtection="0">
      <alignment vertical="center"/>
    </xf>
    <xf numFmtId="193" fontId="24" fillId="0" borderId="39">
      <alignment vertical="center"/>
    </xf>
    <xf numFmtId="0" fontId="6" fillId="0" borderId="0"/>
    <xf numFmtId="0" fontId="24" fillId="0" borderId="39">
      <alignment vertical="center"/>
    </xf>
    <xf numFmtId="193" fontId="24" fillId="0" borderId="39">
      <alignment vertical="center"/>
    </xf>
    <xf numFmtId="193" fontId="24" fillId="0" borderId="39">
      <alignment vertical="center"/>
    </xf>
    <xf numFmtId="193" fontId="24" fillId="0" borderId="39">
      <alignment vertical="center"/>
    </xf>
    <xf numFmtId="193" fontId="24" fillId="0" borderId="39">
      <alignment vertical="center"/>
    </xf>
    <xf numFmtId="193" fontId="24" fillId="0" borderId="39">
      <alignment vertical="center"/>
    </xf>
    <xf numFmtId="0" fontId="71" fillId="0" borderId="46">
      <alignment horizontal="center" vertical="center"/>
    </xf>
    <xf numFmtId="228" fontId="122" fillId="0" borderId="1">
      <alignment vertical="center"/>
    </xf>
    <xf numFmtId="0" fontId="4" fillId="0" borderId="0">
      <protection locked="0"/>
    </xf>
    <xf numFmtId="0" fontId="33" fillId="0" borderId="0"/>
    <xf numFmtId="236" fontId="4" fillId="0" borderId="1">
      <alignment vertical="center"/>
    </xf>
    <xf numFmtId="0" fontId="4" fillId="0" borderId="0">
      <protection locked="0"/>
    </xf>
    <xf numFmtId="176" fontId="76" fillId="0" borderId="0" applyFont="0" applyFill="0" applyBorder="0" applyAlignment="0" applyProtection="0"/>
    <xf numFmtId="177" fontId="76" fillId="0" borderId="0" applyFont="0" applyFill="0" applyBorder="0" applyAlignment="0" applyProtection="0"/>
    <xf numFmtId="0" fontId="4" fillId="0" borderId="0">
      <protection locked="0"/>
    </xf>
    <xf numFmtId="0" fontId="4" fillId="0" borderId="0">
      <protection locked="0"/>
    </xf>
    <xf numFmtId="0" fontId="4" fillId="0" borderId="0">
      <protection locked="0"/>
    </xf>
    <xf numFmtId="0" fontId="4" fillId="0" borderId="0">
      <protection locked="0"/>
    </xf>
    <xf numFmtId="0" fontId="50" fillId="0" borderId="47">
      <alignment horizontal="center" vertical="center"/>
    </xf>
    <xf numFmtId="226" fontId="38" fillId="0" borderId="0">
      <protection locked="0"/>
    </xf>
    <xf numFmtId="0" fontId="4" fillId="0" borderId="0">
      <protection locked="0"/>
    </xf>
    <xf numFmtId="0" fontId="4" fillId="0" borderId="0">
      <protection locked="0"/>
    </xf>
    <xf numFmtId="226" fontId="38" fillId="0" borderId="0">
      <protection locked="0"/>
    </xf>
    <xf numFmtId="0" fontId="4" fillId="0" borderId="0">
      <protection locked="0"/>
    </xf>
    <xf numFmtId="226" fontId="38" fillId="0" borderId="0">
      <protection locked="0"/>
    </xf>
    <xf numFmtId="226" fontId="69" fillId="0" borderId="0">
      <protection locked="0"/>
    </xf>
    <xf numFmtId="40" fontId="6" fillId="0" borderId="0">
      <protection locked="0"/>
    </xf>
    <xf numFmtId="40" fontId="6" fillId="0" borderId="0">
      <protection locked="0"/>
    </xf>
    <xf numFmtId="226" fontId="69" fillId="0" borderId="0">
      <protection locked="0"/>
    </xf>
    <xf numFmtId="226" fontId="69" fillId="0" borderId="0">
      <protection locked="0"/>
    </xf>
    <xf numFmtId="0" fontId="4" fillId="0" borderId="0">
      <protection locked="0"/>
    </xf>
    <xf numFmtId="197" fontId="34" fillId="0" borderId="0" applyFont="0" applyFill="0" applyBorder="0" applyAlignment="0" applyProtection="0"/>
    <xf numFmtId="197" fontId="35" fillId="0" borderId="0" applyFont="0" applyFill="0" applyBorder="0" applyAlignment="0" applyProtection="0"/>
    <xf numFmtId="197" fontId="114" fillId="0" borderId="0" applyFont="0" applyFill="0" applyBorder="0" applyAlignment="0" applyProtection="0"/>
    <xf numFmtId="42" fontId="123" fillId="0" borderId="0" applyFont="0" applyFill="0" applyBorder="0" applyAlignment="0" applyProtection="0"/>
    <xf numFmtId="42" fontId="124" fillId="0" borderId="0" applyFont="0" applyFill="0" applyBorder="0" applyAlignment="0" applyProtection="0"/>
    <xf numFmtId="197" fontId="35" fillId="0" borderId="0" applyFont="0" applyFill="0" applyBorder="0" applyAlignment="0" applyProtection="0"/>
    <xf numFmtId="197" fontId="114" fillId="0" borderId="0" applyFont="0" applyFill="0" applyBorder="0" applyAlignment="0" applyProtection="0"/>
    <xf numFmtId="197" fontId="35" fillId="0" borderId="0" applyFont="0" applyFill="0" applyBorder="0" applyAlignment="0" applyProtection="0"/>
    <xf numFmtId="197" fontId="114" fillId="0" borderId="0" applyFont="0" applyFill="0" applyBorder="0" applyAlignment="0" applyProtection="0"/>
    <xf numFmtId="197" fontId="123" fillId="0" borderId="0" applyFont="0" applyFill="0" applyBorder="0" applyAlignment="0" applyProtection="0"/>
    <xf numFmtId="275" fontId="114" fillId="0" borderId="0" applyFont="0" applyFill="0" applyBorder="0" applyAlignment="0" applyProtection="0"/>
    <xf numFmtId="0" fontId="35" fillId="0" borderId="0" applyFont="0" applyFill="0" applyBorder="0" applyAlignment="0" applyProtection="0"/>
    <xf numFmtId="0" fontId="34" fillId="0" borderId="0" applyFont="0" applyFill="0" applyBorder="0" applyAlignment="0" applyProtection="0"/>
    <xf numFmtId="0" fontId="35" fillId="0" borderId="0" applyFont="0" applyFill="0" applyBorder="0" applyAlignment="0" applyProtection="0"/>
    <xf numFmtId="197" fontId="114" fillId="0" borderId="0" applyFont="0" applyFill="0" applyBorder="0" applyAlignment="0" applyProtection="0"/>
    <xf numFmtId="42" fontId="123" fillId="0" borderId="0" applyFont="0" applyFill="0" applyBorder="0" applyAlignment="0" applyProtection="0"/>
    <xf numFmtId="42" fontId="124" fillId="0" borderId="0" applyFont="0" applyFill="0" applyBorder="0" applyAlignment="0" applyProtection="0"/>
    <xf numFmtId="0" fontId="35" fillId="0" borderId="0" applyFont="0" applyFill="0" applyBorder="0" applyAlignment="0" applyProtection="0"/>
    <xf numFmtId="197" fontId="124" fillId="0" borderId="0" applyFont="0" applyFill="0" applyBorder="0" applyAlignment="0" applyProtection="0"/>
    <xf numFmtId="197" fontId="35" fillId="0" borderId="0" applyFont="0" applyFill="0" applyBorder="0" applyAlignment="0" applyProtection="0"/>
    <xf numFmtId="197" fontId="114" fillId="0" borderId="0" applyFont="0" applyFill="0" applyBorder="0" applyAlignment="0" applyProtection="0"/>
    <xf numFmtId="0" fontId="35" fillId="0" borderId="0" applyFont="0" applyFill="0" applyBorder="0" applyAlignment="0" applyProtection="0"/>
    <xf numFmtId="276" fontId="114" fillId="0" borderId="0" applyFont="0" applyFill="0" applyBorder="0" applyAlignment="0" applyProtection="0"/>
    <xf numFmtId="277" fontId="35" fillId="0" borderId="0" applyFont="0" applyFill="0" applyBorder="0" applyAlignment="0" applyProtection="0"/>
    <xf numFmtId="277" fontId="114" fillId="0" borderId="0" applyFont="0" applyFill="0" applyBorder="0" applyAlignment="0" applyProtection="0"/>
    <xf numFmtId="278" fontId="5" fillId="0" borderId="0" applyFont="0" applyFill="0" applyBorder="0" applyAlignment="0" applyProtection="0"/>
    <xf numFmtId="278" fontId="5" fillId="0" borderId="0" applyFont="0" applyFill="0" applyBorder="0" applyAlignment="0" applyProtection="0"/>
    <xf numFmtId="197" fontId="124" fillId="0" borderId="0" applyFont="0" applyFill="0" applyBorder="0" applyAlignment="0" applyProtection="0"/>
    <xf numFmtId="0" fontId="4" fillId="0" borderId="0">
      <protection locked="0"/>
    </xf>
    <xf numFmtId="0" fontId="4" fillId="0" borderId="0">
      <protection locked="0"/>
    </xf>
    <xf numFmtId="226" fontId="69" fillId="0" borderId="0">
      <protection locked="0"/>
    </xf>
    <xf numFmtId="198" fontId="35" fillId="0" borderId="0" applyFont="0" applyFill="0" applyBorder="0" applyAlignment="0" applyProtection="0"/>
    <xf numFmtId="198" fontId="114" fillId="0" borderId="0" applyFont="0" applyFill="0" applyBorder="0" applyAlignment="0" applyProtection="0"/>
    <xf numFmtId="44" fontId="123" fillId="0" borderId="0" applyFont="0" applyFill="0" applyBorder="0" applyAlignment="0" applyProtection="0"/>
    <xf numFmtId="44" fontId="124" fillId="0" borderId="0" applyFont="0" applyFill="0" applyBorder="0" applyAlignment="0" applyProtection="0"/>
    <xf numFmtId="198" fontId="35" fillId="0" borderId="0" applyFont="0" applyFill="0" applyBorder="0" applyAlignment="0" applyProtection="0"/>
    <xf numFmtId="198" fontId="114" fillId="0" borderId="0" applyFont="0" applyFill="0" applyBorder="0" applyAlignment="0" applyProtection="0"/>
    <xf numFmtId="198" fontId="35" fillId="0" borderId="0" applyFont="0" applyFill="0" applyBorder="0" applyAlignment="0" applyProtection="0"/>
    <xf numFmtId="198" fontId="114" fillId="0" borderId="0" applyFont="0" applyFill="0" applyBorder="0" applyAlignment="0" applyProtection="0"/>
    <xf numFmtId="198" fontId="123" fillId="0" borderId="0" applyFont="0" applyFill="0" applyBorder="0" applyAlignment="0" applyProtection="0"/>
    <xf numFmtId="279" fontId="114" fillId="0" borderId="0" applyFont="0" applyFill="0" applyBorder="0" applyAlignment="0" applyProtection="0"/>
    <xf numFmtId="0" fontId="35" fillId="0" borderId="0" applyFont="0" applyFill="0" applyBorder="0" applyAlignment="0" applyProtection="0"/>
    <xf numFmtId="0" fontId="34" fillId="0" borderId="0" applyFont="0" applyFill="0" applyBorder="0" applyAlignment="0" applyProtection="0"/>
    <xf numFmtId="0" fontId="35" fillId="0" borderId="0" applyFont="0" applyFill="0" applyBorder="0" applyAlignment="0" applyProtection="0"/>
    <xf numFmtId="198" fontId="114" fillId="0" borderId="0" applyFont="0" applyFill="0" applyBorder="0" applyAlignment="0" applyProtection="0"/>
    <xf numFmtId="44" fontId="123" fillId="0" borderId="0" applyFont="0" applyFill="0" applyBorder="0" applyAlignment="0" applyProtection="0"/>
    <xf numFmtId="44" fontId="124" fillId="0" borderId="0" applyFont="0" applyFill="0" applyBorder="0" applyAlignment="0" applyProtection="0"/>
    <xf numFmtId="0" fontId="35" fillId="0" borderId="0" applyFont="0" applyFill="0" applyBorder="0" applyAlignment="0" applyProtection="0"/>
    <xf numFmtId="198" fontId="124" fillId="0" borderId="0" applyFont="0" applyFill="0" applyBorder="0" applyAlignment="0" applyProtection="0"/>
    <xf numFmtId="198" fontId="35" fillId="0" borderId="0" applyFont="0" applyFill="0" applyBorder="0" applyAlignment="0" applyProtection="0"/>
    <xf numFmtId="198" fontId="114" fillId="0" borderId="0" applyFont="0" applyFill="0" applyBorder="0" applyAlignment="0" applyProtection="0"/>
    <xf numFmtId="0" fontId="35" fillId="0" borderId="0" applyFont="0" applyFill="0" applyBorder="0" applyAlignment="0" applyProtection="0"/>
    <xf numFmtId="264" fontId="114" fillId="0" borderId="0" applyFont="0" applyFill="0" applyBorder="0" applyAlignment="0" applyProtection="0"/>
    <xf numFmtId="280" fontId="35" fillId="0" borderId="0" applyFont="0" applyFill="0" applyBorder="0" applyAlignment="0" applyProtection="0"/>
    <xf numFmtId="280" fontId="114" fillId="0" borderId="0" applyFont="0" applyFill="0" applyBorder="0" applyAlignment="0" applyProtection="0"/>
    <xf numFmtId="213" fontId="5" fillId="0" borderId="0" applyFont="0" applyFill="0" applyBorder="0" applyAlignment="0" applyProtection="0"/>
    <xf numFmtId="213" fontId="5" fillId="0" borderId="0" applyFont="0" applyFill="0" applyBorder="0" applyAlignment="0" applyProtection="0"/>
    <xf numFmtId="198" fontId="124" fillId="0" borderId="0" applyFont="0" applyFill="0" applyBorder="0" applyAlignment="0" applyProtection="0"/>
    <xf numFmtId="0" fontId="4" fillId="0" borderId="0">
      <protection locked="0"/>
    </xf>
    <xf numFmtId="0" fontId="4" fillId="0" borderId="0">
      <protection locked="0"/>
    </xf>
    <xf numFmtId="226" fontId="38" fillId="0" borderId="0">
      <protection locked="0"/>
    </xf>
    <xf numFmtId="197" fontId="76" fillId="0" borderId="0" applyFont="0" applyFill="0" applyBorder="0" applyAlignment="0" applyProtection="0"/>
    <xf numFmtId="226" fontId="38" fillId="0" borderId="0">
      <protection locked="0"/>
    </xf>
    <xf numFmtId="198" fontId="76" fillId="0" borderId="0" applyFont="0" applyFill="0" applyBorder="0" applyAlignment="0" applyProtection="0"/>
    <xf numFmtId="0" fontId="4" fillId="0" borderId="0">
      <protection locked="0"/>
    </xf>
    <xf numFmtId="0" fontId="4" fillId="0" borderId="0">
      <protection locked="0"/>
    </xf>
    <xf numFmtId="0" fontId="4" fillId="0" borderId="0">
      <protection locked="0"/>
    </xf>
    <xf numFmtId="0" fontId="4" fillId="0" borderId="0">
      <protection locked="0"/>
    </xf>
    <xf numFmtId="226" fontId="113" fillId="0" borderId="0">
      <protection locked="0"/>
    </xf>
    <xf numFmtId="189" fontId="114" fillId="0" borderId="0">
      <protection locked="0"/>
    </xf>
    <xf numFmtId="281" fontId="35" fillId="0" borderId="0">
      <protection locked="0"/>
    </xf>
    <xf numFmtId="0" fontId="7" fillId="0" borderId="0"/>
    <xf numFmtId="0" fontId="7" fillId="0" borderId="0"/>
    <xf numFmtId="0" fontId="35" fillId="0" borderId="0"/>
    <xf numFmtId="0" fontId="125" fillId="0" borderId="0"/>
    <xf numFmtId="0" fontId="125" fillId="0" borderId="0"/>
    <xf numFmtId="226" fontId="69" fillId="0" borderId="0">
      <protection locked="0"/>
    </xf>
    <xf numFmtId="0" fontId="4" fillId="0" borderId="0">
      <protection locked="0"/>
    </xf>
    <xf numFmtId="226" fontId="69" fillId="0" borderId="0">
      <protection locked="0"/>
    </xf>
    <xf numFmtId="226" fontId="69" fillId="0" borderId="0">
      <protection locked="0"/>
    </xf>
    <xf numFmtId="226" fontId="69" fillId="0" borderId="0">
      <protection locked="0"/>
    </xf>
    <xf numFmtId="176" fontId="34" fillId="0" borderId="0" applyFont="0" applyFill="0" applyBorder="0" applyAlignment="0" applyProtection="0"/>
    <xf numFmtId="176" fontId="35" fillId="0" borderId="0" applyFont="0" applyFill="0" applyBorder="0" applyAlignment="0" applyProtection="0"/>
    <xf numFmtId="176" fontId="114" fillId="0" borderId="0" applyFont="0" applyFill="0" applyBorder="0" applyAlignment="0" applyProtection="0"/>
    <xf numFmtId="41" fontId="123" fillId="0" borderId="0" applyFont="0" applyFill="0" applyBorder="0" applyAlignment="0" applyProtection="0"/>
    <xf numFmtId="41" fontId="124" fillId="0" borderId="0" applyFont="0" applyFill="0" applyBorder="0" applyAlignment="0" applyProtection="0"/>
    <xf numFmtId="176" fontId="35" fillId="0" borderId="0" applyFont="0" applyFill="0" applyBorder="0" applyAlignment="0" applyProtection="0"/>
    <xf numFmtId="176" fontId="114" fillId="0" borderId="0" applyFont="0" applyFill="0" applyBorder="0" applyAlignment="0" applyProtection="0"/>
    <xf numFmtId="176" fontId="35" fillId="0" borderId="0" applyFont="0" applyFill="0" applyBorder="0" applyAlignment="0" applyProtection="0"/>
    <xf numFmtId="176" fontId="114" fillId="0" borderId="0" applyFont="0" applyFill="0" applyBorder="0" applyAlignment="0" applyProtection="0"/>
    <xf numFmtId="176" fontId="123" fillId="0" borderId="0" applyFont="0" applyFill="0" applyBorder="0" applyAlignment="0" applyProtection="0"/>
    <xf numFmtId="282" fontId="114" fillId="0" borderId="0" applyFont="0" applyFill="0" applyBorder="0" applyAlignment="0" applyProtection="0"/>
    <xf numFmtId="0" fontId="6" fillId="0" borderId="0" applyFont="0" applyFill="0" applyBorder="0" applyAlignment="0" applyProtection="0"/>
    <xf numFmtId="0" fontId="34" fillId="0" borderId="0" applyFont="0" applyFill="0" applyBorder="0" applyAlignment="0" applyProtection="0"/>
    <xf numFmtId="0" fontId="35" fillId="0" borderId="0" applyFont="0" applyFill="0" applyBorder="0" applyAlignment="0" applyProtection="0"/>
    <xf numFmtId="176" fontId="114" fillId="0" borderId="0" applyFont="0" applyFill="0" applyBorder="0" applyAlignment="0" applyProtection="0"/>
    <xf numFmtId="41" fontId="123" fillId="0" borderId="0" applyFont="0" applyFill="0" applyBorder="0" applyAlignment="0" applyProtection="0"/>
    <xf numFmtId="41" fontId="124" fillId="0" borderId="0" applyFont="0" applyFill="0" applyBorder="0" applyAlignment="0" applyProtection="0"/>
    <xf numFmtId="176" fontId="35" fillId="0" borderId="0" applyFont="0" applyFill="0" applyBorder="0" applyAlignment="0" applyProtection="0"/>
    <xf numFmtId="176" fontId="124" fillId="0" borderId="0" applyFont="0" applyFill="0" applyBorder="0" applyAlignment="0" applyProtection="0"/>
    <xf numFmtId="176" fontId="35" fillId="0" borderId="0" applyFont="0" applyFill="0" applyBorder="0" applyAlignment="0" applyProtection="0"/>
    <xf numFmtId="176" fontId="114" fillId="0" borderId="0" applyFont="0" applyFill="0" applyBorder="0" applyAlignment="0" applyProtection="0"/>
    <xf numFmtId="0" fontId="35" fillId="0" borderId="0" applyFont="0" applyFill="0" applyBorder="0" applyAlignment="0" applyProtection="0"/>
    <xf numFmtId="274" fontId="114" fillId="0" borderId="0" applyFont="0" applyFill="0" applyBorder="0" applyAlignment="0" applyProtection="0"/>
    <xf numFmtId="198" fontId="4" fillId="0" borderId="0" applyFont="0" applyFill="0" applyBorder="0" applyAlignment="0" applyProtection="0"/>
    <xf numFmtId="226" fontId="69" fillId="0" borderId="0">
      <protection locked="0"/>
    </xf>
    <xf numFmtId="177" fontId="35" fillId="0" borderId="0" applyFont="0" applyFill="0" applyBorder="0" applyAlignment="0" applyProtection="0"/>
    <xf numFmtId="177" fontId="114" fillId="0" borderId="0" applyFont="0" applyFill="0" applyBorder="0" applyAlignment="0" applyProtection="0"/>
    <xf numFmtId="43" fontId="123" fillId="0" borderId="0" applyFont="0" applyFill="0" applyBorder="0" applyAlignment="0" applyProtection="0"/>
    <xf numFmtId="43" fontId="124" fillId="0" borderId="0" applyFont="0" applyFill="0" applyBorder="0" applyAlignment="0" applyProtection="0"/>
    <xf numFmtId="177" fontId="35" fillId="0" borderId="0" applyFont="0" applyFill="0" applyBorder="0" applyAlignment="0" applyProtection="0"/>
    <xf numFmtId="177" fontId="114" fillId="0" borderId="0" applyFont="0" applyFill="0" applyBorder="0" applyAlignment="0" applyProtection="0"/>
    <xf numFmtId="177" fontId="35" fillId="0" borderId="0" applyFont="0" applyFill="0" applyBorder="0" applyAlignment="0" applyProtection="0"/>
    <xf numFmtId="177" fontId="114" fillId="0" borderId="0" applyFont="0" applyFill="0" applyBorder="0" applyAlignment="0" applyProtection="0"/>
    <xf numFmtId="177" fontId="123" fillId="0" borderId="0" applyFont="0" applyFill="0" applyBorder="0" applyAlignment="0" applyProtection="0"/>
    <xf numFmtId="283" fontId="114" fillId="0" borderId="0" applyFont="0" applyFill="0" applyBorder="0" applyAlignment="0" applyProtection="0"/>
    <xf numFmtId="0" fontId="6" fillId="0" borderId="0" applyFont="0" applyFill="0" applyBorder="0" applyAlignment="0" applyProtection="0"/>
    <xf numFmtId="0" fontId="34" fillId="0" borderId="0" applyFont="0" applyFill="0" applyBorder="0" applyAlignment="0" applyProtection="0"/>
    <xf numFmtId="0" fontId="35" fillId="0" borderId="0" applyFont="0" applyFill="0" applyBorder="0" applyAlignment="0" applyProtection="0"/>
    <xf numFmtId="177" fontId="114" fillId="0" borderId="0" applyFont="0" applyFill="0" applyBorder="0" applyAlignment="0" applyProtection="0"/>
    <xf numFmtId="43" fontId="123" fillId="0" borderId="0" applyFont="0" applyFill="0" applyBorder="0" applyAlignment="0" applyProtection="0"/>
    <xf numFmtId="43" fontId="124" fillId="0" borderId="0" applyFont="0" applyFill="0" applyBorder="0" applyAlignment="0" applyProtection="0"/>
    <xf numFmtId="177" fontId="35" fillId="0" borderId="0" applyFont="0" applyFill="0" applyBorder="0" applyAlignment="0" applyProtection="0"/>
    <xf numFmtId="177" fontId="124" fillId="0" borderId="0" applyFont="0" applyFill="0" applyBorder="0" applyAlignment="0" applyProtection="0"/>
    <xf numFmtId="177" fontId="35" fillId="0" borderId="0" applyFont="0" applyFill="0" applyBorder="0" applyAlignment="0" applyProtection="0"/>
    <xf numFmtId="177" fontId="114" fillId="0" borderId="0" applyFont="0" applyFill="0" applyBorder="0" applyAlignment="0" applyProtection="0"/>
    <xf numFmtId="0" fontId="35" fillId="0" borderId="0" applyFont="0" applyFill="0" applyBorder="0" applyAlignment="0" applyProtection="0"/>
    <xf numFmtId="208" fontId="114" fillId="0" borderId="0" applyFont="0" applyFill="0" applyBorder="0" applyAlignment="0" applyProtection="0"/>
    <xf numFmtId="177" fontId="124" fillId="0" borderId="0" applyFont="0" applyFill="0" applyBorder="0" applyAlignment="0" applyProtection="0"/>
    <xf numFmtId="4" fontId="38" fillId="0" borderId="0">
      <protection locked="0"/>
    </xf>
    <xf numFmtId="284" fontId="114" fillId="0" borderId="0">
      <protection locked="0"/>
    </xf>
    <xf numFmtId="226" fontId="113" fillId="0" borderId="0">
      <protection locked="0"/>
    </xf>
    <xf numFmtId="226" fontId="113" fillId="0" borderId="0">
      <protection locked="0"/>
    </xf>
    <xf numFmtId="4" fontId="38" fillId="0" borderId="0">
      <protection locked="0"/>
    </xf>
    <xf numFmtId="285" fontId="35" fillId="0" borderId="0">
      <protection locked="0"/>
    </xf>
    <xf numFmtId="58" fontId="4" fillId="0" borderId="0" applyFont="0" applyFill="0" applyBorder="0" applyAlignment="0" applyProtection="0"/>
    <xf numFmtId="0" fontId="26" fillId="0" borderId="0" applyNumberFormat="0" applyFill="0" applyBorder="0" applyAlignment="0" applyProtection="0"/>
    <xf numFmtId="0" fontId="5" fillId="3" borderId="0" applyBorder="0" applyAlignment="0" applyProtection="0"/>
    <xf numFmtId="286" fontId="6" fillId="0" borderId="8"/>
    <xf numFmtId="287" fontId="40" fillId="0" borderId="8"/>
    <xf numFmtId="288" fontId="40" fillId="0" borderId="8"/>
    <xf numFmtId="49" fontId="126" fillId="26" borderId="0" applyBorder="0">
      <alignment horizontal="right"/>
    </xf>
    <xf numFmtId="177" fontId="5" fillId="0" borderId="0" applyFont="0" applyFill="0" applyBorder="0" applyAlignment="0" applyProtection="0"/>
    <xf numFmtId="0" fontId="4" fillId="0" borderId="0">
      <protection locked="0"/>
    </xf>
    <xf numFmtId="226" fontId="38"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226" fontId="69" fillId="0" borderId="0">
      <protection locked="0"/>
    </xf>
    <xf numFmtId="0" fontId="4" fillId="0" borderId="0">
      <protection locked="0"/>
    </xf>
    <xf numFmtId="226" fontId="69" fillId="0" borderId="0">
      <protection locked="0"/>
    </xf>
    <xf numFmtId="0" fontId="4" fillId="0" borderId="0">
      <protection locked="0"/>
    </xf>
    <xf numFmtId="0" fontId="114" fillId="0" borderId="0"/>
    <xf numFmtId="37" fontId="35" fillId="0" borderId="0"/>
    <xf numFmtId="37" fontId="114" fillId="0" borderId="0"/>
    <xf numFmtId="37" fontId="35" fillId="0" borderId="0"/>
    <xf numFmtId="0" fontId="34" fillId="0" borderId="0"/>
    <xf numFmtId="0" fontId="35" fillId="0" borderId="0"/>
    <xf numFmtId="0" fontId="114" fillId="0" borderId="0"/>
    <xf numFmtId="0" fontId="35" fillId="0" borderId="0"/>
    <xf numFmtId="0" fontId="114" fillId="0" borderId="0"/>
    <xf numFmtId="0" fontId="35" fillId="0" borderId="0"/>
    <xf numFmtId="0" fontId="124" fillId="0" borderId="0"/>
    <xf numFmtId="37" fontId="114" fillId="0" borderId="0"/>
    <xf numFmtId="37" fontId="35" fillId="0" borderId="0"/>
    <xf numFmtId="37" fontId="114" fillId="0" borderId="0"/>
    <xf numFmtId="37" fontId="35" fillId="0" borderId="0"/>
    <xf numFmtId="0" fontId="114" fillId="0" borderId="0"/>
    <xf numFmtId="0" fontId="35" fillId="0" borderId="0"/>
    <xf numFmtId="0" fontId="114" fillId="0" borderId="0"/>
    <xf numFmtId="0" fontId="35" fillId="0" borderId="0"/>
    <xf numFmtId="37" fontId="34" fillId="0" borderId="0" applyFill="0"/>
    <xf numFmtId="0" fontId="35" fillId="0" borderId="0"/>
    <xf numFmtId="0" fontId="78" fillId="0" borderId="0"/>
    <xf numFmtId="0" fontId="127" fillId="0" borderId="0"/>
    <xf numFmtId="0" fontId="4" fillId="0" borderId="0"/>
    <xf numFmtId="0" fontId="4" fillId="0" borderId="0"/>
    <xf numFmtId="37" fontId="35" fillId="0" borderId="0"/>
    <xf numFmtId="37" fontId="114" fillId="0" borderId="0"/>
    <xf numFmtId="37" fontId="35" fillId="0" borderId="0"/>
    <xf numFmtId="37" fontId="114" fillId="0" borderId="0"/>
    <xf numFmtId="37" fontId="35" fillId="0" borderId="0"/>
    <xf numFmtId="37" fontId="114" fillId="0" borderId="0"/>
    <xf numFmtId="37" fontId="35" fillId="0" borderId="0"/>
    <xf numFmtId="37" fontId="114" fillId="0" borderId="0"/>
    <xf numFmtId="2" fontId="35" fillId="0" borderId="0"/>
    <xf numFmtId="2" fontId="114" fillId="0" borderId="0"/>
    <xf numFmtId="2" fontId="35" fillId="0" borderId="0"/>
    <xf numFmtId="0" fontId="114" fillId="0" borderId="0"/>
    <xf numFmtId="0" fontId="35" fillId="0" borderId="0"/>
    <xf numFmtId="37" fontId="114" fillId="0" borderId="0"/>
    <xf numFmtId="37" fontId="35" fillId="0" borderId="0"/>
    <xf numFmtId="0" fontId="114" fillId="0" borderId="0"/>
    <xf numFmtId="289" fontId="35" fillId="0" borderId="0"/>
    <xf numFmtId="37" fontId="114" fillId="0" borderId="0"/>
    <xf numFmtId="37" fontId="35" fillId="0" borderId="0"/>
    <xf numFmtId="0" fontId="35" fillId="0" borderId="0"/>
    <xf numFmtId="0" fontId="114" fillId="0" borderId="0"/>
    <xf numFmtId="0" fontId="35" fillId="0" borderId="0"/>
    <xf numFmtId="37" fontId="114" fillId="0" borderId="0"/>
    <xf numFmtId="37" fontId="35" fillId="0" borderId="0"/>
    <xf numFmtId="37" fontId="114" fillId="0" borderId="0"/>
    <xf numFmtId="0" fontId="128" fillId="0" borderId="0"/>
    <xf numFmtId="0" fontId="129" fillId="0" borderId="0"/>
    <xf numFmtId="0" fontId="4" fillId="0" borderId="0"/>
    <xf numFmtId="37" fontId="114" fillId="0" borderId="0"/>
    <xf numFmtId="37" fontId="35" fillId="0" borderId="0"/>
    <xf numFmtId="37" fontId="114" fillId="0" borderId="0"/>
    <xf numFmtId="37" fontId="35" fillId="0" borderId="0"/>
    <xf numFmtId="0" fontId="114" fillId="0" borderId="0"/>
    <xf numFmtId="37" fontId="4" fillId="0" borderId="0"/>
    <xf numFmtId="37" fontId="4" fillId="0" borderId="0"/>
    <xf numFmtId="37" fontId="35" fillId="0" borderId="0"/>
    <xf numFmtId="37" fontId="114" fillId="0" borderId="0"/>
    <xf numFmtId="37" fontId="35" fillId="0" borderId="0"/>
    <xf numFmtId="37" fontId="114" fillId="0" borderId="0"/>
    <xf numFmtId="37" fontId="35" fillId="0" borderId="0"/>
    <xf numFmtId="37" fontId="114" fillId="0" borderId="0"/>
    <xf numFmtId="37" fontId="35" fillId="0" borderId="0"/>
    <xf numFmtId="37" fontId="35" fillId="0" borderId="0"/>
    <xf numFmtId="37" fontId="114" fillId="0" borderId="0"/>
    <xf numFmtId="37" fontId="35" fillId="0" borderId="0"/>
    <xf numFmtId="37" fontId="35" fillId="0" borderId="0"/>
    <xf numFmtId="37" fontId="114" fillId="0" borderId="0"/>
    <xf numFmtId="37" fontId="35" fillId="0" borderId="0"/>
    <xf numFmtId="37" fontId="114" fillId="0" borderId="0"/>
    <xf numFmtId="37" fontId="35" fillId="0" borderId="0"/>
    <xf numFmtId="37" fontId="114" fillId="0" borderId="0"/>
    <xf numFmtId="37" fontId="35" fillId="0" borderId="0"/>
    <xf numFmtId="37" fontId="114" fillId="0" borderId="0"/>
    <xf numFmtId="37" fontId="35" fillId="0" borderId="0"/>
    <xf numFmtId="37" fontId="114" fillId="0" borderId="0"/>
    <xf numFmtId="37" fontId="35" fillId="0" borderId="0"/>
    <xf numFmtId="37" fontId="114" fillId="0" borderId="0"/>
    <xf numFmtId="37" fontId="35" fillId="0" borderId="0"/>
    <xf numFmtId="37" fontId="114" fillId="0" borderId="0"/>
    <xf numFmtId="37" fontId="35" fillId="0" borderId="0"/>
    <xf numFmtId="37" fontId="114" fillId="0" borderId="0"/>
    <xf numFmtId="37" fontId="35" fillId="0" borderId="0"/>
    <xf numFmtId="37" fontId="114" fillId="0" borderId="0"/>
    <xf numFmtId="37" fontId="35" fillId="0" borderId="0"/>
    <xf numFmtId="37" fontId="114" fillId="0" borderId="0"/>
    <xf numFmtId="37" fontId="35" fillId="0" borderId="0"/>
    <xf numFmtId="37" fontId="114" fillId="0" borderId="0"/>
    <xf numFmtId="37" fontId="35" fillId="0" borderId="0"/>
    <xf numFmtId="37" fontId="114" fillId="0" borderId="0"/>
    <xf numFmtId="0" fontId="4" fillId="0" borderId="0"/>
    <xf numFmtId="0" fontId="114" fillId="0" borderId="0"/>
    <xf numFmtId="0" fontId="35" fillId="0" borderId="0"/>
    <xf numFmtId="0" fontId="124" fillId="0" borderId="0"/>
    <xf numFmtId="0" fontId="123" fillId="0" borderId="0"/>
    <xf numFmtId="0" fontId="114" fillId="0" borderId="0"/>
    <xf numFmtId="0" fontId="35" fillId="0" borderId="0"/>
    <xf numFmtId="37" fontId="114" fillId="0" borderId="0"/>
    <xf numFmtId="37" fontId="35" fillId="0" borderId="0"/>
    <xf numFmtId="0" fontId="114" fillId="0" borderId="0"/>
    <xf numFmtId="0" fontId="35" fillId="0" borderId="0"/>
    <xf numFmtId="0" fontId="114" fillId="0" borderId="0"/>
    <xf numFmtId="0" fontId="35" fillId="0" borderId="0"/>
    <xf numFmtId="0" fontId="114" fillId="0" borderId="0"/>
    <xf numFmtId="0" fontId="35" fillId="0" borderId="0"/>
    <xf numFmtId="37" fontId="114" fillId="0" borderId="0"/>
    <xf numFmtId="37" fontId="35" fillId="0" borderId="0"/>
    <xf numFmtId="37" fontId="114" fillId="0" borderId="0"/>
    <xf numFmtId="37" fontId="35" fillId="0" borderId="0"/>
    <xf numFmtId="37" fontId="114" fillId="0" borderId="0"/>
    <xf numFmtId="37" fontId="35" fillId="0" borderId="0"/>
    <xf numFmtId="37" fontId="114" fillId="0" borderId="0"/>
    <xf numFmtId="37" fontId="35" fillId="0" borderId="0"/>
    <xf numFmtId="37" fontId="114" fillId="0" borderId="0"/>
    <xf numFmtId="37" fontId="35" fillId="0" borderId="0"/>
    <xf numFmtId="0" fontId="114" fillId="0" borderId="0"/>
    <xf numFmtId="0" fontId="123" fillId="0" borderId="0"/>
    <xf numFmtId="37" fontId="114" fillId="0" borderId="0"/>
    <xf numFmtId="37" fontId="35" fillId="0" borderId="0"/>
    <xf numFmtId="37" fontId="114" fillId="0" borderId="0"/>
    <xf numFmtId="37" fontId="35" fillId="0" borderId="0"/>
    <xf numFmtId="37" fontId="114" fillId="0" borderId="0"/>
    <xf numFmtId="37" fontId="35" fillId="0" borderId="0"/>
    <xf numFmtId="0" fontId="114" fillId="0" borderId="0"/>
    <xf numFmtId="0" fontId="35" fillId="0" borderId="0"/>
    <xf numFmtId="0" fontId="130" fillId="0" borderId="0"/>
    <xf numFmtId="37" fontId="35" fillId="0" borderId="0"/>
    <xf numFmtId="37" fontId="114" fillId="0" borderId="0"/>
    <xf numFmtId="37" fontId="35" fillId="0" borderId="0"/>
    <xf numFmtId="37" fontId="114" fillId="0" borderId="0"/>
    <xf numFmtId="37" fontId="35" fillId="0" borderId="0"/>
    <xf numFmtId="0" fontId="129" fillId="0" borderId="0"/>
    <xf numFmtId="0" fontId="128" fillId="0" borderId="0"/>
    <xf numFmtId="0" fontId="129" fillId="0" borderId="0"/>
    <xf numFmtId="0" fontId="128" fillId="0" borderId="0"/>
    <xf numFmtId="37" fontId="114" fillId="0" borderId="0"/>
    <xf numFmtId="37" fontId="35" fillId="0" borderId="0"/>
    <xf numFmtId="37" fontId="114" fillId="0" borderId="0"/>
    <xf numFmtId="37" fontId="35" fillId="0" borderId="0"/>
    <xf numFmtId="0" fontId="131" fillId="0" borderId="0"/>
    <xf numFmtId="0" fontId="4" fillId="0" borderId="0"/>
    <xf numFmtId="0" fontId="4" fillId="0" borderId="0"/>
    <xf numFmtId="0" fontId="35" fillId="0" borderId="0"/>
    <xf numFmtId="0" fontId="114" fillId="0" borderId="0"/>
    <xf numFmtId="0" fontId="4" fillId="0" borderId="0"/>
    <xf numFmtId="0" fontId="4" fillId="0" borderId="0"/>
    <xf numFmtId="0" fontId="132" fillId="0" borderId="0"/>
    <xf numFmtId="0" fontId="131" fillId="0" borderId="0"/>
    <xf numFmtId="0" fontId="132" fillId="0" borderId="0"/>
    <xf numFmtId="0" fontId="131" fillId="0" borderId="0"/>
    <xf numFmtId="0" fontId="132" fillId="0" borderId="0"/>
    <xf numFmtId="0" fontId="124" fillId="0" borderId="0"/>
    <xf numFmtId="0" fontId="4" fillId="0" borderId="0"/>
    <xf numFmtId="0" fontId="4" fillId="0" borderId="0"/>
    <xf numFmtId="0" fontId="123" fillId="0" borderId="0"/>
    <xf numFmtId="0" fontId="133" fillId="0" borderId="0"/>
    <xf numFmtId="0" fontId="134" fillId="0" borderId="0"/>
    <xf numFmtId="0" fontId="5" fillId="0" borderId="0"/>
    <xf numFmtId="0" fontId="135" fillId="0" borderId="0"/>
    <xf numFmtId="0" fontId="136" fillId="0" borderId="0"/>
    <xf numFmtId="0" fontId="135" fillId="0" borderId="0"/>
    <xf numFmtId="0" fontId="114" fillId="0" borderId="0"/>
    <xf numFmtId="0" fontId="35" fillId="0" borderId="0"/>
    <xf numFmtId="0" fontId="114" fillId="0" borderId="0"/>
    <xf numFmtId="0" fontId="35" fillId="0" borderId="0"/>
    <xf numFmtId="37" fontId="114" fillId="0" borderId="0"/>
    <xf numFmtId="37" fontId="35" fillId="0" borderId="0"/>
    <xf numFmtId="37" fontId="114" fillId="0" borderId="0"/>
    <xf numFmtId="37" fontId="35" fillId="0" borderId="0"/>
    <xf numFmtId="37" fontId="114" fillId="0" borderId="0"/>
    <xf numFmtId="37" fontId="35" fillId="0" borderId="0"/>
    <xf numFmtId="37" fontId="114" fillId="0" borderId="0"/>
    <xf numFmtId="37" fontId="35" fillId="0" borderId="0"/>
    <xf numFmtId="37" fontId="35" fillId="0" borderId="0"/>
    <xf numFmtId="37" fontId="114" fillId="0" borderId="0"/>
    <xf numFmtId="37" fontId="35" fillId="0" borderId="0"/>
    <xf numFmtId="37" fontId="114" fillId="0" borderId="0"/>
    <xf numFmtId="37" fontId="35" fillId="0" borderId="0"/>
    <xf numFmtId="37" fontId="114" fillId="0" borderId="0"/>
    <xf numFmtId="37" fontId="35" fillId="0" borderId="0"/>
    <xf numFmtId="37" fontId="114" fillId="0" borderId="0"/>
    <xf numFmtId="37" fontId="35" fillId="0" borderId="0"/>
    <xf numFmtId="37" fontId="114" fillId="0" borderId="0"/>
    <xf numFmtId="37" fontId="35" fillId="0" borderId="0"/>
    <xf numFmtId="0" fontId="129" fillId="0" borderId="0"/>
    <xf numFmtId="0" fontId="128" fillId="0" borderId="0"/>
    <xf numFmtId="0" fontId="129" fillId="0" borderId="0"/>
    <xf numFmtId="0" fontId="128" fillId="0" borderId="0"/>
    <xf numFmtId="0" fontId="114" fillId="0" borderId="0"/>
    <xf numFmtId="0" fontId="35" fillId="0" borderId="0"/>
    <xf numFmtId="0" fontId="124" fillId="0" borderId="0"/>
    <xf numFmtId="0" fontId="123" fillId="0" borderId="0"/>
    <xf numFmtId="290" fontId="109" fillId="0" borderId="0" applyFill="0" applyBorder="0" applyAlignment="0"/>
    <xf numFmtId="281" fontId="109" fillId="0" borderId="0" applyFill="0" applyBorder="0" applyAlignment="0"/>
    <xf numFmtId="291" fontId="109" fillId="0" borderId="0" applyFill="0" applyBorder="0" applyAlignment="0"/>
    <xf numFmtId="292" fontId="109" fillId="0" borderId="0" applyFill="0" applyBorder="0" applyAlignment="0"/>
    <xf numFmtId="293" fontId="4" fillId="0" borderId="0" applyFill="0" applyBorder="0" applyAlignment="0"/>
    <xf numFmtId="294" fontId="109" fillId="0" borderId="0" applyFill="0" applyBorder="0" applyAlignment="0"/>
    <xf numFmtId="290" fontId="109" fillId="0" borderId="0" applyFill="0" applyBorder="0" applyAlignment="0"/>
    <xf numFmtId="1" fontId="56" fillId="27" borderId="48" applyNumberFormat="0" applyFont="0" applyBorder="0" applyAlignment="0">
      <alignment horizontal="center" vertical="center"/>
      <protection locked="0"/>
    </xf>
    <xf numFmtId="0" fontId="38" fillId="0" borderId="25">
      <protection locked="0"/>
    </xf>
    <xf numFmtId="226" fontId="113" fillId="0" borderId="25">
      <protection locked="0"/>
    </xf>
    <xf numFmtId="0" fontId="38" fillId="0" borderId="25">
      <protection locked="0"/>
    </xf>
    <xf numFmtId="226" fontId="38" fillId="0" borderId="0">
      <protection locked="0"/>
    </xf>
    <xf numFmtId="0" fontId="126" fillId="28" borderId="1">
      <alignment horizontal="center"/>
    </xf>
    <xf numFmtId="0" fontId="137" fillId="29" borderId="24">
      <alignment horizontal="center" wrapText="1"/>
    </xf>
    <xf numFmtId="0" fontId="138" fillId="30" borderId="49" applyNumberFormat="0" applyBorder="0" applyAlignment="0">
      <alignment horizontal="left" wrapText="1"/>
    </xf>
    <xf numFmtId="293" fontId="4" fillId="0" borderId="0" applyFont="0" applyFill="0" applyBorder="0" applyAlignment="0" applyProtection="0"/>
    <xf numFmtId="295" fontId="6" fillId="0" borderId="0">
      <protection locked="0"/>
    </xf>
    <xf numFmtId="295" fontId="6" fillId="0" borderId="0">
      <protection locked="0"/>
    </xf>
    <xf numFmtId="296" fontId="55" fillId="0" borderId="0"/>
    <xf numFmtId="296" fontId="55" fillId="0" borderId="0"/>
    <xf numFmtId="40" fontId="7" fillId="0" borderId="0" applyFont="0" applyFill="0" applyBorder="0" applyAlignment="0" applyProtection="0"/>
    <xf numFmtId="0" fontId="58" fillId="26" borderId="0"/>
    <xf numFmtId="0" fontId="139" fillId="26" borderId="0" applyNumberFormat="0" applyFill="0" applyBorder="0"/>
    <xf numFmtId="0" fontId="140" fillId="26" borderId="0" applyNumberFormat="0" applyFill="0" applyBorder="0"/>
    <xf numFmtId="0" fontId="141" fillId="26" borderId="0" applyNumberFormat="0" applyFill="0" applyBorder="0"/>
    <xf numFmtId="0" fontId="142" fillId="28" borderId="50" applyFont="0" applyBorder="0">
      <alignment horizontal="centerContinuous" vertical="center"/>
    </xf>
    <xf numFmtId="297" fontId="11" fillId="26" borderId="45" applyBorder="0"/>
    <xf numFmtId="0" fontId="6" fillId="0" borderId="0" applyFont="0" applyFill="0" applyBorder="0" applyAlignment="0" applyProtection="0"/>
    <xf numFmtId="290" fontId="109" fillId="0" borderId="0" applyFont="0" applyFill="0" applyBorder="0" applyAlignment="0" applyProtection="0"/>
    <xf numFmtId="295" fontId="6" fillId="0" borderId="0">
      <protection locked="0"/>
    </xf>
    <xf numFmtId="295" fontId="6" fillId="0" borderId="0">
      <protection locked="0"/>
    </xf>
    <xf numFmtId="0" fontId="4" fillId="0" borderId="0" applyFill="0" applyBorder="0" applyAlignment="0"/>
    <xf numFmtId="298" fontId="5" fillId="0" borderId="0" applyFont="0" applyFill="0" applyBorder="0" applyAlignment="0" applyProtection="0"/>
    <xf numFmtId="298" fontId="5" fillId="0" borderId="0" applyFont="0" applyFill="0" applyBorder="0" applyAlignment="0" applyProtection="0"/>
    <xf numFmtId="299" fontId="4" fillId="0" borderId="0"/>
    <xf numFmtId="299" fontId="4" fillId="0" borderId="0"/>
    <xf numFmtId="0" fontId="5" fillId="0" borderId="0"/>
    <xf numFmtId="295" fontId="6" fillId="0" borderId="0">
      <protection locked="0"/>
    </xf>
    <xf numFmtId="295" fontId="6" fillId="0" borderId="0">
      <protection locked="0"/>
    </xf>
    <xf numFmtId="14" fontId="143" fillId="0" borderId="0" applyFill="0" applyBorder="0" applyAlignment="0"/>
    <xf numFmtId="246" fontId="4" fillId="0" borderId="0">
      <protection locked="0"/>
    </xf>
    <xf numFmtId="38" fontId="7" fillId="0" borderId="0" applyFont="0" applyFill="0" applyBorder="0" applyAlignment="0" applyProtection="0"/>
    <xf numFmtId="40" fontId="7" fillId="0" borderId="0" applyFont="0" applyFill="0" applyBorder="0" applyAlignment="0" applyProtection="0"/>
    <xf numFmtId="0" fontId="5" fillId="29" borderId="51" applyBorder="0"/>
    <xf numFmtId="300" fontId="5" fillId="29" borderId="52" applyBorder="0">
      <alignment horizontal="center"/>
    </xf>
    <xf numFmtId="301" fontId="4" fillId="0" borderId="0"/>
    <xf numFmtId="301" fontId="4" fillId="0" borderId="0"/>
    <xf numFmtId="226" fontId="113" fillId="0" borderId="0">
      <protection locked="0"/>
    </xf>
    <xf numFmtId="226" fontId="113" fillId="0" borderId="0">
      <protection locked="0"/>
    </xf>
    <xf numFmtId="290" fontId="35" fillId="0" borderId="0">
      <protection locked="0"/>
    </xf>
    <xf numFmtId="302" fontId="114" fillId="0" borderId="0">
      <protection locked="0"/>
    </xf>
    <xf numFmtId="302" fontId="35" fillId="0" borderId="0">
      <protection locked="0"/>
    </xf>
    <xf numFmtId="302" fontId="114" fillId="0" borderId="0">
      <protection locked="0"/>
    </xf>
    <xf numFmtId="303" fontId="35" fillId="0" borderId="0">
      <protection locked="0"/>
    </xf>
    <xf numFmtId="304" fontId="114" fillId="0" borderId="0">
      <protection locked="0"/>
    </xf>
    <xf numFmtId="304" fontId="35" fillId="0" borderId="0">
      <protection locked="0"/>
    </xf>
    <xf numFmtId="304" fontId="114" fillId="0" borderId="0">
      <protection locked="0"/>
    </xf>
    <xf numFmtId="176" fontId="5" fillId="0" borderId="0" applyFont="0" applyFill="0" applyBorder="0" applyAlignment="0" applyProtection="0"/>
    <xf numFmtId="293" fontId="4" fillId="0" borderId="0" applyFill="0" applyBorder="0" applyAlignment="0"/>
    <xf numFmtId="290" fontId="109" fillId="0" borderId="0" applyFill="0" applyBorder="0" applyAlignment="0"/>
    <xf numFmtId="293" fontId="4" fillId="0" borderId="0" applyFill="0" applyBorder="0" applyAlignment="0"/>
    <xf numFmtId="294" fontId="109" fillId="0" borderId="0" applyFill="0" applyBorder="0" applyAlignment="0"/>
    <xf numFmtId="290" fontId="109" fillId="0" borderId="0" applyFill="0" applyBorder="0" applyAlignment="0"/>
    <xf numFmtId="0" fontId="144" fillId="0" borderId="0" applyNumberFormat="0" applyFont="0" applyFill="0" applyBorder="0" applyAlignment="0" applyProtection="0"/>
    <xf numFmtId="0" fontId="144" fillId="0" borderId="0" applyNumberFormat="0" applyFont="0" applyFill="0" applyBorder="0" applyAlignment="0" applyProtection="0"/>
    <xf numFmtId="0" fontId="144" fillId="0" borderId="0" applyNumberFormat="0" applyFont="0" applyFill="0" applyBorder="0" applyAlignment="0" applyProtection="0"/>
    <xf numFmtId="0" fontId="144" fillId="0" borderId="0" applyNumberFormat="0" applyFont="0" applyFill="0" applyBorder="0" applyAlignment="0" applyProtection="0"/>
    <xf numFmtId="0" fontId="144" fillId="0" borderId="0" applyNumberFormat="0" applyFont="0" applyFill="0" applyBorder="0" applyAlignment="0" applyProtection="0"/>
    <xf numFmtId="0" fontId="144" fillId="0" borderId="0" applyNumberFormat="0" applyFont="0" applyFill="0" applyBorder="0" applyAlignment="0" applyProtection="0"/>
    <xf numFmtId="0" fontId="144" fillId="0" borderId="0" applyNumberFormat="0" applyFont="0" applyFill="0" applyBorder="0" applyAlignment="0" applyProtection="0"/>
    <xf numFmtId="0" fontId="144" fillId="0" borderId="0" applyNumberFormat="0" applyFont="0" applyFill="0" applyBorder="0" applyAlignment="0" applyProtection="0"/>
    <xf numFmtId="0" fontId="144" fillId="0" borderId="0" applyNumberFormat="0" applyFont="0" applyFill="0" applyBorder="0" applyAlignment="0" applyProtection="0"/>
    <xf numFmtId="0" fontId="144" fillId="0" borderId="0" applyNumberFormat="0" applyFont="0" applyFill="0" applyBorder="0" applyAlignment="0" applyProtection="0"/>
    <xf numFmtId="0" fontId="144" fillId="0" borderId="0" applyNumberFormat="0" applyFont="0" applyFill="0" applyBorder="0" applyAlignment="0" applyProtection="0"/>
    <xf numFmtId="0" fontId="144" fillId="0" borderId="0" applyNumberFormat="0" applyFont="0" applyFill="0" applyBorder="0" applyAlignment="0" applyProtection="0"/>
    <xf numFmtId="0" fontId="144" fillId="0" borderId="0" applyNumberFormat="0" applyFont="0" applyFill="0" applyBorder="0" applyAlignment="0" applyProtection="0"/>
    <xf numFmtId="0" fontId="144" fillId="0" borderId="0" applyNumberFormat="0" applyFont="0" applyFill="0" applyBorder="0" applyAlignment="0" applyProtection="0"/>
    <xf numFmtId="0" fontId="11" fillId="26" borderId="0"/>
    <xf numFmtId="295" fontId="6" fillId="0" borderId="0">
      <protection locked="0"/>
    </xf>
    <xf numFmtId="295" fontId="6" fillId="0" borderId="0">
      <protection locked="0"/>
    </xf>
    <xf numFmtId="0" fontId="7" fillId="0" borderId="0" applyFont="0" applyFill="0" applyBorder="0" applyAlignment="0" applyProtection="0"/>
    <xf numFmtId="0" fontId="7" fillId="0" borderId="0" applyFont="0" applyFill="0" applyBorder="0" applyAlignment="0" applyProtection="0"/>
    <xf numFmtId="38" fontId="11" fillId="26" borderId="0" applyNumberFormat="0" applyBorder="0" applyAlignment="0" applyProtection="0"/>
    <xf numFmtId="38" fontId="11" fillId="26" borderId="0" applyNumberFormat="0" applyBorder="0" applyAlignment="0" applyProtection="0"/>
    <xf numFmtId="0" fontId="5" fillId="31" borderId="0" applyNumberFormat="0" applyFont="0" applyBorder="0" applyAlignment="0" applyProtection="0"/>
    <xf numFmtId="0" fontId="13" fillId="0" borderId="15">
      <alignment horizontal="left" vertical="center"/>
    </xf>
    <xf numFmtId="0" fontId="145" fillId="32" borderId="8" applyBorder="0" applyAlignment="0"/>
    <xf numFmtId="0" fontId="146" fillId="26" borderId="0" applyNumberFormat="0" applyFill="0" applyBorder="0"/>
    <xf numFmtId="295" fontId="6" fillId="0" borderId="0">
      <protection locked="0"/>
    </xf>
    <xf numFmtId="295" fontId="6" fillId="0" borderId="0">
      <protection locked="0"/>
    </xf>
    <xf numFmtId="295" fontId="6" fillId="0" borderId="0">
      <protection locked="0"/>
    </xf>
    <xf numFmtId="295" fontId="6" fillId="0" borderId="0">
      <protection locked="0"/>
    </xf>
    <xf numFmtId="12" fontId="5" fillId="3" borderId="53" applyNumberFormat="0" applyBorder="0" applyAlignment="0" applyProtection="0">
      <alignment horizontal="center"/>
    </xf>
    <xf numFmtId="0" fontId="5" fillId="33" borderId="54" applyBorder="0">
      <protection locked="0"/>
    </xf>
    <xf numFmtId="10" fontId="11" fillId="29" borderId="1" applyNumberFormat="0" applyBorder="0" applyAlignment="0" applyProtection="0"/>
    <xf numFmtId="10" fontId="11" fillId="29" borderId="1" applyNumberFormat="0" applyBorder="0" applyAlignment="0" applyProtection="0"/>
    <xf numFmtId="300" fontId="5" fillId="33" borderId="55" applyBorder="0">
      <alignment horizontal="center"/>
      <protection locked="0"/>
    </xf>
    <xf numFmtId="12" fontId="5" fillId="33" borderId="55" applyBorder="0">
      <alignment horizontal="center"/>
      <protection locked="0"/>
    </xf>
    <xf numFmtId="0" fontId="56" fillId="33" borderId="56">
      <alignment horizontal="center" vertical="center"/>
      <protection locked="0"/>
    </xf>
    <xf numFmtId="297" fontId="11" fillId="29" borderId="0" applyBorder="0">
      <protection locked="0"/>
    </xf>
    <xf numFmtId="15" fontId="11" fillId="29" borderId="0" applyBorder="0">
      <protection locked="0"/>
    </xf>
    <xf numFmtId="49" fontId="11" fillId="29" borderId="0" applyBorder="0">
      <protection locked="0"/>
    </xf>
    <xf numFmtId="49" fontId="11" fillId="29" borderId="57" applyNumberFormat="0" applyBorder="0"/>
    <xf numFmtId="0" fontId="58" fillId="29" borderId="55" applyBorder="0">
      <alignment horizontal="left"/>
    </xf>
    <xf numFmtId="0" fontId="58" fillId="33" borderId="0">
      <alignment horizontal="left"/>
    </xf>
    <xf numFmtId="210" fontId="40" fillId="0" borderId="58">
      <alignment vertical="center"/>
    </xf>
    <xf numFmtId="210" fontId="40" fillId="0" borderId="58">
      <alignment vertical="center"/>
    </xf>
    <xf numFmtId="240" fontId="4" fillId="0" borderId="58">
      <alignment vertical="center"/>
    </xf>
    <xf numFmtId="0" fontId="98" fillId="0" borderId="3">
      <alignment horizontal="center" vertical="center"/>
    </xf>
    <xf numFmtId="293" fontId="4" fillId="0" borderId="0" applyFill="0" applyBorder="0" applyAlignment="0"/>
    <xf numFmtId="290" fontId="109" fillId="0" borderId="0" applyFill="0" applyBorder="0" applyAlignment="0"/>
    <xf numFmtId="293" fontId="4" fillId="0" borderId="0" applyFill="0" applyBorder="0" applyAlignment="0"/>
    <xf numFmtId="294" fontId="109" fillId="0" borderId="0" applyFill="0" applyBorder="0" applyAlignment="0"/>
    <xf numFmtId="290" fontId="109" fillId="0" borderId="0" applyFill="0" applyBorder="0" applyAlignment="0"/>
    <xf numFmtId="211" fontId="40" fillId="0" borderId="58">
      <alignment horizontal="right" vertical="center"/>
    </xf>
    <xf numFmtId="211" fontId="40" fillId="0" borderId="58">
      <alignment horizontal="right" vertical="center"/>
    </xf>
    <xf numFmtId="211" fontId="4" fillId="0" borderId="58">
      <alignment horizontal="right" vertical="center"/>
    </xf>
    <xf numFmtId="242" fontId="40" fillId="0" borderId="58">
      <alignment vertical="center"/>
    </xf>
    <xf numFmtId="242" fontId="40" fillId="0" borderId="58">
      <alignment vertical="center"/>
    </xf>
    <xf numFmtId="212" fontId="40" fillId="0" borderId="58">
      <alignment vertical="center"/>
    </xf>
    <xf numFmtId="212" fontId="40" fillId="0" borderId="58">
      <alignment vertical="center"/>
    </xf>
    <xf numFmtId="305" fontId="4" fillId="0" borderId="0" applyFont="0" applyFill="0" applyBorder="0" applyAlignment="0" applyProtection="0"/>
    <xf numFmtId="0" fontId="86" fillId="0" borderId="0">
      <alignment horizontal="left"/>
    </xf>
    <xf numFmtId="0" fontId="86" fillId="0" borderId="0">
      <alignment horizontal="left"/>
    </xf>
    <xf numFmtId="0" fontId="14" fillId="0" borderId="16"/>
    <xf numFmtId="195" fontId="24" fillId="0" borderId="0">
      <alignment horizontal="centerContinuous" vertical="center"/>
    </xf>
    <xf numFmtId="0" fontId="147" fillId="26" borderId="0" applyNumberFormat="0" applyFont="0" applyFill="0" applyBorder="0" applyAlignment="0">
      <alignment vertical="center"/>
    </xf>
    <xf numFmtId="0" fontId="21" fillId="0" borderId="40" applyNumberFormat="0" applyFont="0" applyBorder="0" applyProtection="0">
      <alignment horizontal="center" vertical="center"/>
    </xf>
    <xf numFmtId="0" fontId="5" fillId="0" borderId="0" applyNumberFormat="0" applyFill="0" applyBorder="0" applyAlignment="0" applyProtection="0"/>
    <xf numFmtId="306" fontId="6" fillId="0" borderId="0"/>
    <xf numFmtId="306" fontId="6" fillId="0" borderId="0"/>
    <xf numFmtId="0" fontId="5" fillId="0" borderId="0"/>
    <xf numFmtId="0" fontId="4" fillId="0" borderId="0"/>
    <xf numFmtId="0" fontId="5" fillId="0" borderId="0"/>
    <xf numFmtId="307" fontId="56" fillId="29" borderId="56">
      <alignment horizontal="center"/>
    </xf>
    <xf numFmtId="0" fontId="5" fillId="26" borderId="55" applyBorder="0">
      <alignment horizontal="center"/>
      <protection locked="0"/>
    </xf>
    <xf numFmtId="292" fontId="109" fillId="0" borderId="0" applyFont="0" applyFill="0" applyBorder="0" applyAlignment="0" applyProtection="0"/>
    <xf numFmtId="308" fontId="109"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295" fontId="6" fillId="0" borderId="0">
      <protection locked="0"/>
    </xf>
    <xf numFmtId="295" fontId="6" fillId="0" borderId="0">
      <protection locked="0"/>
    </xf>
    <xf numFmtId="0" fontId="6" fillId="0" borderId="0">
      <protection locked="0"/>
    </xf>
    <xf numFmtId="293" fontId="4" fillId="0" borderId="0" applyFill="0" applyBorder="0" applyAlignment="0"/>
    <xf numFmtId="290" fontId="109" fillId="0" borderId="0" applyFill="0" applyBorder="0" applyAlignment="0"/>
    <xf numFmtId="293" fontId="4" fillId="0" borderId="0" applyFill="0" applyBorder="0" applyAlignment="0"/>
    <xf numFmtId="294" fontId="109" fillId="0" borderId="0" applyFill="0" applyBorder="0" applyAlignment="0"/>
    <xf numFmtId="290" fontId="109" fillId="0" borderId="0" applyFill="0" applyBorder="0" applyAlignment="0"/>
    <xf numFmtId="0" fontId="148" fillId="26" borderId="0" applyNumberFormat="0">
      <alignment vertical="center"/>
    </xf>
    <xf numFmtId="309" fontId="149" fillId="0" borderId="0"/>
    <xf numFmtId="0" fontId="86" fillId="26" borderId="0"/>
    <xf numFmtId="310" fontId="150" fillId="0" borderId="3">
      <alignment vertical="center"/>
    </xf>
    <xf numFmtId="0" fontId="55" fillId="0" borderId="0"/>
    <xf numFmtId="0" fontId="151" fillId="26" borderId="0"/>
    <xf numFmtId="286" fontId="152" fillId="0" borderId="9"/>
    <xf numFmtId="287" fontId="153" fillId="0" borderId="9"/>
    <xf numFmtId="288" fontId="153" fillId="0" borderId="9"/>
    <xf numFmtId="307" fontId="5" fillId="0" borderId="0"/>
    <xf numFmtId="38" fontId="7" fillId="0" borderId="0" applyFont="0" applyFill="0" applyBorder="0" applyAlignment="0" applyProtection="0"/>
    <xf numFmtId="49" fontId="154" fillId="26" borderId="0" applyBorder="0">
      <alignment horizontal="centerContinuous"/>
    </xf>
    <xf numFmtId="176" fontId="5" fillId="0" borderId="0" applyFont="0" applyFill="0" applyBorder="0" applyAlignment="0" applyProtection="0"/>
    <xf numFmtId="311" fontId="53" fillId="0" borderId="59" applyFont="0" applyFill="0" applyBorder="0" applyAlignment="0" applyProtection="0">
      <alignment horizontal="center" vertical="center"/>
    </xf>
    <xf numFmtId="312" fontId="4" fillId="0" borderId="0"/>
    <xf numFmtId="0" fontId="155" fillId="26" borderId="0" applyProtection="0">
      <alignment horizontal="centerContinuous" vertical="center"/>
      <protection hidden="1"/>
    </xf>
    <xf numFmtId="0" fontId="5" fillId="26" borderId="55" applyBorder="0">
      <alignment horizontal="center"/>
    </xf>
    <xf numFmtId="0" fontId="5" fillId="26" borderId="55" applyBorder="0">
      <alignment horizontal="center"/>
    </xf>
    <xf numFmtId="0" fontId="88" fillId="0" borderId="0">
      <alignment horizontal="center"/>
    </xf>
    <xf numFmtId="0" fontId="88" fillId="0" borderId="0">
      <alignment horizontal="center"/>
    </xf>
    <xf numFmtId="49" fontId="143" fillId="0" borderId="0" applyFill="0" applyBorder="0" applyAlignment="0"/>
    <xf numFmtId="313" fontId="109" fillId="0" borderId="0" applyFill="0" applyBorder="0" applyAlignment="0"/>
    <xf numFmtId="314" fontId="109" fillId="0" borderId="0" applyFill="0" applyBorder="0" applyAlignment="0"/>
    <xf numFmtId="0" fontId="89" fillId="0" borderId="0" applyFill="0" applyBorder="0" applyProtection="0">
      <alignment horizontal="centerContinuous" vertical="center"/>
    </xf>
    <xf numFmtId="0" fontId="89" fillId="0" borderId="0" applyFill="0" applyBorder="0" applyProtection="0">
      <alignment horizontal="centerContinuous" vertical="center"/>
    </xf>
    <xf numFmtId="0" fontId="90" fillId="3" borderId="0" applyFill="0" applyBorder="0" applyProtection="0">
      <alignment horizontal="center" vertical="center"/>
    </xf>
    <xf numFmtId="0" fontId="90" fillId="3" borderId="0" applyFill="0" applyBorder="0" applyProtection="0">
      <alignment horizontal="center" vertical="center"/>
    </xf>
    <xf numFmtId="295" fontId="6" fillId="0" borderId="18">
      <protection locked="0"/>
    </xf>
    <xf numFmtId="295" fontId="6" fillId="0" borderId="18">
      <protection locked="0"/>
    </xf>
    <xf numFmtId="297" fontId="126" fillId="26" borderId="0"/>
    <xf numFmtId="49" fontId="156" fillId="26" borderId="0" applyBorder="0">
      <alignment horizontal="right"/>
    </xf>
    <xf numFmtId="0" fontId="44" fillId="0" borderId="2">
      <alignment horizontal="left"/>
    </xf>
    <xf numFmtId="0" fontId="44" fillId="0" borderId="2">
      <alignment horizontal="left"/>
    </xf>
    <xf numFmtId="315" fontId="4" fillId="0" borderId="0" applyFont="0" applyFill="0" applyBorder="0" applyAlignment="0" applyProtection="0"/>
    <xf numFmtId="316" fontId="4" fillId="0" borderId="0" applyFont="0" applyFill="0" applyBorder="0" applyAlignment="0" applyProtection="0"/>
    <xf numFmtId="0" fontId="5" fillId="34" borderId="0" applyNumberFormat="0" applyFont="0" applyBorder="0" applyAlignment="0" applyProtection="0"/>
    <xf numFmtId="0" fontId="92" fillId="0" borderId="0">
      <alignment horizontal="center" vertical="center"/>
    </xf>
    <xf numFmtId="0" fontId="93" fillId="0" borderId="0" applyNumberFormat="0" applyFill="0" applyBorder="0" applyAlignment="0" applyProtection="0"/>
    <xf numFmtId="256" fontId="157" fillId="0" borderId="3">
      <alignment vertical="center"/>
    </xf>
    <xf numFmtId="0" fontId="121" fillId="35" borderId="0" applyNumberFormat="0" applyBorder="0" applyAlignment="0" applyProtection="0">
      <alignment vertical="center"/>
    </xf>
    <xf numFmtId="0" fontId="121" fillId="35" borderId="0" applyNumberFormat="0" applyBorder="0" applyAlignment="0" applyProtection="0">
      <alignment vertical="center"/>
    </xf>
    <xf numFmtId="0" fontId="121" fillId="36" borderId="0" applyNumberFormat="0" applyBorder="0" applyAlignment="0" applyProtection="0">
      <alignment vertical="center"/>
    </xf>
    <xf numFmtId="0" fontId="121" fillId="36" borderId="0" applyNumberFormat="0" applyBorder="0" applyAlignment="0" applyProtection="0">
      <alignment vertical="center"/>
    </xf>
    <xf numFmtId="0" fontId="121" fillId="37" borderId="0" applyNumberFormat="0" applyBorder="0" applyAlignment="0" applyProtection="0">
      <alignment vertical="center"/>
    </xf>
    <xf numFmtId="0" fontId="121" fillId="37" borderId="0" applyNumberFormat="0" applyBorder="0" applyAlignment="0" applyProtection="0">
      <alignment vertical="center"/>
    </xf>
    <xf numFmtId="0" fontId="121" fillId="23" borderId="0" applyNumberFormat="0" applyBorder="0" applyAlignment="0" applyProtection="0">
      <alignment vertical="center"/>
    </xf>
    <xf numFmtId="0" fontId="121" fillId="23" borderId="0" applyNumberFormat="0" applyBorder="0" applyAlignment="0" applyProtection="0">
      <alignment vertical="center"/>
    </xf>
    <xf numFmtId="0" fontId="121" fillId="24" borderId="0" applyNumberFormat="0" applyBorder="0" applyAlignment="0" applyProtection="0">
      <alignment vertical="center"/>
    </xf>
    <xf numFmtId="0" fontId="121" fillId="24" borderId="0" applyNumberFormat="0" applyBorder="0" applyAlignment="0" applyProtection="0">
      <alignment vertical="center"/>
    </xf>
    <xf numFmtId="0" fontId="121" fillId="38" borderId="0" applyNumberFormat="0" applyBorder="0" applyAlignment="0" applyProtection="0">
      <alignment vertical="center"/>
    </xf>
    <xf numFmtId="0" fontId="121" fillId="38" borderId="0" applyNumberFormat="0" applyBorder="0" applyAlignment="0" applyProtection="0">
      <alignment vertical="center"/>
    </xf>
    <xf numFmtId="223" fontId="4" fillId="0" borderId="58">
      <alignment vertical="center"/>
    </xf>
    <xf numFmtId="222" fontId="4" fillId="0" borderId="58">
      <alignment vertical="center"/>
    </xf>
    <xf numFmtId="38" fontId="90" fillId="0" borderId="0"/>
    <xf numFmtId="0" fontId="158" fillId="0" borderId="0" applyNumberFormat="0" applyFill="0" applyBorder="0" applyAlignment="0" applyProtection="0">
      <alignment vertical="center"/>
    </xf>
    <xf numFmtId="0" fontId="158" fillId="0" borderId="0" applyNumberFormat="0" applyFill="0" applyBorder="0" applyAlignment="0" applyProtection="0">
      <alignment vertical="center"/>
    </xf>
    <xf numFmtId="317" fontId="159" fillId="0" borderId="3">
      <alignment vertical="center"/>
    </xf>
    <xf numFmtId="317" fontId="159" fillId="0" borderId="3">
      <alignment vertical="center"/>
    </xf>
    <xf numFmtId="0" fontId="160" fillId="31" borderId="60" applyNumberFormat="0" applyAlignment="0" applyProtection="0">
      <alignment vertical="center"/>
    </xf>
    <xf numFmtId="0" fontId="160" fillId="31" borderId="60" applyNumberFormat="0" applyAlignment="0" applyProtection="0">
      <alignment vertical="center"/>
    </xf>
    <xf numFmtId="318" fontId="5" fillId="0" borderId="0">
      <protection locked="0"/>
    </xf>
    <xf numFmtId="318" fontId="5" fillId="0" borderId="0">
      <protection locked="0"/>
    </xf>
    <xf numFmtId="0" fontId="115" fillId="0" borderId="0">
      <protection locked="0"/>
    </xf>
    <xf numFmtId="0" fontId="115" fillId="0" borderId="0">
      <protection locked="0"/>
    </xf>
    <xf numFmtId="0" fontId="115" fillId="0" borderId="0">
      <protection locked="0"/>
    </xf>
    <xf numFmtId="0" fontId="115" fillId="0" borderId="0">
      <protection locked="0"/>
    </xf>
    <xf numFmtId="0" fontId="22" fillId="0" borderId="61" applyBorder="0">
      <alignment horizontal="distributed"/>
      <protection locked="0"/>
    </xf>
    <xf numFmtId="0" fontId="50" fillId="0" borderId="0"/>
    <xf numFmtId="0" fontId="103" fillId="0" borderId="0"/>
    <xf numFmtId="317" fontId="4" fillId="0" borderId="0" applyNumberFormat="0" applyFill="0" applyBorder="0" applyAlignment="0">
      <alignment horizontal="left"/>
    </xf>
    <xf numFmtId="0" fontId="161" fillId="13" borderId="0" applyNumberFormat="0" applyBorder="0" applyAlignment="0" applyProtection="0">
      <alignment vertical="center"/>
    </xf>
    <xf numFmtId="0" fontId="161" fillId="13" borderId="0" applyNumberFormat="0" applyBorder="0" applyAlignment="0" applyProtection="0">
      <alignment vertical="center"/>
    </xf>
    <xf numFmtId="0" fontId="38" fillId="0" borderId="0">
      <protection locked="0"/>
    </xf>
    <xf numFmtId="0" fontId="38" fillId="0" borderId="0">
      <protection locked="0"/>
    </xf>
    <xf numFmtId="49" fontId="4" fillId="0" borderId="0" applyFont="0" applyFill="0" applyBorder="0" applyAlignment="0" applyProtection="0"/>
    <xf numFmtId="3" fontId="7" fillId="0" borderId="6">
      <alignment horizontal="center"/>
    </xf>
    <xf numFmtId="3" fontId="7" fillId="0" borderId="6">
      <alignment horizontal="center"/>
    </xf>
    <xf numFmtId="1" fontId="50" fillId="0" borderId="58" applyFill="0" applyBorder="0">
      <alignment horizontal="center"/>
    </xf>
    <xf numFmtId="319" fontId="4" fillId="0" borderId="0" applyFill="0" applyBorder="0">
      <alignment horizontal="center" vertical="center"/>
    </xf>
    <xf numFmtId="228" fontId="4" fillId="0" borderId="62" applyFill="0" applyBorder="0">
      <alignment horizontal="center" vertical="center"/>
      <protection locked="0"/>
    </xf>
    <xf numFmtId="195" fontId="4" fillId="0" borderId="63" applyFill="0" applyBorder="0">
      <alignment horizontal="center"/>
      <protection locked="0"/>
    </xf>
    <xf numFmtId="320" fontId="4" fillId="0" borderId="63" applyFill="0" applyBorder="0">
      <alignment horizontal="center"/>
      <protection locked="0"/>
    </xf>
    <xf numFmtId="219" fontId="4" fillId="0" borderId="64">
      <alignment horizontal="center"/>
      <protection locked="0"/>
    </xf>
    <xf numFmtId="255" fontId="4" fillId="0" borderId="64">
      <alignment horizontal="center"/>
      <protection locked="0"/>
    </xf>
    <xf numFmtId="219" fontId="4" fillId="0" borderId="64">
      <alignment horizontal="center"/>
      <protection locked="0"/>
    </xf>
    <xf numFmtId="246" fontId="4" fillId="0" borderId="64">
      <alignment horizontal="center"/>
      <protection locked="0"/>
    </xf>
    <xf numFmtId="189" fontId="4" fillId="0" borderId="57" applyFill="0" applyBorder="0">
      <alignment horizontal="center" vertical="center"/>
      <protection locked="0"/>
    </xf>
    <xf numFmtId="0" fontId="38" fillId="0" borderId="0">
      <protection locked="0"/>
    </xf>
    <xf numFmtId="0" fontId="38" fillId="0" borderId="0">
      <protection locked="0"/>
    </xf>
    <xf numFmtId="0" fontId="162" fillId="0" borderId="0" applyProtection="0"/>
    <xf numFmtId="321" fontId="163" fillId="0" borderId="38">
      <alignment horizontal="center" vertical="center"/>
    </xf>
    <xf numFmtId="0" fontId="6" fillId="0" borderId="0"/>
    <xf numFmtId="225" fontId="4" fillId="0" borderId="0">
      <alignment vertical="center"/>
    </xf>
    <xf numFmtId="225" fontId="4" fillId="0" borderId="0">
      <alignment vertical="center"/>
    </xf>
    <xf numFmtId="0" fontId="4" fillId="34" borderId="65" applyNumberFormat="0" applyFont="0" applyAlignment="0" applyProtection="0">
      <alignment vertical="center"/>
    </xf>
    <xf numFmtId="0" fontId="4" fillId="34" borderId="65" applyNumberFormat="0" applyFont="0" applyAlignment="0" applyProtection="0">
      <alignment vertical="center"/>
    </xf>
    <xf numFmtId="0" fontId="4" fillId="39" borderId="0" applyNumberFormat="0" applyFont="0" applyBorder="0" applyAlignment="0" applyProtection="0"/>
    <xf numFmtId="4" fontId="164" fillId="0" borderId="66" applyFont="0" applyBorder="0" applyAlignment="0">
      <alignment vertical="center"/>
    </xf>
    <xf numFmtId="0" fontId="4" fillId="0" borderId="0">
      <protection locked="0"/>
    </xf>
    <xf numFmtId="10" fontId="24" fillId="0" borderId="0">
      <alignment vertical="center"/>
    </xf>
    <xf numFmtId="10" fontId="24" fillId="0" borderId="0">
      <alignment vertical="center"/>
    </xf>
    <xf numFmtId="0" fontId="4" fillId="0" borderId="0">
      <protection locked="0"/>
    </xf>
    <xf numFmtId="10" fontId="24" fillId="0" borderId="0">
      <alignment vertical="center"/>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226" fontId="69"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322" fontId="4" fillId="0" borderId="0">
      <protection locked="0"/>
    </xf>
    <xf numFmtId="322" fontId="4" fillId="0" borderId="0">
      <protection locked="0"/>
    </xf>
    <xf numFmtId="322" fontId="4" fillId="0" borderId="0">
      <protection locked="0"/>
    </xf>
    <xf numFmtId="0"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226" fontId="69" fillId="0" borderId="0">
      <protection locked="0"/>
    </xf>
    <xf numFmtId="226" fontId="69"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322" fontId="4" fillId="0" borderId="0">
      <protection locked="0"/>
    </xf>
    <xf numFmtId="322"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322" fontId="4" fillId="0" borderId="0">
      <protection locked="0"/>
    </xf>
    <xf numFmtId="322" fontId="4" fillId="0" borderId="0">
      <protection locked="0"/>
    </xf>
    <xf numFmtId="188" fontId="4" fillId="0" borderId="0">
      <protection locked="0"/>
    </xf>
    <xf numFmtId="0" fontId="69" fillId="0" borderId="0">
      <protection locked="0"/>
    </xf>
    <xf numFmtId="188"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322" fontId="4" fillId="0" borderId="0">
      <protection locked="0"/>
    </xf>
    <xf numFmtId="322" fontId="4" fillId="0" borderId="0">
      <protection locked="0"/>
    </xf>
    <xf numFmtId="0" fontId="4" fillId="0" borderId="0">
      <protection locked="0"/>
    </xf>
    <xf numFmtId="188"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322" fontId="4" fillId="0" borderId="0">
      <protection locked="0"/>
    </xf>
    <xf numFmtId="322" fontId="4" fillId="0" borderId="0">
      <protection locked="0"/>
    </xf>
    <xf numFmtId="0" fontId="69"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322" fontId="4" fillId="0" borderId="0">
      <protection locked="0"/>
    </xf>
    <xf numFmtId="322"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322"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322" fontId="4" fillId="0" borderId="0">
      <protection locked="0"/>
    </xf>
    <xf numFmtId="322"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322" fontId="4" fillId="0" borderId="0">
      <protection locked="0"/>
    </xf>
    <xf numFmtId="322"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226" fontId="69"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226" fontId="69"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226" fontId="69" fillId="0" borderId="0">
      <protection locked="0"/>
    </xf>
    <xf numFmtId="226" fontId="69"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322" fontId="4" fillId="0" borderId="0">
      <protection locked="0"/>
    </xf>
    <xf numFmtId="10" fontId="24" fillId="0" borderId="0">
      <alignment vertical="center"/>
    </xf>
    <xf numFmtId="226" fontId="69" fillId="0" borderId="0">
      <protection locked="0"/>
    </xf>
    <xf numFmtId="322"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226" fontId="69" fillId="0" borderId="0">
      <protection locked="0"/>
    </xf>
    <xf numFmtId="226" fontId="69"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226" fontId="69"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0" fontId="4" fillId="0" borderId="0">
      <protection locked="0"/>
    </xf>
    <xf numFmtId="9" fontId="50" fillId="3" borderId="0" applyFill="0" applyBorder="0" applyProtection="0">
      <alignment horizontal="right"/>
    </xf>
    <xf numFmtId="9" fontId="50" fillId="3" borderId="0" applyFill="0" applyBorder="0" applyProtection="0">
      <alignment horizontal="right"/>
    </xf>
    <xf numFmtId="10" fontId="50" fillId="0" borderId="0" applyFill="0" applyBorder="0" applyProtection="0">
      <alignment horizontal="right"/>
    </xf>
    <xf numFmtId="10" fontId="50" fillId="0" borderId="0" applyFill="0" applyBorder="0" applyProtection="0">
      <alignment horizontal="right"/>
    </xf>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165" fillId="0" borderId="0" applyFont="0" applyFill="0" applyBorder="0" applyAlignment="0" applyProtection="0">
      <alignment vertical="center"/>
    </xf>
    <xf numFmtId="9" fontId="66" fillId="0" borderId="0" applyFont="0" applyFill="0" applyBorder="0" applyAlignment="0" applyProtection="0">
      <alignment vertical="center"/>
    </xf>
    <xf numFmtId="0" fontId="166" fillId="0" borderId="0"/>
    <xf numFmtId="0" fontId="167" fillId="40" borderId="0" applyNumberFormat="0" applyBorder="0" applyAlignment="0" applyProtection="0">
      <alignment vertical="center"/>
    </xf>
    <xf numFmtId="0" fontId="167" fillId="40" borderId="0" applyNumberFormat="0" applyBorder="0" applyAlignment="0" applyProtection="0">
      <alignment vertical="center"/>
    </xf>
    <xf numFmtId="0" fontId="4" fillId="0" borderId="9" applyBorder="0"/>
    <xf numFmtId="323" fontId="20" fillId="0" borderId="58">
      <alignment horizontal="center" vertical="center"/>
    </xf>
    <xf numFmtId="49" fontId="4" fillId="0" borderId="0" applyFont="0" applyFill="0" applyBorder="0" applyProtection="0">
      <alignment vertical="center"/>
    </xf>
    <xf numFmtId="49" fontId="22" fillId="0" borderId="67" applyFill="0" applyBorder="0">
      <alignment horizontal="center" vertical="center"/>
      <protection locked="0"/>
    </xf>
    <xf numFmtId="0" fontId="20" fillId="26" borderId="68">
      <alignment horizontal="distributed" vertical="center"/>
    </xf>
    <xf numFmtId="0" fontId="168" fillId="0" borderId="0">
      <alignment horizontal="center" vertical="center"/>
    </xf>
    <xf numFmtId="0" fontId="18" fillId="0" borderId="0" applyNumberFormat="0" applyFont="0" applyFill="0" applyBorder="0" applyProtection="0">
      <alignment horizontal="centerContinuous" vertical="center"/>
    </xf>
    <xf numFmtId="0" fontId="71" fillId="0" borderId="0" applyNumberFormat="0" applyFont="0" applyFill="0" applyBorder="0" applyProtection="0">
      <alignment horizontal="centerContinuous" vertical="center"/>
    </xf>
    <xf numFmtId="0" fontId="71" fillId="0" borderId="0" applyNumberFormat="0" applyFont="0" applyFill="0" applyBorder="0" applyProtection="0">
      <alignment horizontal="centerContinuous" vertical="center"/>
    </xf>
    <xf numFmtId="218" fontId="71" fillId="0" borderId="0" applyNumberFormat="0" applyFont="0" applyFill="0" applyBorder="0" applyProtection="0">
      <alignment horizontal="centerContinuous"/>
    </xf>
    <xf numFmtId="38" fontId="23" fillId="0" borderId="0">
      <alignment vertical="center" wrapText="1"/>
    </xf>
    <xf numFmtId="38" fontId="23" fillId="0" borderId="0">
      <alignment vertical="center" wrapText="1"/>
    </xf>
    <xf numFmtId="3" fontId="25" fillId="0" borderId="58"/>
    <xf numFmtId="0" fontId="25" fillId="0" borderId="58"/>
    <xf numFmtId="3" fontId="25" fillId="0" borderId="42"/>
    <xf numFmtId="3" fontId="25" fillId="0" borderId="41"/>
    <xf numFmtId="0" fontId="169" fillId="0" borderId="58"/>
    <xf numFmtId="0" fontId="170" fillId="0" borderId="0">
      <alignment horizontal="center"/>
    </xf>
    <xf numFmtId="0" fontId="93" fillId="0" borderId="44">
      <alignment horizontal="center"/>
    </xf>
    <xf numFmtId="0" fontId="171" fillId="0" borderId="0" applyNumberFormat="0" applyFill="0" applyBorder="0" applyAlignment="0" applyProtection="0">
      <alignment vertical="center"/>
    </xf>
    <xf numFmtId="0" fontId="171" fillId="0" borderId="0" applyNumberFormat="0" applyFill="0" applyBorder="0" applyAlignment="0" applyProtection="0">
      <alignment vertical="center"/>
    </xf>
    <xf numFmtId="0" fontId="172" fillId="41" borderId="69" applyNumberFormat="0" applyAlignment="0" applyProtection="0">
      <alignment vertical="center"/>
    </xf>
    <xf numFmtId="0" fontId="172" fillId="41" borderId="69" applyNumberFormat="0" applyAlignment="0" applyProtection="0">
      <alignment vertical="center"/>
    </xf>
    <xf numFmtId="218" fontId="173" fillId="0" borderId="70">
      <alignment vertical="center"/>
    </xf>
    <xf numFmtId="324" fontId="174" fillId="0" borderId="71">
      <alignment vertical="center"/>
    </xf>
    <xf numFmtId="0" fontId="147" fillId="0" borderId="0" applyProtection="0">
      <alignment vertical="center"/>
      <protection locked="0"/>
    </xf>
    <xf numFmtId="0" fontId="64" fillId="0" borderId="39"/>
    <xf numFmtId="4" fontId="64" fillId="0" borderId="9"/>
    <xf numFmtId="325" fontId="4" fillId="0" borderId="9"/>
    <xf numFmtId="0" fontId="4" fillId="0" borderId="9"/>
    <xf numFmtId="49" fontId="175" fillId="0" borderId="72" applyFont="0" applyFill="0" applyBorder="0" applyProtection="0">
      <alignment horizontal="right" vertical="center"/>
    </xf>
    <xf numFmtId="49" fontId="4" fillId="0" borderId="0" applyFont="0" applyFill="0" applyBorder="0" applyAlignment="0" applyProtection="0"/>
    <xf numFmtId="0" fontId="20" fillId="0" borderId="0"/>
    <xf numFmtId="0" fontId="53" fillId="0" borderId="0" applyProtection="0">
      <alignment horizontal="center" vertical="center"/>
    </xf>
    <xf numFmtId="326" fontId="5" fillId="0" borderId="0">
      <alignment vertical="center"/>
    </xf>
    <xf numFmtId="326" fontId="5" fillId="0" borderId="0">
      <alignment vertical="center"/>
    </xf>
    <xf numFmtId="218" fontId="71" fillId="0" borderId="0" applyFont="0" applyFill="0" applyBorder="0" applyProtection="0">
      <alignment horizontal="centerContinuous" vertical="center"/>
    </xf>
    <xf numFmtId="327" fontId="71" fillId="0" borderId="3" applyFont="0" applyFill="0" applyBorder="0" applyProtection="0">
      <alignment horizontal="right" vertical="center"/>
      <protection locked="0"/>
    </xf>
    <xf numFmtId="327" fontId="27" fillId="0" borderId="0" applyFont="0" applyFill="0" applyBorder="0" applyAlignment="0" applyProtection="0">
      <alignment vertical="center"/>
    </xf>
    <xf numFmtId="41" fontId="176" fillId="0" borderId="0" applyFont="0" applyFill="0" applyBorder="0" applyAlignment="0" applyProtection="0">
      <alignment vertical="center"/>
    </xf>
    <xf numFmtId="41" fontId="177" fillId="0" borderId="0" applyFont="0" applyFill="0" applyBorder="0" applyAlignment="0" applyProtection="0">
      <alignment vertical="center"/>
    </xf>
    <xf numFmtId="41" fontId="4" fillId="0" borderId="0" applyFont="0" applyFill="0" applyBorder="0" applyAlignment="0" applyProtection="0">
      <alignment vertical="center"/>
    </xf>
    <xf numFmtId="41" fontId="98" fillId="0" borderId="0" applyFont="0" applyFill="0" applyBorder="0" applyAlignment="0" applyProtection="0"/>
    <xf numFmtId="41" fontId="5" fillId="0" borderId="0" applyFont="0" applyFill="0" applyBorder="0" applyAlignment="0" applyProtection="0"/>
    <xf numFmtId="41" fontId="66" fillId="0" borderId="0" applyFont="0" applyFill="0" applyBorder="0" applyAlignment="0" applyProtection="0">
      <alignment vertical="center"/>
    </xf>
    <xf numFmtId="41" fontId="4" fillId="0" borderId="0" applyFont="0" applyFill="0" applyBorder="0" applyAlignment="0" applyProtection="0"/>
    <xf numFmtId="41" fontId="4" fillId="0" borderId="0" applyFont="0" applyFill="0" applyBorder="0" applyAlignment="0" applyProtection="0"/>
    <xf numFmtId="41" fontId="120" fillId="0" borderId="0" applyFont="0" applyFill="0" applyBorder="0" applyAlignment="0" applyProtection="0">
      <alignment vertical="center"/>
    </xf>
    <xf numFmtId="41" fontId="4" fillId="0" borderId="0" applyFont="0" applyFill="0" applyBorder="0" applyAlignment="0" applyProtection="0"/>
    <xf numFmtId="177" fontId="6" fillId="0" borderId="0" applyFont="0" applyFill="0" applyBorder="0" applyAlignment="0" applyProtection="0"/>
    <xf numFmtId="218" fontId="6" fillId="0" borderId="0" applyFont="0" applyFill="0" applyBorder="0" applyAlignment="0" applyProtection="0"/>
    <xf numFmtId="41" fontId="4" fillId="0" borderId="0" applyFont="0" applyFill="0" applyBorder="0" applyAlignment="0" applyProtection="0">
      <alignment vertical="center"/>
    </xf>
    <xf numFmtId="41" fontId="6"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alignment vertical="center"/>
    </xf>
    <xf numFmtId="176" fontId="6" fillId="0" borderId="0" applyFont="0" applyFill="0" applyBorder="0" applyAlignment="0" applyProtection="0"/>
    <xf numFmtId="176" fontId="6" fillId="0" borderId="0" applyFont="0" applyFill="0" applyBorder="0" applyAlignment="0" applyProtection="0"/>
    <xf numFmtId="41" fontId="178"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177" fontId="6" fillId="0" borderId="0" applyFont="0" applyFill="0" applyBorder="0" applyAlignment="0" applyProtection="0"/>
    <xf numFmtId="177" fontId="6" fillId="0" borderId="0" applyFont="0" applyFill="0" applyBorder="0" applyAlignment="0" applyProtection="0"/>
    <xf numFmtId="176" fontId="6" fillId="0" borderId="0" applyFont="0" applyFill="0" applyBorder="0" applyAlignment="0" applyProtection="0"/>
    <xf numFmtId="328" fontId="6" fillId="0" borderId="0" applyFont="0" applyFill="0" applyBorder="0" applyAlignment="0" applyProtection="0"/>
    <xf numFmtId="329" fontId="6" fillId="0" borderId="0" applyFont="0" applyFill="0" applyBorder="0" applyAlignment="0" applyProtection="0"/>
    <xf numFmtId="177" fontId="6" fillId="0" borderId="0" applyFont="0" applyFill="0" applyBorder="0" applyAlignment="0" applyProtection="0"/>
    <xf numFmtId="330" fontId="6" fillId="0" borderId="0" applyFont="0" applyFill="0" applyBorder="0" applyAlignment="0" applyProtection="0"/>
    <xf numFmtId="177" fontId="6" fillId="0" borderId="0" applyFont="0" applyFill="0" applyBorder="0" applyAlignment="0" applyProtection="0"/>
    <xf numFmtId="218" fontId="6" fillId="0" borderId="0" applyFont="0" applyFill="0" applyBorder="0" applyAlignment="0" applyProtection="0"/>
    <xf numFmtId="266" fontId="30" fillId="0" borderId="0"/>
    <xf numFmtId="266" fontId="30" fillId="0" borderId="0"/>
    <xf numFmtId="266" fontId="30" fillId="0" borderId="0"/>
    <xf numFmtId="208" fontId="120" fillId="0" borderId="0" applyFont="0" applyFill="0" applyBorder="0" applyAlignment="0" applyProtection="0">
      <alignment vertical="center"/>
    </xf>
    <xf numFmtId="0" fontId="179" fillId="0" borderId="3">
      <alignment vertical="center"/>
    </xf>
    <xf numFmtId="0" fontId="180" fillId="0" borderId="73" applyNumberFormat="0" applyFill="0" applyAlignment="0" applyProtection="0">
      <alignment vertical="center"/>
    </xf>
    <xf numFmtId="0" fontId="180" fillId="0" borderId="73" applyNumberFormat="0" applyFill="0" applyAlignment="0" applyProtection="0">
      <alignment vertical="center"/>
    </xf>
    <xf numFmtId="0" fontId="40" fillId="0" borderId="0"/>
    <xf numFmtId="0" fontId="181" fillId="0" borderId="74" applyNumberFormat="0" applyFill="0" applyAlignment="0" applyProtection="0">
      <alignment vertical="center"/>
    </xf>
    <xf numFmtId="0" fontId="181" fillId="0" borderId="74" applyNumberFormat="0" applyFill="0" applyAlignment="0" applyProtection="0">
      <alignment vertical="center"/>
    </xf>
    <xf numFmtId="289" fontId="182" fillId="0" borderId="0" applyFont="0" applyFill="0" applyBorder="0" applyAlignment="0" applyProtection="0"/>
    <xf numFmtId="331" fontId="4" fillId="0" borderId="0" applyFont="0" applyFill="0" applyBorder="0" applyAlignment="0" applyProtection="0"/>
    <xf numFmtId="331" fontId="4" fillId="0" borderId="0" applyFont="0" applyFill="0" applyBorder="0" applyAlignment="0" applyProtection="0"/>
    <xf numFmtId="332" fontId="6" fillId="0" borderId="0" applyFont="0" applyFill="0" applyBorder="0" applyAlignment="0" applyProtection="0"/>
    <xf numFmtId="333" fontId="4" fillId="0" borderId="0" applyFont="0" applyFill="0" applyBorder="0" applyAlignment="0" applyProtection="0"/>
    <xf numFmtId="333" fontId="4" fillId="0" borderId="0" applyFont="0" applyFill="0" applyBorder="0" applyAlignment="0" applyProtection="0"/>
    <xf numFmtId="333" fontId="4" fillId="0" borderId="0" applyFont="0" applyFill="0" applyBorder="0" applyAlignment="0" applyProtection="0"/>
    <xf numFmtId="333" fontId="4" fillId="0" borderId="0" applyFont="0" applyFill="0" applyBorder="0" applyAlignment="0" applyProtection="0"/>
    <xf numFmtId="333" fontId="4" fillId="0" borderId="0" applyFont="0" applyFill="0" applyBorder="0" applyAlignment="0" applyProtection="0"/>
    <xf numFmtId="333" fontId="4" fillId="0" borderId="0" applyFont="0" applyFill="0" applyBorder="0" applyAlignment="0" applyProtection="0"/>
    <xf numFmtId="333" fontId="4" fillId="0" borderId="0" applyFont="0" applyFill="0" applyBorder="0" applyAlignment="0" applyProtection="0"/>
    <xf numFmtId="332" fontId="6" fillId="0" borderId="0" applyFont="0" applyFill="0" applyBorder="0" applyAlignment="0" applyProtection="0"/>
    <xf numFmtId="334" fontId="4" fillId="0" borderId="0" applyFont="0" applyFill="0" applyBorder="0" applyAlignment="0" applyProtection="0"/>
    <xf numFmtId="332" fontId="6" fillId="0" borderId="0" applyFont="0" applyFill="0" applyBorder="0" applyAlignment="0" applyProtection="0"/>
    <xf numFmtId="332" fontId="6" fillId="0" borderId="0" applyFont="0" applyFill="0" applyBorder="0" applyAlignment="0" applyProtection="0"/>
    <xf numFmtId="332" fontId="6" fillId="0" borderId="0" applyFont="0" applyFill="0" applyBorder="0" applyAlignment="0" applyProtection="0"/>
    <xf numFmtId="332" fontId="6" fillId="0" borderId="0" applyFont="0" applyFill="0" applyBorder="0" applyAlignment="0" applyProtection="0"/>
    <xf numFmtId="332" fontId="6" fillId="0" borderId="0" applyFont="0" applyFill="0" applyBorder="0" applyAlignment="0" applyProtection="0"/>
    <xf numFmtId="333" fontId="4" fillId="0" borderId="0" applyFont="0" applyFill="0" applyBorder="0" applyAlignment="0" applyProtection="0"/>
    <xf numFmtId="332" fontId="6" fillId="0" borderId="0" applyFont="0" applyFill="0" applyBorder="0" applyAlignment="0" applyProtection="0"/>
    <xf numFmtId="332" fontId="6" fillId="0" borderId="0" applyFont="0" applyFill="0" applyBorder="0" applyAlignment="0" applyProtection="0"/>
    <xf numFmtId="332" fontId="6" fillId="0" borderId="0" applyFont="0" applyFill="0" applyBorder="0" applyAlignment="0" applyProtection="0"/>
    <xf numFmtId="332" fontId="6" fillId="0" borderId="0" applyFont="0" applyFill="0" applyBorder="0" applyAlignment="0" applyProtection="0"/>
    <xf numFmtId="332" fontId="6" fillId="0" borderId="0" applyFont="0" applyFill="0" applyBorder="0" applyAlignment="0" applyProtection="0"/>
    <xf numFmtId="332" fontId="6" fillId="0" borderId="0" applyFont="0" applyFill="0" applyBorder="0" applyAlignment="0" applyProtection="0"/>
    <xf numFmtId="289" fontId="182" fillId="0" borderId="0" applyFont="0" applyFill="0" applyBorder="0" applyAlignment="0" applyProtection="0"/>
    <xf numFmtId="335" fontId="20" fillId="0" borderId="0" applyFont="0" applyFill="0" applyBorder="0" applyAlignment="0" applyProtection="0"/>
    <xf numFmtId="335" fontId="20" fillId="0" borderId="0" applyFont="0" applyFill="0" applyBorder="0" applyAlignment="0" applyProtection="0"/>
    <xf numFmtId="335" fontId="20" fillId="0" borderId="0" applyFont="0" applyFill="0" applyBorder="0" applyAlignment="0" applyProtection="0"/>
    <xf numFmtId="335" fontId="20" fillId="0" borderId="0" applyFont="0" applyFill="0" applyBorder="0" applyAlignment="0" applyProtection="0"/>
    <xf numFmtId="336" fontId="20" fillId="0" borderId="0" applyFont="0" applyFill="0" applyBorder="0" applyAlignment="0" applyProtection="0"/>
    <xf numFmtId="336" fontId="20" fillId="0" borderId="0" applyFont="0" applyFill="0" applyBorder="0" applyAlignment="0" applyProtection="0"/>
    <xf numFmtId="337" fontId="20" fillId="0" borderId="0" applyFont="0" applyFill="0" applyBorder="0" applyAlignment="0" applyProtection="0"/>
    <xf numFmtId="338" fontId="20" fillId="0" borderId="0" applyFont="0" applyFill="0" applyBorder="0" applyAlignment="0" applyProtection="0"/>
    <xf numFmtId="335" fontId="20" fillId="0" borderId="0" applyFont="0" applyFill="0" applyBorder="0" applyAlignment="0" applyProtection="0"/>
    <xf numFmtId="336" fontId="20" fillId="0" borderId="0" applyFont="0" applyFill="0" applyBorder="0" applyAlignment="0" applyProtection="0"/>
    <xf numFmtId="335" fontId="20" fillId="0" borderId="0" applyFont="0" applyFill="0" applyBorder="0" applyAlignment="0" applyProtection="0"/>
    <xf numFmtId="335" fontId="20" fillId="0" borderId="0" applyFont="0" applyFill="0" applyBorder="0" applyAlignment="0" applyProtection="0"/>
    <xf numFmtId="335" fontId="20" fillId="0" borderId="0" applyFont="0" applyFill="0" applyBorder="0" applyAlignment="0" applyProtection="0"/>
    <xf numFmtId="339" fontId="20" fillId="0" borderId="0" applyFont="0" applyFill="0" applyBorder="0" applyAlignment="0" applyProtection="0"/>
    <xf numFmtId="334" fontId="4" fillId="0" borderId="0" applyFont="0" applyFill="0" applyBorder="0" applyAlignment="0" applyProtection="0"/>
    <xf numFmtId="334" fontId="4" fillId="0" borderId="0" applyFont="0" applyFill="0" applyBorder="0" applyAlignment="0" applyProtection="0"/>
    <xf numFmtId="340" fontId="20" fillId="0" borderId="0" applyFont="0" applyFill="0" applyBorder="0" applyAlignment="0" applyProtection="0"/>
    <xf numFmtId="334" fontId="4" fillId="0" borderId="0" applyFont="0" applyFill="0" applyBorder="0" applyAlignment="0" applyProtection="0"/>
    <xf numFmtId="334" fontId="4" fillId="0" borderId="0" applyFont="0" applyFill="0" applyBorder="0" applyAlignment="0" applyProtection="0"/>
    <xf numFmtId="334" fontId="4" fillId="0" borderId="0" applyFont="0" applyFill="0" applyBorder="0" applyAlignment="0" applyProtection="0"/>
    <xf numFmtId="334" fontId="4" fillId="0" borderId="0" applyFont="0" applyFill="0" applyBorder="0" applyAlignment="0" applyProtection="0"/>
    <xf numFmtId="340" fontId="20" fillId="0" borderId="0" applyFont="0" applyFill="0" applyBorder="0" applyAlignment="0" applyProtection="0"/>
    <xf numFmtId="334" fontId="4" fillId="0" borderId="0" applyFont="0" applyFill="0" applyBorder="0" applyAlignment="0" applyProtection="0"/>
    <xf numFmtId="341" fontId="4" fillId="0" borderId="0" applyFont="0" applyFill="0" applyBorder="0" applyAlignment="0" applyProtection="0"/>
    <xf numFmtId="342" fontId="6" fillId="0" borderId="0" applyFont="0" applyFill="0" applyBorder="0" applyAlignment="0" applyProtection="0"/>
    <xf numFmtId="343" fontId="4" fillId="0" borderId="0" applyFont="0" applyFill="0" applyBorder="0" applyAlignment="0" applyProtection="0"/>
    <xf numFmtId="342" fontId="6" fillId="0" borderId="0" applyFont="0" applyFill="0" applyBorder="0" applyAlignment="0" applyProtection="0"/>
    <xf numFmtId="342" fontId="6" fillId="0" borderId="0" applyFont="0" applyFill="0" applyBorder="0" applyAlignment="0" applyProtection="0"/>
    <xf numFmtId="342" fontId="6" fillId="0" borderId="0" applyFont="0" applyFill="0" applyBorder="0" applyAlignment="0" applyProtection="0"/>
    <xf numFmtId="344" fontId="20" fillId="0" borderId="0" applyFont="0" applyFill="0" applyBorder="0" applyAlignment="0" applyProtection="0"/>
    <xf numFmtId="342" fontId="6" fillId="0" borderId="0" applyFont="0" applyFill="0" applyBorder="0" applyAlignment="0" applyProtection="0"/>
    <xf numFmtId="344" fontId="20" fillId="0" borderId="0" applyFont="0" applyFill="0" applyBorder="0" applyAlignment="0" applyProtection="0"/>
    <xf numFmtId="345" fontId="20" fillId="0" borderId="0" applyFont="0" applyFill="0" applyBorder="0" applyAlignment="0" applyProtection="0"/>
    <xf numFmtId="346" fontId="20" fillId="0" borderId="0" applyFont="0" applyFill="0" applyBorder="0" applyAlignment="0" applyProtection="0"/>
    <xf numFmtId="340" fontId="20" fillId="0" borderId="0" applyFont="0" applyFill="0" applyBorder="0" applyAlignment="0" applyProtection="0"/>
    <xf numFmtId="289" fontId="182" fillId="0" borderId="0" applyFont="0" applyFill="0" applyBorder="0" applyAlignment="0" applyProtection="0"/>
    <xf numFmtId="344" fontId="20" fillId="0" borderId="0" applyFont="0" applyFill="0" applyBorder="0" applyAlignment="0" applyProtection="0"/>
    <xf numFmtId="342" fontId="6" fillId="0" borderId="0" applyFont="0" applyFill="0" applyBorder="0" applyAlignment="0" applyProtection="0"/>
    <xf numFmtId="342" fontId="6" fillId="0" borderId="0" applyFont="0" applyFill="0" applyBorder="0" applyAlignment="0" applyProtection="0"/>
    <xf numFmtId="341" fontId="4" fillId="0" borderId="0" applyFont="0" applyFill="0" applyBorder="0" applyAlignment="0" applyProtection="0"/>
    <xf numFmtId="347" fontId="6" fillId="0" borderId="0" applyFont="0" applyFill="0" applyBorder="0" applyAlignment="0" applyProtection="0"/>
    <xf numFmtId="0" fontId="4" fillId="0" borderId="0" applyFont="0" applyFill="0" applyBorder="0" applyAlignment="0" applyProtection="0"/>
    <xf numFmtId="334" fontId="4" fillId="0" borderId="0" applyFont="0" applyFill="0" applyBorder="0" applyAlignment="0" applyProtection="0"/>
    <xf numFmtId="289" fontId="182" fillId="0" borderId="0" applyFont="0" applyFill="0" applyBorder="0" applyAlignment="0" applyProtection="0"/>
    <xf numFmtId="342" fontId="6" fillId="0" borderId="0" applyFont="0" applyFill="0" applyBorder="0" applyAlignment="0" applyProtection="0"/>
    <xf numFmtId="332" fontId="6" fillId="0" borderId="0" applyFont="0" applyFill="0" applyBorder="0" applyAlignment="0" applyProtection="0"/>
    <xf numFmtId="340" fontId="20" fillId="0" borderId="0" applyFont="0" applyFill="0" applyBorder="0" applyAlignment="0" applyProtection="0"/>
    <xf numFmtId="340" fontId="20" fillId="0" borderId="0" applyFont="0" applyFill="0" applyBorder="0" applyAlignment="0" applyProtection="0"/>
    <xf numFmtId="342" fontId="6" fillId="0" borderId="0" applyFont="0" applyFill="0" applyBorder="0" applyAlignment="0" applyProtection="0"/>
    <xf numFmtId="342" fontId="6" fillId="0" borderId="0" applyFont="0" applyFill="0" applyBorder="0" applyAlignment="0" applyProtection="0"/>
    <xf numFmtId="342" fontId="6" fillId="0" borderId="0" applyFont="0" applyFill="0" applyBorder="0" applyAlignment="0" applyProtection="0"/>
    <xf numFmtId="342" fontId="6" fillId="0" borderId="0" applyFont="0" applyFill="0" applyBorder="0" applyAlignment="0" applyProtection="0"/>
    <xf numFmtId="342" fontId="6" fillId="0" borderId="0" applyFont="0" applyFill="0" applyBorder="0" applyAlignment="0" applyProtection="0"/>
    <xf numFmtId="331" fontId="4" fillId="0" borderId="0" applyFont="0" applyFill="0" applyBorder="0" applyAlignment="0" applyProtection="0"/>
    <xf numFmtId="332" fontId="6" fillId="0" borderId="0" applyFont="0" applyFill="0" applyBorder="0" applyAlignment="0" applyProtection="0"/>
    <xf numFmtId="333" fontId="4" fillId="0" borderId="0" applyFont="0" applyFill="0" applyBorder="0" applyAlignment="0" applyProtection="0"/>
    <xf numFmtId="333" fontId="4" fillId="0" borderId="0" applyFont="0" applyFill="0" applyBorder="0" applyAlignment="0" applyProtection="0"/>
    <xf numFmtId="333" fontId="4" fillId="0" borderId="0" applyFont="0" applyFill="0" applyBorder="0" applyAlignment="0" applyProtection="0"/>
    <xf numFmtId="333" fontId="4" fillId="0" borderId="0" applyFont="0" applyFill="0" applyBorder="0" applyAlignment="0" applyProtection="0"/>
    <xf numFmtId="333" fontId="4" fillId="0" borderId="0" applyFont="0" applyFill="0" applyBorder="0" applyAlignment="0" applyProtection="0"/>
    <xf numFmtId="333" fontId="4" fillId="0" borderId="0" applyFont="0" applyFill="0" applyBorder="0" applyAlignment="0" applyProtection="0"/>
    <xf numFmtId="333" fontId="4" fillId="0" borderId="0" applyFont="0" applyFill="0" applyBorder="0" applyAlignment="0" applyProtection="0"/>
    <xf numFmtId="332" fontId="6" fillId="0" borderId="0" applyFont="0" applyFill="0" applyBorder="0" applyAlignment="0" applyProtection="0"/>
    <xf numFmtId="334" fontId="4" fillId="0" borderId="0" applyFont="0" applyFill="0" applyBorder="0" applyAlignment="0" applyProtection="0"/>
    <xf numFmtId="332" fontId="6" fillId="0" borderId="0" applyFont="0" applyFill="0" applyBorder="0" applyAlignment="0" applyProtection="0"/>
    <xf numFmtId="332" fontId="6" fillId="0" borderId="0" applyFont="0" applyFill="0" applyBorder="0" applyAlignment="0" applyProtection="0"/>
    <xf numFmtId="332" fontId="6" fillId="0" borderId="0" applyFont="0" applyFill="0" applyBorder="0" applyAlignment="0" applyProtection="0"/>
    <xf numFmtId="332" fontId="6" fillId="0" borderId="0" applyFont="0" applyFill="0" applyBorder="0" applyAlignment="0" applyProtection="0"/>
    <xf numFmtId="332" fontId="6" fillId="0" borderId="0" applyFont="0" applyFill="0" applyBorder="0" applyAlignment="0" applyProtection="0"/>
    <xf numFmtId="333" fontId="4" fillId="0" borderId="0" applyFont="0" applyFill="0" applyBorder="0" applyAlignment="0" applyProtection="0"/>
    <xf numFmtId="332" fontId="6" fillId="0" borderId="0" applyFont="0" applyFill="0" applyBorder="0" applyAlignment="0" applyProtection="0"/>
    <xf numFmtId="332" fontId="6" fillId="0" borderId="0" applyFont="0" applyFill="0" applyBorder="0" applyAlignment="0" applyProtection="0"/>
    <xf numFmtId="332" fontId="6" fillId="0" borderId="0" applyFont="0" applyFill="0" applyBorder="0" applyAlignment="0" applyProtection="0"/>
    <xf numFmtId="332" fontId="6" fillId="0" borderId="0" applyFont="0" applyFill="0" applyBorder="0" applyAlignment="0" applyProtection="0"/>
    <xf numFmtId="332" fontId="6" fillId="0" borderId="0" applyFont="0" applyFill="0" applyBorder="0" applyAlignment="0" applyProtection="0"/>
    <xf numFmtId="332" fontId="6" fillId="0" borderId="0" applyFont="0" applyFill="0" applyBorder="0" applyAlignment="0" applyProtection="0"/>
    <xf numFmtId="340" fontId="20" fillId="0" borderId="0" applyFont="0" applyFill="0" applyBorder="0" applyAlignment="0" applyProtection="0"/>
    <xf numFmtId="0" fontId="183" fillId="0" borderId="0">
      <alignment horizontal="center" vertical="center"/>
    </xf>
    <xf numFmtId="348" fontId="184" fillId="0" borderId="75">
      <alignment vertical="center"/>
    </xf>
    <xf numFmtId="235" fontId="53" fillId="0" borderId="3" applyFill="0" applyProtection="0">
      <alignment vertical="center" shrinkToFit="1"/>
    </xf>
    <xf numFmtId="348" fontId="54" fillId="0" borderId="3">
      <alignment vertical="center"/>
    </xf>
    <xf numFmtId="0" fontId="185" fillId="17" borderId="60" applyNumberFormat="0" applyAlignment="0" applyProtection="0">
      <alignment vertical="center"/>
    </xf>
    <xf numFmtId="0" fontId="185" fillId="17" borderId="60" applyNumberFormat="0" applyAlignment="0" applyProtection="0">
      <alignment vertical="center"/>
    </xf>
    <xf numFmtId="4" fontId="38" fillId="0" borderId="0">
      <protection locked="0"/>
    </xf>
    <xf numFmtId="0" fontId="184" fillId="0" borderId="70">
      <alignment vertical="center"/>
    </xf>
    <xf numFmtId="1" fontId="21" fillId="3" borderId="0" applyNumberFormat="0" applyFont="0" applyFill="0" applyBorder="0" applyAlignment="0">
      <alignment vertical="center"/>
    </xf>
    <xf numFmtId="0" fontId="147" fillId="26" borderId="0" applyNumberFormat="0" applyFont="0" applyFill="0" applyBorder="0" applyAlignment="0">
      <alignment vertical="center"/>
    </xf>
    <xf numFmtId="0" fontId="98" fillId="0" borderId="0" applyNumberFormat="0" applyFont="0" applyBorder="0">
      <alignment vertical="center" shrinkToFit="1"/>
    </xf>
    <xf numFmtId="0" fontId="186" fillId="0" borderId="76" applyNumberFormat="0" applyFill="0" applyAlignment="0" applyProtection="0">
      <alignment vertical="center"/>
    </xf>
    <xf numFmtId="0" fontId="186" fillId="0" borderId="76" applyNumberFormat="0" applyFill="0" applyAlignment="0" applyProtection="0">
      <alignment vertical="center"/>
    </xf>
    <xf numFmtId="0" fontId="6" fillId="0" borderId="0">
      <alignment vertical="center"/>
    </xf>
    <xf numFmtId="0" fontId="187" fillId="0" borderId="0">
      <alignment horizontal="centerContinuous" vertical="center"/>
    </xf>
    <xf numFmtId="0" fontId="188" fillId="0" borderId="77" applyNumberFormat="0" applyFill="0" applyAlignment="0" applyProtection="0">
      <alignment vertical="center"/>
    </xf>
    <xf numFmtId="0" fontId="188" fillId="0" borderId="77" applyNumberFormat="0" applyFill="0" applyAlignment="0" applyProtection="0">
      <alignment vertical="center"/>
    </xf>
    <xf numFmtId="0" fontId="189" fillId="0" borderId="78" applyNumberFormat="0" applyFill="0" applyAlignment="0" applyProtection="0">
      <alignment vertical="center"/>
    </xf>
    <xf numFmtId="0" fontId="189" fillId="0" borderId="78" applyNumberFormat="0" applyFill="0" applyAlignment="0" applyProtection="0">
      <alignment vertical="center"/>
    </xf>
    <xf numFmtId="0" fontId="189" fillId="0" borderId="0" applyNumberFormat="0" applyFill="0" applyBorder="0" applyAlignment="0" applyProtection="0">
      <alignment vertical="center"/>
    </xf>
    <xf numFmtId="0" fontId="189" fillId="0" borderId="0" applyNumberFormat="0" applyFill="0" applyBorder="0" applyAlignment="0" applyProtection="0">
      <alignment vertical="center"/>
    </xf>
    <xf numFmtId="0" fontId="190" fillId="0" borderId="0" applyNumberFormat="0" applyFill="0" applyBorder="0" applyAlignment="0" applyProtection="0">
      <alignment vertical="center"/>
    </xf>
    <xf numFmtId="0" fontId="190" fillId="0" borderId="0" applyNumberFormat="0" applyFill="0" applyBorder="0" applyAlignment="0" applyProtection="0">
      <alignment vertical="center"/>
    </xf>
    <xf numFmtId="0" fontId="6" fillId="0" borderId="58">
      <alignment horizontal="distributed" vertical="center" justifyLastLine="1"/>
    </xf>
    <xf numFmtId="0" fontId="6" fillId="0" borderId="9">
      <alignment horizontal="distributed" vertical="top" justifyLastLine="1"/>
    </xf>
    <xf numFmtId="0" fontId="6" fillId="0" borderId="79">
      <alignment horizontal="distributed" justifyLastLine="1"/>
    </xf>
    <xf numFmtId="348" fontId="191" fillId="0" borderId="3">
      <alignment vertical="center"/>
    </xf>
    <xf numFmtId="348" fontId="192" fillId="0" borderId="3">
      <alignment vertical="center"/>
    </xf>
    <xf numFmtId="348" fontId="192" fillId="0" borderId="3">
      <alignment vertical="center"/>
    </xf>
    <xf numFmtId="348" fontId="192" fillId="0" borderId="3">
      <alignment vertical="center"/>
    </xf>
    <xf numFmtId="0" fontId="193" fillId="0" borderId="0">
      <alignment vertical="center"/>
    </xf>
    <xf numFmtId="348" fontId="194" fillId="0" borderId="3">
      <alignment vertical="center"/>
    </xf>
    <xf numFmtId="49" fontId="17" fillId="0" borderId="80">
      <alignment horizontal="center" vertical="center"/>
    </xf>
    <xf numFmtId="0" fontId="195" fillId="14" borderId="0" applyNumberFormat="0" applyBorder="0" applyAlignment="0" applyProtection="0">
      <alignment vertical="center"/>
    </xf>
    <xf numFmtId="0" fontId="195" fillId="14" borderId="0" applyNumberFormat="0" applyBorder="0" applyAlignment="0" applyProtection="0">
      <alignment vertical="center"/>
    </xf>
    <xf numFmtId="0" fontId="4" fillId="0" borderId="0"/>
    <xf numFmtId="348" fontId="196" fillId="0" borderId="3">
      <alignment vertical="center"/>
    </xf>
    <xf numFmtId="348" fontId="4" fillId="0" borderId="3">
      <alignment vertical="center"/>
      <protection locked="0"/>
    </xf>
    <xf numFmtId="228" fontId="163" fillId="0" borderId="0">
      <alignment vertical="center"/>
    </xf>
    <xf numFmtId="0" fontId="197" fillId="0" borderId="0">
      <alignment vertical="center"/>
      <protection locked="0"/>
    </xf>
    <xf numFmtId="0" fontId="198" fillId="0" borderId="3">
      <alignment horizontal="distributed" vertical="center"/>
    </xf>
    <xf numFmtId="1" fontId="199" fillId="3" borderId="0" applyNumberFormat="0" applyFont="0" applyFill="0" applyBorder="0" applyAlignment="0">
      <alignment vertical="center"/>
    </xf>
    <xf numFmtId="0" fontId="200" fillId="31" borderId="81" applyNumberFormat="0" applyAlignment="0" applyProtection="0">
      <alignment vertical="center"/>
    </xf>
    <xf numFmtId="0" fontId="200" fillId="31" borderId="81" applyNumberFormat="0" applyAlignment="0" applyProtection="0">
      <alignment vertical="center"/>
    </xf>
    <xf numFmtId="272" fontId="92" fillId="0" borderId="0" applyFont="0" applyFill="0" applyBorder="0" applyAlignment="0" applyProtection="0">
      <alignment vertical="center"/>
    </xf>
    <xf numFmtId="9" fontId="71" fillId="0" borderId="0"/>
    <xf numFmtId="3" fontId="33" fillId="0" borderId="0" applyFill="0" applyBorder="0" applyProtection="0"/>
    <xf numFmtId="349" fontId="13" fillId="0" borderId="0" applyFill="0" applyBorder="0" applyProtection="0"/>
    <xf numFmtId="350" fontId="201" fillId="0" borderId="0" applyFill="0" applyBorder="0" applyProtection="0"/>
    <xf numFmtId="40" fontId="6" fillId="0" borderId="20"/>
    <xf numFmtId="351" fontId="13" fillId="0" borderId="0" applyFill="0" applyBorder="0" applyProtection="0"/>
    <xf numFmtId="4" fontId="33" fillId="0" borderId="0" applyFill="0" applyBorder="0" applyProtection="0"/>
    <xf numFmtId="352" fontId="13" fillId="0" borderId="0" applyFill="0" applyBorder="0" applyProtection="0"/>
    <xf numFmtId="306" fontId="33" fillId="0" borderId="0" applyFill="0" applyBorder="0" applyProtection="0"/>
    <xf numFmtId="353" fontId="201" fillId="0" borderId="79" applyFill="0" applyBorder="0" applyProtection="0">
      <alignment vertical="center"/>
    </xf>
    <xf numFmtId="354" fontId="13" fillId="0" borderId="0" applyFill="0" applyBorder="0" applyProtection="0"/>
    <xf numFmtId="355" fontId="201" fillId="0" borderId="0" applyFill="0" applyBorder="0" applyProtection="0">
      <alignment vertical="center"/>
    </xf>
    <xf numFmtId="320" fontId="22" fillId="0" borderId="58">
      <alignment vertical="center"/>
    </xf>
    <xf numFmtId="0" fontId="4" fillId="0" borderId="0">
      <protection locked="0"/>
    </xf>
    <xf numFmtId="176" fontId="6" fillId="0" borderId="0" applyFont="0" applyFill="0" applyBorder="0" applyAlignment="0" applyProtection="0"/>
    <xf numFmtId="0" fontId="202" fillId="0" borderId="0">
      <alignment horizontal="center" vertical="center"/>
    </xf>
    <xf numFmtId="2" fontId="99" fillId="0" borderId="3" applyNumberFormat="0" applyFont="0" applyFill="0" applyAlignment="0" applyProtection="0">
      <alignment vertical="center"/>
    </xf>
    <xf numFmtId="0" fontId="21" fillId="0" borderId="79">
      <alignment horizontal="distributed" justifyLastLine="1"/>
    </xf>
    <xf numFmtId="0" fontId="21" fillId="0" borderId="82">
      <alignment horizontal="distributed" vertical="center" justifyLastLine="1"/>
    </xf>
    <xf numFmtId="0" fontId="21" fillId="0" borderId="83">
      <alignment horizontal="distributed" vertical="top" justifyLastLine="1"/>
    </xf>
    <xf numFmtId="0" fontId="4" fillId="0" borderId="0"/>
    <xf numFmtId="0" fontId="102" fillId="0" borderId="0">
      <alignment vertical="center"/>
    </xf>
    <xf numFmtId="0" fontId="4" fillId="0" borderId="0"/>
    <xf numFmtId="0" fontId="92" fillId="0" borderId="0"/>
    <xf numFmtId="0" fontId="4" fillId="0" borderId="0">
      <alignment vertical="center"/>
    </xf>
    <xf numFmtId="0" fontId="92" fillId="0" borderId="0" applyAlignment="0"/>
    <xf numFmtId="0" fontId="104" fillId="0" borderId="0">
      <alignment vertical="center"/>
    </xf>
    <xf numFmtId="0" fontId="4" fillId="0" borderId="0"/>
    <xf numFmtId="0" fontId="4" fillId="0" borderId="0"/>
    <xf numFmtId="0" fontId="61" fillId="0" borderId="0">
      <alignment vertical="center"/>
    </xf>
    <xf numFmtId="0" fontId="92" fillId="0" borderId="0"/>
    <xf numFmtId="0" fontId="4" fillId="0" borderId="0"/>
    <xf numFmtId="0" fontId="4" fillId="0" borderId="0">
      <alignment vertical="center"/>
    </xf>
    <xf numFmtId="0" fontId="203" fillId="0" borderId="0">
      <alignment vertical="center"/>
    </xf>
    <xf numFmtId="0" fontId="61" fillId="0" borderId="0">
      <alignment vertical="center"/>
    </xf>
    <xf numFmtId="0" fontId="30" fillId="0" borderId="0"/>
    <xf numFmtId="0" fontId="102" fillId="0" borderId="0">
      <alignment vertical="center"/>
    </xf>
    <xf numFmtId="0" fontId="102" fillId="0" borderId="0">
      <alignment vertical="center"/>
    </xf>
    <xf numFmtId="348" fontId="198" fillId="0" borderId="3">
      <alignment horizontal="distributed" vertical="center"/>
    </xf>
    <xf numFmtId="0" fontId="6" fillId="0" borderId="0"/>
    <xf numFmtId="0" fontId="71" fillId="0" borderId="46">
      <alignment horizontal="center" vertical="center"/>
    </xf>
    <xf numFmtId="356" fontId="4" fillId="0" borderId="0" applyFont="0" applyFill="0" applyBorder="0" applyAlignment="0" applyProtection="0"/>
    <xf numFmtId="176" fontId="6" fillId="0" borderId="84"/>
    <xf numFmtId="0" fontId="30" fillId="0" borderId="0"/>
    <xf numFmtId="41" fontId="120" fillId="0" borderId="0" applyFont="0" applyFill="0" applyBorder="0" applyAlignment="0" applyProtection="0">
      <alignment vertical="center"/>
    </xf>
    <xf numFmtId="0" fontId="204" fillId="0" borderId="0"/>
    <xf numFmtId="0" fontId="5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5" fillId="0" borderId="0"/>
    <xf numFmtId="0" fontId="205" fillId="0" borderId="0"/>
    <xf numFmtId="0" fontId="205" fillId="0" borderId="0"/>
    <xf numFmtId="0" fontId="5" fillId="0" borderId="0"/>
    <xf numFmtId="0" fontId="5" fillId="0" borderId="0"/>
    <xf numFmtId="0" fontId="5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204" fillId="0" borderId="0"/>
    <xf numFmtId="0" fontId="5" fillId="0" borderId="0"/>
    <xf numFmtId="0" fontId="4" fillId="0" borderId="0"/>
    <xf numFmtId="0" fontId="205" fillId="0" borderId="0"/>
    <xf numFmtId="0" fontId="5" fillId="0" borderId="0"/>
    <xf numFmtId="0" fontId="20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7" fillId="0" borderId="0"/>
    <xf numFmtId="0" fontId="20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20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6" fontId="4" fillId="0" borderId="58">
      <alignment vertical="center"/>
    </xf>
    <xf numFmtId="176" fontId="23" fillId="0" borderId="58">
      <alignment vertical="center"/>
    </xf>
    <xf numFmtId="176" fontId="23" fillId="0" borderId="58">
      <alignment vertical="center"/>
    </xf>
    <xf numFmtId="176" fontId="23" fillId="0" borderId="58">
      <alignment vertical="center"/>
    </xf>
    <xf numFmtId="176" fontId="23" fillId="0" borderId="58">
      <alignment vertical="center"/>
    </xf>
    <xf numFmtId="176" fontId="4" fillId="0" borderId="58">
      <alignment vertical="center"/>
    </xf>
    <xf numFmtId="176" fontId="5" fillId="0" borderId="58">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0"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191" fontId="4" fillId="0" borderId="0">
      <alignment vertical="center"/>
    </xf>
    <xf numFmtId="3" fontId="32" fillId="0" borderId="12">
      <alignment horizontal="right" vertical="center"/>
    </xf>
    <xf numFmtId="194" fontId="19" fillId="0" borderId="0">
      <alignment vertical="center"/>
    </xf>
    <xf numFmtId="0" fontId="69" fillId="0" borderId="0">
      <protection locked="0"/>
    </xf>
    <xf numFmtId="0" fontId="69" fillId="0" borderId="0">
      <protection locked="0"/>
    </xf>
    <xf numFmtId="226" fontId="69" fillId="0" borderId="0">
      <protection locked="0"/>
    </xf>
    <xf numFmtId="10" fontId="24" fillId="0" borderId="0">
      <alignment vertical="center"/>
    </xf>
    <xf numFmtId="10" fontId="24" fillId="0" borderId="0">
      <alignment vertical="center"/>
    </xf>
    <xf numFmtId="226" fontId="69" fillId="0" borderId="0">
      <protection locked="0"/>
    </xf>
    <xf numFmtId="10" fontId="24" fillId="0" borderId="0">
      <alignment vertical="center"/>
    </xf>
    <xf numFmtId="10" fontId="24" fillId="0" borderId="0">
      <alignment vertical="center"/>
    </xf>
    <xf numFmtId="10" fontId="24" fillId="0" borderId="0">
      <alignment vertical="center"/>
    </xf>
    <xf numFmtId="226" fontId="69" fillId="0" borderId="0">
      <protection locked="0"/>
    </xf>
    <xf numFmtId="10" fontId="24" fillId="0" borderId="0">
      <alignment vertical="center"/>
    </xf>
    <xf numFmtId="10" fontId="24" fillId="0" borderId="0">
      <alignment vertical="center"/>
    </xf>
    <xf numFmtId="0" fontId="4" fillId="0" borderId="0"/>
    <xf numFmtId="0" fontId="21" fillId="0" borderId="0">
      <alignment vertical="center"/>
    </xf>
    <xf numFmtId="0" fontId="27" fillId="0" borderId="13">
      <alignment horizontal="center" vertical="center"/>
    </xf>
    <xf numFmtId="0" fontId="69" fillId="0" borderId="0">
      <protection locked="0"/>
    </xf>
    <xf numFmtId="0" fontId="69" fillId="0" borderId="0">
      <protection locked="0"/>
    </xf>
    <xf numFmtId="226" fontId="69" fillId="0" borderId="0">
      <protection locked="0"/>
    </xf>
    <xf numFmtId="0" fontId="69" fillId="0" borderId="0">
      <protection locked="0"/>
    </xf>
    <xf numFmtId="0" fontId="69" fillId="0" borderId="0">
      <protection locked="0"/>
    </xf>
    <xf numFmtId="226" fontId="69" fillId="0" borderId="0">
      <protection locked="0"/>
    </xf>
    <xf numFmtId="0" fontId="69" fillId="0" borderId="0">
      <protection locked="0"/>
    </xf>
    <xf numFmtId="0" fontId="69" fillId="0" borderId="0">
      <protection locked="0"/>
    </xf>
    <xf numFmtId="226" fontId="69" fillId="0" borderId="0">
      <protection locked="0"/>
    </xf>
    <xf numFmtId="0" fontId="4" fillId="0" borderId="0"/>
    <xf numFmtId="0" fontId="4" fillId="0" borderId="0">
      <alignment vertical="center"/>
    </xf>
    <xf numFmtId="3" fontId="21" fillId="0" borderId="88"/>
    <xf numFmtId="220" fontId="40" fillId="0" borderId="88">
      <alignment vertical="center"/>
    </xf>
    <xf numFmtId="176" fontId="23" fillId="0" borderId="88">
      <alignment vertical="center"/>
    </xf>
    <xf numFmtId="3" fontId="21" fillId="0" borderId="88"/>
    <xf numFmtId="3" fontId="21" fillId="0" borderId="88"/>
    <xf numFmtId="236" fontId="4" fillId="0" borderId="188">
      <alignment vertical="center"/>
    </xf>
    <xf numFmtId="0" fontId="181" fillId="0" borderId="169" applyNumberFormat="0" applyFill="0" applyAlignment="0" applyProtection="0">
      <alignment vertical="center"/>
    </xf>
    <xf numFmtId="324" fontId="174" fillId="0" borderId="167">
      <alignment vertical="center"/>
    </xf>
    <xf numFmtId="0" fontId="169" fillId="0" borderId="162"/>
    <xf numFmtId="3" fontId="25" fillId="0" borderId="153"/>
    <xf numFmtId="3" fontId="25" fillId="0" borderId="154"/>
    <xf numFmtId="0" fontId="25" fillId="0" borderId="162"/>
    <xf numFmtId="3" fontId="25" fillId="0" borderId="162"/>
    <xf numFmtId="0" fontId="20" fillId="26" borderId="165">
      <alignment horizontal="distributed" vertical="center"/>
    </xf>
    <xf numFmtId="49" fontId="22" fillId="0" borderId="164" applyFill="0" applyBorder="0">
      <alignment horizontal="center" vertical="center"/>
      <protection locked="0"/>
    </xf>
    <xf numFmtId="323" fontId="20" fillId="0" borderId="162">
      <alignment horizontal="center" vertical="center"/>
    </xf>
    <xf numFmtId="176" fontId="23" fillId="0" borderId="162">
      <alignment vertical="center"/>
    </xf>
    <xf numFmtId="3" fontId="21" fillId="0" borderId="162"/>
    <xf numFmtId="3" fontId="21" fillId="0" borderId="162"/>
    <xf numFmtId="0" fontId="62" fillId="0" borderId="88" applyBorder="0"/>
    <xf numFmtId="0" fontId="62" fillId="0" borderId="88" applyBorder="0"/>
    <xf numFmtId="0" fontId="62" fillId="0" borderId="162" applyBorder="0"/>
    <xf numFmtId="0" fontId="62" fillId="0" borderId="162" applyBorder="0"/>
    <xf numFmtId="221" fontId="40" fillId="0" borderId="90" applyBorder="0">
      <alignment vertical="center" wrapText="1"/>
    </xf>
    <xf numFmtId="236" fontId="40" fillId="0" borderId="162">
      <alignment vertical="center"/>
    </xf>
    <xf numFmtId="209" fontId="40" fillId="0" borderId="162">
      <alignment vertical="center"/>
    </xf>
    <xf numFmtId="0" fontId="40" fillId="0" borderId="162">
      <alignment horizontal="right" vertical="center"/>
    </xf>
    <xf numFmtId="236" fontId="40" fillId="0" borderId="88">
      <alignment vertical="center"/>
    </xf>
    <xf numFmtId="0" fontId="126" fillId="28" borderId="188">
      <alignment horizontal="center"/>
    </xf>
    <xf numFmtId="1" fontId="50" fillId="0" borderId="162" applyFill="0" applyBorder="0">
      <alignment horizontal="center"/>
    </xf>
    <xf numFmtId="0" fontId="160" fillId="31" borderId="163" applyNumberFormat="0" applyAlignment="0" applyProtection="0">
      <alignment vertical="center"/>
    </xf>
    <xf numFmtId="0" fontId="5" fillId="29" borderId="198" applyBorder="0"/>
    <xf numFmtId="209" fontId="40" fillId="0" borderId="88">
      <alignment vertical="center"/>
    </xf>
    <xf numFmtId="211" fontId="40" fillId="0" borderId="188">
      <alignment horizontal="right" vertical="center"/>
    </xf>
    <xf numFmtId="242" fontId="40" fillId="0" borderId="188">
      <alignment vertical="center"/>
    </xf>
    <xf numFmtId="0" fontId="13" fillId="0" borderId="91">
      <alignment horizontal="left" vertical="center"/>
    </xf>
    <xf numFmtId="242" fontId="40" fillId="0" borderId="162">
      <alignment vertical="center"/>
    </xf>
    <xf numFmtId="211" fontId="40" fillId="0" borderId="162">
      <alignment horizontal="right" vertical="center"/>
    </xf>
    <xf numFmtId="211" fontId="40" fillId="0" borderId="162">
      <alignment horizontal="right" vertical="center"/>
    </xf>
    <xf numFmtId="10" fontId="11" fillId="3" borderId="88" applyNumberFormat="0" applyBorder="0" applyAlignment="0" applyProtection="0"/>
    <xf numFmtId="210" fontId="40" fillId="0" borderId="88">
      <alignment vertical="center"/>
    </xf>
    <xf numFmtId="240" fontId="40" fillId="0" borderId="88">
      <alignment vertical="center"/>
    </xf>
    <xf numFmtId="210" fontId="40" fillId="0" borderId="162">
      <alignment vertical="center"/>
    </xf>
    <xf numFmtId="211" fontId="40" fillId="0" borderId="88">
      <alignment horizontal="right" vertical="center"/>
    </xf>
    <xf numFmtId="211" fontId="40" fillId="0" borderId="88">
      <alignment horizontal="right" vertical="center"/>
    </xf>
    <xf numFmtId="241" fontId="4" fillId="0" borderId="88">
      <alignment horizontal="right" vertical="center"/>
    </xf>
    <xf numFmtId="0" fontId="40" fillId="0" borderId="88">
      <alignment horizontal="right" vertical="center"/>
    </xf>
    <xf numFmtId="241" fontId="4" fillId="0" borderId="88">
      <alignment horizontal="right" vertical="center"/>
    </xf>
    <xf numFmtId="211" fontId="40" fillId="0" borderId="88">
      <alignment horizontal="right" vertical="center"/>
    </xf>
    <xf numFmtId="0" fontId="40" fillId="0" borderId="88">
      <alignment horizontal="right" vertical="center"/>
    </xf>
    <xf numFmtId="211" fontId="40" fillId="0" borderId="88">
      <alignment horizontal="right" vertical="center"/>
    </xf>
    <xf numFmtId="241" fontId="4" fillId="0" borderId="88">
      <alignment horizontal="right" vertical="center"/>
    </xf>
    <xf numFmtId="241" fontId="4" fillId="0" borderId="88">
      <alignment horizontal="right" vertical="center"/>
    </xf>
    <xf numFmtId="241" fontId="4" fillId="0" borderId="88">
      <alignment horizontal="right" vertical="center"/>
    </xf>
    <xf numFmtId="241" fontId="4" fillId="0" borderId="88">
      <alignment horizontal="right" vertical="center"/>
    </xf>
    <xf numFmtId="0" fontId="40" fillId="0" borderId="88">
      <alignment horizontal="right" vertical="center"/>
    </xf>
    <xf numFmtId="0" fontId="40" fillId="0" borderId="88">
      <alignment horizontal="right" vertical="center"/>
    </xf>
    <xf numFmtId="242" fontId="40" fillId="0" borderId="88">
      <alignment vertical="center"/>
    </xf>
    <xf numFmtId="212" fontId="40" fillId="0" borderId="88">
      <alignment vertical="center"/>
    </xf>
    <xf numFmtId="10" fontId="11" fillId="29" borderId="145" applyNumberFormat="0" applyBorder="0" applyAlignment="0" applyProtection="0"/>
    <xf numFmtId="0" fontId="5" fillId="33" borderId="160" applyBorder="0">
      <protection locked="0"/>
    </xf>
    <xf numFmtId="12" fontId="5" fillId="3" borderId="159" applyNumberFormat="0" applyBorder="0" applyAlignment="0" applyProtection="0">
      <alignment horizontal="center"/>
    </xf>
    <xf numFmtId="0" fontId="13" fillId="0" borderId="150">
      <alignment horizontal="left" vertical="center"/>
    </xf>
    <xf numFmtId="222" fontId="4" fillId="0" borderId="188">
      <alignment vertical="center"/>
    </xf>
    <xf numFmtId="0" fontId="160" fillId="31" borderId="204" applyNumberFormat="0" applyAlignment="0" applyProtection="0">
      <alignment vertical="center"/>
    </xf>
    <xf numFmtId="0" fontId="160" fillId="31" borderId="204" applyNumberFormat="0" applyAlignment="0" applyProtection="0">
      <alignment vertical="center"/>
    </xf>
    <xf numFmtId="300" fontId="5" fillId="29" borderId="158" applyBorder="0">
      <alignment horizontal="center"/>
    </xf>
    <xf numFmtId="0" fontId="5" fillId="29" borderId="157" applyBorder="0"/>
    <xf numFmtId="297" fontId="11" fillId="26" borderId="156" applyBorder="0"/>
    <xf numFmtId="0" fontId="137" fillId="29" borderId="152">
      <alignment horizontal="center" wrapText="1"/>
    </xf>
    <xf numFmtId="0" fontId="126" fillId="28" borderId="145">
      <alignment horizontal="center"/>
    </xf>
    <xf numFmtId="249" fontId="40" fillId="0" borderId="88">
      <alignment vertical="center"/>
    </xf>
    <xf numFmtId="199" fontId="27" fillId="0" borderId="92">
      <protection locked="0"/>
    </xf>
    <xf numFmtId="49" fontId="40" fillId="0" borderId="88">
      <alignment horizontal="center" vertical="center"/>
    </xf>
    <xf numFmtId="222" fontId="40" fillId="0" borderId="88">
      <alignment vertical="center"/>
    </xf>
    <xf numFmtId="223" fontId="40" fillId="0" borderId="88">
      <alignment vertical="center"/>
    </xf>
    <xf numFmtId="223" fontId="40" fillId="0" borderId="88">
      <alignment vertical="center"/>
    </xf>
    <xf numFmtId="224" fontId="40" fillId="0" borderId="88">
      <alignment vertical="center"/>
    </xf>
    <xf numFmtId="41" fontId="25" fillId="0" borderId="88" applyNumberFormat="0" applyFont="0" applyFill="0" applyBorder="0" applyProtection="0">
      <alignment horizontal="distributed" vertical="center"/>
    </xf>
    <xf numFmtId="223" fontId="40" fillId="0" borderId="116">
      <alignment vertical="center"/>
    </xf>
    <xf numFmtId="223" fontId="40" fillId="0" borderId="116">
      <alignment vertical="center"/>
    </xf>
    <xf numFmtId="0" fontId="40" fillId="0" borderId="116">
      <alignment horizontal="right" vertical="center"/>
    </xf>
    <xf numFmtId="211" fontId="40" fillId="0" borderId="116">
      <alignment horizontal="right" vertical="center"/>
    </xf>
    <xf numFmtId="210" fontId="40" fillId="0" borderId="116">
      <alignment vertical="center"/>
    </xf>
    <xf numFmtId="10" fontId="11" fillId="3" borderId="116" applyNumberFormat="0" applyBorder="0" applyAlignment="0" applyProtection="0"/>
    <xf numFmtId="176" fontId="29" fillId="0" borderId="93">
      <alignment vertical="center"/>
    </xf>
    <xf numFmtId="176" fontId="20" fillId="0" borderId="93">
      <alignment vertical="center"/>
    </xf>
    <xf numFmtId="215" fontId="40" fillId="0" borderId="88" applyBorder="0">
      <alignment vertical="center"/>
    </xf>
    <xf numFmtId="229" fontId="40" fillId="0" borderId="88" applyBorder="0">
      <alignment horizontal="left" vertical="center"/>
    </xf>
    <xf numFmtId="176" fontId="6" fillId="0" borderId="94">
      <alignment horizontal="center" vertical="center"/>
    </xf>
    <xf numFmtId="0" fontId="5" fillId="0" borderId="88"/>
    <xf numFmtId="220" fontId="40" fillId="0" borderId="116">
      <alignment vertical="center"/>
    </xf>
    <xf numFmtId="3" fontId="21" fillId="0" borderId="116"/>
    <xf numFmtId="0" fontId="56" fillId="33" borderId="129">
      <alignment horizontal="center" vertical="center"/>
      <protection locked="0"/>
    </xf>
    <xf numFmtId="224" fontId="40" fillId="0" borderId="162">
      <alignment vertical="center"/>
    </xf>
    <xf numFmtId="0" fontId="4" fillId="34" borderId="179" applyNumberFormat="0" applyFont="0" applyAlignment="0" applyProtection="0">
      <alignment vertical="center"/>
    </xf>
    <xf numFmtId="0" fontId="126" fillId="28" borderId="116">
      <alignment horizontal="center"/>
    </xf>
    <xf numFmtId="0" fontId="137" fillId="29" borderId="120">
      <alignment horizontal="center" wrapText="1"/>
    </xf>
    <xf numFmtId="297" fontId="11" fillId="26" borderId="124" applyBorder="0"/>
    <xf numFmtId="0" fontId="5" fillId="29" borderId="125" applyBorder="0"/>
    <xf numFmtId="300" fontId="5" fillId="29" borderId="126" applyBorder="0">
      <alignment horizontal="center"/>
    </xf>
    <xf numFmtId="307" fontId="56" fillId="29" borderId="180">
      <alignment horizontal="center"/>
    </xf>
    <xf numFmtId="0" fontId="13" fillId="0" borderId="118">
      <alignment horizontal="left" vertical="center"/>
    </xf>
    <xf numFmtId="12" fontId="5" fillId="3" borderId="127" applyNumberFormat="0" applyBorder="0" applyAlignment="0" applyProtection="0">
      <alignment horizontal="center"/>
    </xf>
    <xf numFmtId="0" fontId="5" fillId="33" borderId="128" applyBorder="0">
      <protection locked="0"/>
    </xf>
    <xf numFmtId="10" fontId="11" fillId="29" borderId="116" applyNumberFormat="0" applyBorder="0" applyAlignment="0" applyProtection="0"/>
    <xf numFmtId="10" fontId="11" fillId="29" borderId="116" applyNumberFormat="0" applyBorder="0" applyAlignment="0" applyProtection="0"/>
    <xf numFmtId="49" fontId="11" fillId="29" borderId="117" applyNumberFormat="0" applyBorder="0"/>
    <xf numFmtId="210" fontId="40" fillId="0" borderId="116">
      <alignment vertical="center"/>
    </xf>
    <xf numFmtId="210" fontId="40" fillId="0" borderId="116">
      <alignment vertical="center"/>
    </xf>
    <xf numFmtId="240" fontId="4" fillId="0" borderId="116">
      <alignment vertical="center"/>
    </xf>
    <xf numFmtId="211" fontId="40" fillId="0" borderId="116">
      <alignment horizontal="right" vertical="center"/>
    </xf>
    <xf numFmtId="211" fontId="40" fillId="0" borderId="116">
      <alignment horizontal="right" vertical="center"/>
    </xf>
    <xf numFmtId="211" fontId="4" fillId="0" borderId="116">
      <alignment horizontal="right" vertical="center"/>
    </xf>
    <xf numFmtId="242" fontId="40" fillId="0" borderId="116">
      <alignment vertical="center"/>
    </xf>
    <xf numFmtId="242" fontId="40" fillId="0" borderId="116">
      <alignment vertical="center"/>
    </xf>
    <xf numFmtId="212" fontId="40" fillId="0" borderId="116">
      <alignment vertical="center"/>
    </xf>
    <xf numFmtId="212" fontId="40" fillId="0" borderId="116">
      <alignment vertical="center"/>
    </xf>
    <xf numFmtId="10" fontId="11" fillId="29" borderId="162" applyNumberFormat="0" applyBorder="0" applyAlignment="0" applyProtection="0"/>
    <xf numFmtId="10" fontId="11" fillId="29" borderId="162" applyNumberFormat="0" applyBorder="0" applyAlignment="0" applyProtection="0"/>
    <xf numFmtId="307" fontId="56" fillId="29" borderId="129">
      <alignment horizontal="center"/>
    </xf>
    <xf numFmtId="311" fontId="53" fillId="0" borderId="130" applyFont="0" applyFill="0" applyBorder="0" applyAlignment="0" applyProtection="0">
      <alignment horizontal="center" vertical="center"/>
    </xf>
    <xf numFmtId="297" fontId="11" fillId="26" borderId="175" applyBorder="0"/>
    <xf numFmtId="295" fontId="6" fillId="0" borderId="119">
      <protection locked="0"/>
    </xf>
    <xf numFmtId="295" fontId="6" fillId="0" borderId="119">
      <protection locked="0"/>
    </xf>
    <xf numFmtId="223" fontId="4" fillId="0" borderId="116">
      <alignment vertical="center"/>
    </xf>
    <xf numFmtId="222" fontId="4" fillId="0" borderId="116">
      <alignment vertical="center"/>
    </xf>
    <xf numFmtId="0" fontId="160" fillId="31" borderId="131" applyNumberFormat="0" applyAlignment="0" applyProtection="0">
      <alignment vertical="center"/>
    </xf>
    <xf numFmtId="0" fontId="160" fillId="31" borderId="131" applyNumberFormat="0" applyAlignment="0" applyProtection="0">
      <alignment vertical="center"/>
    </xf>
    <xf numFmtId="236" fontId="40" fillId="0" borderId="188">
      <alignment vertical="center"/>
    </xf>
    <xf numFmtId="1" fontId="50" fillId="0" borderId="116" applyFill="0" applyBorder="0">
      <alignment horizontal="center"/>
    </xf>
    <xf numFmtId="189" fontId="4" fillId="0" borderId="117" applyFill="0" applyBorder="0">
      <alignment horizontal="center" vertical="center"/>
      <protection locked="0"/>
    </xf>
    <xf numFmtId="0" fontId="4" fillId="34" borderId="132" applyNumberFormat="0" applyFont="0" applyAlignment="0" applyProtection="0">
      <alignment vertical="center"/>
    </xf>
    <xf numFmtId="0" fontId="4" fillId="34" borderId="132" applyNumberFormat="0" applyFont="0" applyAlignment="0" applyProtection="0">
      <alignment vertical="center"/>
    </xf>
    <xf numFmtId="4" fontId="164" fillId="0" borderId="133" applyFont="0" applyBorder="0" applyAlignment="0">
      <alignment vertical="center"/>
    </xf>
    <xf numFmtId="3" fontId="21" fillId="0" borderId="162"/>
    <xf numFmtId="220" fontId="40" fillId="0" borderId="162">
      <alignment vertical="center"/>
    </xf>
    <xf numFmtId="0" fontId="5" fillId="0" borderId="145"/>
    <xf numFmtId="176" fontId="6" fillId="0" borderId="152">
      <alignment horizontal="center" vertical="center"/>
    </xf>
    <xf numFmtId="229" fontId="40" fillId="0" borderId="145" applyBorder="0">
      <alignment horizontal="left" vertical="center"/>
    </xf>
    <xf numFmtId="215" fontId="40" fillId="0" borderId="145" applyBorder="0">
      <alignment vertical="center"/>
    </xf>
    <xf numFmtId="241" fontId="4" fillId="0" borderId="162">
      <alignment horizontal="right" vertical="center"/>
    </xf>
    <xf numFmtId="41" fontId="25" fillId="0" borderId="145" applyNumberFormat="0" applyFont="0" applyFill="0" applyBorder="0" applyProtection="0">
      <alignment horizontal="distributed" vertical="center"/>
    </xf>
    <xf numFmtId="1" fontId="50" fillId="0" borderId="188" applyFill="0" applyBorder="0">
      <alignment horizontal="center"/>
    </xf>
    <xf numFmtId="0" fontId="137" fillId="29" borderId="195">
      <alignment horizontal="center" wrapText="1"/>
    </xf>
    <xf numFmtId="224" fontId="40" fillId="0" borderId="145">
      <alignment vertical="center"/>
    </xf>
    <xf numFmtId="223" fontId="40" fillId="0" borderId="145">
      <alignment vertical="center"/>
    </xf>
    <xf numFmtId="223" fontId="40" fillId="0" borderId="145">
      <alignment vertical="center"/>
    </xf>
    <xf numFmtId="222" fontId="40" fillId="0" borderId="145">
      <alignment vertical="center"/>
    </xf>
    <xf numFmtId="49" fontId="40" fillId="0" borderId="145">
      <alignment horizontal="center" vertical="center"/>
    </xf>
    <xf numFmtId="199" fontId="27" fillId="0" borderId="151">
      <protection locked="0"/>
    </xf>
    <xf numFmtId="249" fontId="40" fillId="0" borderId="145">
      <alignment vertical="center"/>
    </xf>
    <xf numFmtId="0" fontId="13" fillId="0" borderId="193">
      <alignment horizontal="left" vertical="center"/>
    </xf>
    <xf numFmtId="0" fontId="5" fillId="33" borderId="201" applyBorder="0">
      <protection locked="0"/>
    </xf>
    <xf numFmtId="10" fontId="11" fillId="29" borderId="188" applyNumberFormat="0" applyBorder="0" applyAlignment="0" applyProtection="0"/>
    <xf numFmtId="212" fontId="40" fillId="0" borderId="188">
      <alignment vertical="center"/>
    </xf>
    <xf numFmtId="307" fontId="56" fillId="29" borderId="202">
      <alignment horizontal="center"/>
    </xf>
    <xf numFmtId="212" fontId="40" fillId="0" borderId="145">
      <alignment vertical="center"/>
    </xf>
    <xf numFmtId="242" fontId="40" fillId="0" borderId="145">
      <alignment vertical="center"/>
    </xf>
    <xf numFmtId="0" fontId="40" fillId="0" borderId="145">
      <alignment horizontal="right" vertical="center"/>
    </xf>
    <xf numFmtId="0" fontId="40" fillId="0" borderId="145">
      <alignment horizontal="right" vertical="center"/>
    </xf>
    <xf numFmtId="241" fontId="4" fillId="0" borderId="145">
      <alignment horizontal="right" vertical="center"/>
    </xf>
    <xf numFmtId="241" fontId="4" fillId="0" borderId="145">
      <alignment horizontal="right" vertical="center"/>
    </xf>
    <xf numFmtId="241" fontId="4" fillId="0" borderId="145">
      <alignment horizontal="right" vertical="center"/>
    </xf>
    <xf numFmtId="241" fontId="4" fillId="0" borderId="145">
      <alignment horizontal="right" vertical="center"/>
    </xf>
    <xf numFmtId="211" fontId="40" fillId="0" borderId="145">
      <alignment horizontal="right" vertical="center"/>
    </xf>
    <xf numFmtId="0" fontId="40" fillId="0" borderId="145">
      <alignment horizontal="right" vertical="center"/>
    </xf>
    <xf numFmtId="211" fontId="40" fillId="0" borderId="145">
      <alignment horizontal="right" vertical="center"/>
    </xf>
    <xf numFmtId="241" fontId="4" fillId="0" borderId="145">
      <alignment horizontal="right" vertical="center"/>
    </xf>
    <xf numFmtId="0" fontId="40" fillId="0" borderId="145">
      <alignment horizontal="right" vertical="center"/>
    </xf>
    <xf numFmtId="241" fontId="4" fillId="0" borderId="145">
      <alignment horizontal="right" vertical="center"/>
    </xf>
    <xf numFmtId="211" fontId="40" fillId="0" borderId="145">
      <alignment horizontal="right" vertical="center"/>
    </xf>
    <xf numFmtId="211" fontId="40" fillId="0" borderId="145">
      <alignment horizontal="right" vertical="center"/>
    </xf>
    <xf numFmtId="311" fontId="53" fillId="0" borderId="203" applyFont="0" applyFill="0" applyBorder="0" applyAlignment="0" applyProtection="0">
      <alignment horizontal="center" vertical="center"/>
    </xf>
    <xf numFmtId="240" fontId="40" fillId="0" borderId="145">
      <alignment vertical="center"/>
    </xf>
    <xf numFmtId="210" fontId="40" fillId="0" borderId="145">
      <alignment vertical="center"/>
    </xf>
    <xf numFmtId="10" fontId="11" fillId="3" borderId="145" applyNumberFormat="0" applyBorder="0" applyAlignment="0" applyProtection="0"/>
    <xf numFmtId="295" fontId="6" fillId="0" borderId="194">
      <protection locked="0"/>
    </xf>
    <xf numFmtId="0" fontId="13" fillId="0" borderId="150">
      <alignment horizontal="left" vertical="center"/>
    </xf>
    <xf numFmtId="209" fontId="40" fillId="0" borderId="145">
      <alignment vertical="center"/>
    </xf>
    <xf numFmtId="236" fontId="40" fillId="0" borderId="145">
      <alignment vertical="center"/>
    </xf>
    <xf numFmtId="221" fontId="40" fillId="0" borderId="149" applyBorder="0">
      <alignment vertical="center" wrapText="1"/>
    </xf>
    <xf numFmtId="0" fontId="62" fillId="0" borderId="145" applyBorder="0"/>
    <xf numFmtId="0" fontId="62" fillId="0" borderId="145" applyBorder="0"/>
    <xf numFmtId="0" fontId="169" fillId="0" borderId="188"/>
    <xf numFmtId="218" fontId="173" fillId="0" borderId="209">
      <alignment vertical="center"/>
    </xf>
    <xf numFmtId="324" fontId="174" fillId="0" borderId="210">
      <alignment vertical="center"/>
    </xf>
    <xf numFmtId="0" fontId="181" fillId="0" borderId="212" applyNumberFormat="0" applyFill="0" applyAlignment="0" applyProtection="0">
      <alignment vertical="center"/>
    </xf>
    <xf numFmtId="0" fontId="181" fillId="0" borderId="212" applyNumberFormat="0" applyFill="0" applyAlignment="0" applyProtection="0">
      <alignment vertical="center"/>
    </xf>
    <xf numFmtId="3" fontId="21" fillId="0" borderId="145"/>
    <xf numFmtId="3" fontId="21" fillId="0" borderId="145"/>
    <xf numFmtId="176" fontId="23" fillId="0" borderId="145">
      <alignment vertical="center"/>
    </xf>
    <xf numFmtId="38" fontId="6" fillId="0" borderId="97">
      <alignment horizontal="right"/>
    </xf>
    <xf numFmtId="323" fontId="20" fillId="0" borderId="116">
      <alignment horizontal="center" vertical="center"/>
    </xf>
    <xf numFmtId="49" fontId="22" fillId="0" borderId="134" applyFill="0" applyBorder="0">
      <alignment horizontal="center" vertical="center"/>
      <protection locked="0"/>
    </xf>
    <xf numFmtId="0" fontId="20" fillId="26" borderId="135">
      <alignment horizontal="distributed" vertical="center"/>
    </xf>
    <xf numFmtId="3" fontId="25" fillId="0" borderId="116"/>
    <xf numFmtId="0" fontId="25" fillId="0" borderId="116"/>
    <xf numFmtId="3" fontId="25" fillId="0" borderId="122"/>
    <xf numFmtId="3" fontId="25" fillId="0" borderId="121"/>
    <xf numFmtId="0" fontId="169" fillId="0" borderId="116"/>
    <xf numFmtId="218" fontId="173" fillId="0" borderId="136">
      <alignment vertical="center"/>
    </xf>
    <xf numFmtId="324" fontId="174" fillId="0" borderId="137">
      <alignment vertical="center"/>
    </xf>
    <xf numFmtId="49" fontId="175" fillId="0" borderId="138" applyFont="0" applyFill="0" applyBorder="0" applyProtection="0">
      <alignment horizontal="right" vertical="center"/>
    </xf>
    <xf numFmtId="0" fontId="181" fillId="0" borderId="139" applyNumberFormat="0" applyFill="0" applyAlignment="0" applyProtection="0">
      <alignment vertical="center"/>
    </xf>
    <xf numFmtId="0" fontId="181" fillId="0" borderId="139" applyNumberFormat="0" applyFill="0" applyAlignment="0" applyProtection="0">
      <alignment vertical="center"/>
    </xf>
    <xf numFmtId="0" fontId="7" fillId="0" borderId="94">
      <alignment horizontal="center"/>
    </xf>
    <xf numFmtId="0" fontId="7" fillId="0" borderId="94">
      <alignment horizontal="center"/>
    </xf>
    <xf numFmtId="176" fontId="6" fillId="0" borderId="195">
      <alignment horizontal="center" vertical="center"/>
    </xf>
    <xf numFmtId="229" fontId="40" fillId="0" borderId="188" applyBorder="0">
      <alignment horizontal="left" vertical="center"/>
    </xf>
    <xf numFmtId="215" fontId="40" fillId="0" borderId="188" applyBorder="0">
      <alignment vertical="center"/>
    </xf>
    <xf numFmtId="41" fontId="25" fillId="0" borderId="188" applyNumberFormat="0" applyFont="0" applyFill="0" applyBorder="0" applyProtection="0">
      <alignment horizontal="distributed" vertical="center"/>
    </xf>
    <xf numFmtId="224" fontId="40" fillId="0" borderId="188">
      <alignment vertical="center"/>
    </xf>
    <xf numFmtId="223" fontId="40" fillId="0" borderId="188">
      <alignment vertical="center"/>
    </xf>
    <xf numFmtId="223" fontId="40" fillId="0" borderId="188">
      <alignment vertical="center"/>
    </xf>
    <xf numFmtId="222" fontId="40" fillId="0" borderId="188">
      <alignment vertical="center"/>
    </xf>
    <xf numFmtId="49" fontId="40" fillId="0" borderId="188">
      <alignment horizontal="center" vertical="center"/>
    </xf>
    <xf numFmtId="199" fontId="27" fillId="0" borderId="194">
      <protection locked="0"/>
    </xf>
    <xf numFmtId="249" fontId="40" fillId="0" borderId="188">
      <alignment vertical="center"/>
    </xf>
    <xf numFmtId="236" fontId="4" fillId="0" borderId="116">
      <alignment vertical="center"/>
    </xf>
    <xf numFmtId="228" fontId="122" fillId="0" borderId="116">
      <alignment vertical="center"/>
    </xf>
    <xf numFmtId="212" fontId="40" fillId="0" borderId="188">
      <alignment vertical="center"/>
    </xf>
    <xf numFmtId="242" fontId="40" fillId="0" borderId="188">
      <alignment vertical="center"/>
    </xf>
    <xf numFmtId="241" fontId="4" fillId="0" borderId="188">
      <alignment horizontal="right" vertical="center"/>
    </xf>
    <xf numFmtId="241" fontId="4" fillId="0" borderId="188">
      <alignment horizontal="right" vertical="center"/>
    </xf>
    <xf numFmtId="241" fontId="4" fillId="0" borderId="188">
      <alignment horizontal="right" vertical="center"/>
    </xf>
    <xf numFmtId="211" fontId="40" fillId="0" borderId="188">
      <alignment horizontal="right" vertical="center"/>
    </xf>
    <xf numFmtId="0" fontId="40" fillId="0" borderId="188">
      <alignment horizontal="right" vertical="center"/>
    </xf>
    <xf numFmtId="211" fontId="40" fillId="0" borderId="188">
      <alignment horizontal="right" vertical="center"/>
    </xf>
    <xf numFmtId="241" fontId="4" fillId="0" borderId="188">
      <alignment horizontal="right" vertical="center"/>
    </xf>
    <xf numFmtId="0" fontId="40" fillId="0" borderId="188">
      <alignment horizontal="right" vertical="center"/>
    </xf>
    <xf numFmtId="211" fontId="40" fillId="0" borderId="188">
      <alignment horizontal="right" vertical="center"/>
    </xf>
    <xf numFmtId="240" fontId="40" fillId="0" borderId="188">
      <alignment vertical="center"/>
    </xf>
    <xf numFmtId="210" fontId="40" fillId="0" borderId="188">
      <alignment vertical="center"/>
    </xf>
    <xf numFmtId="10" fontId="11" fillId="3" borderId="188" applyNumberFormat="0" applyBorder="0" applyAlignment="0" applyProtection="0"/>
    <xf numFmtId="0" fontId="13" fillId="0" borderId="193">
      <alignment horizontal="left" vertical="center"/>
    </xf>
    <xf numFmtId="221" fontId="40" fillId="0" borderId="192" applyBorder="0">
      <alignment vertical="center" wrapText="1"/>
    </xf>
    <xf numFmtId="0" fontId="7" fillId="0" borderId="152">
      <alignment horizontal="center"/>
    </xf>
    <xf numFmtId="0" fontId="7" fillId="0" borderId="152">
      <alignment horizontal="center"/>
    </xf>
    <xf numFmtId="236" fontId="4" fillId="0" borderId="162">
      <alignment vertical="center"/>
    </xf>
    <xf numFmtId="228" fontId="122" fillId="0" borderId="162">
      <alignment vertical="center"/>
    </xf>
    <xf numFmtId="0" fontId="7" fillId="0" borderId="195">
      <alignment horizontal="center"/>
    </xf>
    <xf numFmtId="0" fontId="7" fillId="0" borderId="195">
      <alignment horizontal="center"/>
    </xf>
    <xf numFmtId="269" fontId="116" fillId="0" borderId="124" applyFill="0" applyProtection="0">
      <alignment horizontal="center"/>
    </xf>
    <xf numFmtId="269" fontId="116" fillId="0" borderId="175" applyFill="0" applyProtection="0">
      <alignment horizontal="center"/>
    </xf>
    <xf numFmtId="269" fontId="116" fillId="0" borderId="156" applyFill="0" applyProtection="0">
      <alignment horizontal="center"/>
    </xf>
    <xf numFmtId="269" fontId="116" fillId="0" borderId="98" applyFill="0" applyProtection="0">
      <alignment horizontal="center"/>
    </xf>
    <xf numFmtId="228" fontId="122" fillId="0" borderId="188">
      <alignment vertical="center"/>
    </xf>
    <xf numFmtId="348" fontId="184" fillId="0" borderId="213">
      <alignment vertical="center"/>
    </xf>
    <xf numFmtId="0" fontId="185" fillId="17" borderId="204" applyNumberFormat="0" applyAlignment="0" applyProtection="0">
      <alignment vertical="center"/>
    </xf>
    <xf numFmtId="0" fontId="185" fillId="17" borderId="204" applyNumberFormat="0" applyAlignment="0" applyProtection="0">
      <alignment vertical="center"/>
    </xf>
    <xf numFmtId="0" fontId="184" fillId="0" borderId="209">
      <alignment vertical="center"/>
    </xf>
    <xf numFmtId="49" fontId="175" fillId="0" borderId="211" applyFont="0" applyFill="0" applyBorder="0" applyProtection="0">
      <alignment horizontal="right" vertical="center"/>
    </xf>
    <xf numFmtId="3" fontId="25" fillId="0" borderId="196"/>
    <xf numFmtId="3" fontId="25" fillId="0" borderId="197"/>
    <xf numFmtId="0" fontId="25" fillId="0" borderId="188"/>
    <xf numFmtId="3" fontId="25" fillId="0" borderId="188"/>
    <xf numFmtId="0" fontId="20" fillId="26" borderId="208">
      <alignment horizontal="distributed" vertical="center"/>
    </xf>
    <xf numFmtId="49" fontId="22" fillId="0" borderId="207" applyFill="0" applyBorder="0">
      <alignment horizontal="center" vertical="center"/>
      <protection locked="0"/>
    </xf>
    <xf numFmtId="323" fontId="20" fillId="0" borderId="188">
      <alignment horizontal="center" vertical="center"/>
    </xf>
    <xf numFmtId="38" fontId="6" fillId="0" borderId="174">
      <alignment horizontal="right"/>
    </xf>
    <xf numFmtId="228" fontId="122" fillId="0" borderId="145">
      <alignment vertical="center"/>
    </xf>
    <xf numFmtId="236" fontId="4" fillId="0" borderId="145">
      <alignment vertical="center"/>
    </xf>
    <xf numFmtId="286" fontId="6" fillId="0" borderId="147"/>
    <xf numFmtId="287" fontId="40" fillId="0" borderId="147"/>
    <xf numFmtId="288" fontId="40" fillId="0" borderId="147"/>
    <xf numFmtId="0" fontId="181" fillId="0" borderId="169" applyNumberFormat="0" applyFill="0" applyAlignment="0" applyProtection="0">
      <alignment vertical="center"/>
    </xf>
    <xf numFmtId="0" fontId="7" fillId="0" borderId="120">
      <alignment horizontal="center"/>
    </xf>
    <xf numFmtId="0" fontId="7" fillId="0" borderId="120">
      <alignment horizontal="center"/>
    </xf>
    <xf numFmtId="49" fontId="175" fillId="0" borderId="168" applyFont="0" applyFill="0" applyBorder="0" applyProtection="0">
      <alignment horizontal="right" vertical="center"/>
    </xf>
    <xf numFmtId="218" fontId="173" fillId="0" borderId="166">
      <alignment vertical="center"/>
    </xf>
    <xf numFmtId="38" fontId="6" fillId="0" borderId="123">
      <alignment horizontal="right"/>
    </xf>
    <xf numFmtId="10" fontId="11" fillId="3" borderId="162" applyNumberFormat="0" applyBorder="0" applyAlignment="0" applyProtection="0"/>
    <xf numFmtId="211" fontId="40" fillId="0" borderId="162">
      <alignment horizontal="right" vertical="center"/>
    </xf>
    <xf numFmtId="241" fontId="4" fillId="0" borderId="162">
      <alignment horizontal="right" vertical="center"/>
    </xf>
    <xf numFmtId="0" fontId="40" fillId="0" borderId="162">
      <alignment horizontal="right" vertical="center"/>
    </xf>
    <xf numFmtId="241" fontId="4" fillId="0" borderId="162">
      <alignment horizontal="right" vertical="center"/>
    </xf>
    <xf numFmtId="211" fontId="40" fillId="0" borderId="162">
      <alignment horizontal="right" vertical="center"/>
    </xf>
    <xf numFmtId="0" fontId="40" fillId="0" borderId="162">
      <alignment horizontal="right" vertical="center"/>
    </xf>
    <xf numFmtId="241" fontId="4" fillId="0" borderId="162">
      <alignment horizontal="right" vertical="center"/>
    </xf>
    <xf numFmtId="241" fontId="4" fillId="0" borderId="162">
      <alignment horizontal="right" vertical="center"/>
    </xf>
    <xf numFmtId="241" fontId="4" fillId="0" borderId="162">
      <alignment horizontal="right" vertical="center"/>
    </xf>
    <xf numFmtId="0" fontId="40" fillId="0" borderId="162">
      <alignment horizontal="right" vertical="center"/>
    </xf>
    <xf numFmtId="228" fontId="122" fillId="0" borderId="88">
      <alignment vertical="center"/>
    </xf>
    <xf numFmtId="236" fontId="4" fillId="0" borderId="88">
      <alignment vertical="center"/>
    </xf>
    <xf numFmtId="249" fontId="40" fillId="0" borderId="162">
      <alignment vertical="center"/>
    </xf>
    <xf numFmtId="49" fontId="40" fillId="0" borderId="162">
      <alignment horizontal="center" vertical="center"/>
    </xf>
    <xf numFmtId="222" fontId="40" fillId="0" borderId="162">
      <alignment vertical="center"/>
    </xf>
    <xf numFmtId="223" fontId="40" fillId="0" borderId="162">
      <alignment vertical="center"/>
    </xf>
    <xf numFmtId="223" fontId="40" fillId="0" borderId="162">
      <alignment vertical="center"/>
    </xf>
    <xf numFmtId="41" fontId="25" fillId="0" borderId="162" applyNumberFormat="0" applyFont="0" applyFill="0" applyBorder="0" applyProtection="0">
      <alignment horizontal="distributed" vertical="center"/>
    </xf>
    <xf numFmtId="0" fontId="40" fillId="0" borderId="188">
      <alignment horizontal="right" vertical="center"/>
    </xf>
    <xf numFmtId="241" fontId="4" fillId="0" borderId="188">
      <alignment horizontal="right" vertical="center"/>
    </xf>
    <xf numFmtId="241" fontId="4" fillId="0" borderId="188">
      <alignment horizontal="right" vertical="center"/>
    </xf>
    <xf numFmtId="211" fontId="40" fillId="0" borderId="188">
      <alignment horizontal="right" vertical="center"/>
    </xf>
    <xf numFmtId="215" fontId="40" fillId="0" borderId="162" applyBorder="0">
      <alignment vertical="center"/>
    </xf>
    <xf numFmtId="229" fontId="40" fillId="0" borderId="162" applyBorder="0">
      <alignment horizontal="left" vertical="center"/>
    </xf>
    <xf numFmtId="286" fontId="6" fillId="0" borderId="87"/>
    <xf numFmtId="287" fontId="40" fillId="0" borderId="87"/>
    <xf numFmtId="288" fontId="40" fillId="0" borderId="87"/>
    <xf numFmtId="0" fontId="5" fillId="0" borderId="162"/>
    <xf numFmtId="4" fontId="164" fillId="0" borderId="148" applyFont="0" applyBorder="0" applyAlignment="0">
      <alignment vertical="center"/>
    </xf>
    <xf numFmtId="0" fontId="4" fillId="34" borderId="160" applyNumberFormat="0" applyFont="0" applyAlignment="0" applyProtection="0">
      <alignment vertical="center"/>
    </xf>
    <xf numFmtId="0" fontId="4" fillId="34" borderId="160" applyNumberFormat="0" applyFont="0" applyAlignment="0" applyProtection="0">
      <alignment vertical="center"/>
    </xf>
    <xf numFmtId="0" fontId="126" fillId="28" borderId="88">
      <alignment horizontal="center"/>
    </xf>
    <xf numFmtId="0" fontId="137" fillId="29" borderId="94">
      <alignment horizontal="center" wrapText="1"/>
    </xf>
    <xf numFmtId="189" fontId="4" fillId="0" borderId="149" applyFill="0" applyBorder="0">
      <alignment horizontal="center" vertical="center"/>
      <protection locked="0"/>
    </xf>
    <xf numFmtId="297" fontId="11" fillId="26" borderId="98" applyBorder="0"/>
    <xf numFmtId="0" fontId="160" fillId="31" borderId="163" applyNumberFormat="0" applyAlignment="0" applyProtection="0">
      <alignment vertical="center"/>
    </xf>
    <xf numFmtId="222" fontId="4" fillId="0" borderId="162">
      <alignment vertical="center"/>
    </xf>
    <xf numFmtId="223" fontId="4" fillId="0" borderId="162">
      <alignment vertical="center"/>
    </xf>
    <xf numFmtId="300" fontId="5" fillId="29" borderId="199" applyBorder="0">
      <alignment horizontal="center"/>
    </xf>
    <xf numFmtId="0" fontId="5" fillId="29" borderId="99" applyBorder="0"/>
    <xf numFmtId="300" fontId="5" fillId="29" borderId="100" applyBorder="0">
      <alignment horizontal="center"/>
    </xf>
    <xf numFmtId="295" fontId="6" fillId="0" borderId="151">
      <protection locked="0"/>
    </xf>
    <xf numFmtId="295" fontId="6" fillId="0" borderId="151">
      <protection locked="0"/>
    </xf>
    <xf numFmtId="12" fontId="5" fillId="3" borderId="200" applyNumberFormat="0" applyBorder="0" applyAlignment="0" applyProtection="0">
      <alignment horizontal="center"/>
    </xf>
    <xf numFmtId="10" fontId="11" fillId="29" borderId="188" applyNumberFormat="0" applyBorder="0" applyAlignment="0" applyProtection="0"/>
    <xf numFmtId="0" fontId="56" fillId="33" borderId="202">
      <alignment horizontal="center" vertical="center"/>
      <protection locked="0"/>
    </xf>
    <xf numFmtId="49" fontId="11" fillId="29" borderId="192" applyNumberFormat="0" applyBorder="0"/>
    <xf numFmtId="240" fontId="4" fillId="0" borderId="188">
      <alignment vertical="center"/>
    </xf>
    <xf numFmtId="211" fontId="40" fillId="0" borderId="188">
      <alignment horizontal="right" vertical="center"/>
    </xf>
    <xf numFmtId="211" fontId="4" fillId="0" borderId="188">
      <alignment horizontal="right" vertical="center"/>
    </xf>
    <xf numFmtId="242" fontId="40" fillId="0" borderId="188">
      <alignment vertical="center"/>
    </xf>
    <xf numFmtId="212" fontId="40" fillId="0" borderId="188">
      <alignment vertical="center"/>
    </xf>
    <xf numFmtId="307" fontId="56" fillId="29" borderId="161">
      <alignment horizontal="center"/>
    </xf>
    <xf numFmtId="0" fontId="13" fillId="0" borderId="91">
      <alignment horizontal="left" vertical="center"/>
    </xf>
    <xf numFmtId="0" fontId="145" fillId="32" borderId="87" applyBorder="0" applyAlignment="0"/>
    <xf numFmtId="212" fontId="40" fillId="0" borderId="162">
      <alignment vertical="center"/>
    </xf>
    <xf numFmtId="212" fontId="40" fillId="0" borderId="162">
      <alignment vertical="center"/>
    </xf>
    <xf numFmtId="242" fontId="40" fillId="0" borderId="162">
      <alignment vertical="center"/>
    </xf>
    <xf numFmtId="211" fontId="4" fillId="0" borderId="162">
      <alignment horizontal="right" vertical="center"/>
    </xf>
    <xf numFmtId="12" fontId="5" fillId="3" borderId="101" applyNumberFormat="0" applyBorder="0" applyAlignment="0" applyProtection="0">
      <alignment horizontal="center"/>
    </xf>
    <xf numFmtId="0" fontId="5" fillId="33" borderId="102" applyBorder="0">
      <protection locked="0"/>
    </xf>
    <xf numFmtId="10" fontId="11" fillId="29" borderId="88" applyNumberFormat="0" applyBorder="0" applyAlignment="0" applyProtection="0"/>
    <xf numFmtId="10" fontId="11" fillId="29" borderId="88" applyNumberFormat="0" applyBorder="0" applyAlignment="0" applyProtection="0"/>
    <xf numFmtId="0" fontId="56" fillId="33" borderId="103">
      <alignment horizontal="center" vertical="center"/>
      <protection locked="0"/>
    </xf>
    <xf numFmtId="49" fontId="11" fillId="29" borderId="90" applyNumberFormat="0" applyBorder="0"/>
    <xf numFmtId="240" fontId="4" fillId="0" borderId="162">
      <alignment vertical="center"/>
    </xf>
    <xf numFmtId="210" fontId="40" fillId="0" borderId="88">
      <alignment vertical="center"/>
    </xf>
    <xf numFmtId="210" fontId="40" fillId="0" borderId="88">
      <alignment vertical="center"/>
    </xf>
    <xf numFmtId="240" fontId="4" fillId="0" borderId="88">
      <alignment vertical="center"/>
    </xf>
    <xf numFmtId="210" fontId="40" fillId="0" borderId="162">
      <alignment vertical="center"/>
    </xf>
    <xf numFmtId="49" fontId="11" fillId="29" borderId="149" applyNumberFormat="0" applyBorder="0"/>
    <xf numFmtId="211" fontId="40" fillId="0" borderId="88">
      <alignment horizontal="right" vertical="center"/>
    </xf>
    <xf numFmtId="211" fontId="40" fillId="0" borderId="88">
      <alignment horizontal="right" vertical="center"/>
    </xf>
    <xf numFmtId="211" fontId="4" fillId="0" borderId="88">
      <alignment horizontal="right" vertical="center"/>
    </xf>
    <xf numFmtId="242" fontId="40" fillId="0" borderId="88">
      <alignment vertical="center"/>
    </xf>
    <xf numFmtId="242" fontId="40" fillId="0" borderId="88">
      <alignment vertical="center"/>
    </xf>
    <xf numFmtId="212" fontId="40" fillId="0" borderId="88">
      <alignment vertical="center"/>
    </xf>
    <xf numFmtId="212" fontId="40" fillId="0" borderId="88">
      <alignment vertical="center"/>
    </xf>
    <xf numFmtId="0" fontId="56" fillId="33" borderId="161">
      <alignment horizontal="center" vertical="center"/>
      <protection locked="0"/>
    </xf>
    <xf numFmtId="295" fontId="6" fillId="0" borderId="194">
      <protection locked="0"/>
    </xf>
    <xf numFmtId="10" fontId="11" fillId="29" borderId="145" applyNumberFormat="0" applyBorder="0" applyAlignment="0" applyProtection="0"/>
    <xf numFmtId="0" fontId="145" fillId="32" borderId="147" applyBorder="0" applyAlignment="0"/>
    <xf numFmtId="223" fontId="4" fillId="0" borderId="188">
      <alignment vertical="center"/>
    </xf>
    <xf numFmtId="307" fontId="56" fillId="29" borderId="103">
      <alignment horizontal="center"/>
    </xf>
    <xf numFmtId="189" fontId="4" fillId="0" borderId="192" applyFill="0" applyBorder="0">
      <alignment horizontal="center" vertical="center"/>
      <protection locked="0"/>
    </xf>
    <xf numFmtId="0" fontId="4" fillId="34" borderId="205" applyNumberFormat="0" applyFont="0" applyAlignment="0" applyProtection="0">
      <alignment vertical="center"/>
    </xf>
    <xf numFmtId="0" fontId="4" fillId="34" borderId="205" applyNumberFormat="0" applyFont="0" applyAlignment="0" applyProtection="0">
      <alignment vertical="center"/>
    </xf>
    <xf numFmtId="4" fontId="164" fillId="0" borderId="206" applyFont="0" applyBorder="0" applyAlignment="0">
      <alignment vertical="center"/>
    </xf>
    <xf numFmtId="311" fontId="53" fillId="0" borderId="104" applyFont="0" applyFill="0" applyBorder="0" applyAlignment="0" applyProtection="0">
      <alignment horizontal="center" vertical="center"/>
    </xf>
    <xf numFmtId="295" fontId="6" fillId="0" borderId="92">
      <protection locked="0"/>
    </xf>
    <xf numFmtId="295" fontId="6" fillId="0" borderId="92">
      <protection locked="0"/>
    </xf>
    <xf numFmtId="223" fontId="4" fillId="0" borderId="88">
      <alignment vertical="center"/>
    </xf>
    <xf numFmtId="222" fontId="4" fillId="0" borderId="88">
      <alignment vertical="center"/>
    </xf>
    <xf numFmtId="0" fontId="160" fillId="31" borderId="105" applyNumberFormat="0" applyAlignment="0" applyProtection="0">
      <alignment vertical="center"/>
    </xf>
    <xf numFmtId="0" fontId="160" fillId="31" borderId="105" applyNumberFormat="0" applyAlignment="0" applyProtection="0">
      <alignment vertical="center"/>
    </xf>
    <xf numFmtId="1" fontId="50" fillId="0" borderId="88" applyFill="0" applyBorder="0">
      <alignment horizontal="center"/>
    </xf>
    <xf numFmtId="189" fontId="4" fillId="0" borderId="90" applyFill="0" applyBorder="0">
      <alignment horizontal="center" vertical="center"/>
      <protection locked="0"/>
    </xf>
    <xf numFmtId="321" fontId="163" fillId="0" borderId="86">
      <alignment horizontal="center" vertical="center"/>
    </xf>
    <xf numFmtId="0" fontId="4" fillId="34" borderId="102" applyNumberFormat="0" applyFont="0" applyAlignment="0" applyProtection="0">
      <alignment vertical="center"/>
    </xf>
    <xf numFmtId="0" fontId="4" fillId="34" borderId="102" applyNumberFormat="0" applyFont="0" applyAlignment="0" applyProtection="0">
      <alignment vertical="center"/>
    </xf>
    <xf numFmtId="4" fontId="164" fillId="0" borderId="89" applyFont="0" applyBorder="0" applyAlignment="0">
      <alignment vertical="center"/>
    </xf>
    <xf numFmtId="220" fontId="40" fillId="0" borderId="145">
      <alignment vertical="center"/>
    </xf>
    <xf numFmtId="0" fontId="5" fillId="0" borderId="116"/>
    <xf numFmtId="176" fontId="6" fillId="0" borderId="120">
      <alignment horizontal="center" vertical="center"/>
    </xf>
    <xf numFmtId="229" fontId="40" fillId="0" borderId="116" applyBorder="0">
      <alignment horizontal="left" vertical="center"/>
    </xf>
    <xf numFmtId="215" fontId="40" fillId="0" borderId="116" applyBorder="0">
      <alignment vertical="center"/>
    </xf>
    <xf numFmtId="210" fontId="40" fillId="0" borderId="188">
      <alignment vertical="center"/>
    </xf>
    <xf numFmtId="210" fontId="40" fillId="0" borderId="188">
      <alignment vertical="center"/>
    </xf>
    <xf numFmtId="211" fontId="40" fillId="0" borderId="162">
      <alignment horizontal="right" vertical="center"/>
    </xf>
    <xf numFmtId="240" fontId="40" fillId="0" borderId="162">
      <alignment vertical="center"/>
    </xf>
    <xf numFmtId="41" fontId="25" fillId="0" borderId="116" applyNumberFormat="0" applyFont="0" applyFill="0" applyBorder="0" applyProtection="0">
      <alignment horizontal="distributed" vertical="center"/>
    </xf>
    <xf numFmtId="224" fontId="40" fillId="0" borderId="116">
      <alignment vertical="center"/>
    </xf>
    <xf numFmtId="222" fontId="40" fillId="0" borderId="116">
      <alignment vertical="center"/>
    </xf>
    <xf numFmtId="49" fontId="40" fillId="0" borderId="116">
      <alignment horizontal="center" vertical="center"/>
    </xf>
    <xf numFmtId="199" fontId="27" fillId="0" borderId="119">
      <protection locked="0"/>
    </xf>
    <xf numFmtId="249" fontId="40" fillId="0" borderId="116">
      <alignment vertical="center"/>
    </xf>
    <xf numFmtId="0" fontId="126" fillId="28" borderId="162">
      <alignment horizontal="center"/>
    </xf>
    <xf numFmtId="0" fontId="5" fillId="29" borderId="176" applyBorder="0"/>
    <xf numFmtId="300" fontId="5" fillId="29" borderId="177" applyBorder="0">
      <alignment horizontal="center"/>
    </xf>
    <xf numFmtId="12" fontId="5" fillId="3" borderId="178" applyNumberFormat="0" applyBorder="0" applyAlignment="0" applyProtection="0">
      <alignment horizontal="center"/>
    </xf>
    <xf numFmtId="0" fontId="5" fillId="33" borderId="179" applyBorder="0">
      <protection locked="0"/>
    </xf>
    <xf numFmtId="212" fontId="40" fillId="0" borderId="116">
      <alignment vertical="center"/>
    </xf>
    <xf numFmtId="242" fontId="40" fillId="0" borderId="116">
      <alignment vertical="center"/>
    </xf>
    <xf numFmtId="0" fontId="40" fillId="0" borderId="116">
      <alignment horizontal="right" vertical="center"/>
    </xf>
    <xf numFmtId="0" fontId="40" fillId="0" borderId="116">
      <alignment horizontal="right" vertical="center"/>
    </xf>
    <xf numFmtId="241" fontId="4" fillId="0" borderId="116">
      <alignment horizontal="right" vertical="center"/>
    </xf>
    <xf numFmtId="241" fontId="4" fillId="0" borderId="116">
      <alignment horizontal="right" vertical="center"/>
    </xf>
    <xf numFmtId="241" fontId="4" fillId="0" borderId="116">
      <alignment horizontal="right" vertical="center"/>
    </xf>
    <xf numFmtId="241" fontId="4" fillId="0" borderId="116">
      <alignment horizontal="right" vertical="center"/>
    </xf>
    <xf numFmtId="211" fontId="40" fillId="0" borderId="116">
      <alignment horizontal="right" vertical="center"/>
    </xf>
    <xf numFmtId="241" fontId="4" fillId="0" borderId="116">
      <alignment horizontal="right" vertical="center"/>
    </xf>
    <xf numFmtId="0" fontId="40" fillId="0" borderId="116">
      <alignment horizontal="right" vertical="center"/>
    </xf>
    <xf numFmtId="241" fontId="4" fillId="0" borderId="116">
      <alignment horizontal="right" vertical="center"/>
    </xf>
    <xf numFmtId="211" fontId="40" fillId="0" borderId="116">
      <alignment horizontal="right" vertical="center"/>
    </xf>
    <xf numFmtId="211" fontId="40" fillId="0" borderId="116">
      <alignment horizontal="right" vertical="center"/>
    </xf>
    <xf numFmtId="0" fontId="56" fillId="33" borderId="180">
      <alignment horizontal="center" vertical="center"/>
      <protection locked="0"/>
    </xf>
    <xf numFmtId="240" fontId="40" fillId="0" borderId="116">
      <alignment vertical="center"/>
    </xf>
    <xf numFmtId="0" fontId="13" fillId="0" borderId="118">
      <alignment horizontal="left" vertical="center"/>
    </xf>
    <xf numFmtId="209" fontId="40" fillId="0" borderId="116">
      <alignment vertical="center"/>
    </xf>
    <xf numFmtId="0" fontId="4" fillId="34" borderId="179" applyNumberFormat="0" applyFont="0" applyAlignment="0" applyProtection="0">
      <alignment vertical="center"/>
    </xf>
    <xf numFmtId="0" fontId="5" fillId="0" borderId="188"/>
    <xf numFmtId="236" fontId="40" fillId="0" borderId="116">
      <alignment vertical="center"/>
    </xf>
    <xf numFmtId="0" fontId="40" fillId="0" borderId="188">
      <alignment horizontal="right" vertical="center"/>
    </xf>
    <xf numFmtId="209" fontId="40" fillId="0" borderId="188">
      <alignment vertical="center"/>
    </xf>
    <xf numFmtId="221" fontId="40" fillId="0" borderId="117" applyBorder="0">
      <alignment vertical="center" wrapText="1"/>
    </xf>
    <xf numFmtId="0" fontId="62" fillId="0" borderId="188" applyBorder="0"/>
    <xf numFmtId="0" fontId="62" fillId="0" borderId="188" applyBorder="0"/>
    <xf numFmtId="0" fontId="62" fillId="0" borderId="116" applyBorder="0"/>
    <xf numFmtId="0" fontId="62" fillId="0" borderId="116" applyBorder="0"/>
    <xf numFmtId="3" fontId="21" fillId="0" borderId="188"/>
    <xf numFmtId="3" fontId="21" fillId="0" borderId="188"/>
    <xf numFmtId="176" fontId="23" fillId="0" borderId="188">
      <alignment vertical="center"/>
    </xf>
    <xf numFmtId="38" fontId="6" fillId="0" borderId="155">
      <alignment horizontal="right"/>
    </xf>
    <xf numFmtId="49" fontId="22" fillId="0" borderId="181" applyFill="0" applyBorder="0">
      <alignment horizontal="center" vertical="center"/>
      <protection locked="0"/>
    </xf>
    <xf numFmtId="0" fontId="20" fillId="26" borderId="182">
      <alignment horizontal="distributed" vertical="center"/>
    </xf>
    <xf numFmtId="218" fontId="173" fillId="0" borderId="183">
      <alignment vertical="center"/>
    </xf>
    <xf numFmtId="324" fontId="174" fillId="0" borderId="184">
      <alignment vertical="center"/>
    </xf>
    <xf numFmtId="0" fontId="181" fillId="0" borderId="185" applyNumberFormat="0" applyFill="0" applyAlignment="0" applyProtection="0">
      <alignment vertical="center"/>
    </xf>
    <xf numFmtId="0" fontId="181" fillId="0" borderId="185" applyNumberFormat="0" applyFill="0" applyAlignment="0" applyProtection="0">
      <alignment vertical="center"/>
    </xf>
    <xf numFmtId="3" fontId="21" fillId="0" borderId="116"/>
    <xf numFmtId="3" fontId="21" fillId="0" borderId="116"/>
    <xf numFmtId="176" fontId="23" fillId="0" borderId="116">
      <alignment vertical="center"/>
    </xf>
    <xf numFmtId="323" fontId="20" fillId="0" borderId="88">
      <alignment horizontal="center" vertical="center"/>
    </xf>
    <xf numFmtId="49" fontId="22" fillId="0" borderId="106" applyFill="0" applyBorder="0">
      <alignment horizontal="center" vertical="center"/>
      <protection locked="0"/>
    </xf>
    <xf numFmtId="0" fontId="20" fillId="26" borderId="107">
      <alignment horizontal="distributed" vertical="center"/>
    </xf>
    <xf numFmtId="3" fontId="25" fillId="0" borderId="88"/>
    <xf numFmtId="0" fontId="25" fillId="0" borderId="88"/>
    <xf numFmtId="3" fontId="25" fillId="0" borderId="96"/>
    <xf numFmtId="3" fontId="25" fillId="0" borderId="95"/>
    <xf numFmtId="0" fontId="169" fillId="0" borderId="88"/>
    <xf numFmtId="218" fontId="173" fillId="0" borderId="108">
      <alignment vertical="center"/>
    </xf>
    <xf numFmtId="324" fontId="174" fillId="0" borderId="109">
      <alignment vertical="center"/>
    </xf>
    <xf numFmtId="49" fontId="175" fillId="0" borderId="110" applyFont="0" applyFill="0" applyBorder="0" applyProtection="0">
      <alignment horizontal="right" vertical="center"/>
    </xf>
    <xf numFmtId="0" fontId="181" fillId="0" borderId="111" applyNumberFormat="0" applyFill="0" applyAlignment="0" applyProtection="0">
      <alignment vertical="center"/>
    </xf>
    <xf numFmtId="0" fontId="181" fillId="0" borderId="111" applyNumberFormat="0" applyFill="0" applyAlignment="0" applyProtection="0">
      <alignment vertical="center"/>
    </xf>
    <xf numFmtId="348" fontId="184" fillId="0" borderId="112">
      <alignment vertical="center"/>
    </xf>
    <xf numFmtId="0" fontId="185" fillId="17" borderId="105" applyNumberFormat="0" applyAlignment="0" applyProtection="0">
      <alignment vertical="center"/>
    </xf>
    <xf numFmtId="0" fontId="185" fillId="17" borderId="105" applyNumberFormat="0" applyAlignment="0" applyProtection="0">
      <alignment vertical="center"/>
    </xf>
    <xf numFmtId="0" fontId="184" fillId="0" borderId="108">
      <alignment vertical="center"/>
    </xf>
    <xf numFmtId="0" fontId="6" fillId="0" borderId="88">
      <alignment horizontal="distributed" vertical="center" justifyLastLine="1"/>
    </xf>
    <xf numFmtId="0" fontId="6" fillId="0" borderId="87">
      <alignment horizontal="distributed" justifyLastLine="1"/>
    </xf>
    <xf numFmtId="0" fontId="200" fillId="31" borderId="113" applyNumberFormat="0" applyAlignment="0" applyProtection="0">
      <alignment vertical="center"/>
    </xf>
    <xf numFmtId="0" fontId="200" fillId="31" borderId="113" applyNumberFormat="0" applyAlignment="0" applyProtection="0">
      <alignment vertical="center"/>
    </xf>
    <xf numFmtId="353" fontId="201" fillId="0" borderId="87" applyFill="0" applyBorder="0" applyProtection="0">
      <alignment vertical="center"/>
    </xf>
    <xf numFmtId="320" fontId="22" fillId="0" borderId="88">
      <alignment vertical="center"/>
    </xf>
    <xf numFmtId="0" fontId="21" fillId="0" borderId="87">
      <alignment horizontal="distributed" justifyLastLine="1"/>
    </xf>
    <xf numFmtId="0" fontId="21" fillId="0" borderId="114">
      <alignment horizontal="distributed" vertical="center" justifyLastLine="1"/>
    </xf>
    <xf numFmtId="176" fontId="6" fillId="0" borderId="115"/>
    <xf numFmtId="348" fontId="184" fillId="0" borderId="140">
      <alignment vertical="center"/>
    </xf>
    <xf numFmtId="0" fontId="185" fillId="17" borderId="131" applyNumberFormat="0" applyAlignment="0" applyProtection="0">
      <alignment vertical="center"/>
    </xf>
    <xf numFmtId="0" fontId="185" fillId="17" borderId="131" applyNumberFormat="0" applyAlignment="0" applyProtection="0">
      <alignment vertical="center"/>
    </xf>
    <xf numFmtId="0" fontId="184" fillId="0" borderId="136">
      <alignment vertical="center"/>
    </xf>
    <xf numFmtId="0" fontId="6" fillId="0" borderId="116">
      <alignment horizontal="distributed" vertical="center" justifyLastLine="1"/>
    </xf>
    <xf numFmtId="0" fontId="6" fillId="0" borderId="141">
      <alignment horizontal="distributed" justifyLastLine="1"/>
    </xf>
    <xf numFmtId="0" fontId="200" fillId="31" borderId="142" applyNumberFormat="0" applyAlignment="0" applyProtection="0">
      <alignment vertical="center"/>
    </xf>
    <xf numFmtId="0" fontId="200" fillId="31" borderId="142" applyNumberFormat="0" applyAlignment="0" applyProtection="0">
      <alignment vertical="center"/>
    </xf>
    <xf numFmtId="353" fontId="201" fillId="0" borderId="141" applyFill="0" applyBorder="0" applyProtection="0">
      <alignment vertical="center"/>
    </xf>
    <xf numFmtId="320" fontId="22" fillId="0" borderId="116">
      <alignment vertical="center"/>
    </xf>
    <xf numFmtId="0" fontId="21" fillId="0" borderId="141">
      <alignment horizontal="distributed" justifyLastLine="1"/>
    </xf>
    <xf numFmtId="0" fontId="21" fillId="0" borderId="143">
      <alignment horizontal="distributed" vertical="center" justifyLastLine="1"/>
    </xf>
    <xf numFmtId="3" fontId="21" fillId="0" borderId="145"/>
    <xf numFmtId="176" fontId="6" fillId="0" borderId="144"/>
    <xf numFmtId="348" fontId="184" fillId="0" borderId="170">
      <alignment vertical="center"/>
    </xf>
    <xf numFmtId="0" fontId="185" fillId="17" borderId="163" applyNumberFormat="0" applyAlignment="0" applyProtection="0">
      <alignment vertical="center"/>
    </xf>
    <xf numFmtId="0" fontId="185" fillId="17" borderId="163" applyNumberFormat="0" applyAlignment="0" applyProtection="0">
      <alignment vertical="center"/>
    </xf>
    <xf numFmtId="0" fontId="184" fillId="0" borderId="166">
      <alignment vertical="center"/>
    </xf>
    <xf numFmtId="0" fontId="6" fillId="0" borderId="162">
      <alignment horizontal="distributed" vertical="center" justifyLastLine="1"/>
    </xf>
    <xf numFmtId="0" fontId="6" fillId="0" borderId="147">
      <alignment horizontal="distributed" justifyLastLine="1"/>
    </xf>
    <xf numFmtId="0" fontId="200" fillId="31" borderId="171" applyNumberFormat="0" applyAlignment="0" applyProtection="0">
      <alignment vertical="center"/>
    </xf>
    <xf numFmtId="0" fontId="200" fillId="31" borderId="171" applyNumberFormat="0" applyAlignment="0" applyProtection="0">
      <alignment vertical="center"/>
    </xf>
    <xf numFmtId="353" fontId="201" fillId="0" borderId="147" applyFill="0" applyBorder="0" applyProtection="0">
      <alignment vertical="center"/>
    </xf>
    <xf numFmtId="320" fontId="22" fillId="0" borderId="162">
      <alignment vertical="center"/>
    </xf>
    <xf numFmtId="0" fontId="21" fillId="0" borderId="147">
      <alignment horizontal="distributed" justifyLastLine="1"/>
    </xf>
    <xf numFmtId="0" fontId="21" fillId="0" borderId="172">
      <alignment horizontal="distributed" vertical="center" justifyLastLine="1"/>
    </xf>
    <xf numFmtId="176" fontId="6" fillId="0" borderId="173"/>
    <xf numFmtId="348" fontId="184" fillId="0" borderId="186">
      <alignment vertical="center"/>
    </xf>
    <xf numFmtId="0" fontId="184" fillId="0" borderId="183">
      <alignment vertical="center"/>
    </xf>
    <xf numFmtId="0" fontId="6" fillId="0" borderId="187">
      <alignment horizontal="distributed" justifyLastLine="1"/>
    </xf>
    <xf numFmtId="353" fontId="201" fillId="0" borderId="187" applyFill="0" applyBorder="0" applyProtection="0">
      <alignment vertical="center"/>
    </xf>
    <xf numFmtId="0" fontId="21" fillId="0" borderId="187">
      <alignment horizontal="distributed" justifyLastLine="1"/>
    </xf>
    <xf numFmtId="220" fontId="40" fillId="0" borderId="188">
      <alignment vertical="center"/>
    </xf>
    <xf numFmtId="3" fontId="21" fillId="0" borderId="188"/>
    <xf numFmtId="0" fontId="6" fillId="0" borderId="188">
      <alignment horizontal="distributed" vertical="center" justifyLastLine="1"/>
    </xf>
    <xf numFmtId="0" fontId="6" fillId="0" borderId="214">
      <alignment horizontal="distributed" justifyLastLine="1"/>
    </xf>
    <xf numFmtId="0" fontId="200" fillId="31" borderId="215" applyNumberFormat="0" applyAlignment="0" applyProtection="0">
      <alignment vertical="center"/>
    </xf>
    <xf numFmtId="0" fontId="200" fillId="31" borderId="215" applyNumberFormat="0" applyAlignment="0" applyProtection="0">
      <alignment vertical="center"/>
    </xf>
    <xf numFmtId="353" fontId="201" fillId="0" borderId="214" applyFill="0" applyBorder="0" applyProtection="0">
      <alignment vertical="center"/>
    </xf>
    <xf numFmtId="320" fontId="22" fillId="0" borderId="188">
      <alignment vertical="center"/>
    </xf>
    <xf numFmtId="0" fontId="21" fillId="0" borderId="214">
      <alignment horizontal="distributed" justifyLastLine="1"/>
    </xf>
    <xf numFmtId="0" fontId="21" fillId="0" borderId="216">
      <alignment horizontal="distributed" vertical="center" justifyLastLine="1"/>
    </xf>
    <xf numFmtId="176" fontId="6" fillId="0" borderId="217"/>
    <xf numFmtId="0" fontId="208" fillId="0" borderId="0"/>
    <xf numFmtId="177" fontId="209" fillId="0" borderId="0"/>
    <xf numFmtId="0" fontId="105" fillId="0" borderId="0"/>
    <xf numFmtId="0" fontId="105" fillId="0" borderId="0"/>
    <xf numFmtId="226" fontId="105" fillId="0" borderId="0">
      <protection locked="0"/>
    </xf>
    <xf numFmtId="226" fontId="105" fillId="0" borderId="0">
      <protection locked="0"/>
    </xf>
    <xf numFmtId="0" fontId="105" fillId="0" borderId="0"/>
    <xf numFmtId="0" fontId="105" fillId="0" borderId="0"/>
    <xf numFmtId="177" fontId="105" fillId="0" borderId="0"/>
    <xf numFmtId="0" fontId="105" fillId="0" borderId="0"/>
    <xf numFmtId="0" fontId="105" fillId="0" borderId="0"/>
    <xf numFmtId="0" fontId="105" fillId="0" borderId="0"/>
    <xf numFmtId="0" fontId="105" fillId="0" borderId="0"/>
    <xf numFmtId="0" fontId="105" fillId="0" borderId="0"/>
    <xf numFmtId="177" fontId="105" fillId="0" borderId="0"/>
    <xf numFmtId="226" fontId="105" fillId="0" borderId="0">
      <protection locked="0"/>
    </xf>
    <xf numFmtId="226" fontId="105" fillId="0" borderId="0">
      <protection locked="0"/>
    </xf>
    <xf numFmtId="226" fontId="105" fillId="0" borderId="0">
      <protection locked="0"/>
    </xf>
    <xf numFmtId="226" fontId="105" fillId="0" borderId="0">
      <protection locked="0"/>
    </xf>
    <xf numFmtId="226" fontId="105" fillId="0" borderId="0">
      <protection locked="0"/>
    </xf>
    <xf numFmtId="177" fontId="105" fillId="0" borderId="0"/>
    <xf numFmtId="226" fontId="105" fillId="0" borderId="0">
      <protection locked="0"/>
    </xf>
    <xf numFmtId="226" fontId="105" fillId="0" borderId="0">
      <protection locked="0"/>
    </xf>
    <xf numFmtId="226" fontId="105" fillId="0" borderId="0">
      <protection locked="0"/>
    </xf>
    <xf numFmtId="0" fontId="105" fillId="0" borderId="0"/>
    <xf numFmtId="0" fontId="105" fillId="0" borderId="0">
      <protection locked="0"/>
    </xf>
    <xf numFmtId="177" fontId="105" fillId="0" borderId="0"/>
    <xf numFmtId="226" fontId="105" fillId="0" borderId="0">
      <protection locked="0"/>
    </xf>
    <xf numFmtId="226" fontId="105" fillId="0" borderId="0">
      <protection locked="0"/>
    </xf>
    <xf numFmtId="197" fontId="210" fillId="0" borderId="0"/>
    <xf numFmtId="0" fontId="105" fillId="0" borderId="0"/>
    <xf numFmtId="0" fontId="105" fillId="0" borderId="0">
      <alignment horizontal="centerContinuous" vertical="center"/>
    </xf>
    <xf numFmtId="24" fontId="211" fillId="0" borderId="0"/>
    <xf numFmtId="24" fontId="211" fillId="0" borderId="0"/>
    <xf numFmtId="258" fontId="211" fillId="0" borderId="0"/>
    <xf numFmtId="258" fontId="211" fillId="0" borderId="0"/>
    <xf numFmtId="24" fontId="211" fillId="0" borderId="0"/>
    <xf numFmtId="259" fontId="105" fillId="0" borderId="0"/>
    <xf numFmtId="24" fontId="211" fillId="0" borderId="0"/>
    <xf numFmtId="24" fontId="211" fillId="0" borderId="0"/>
    <xf numFmtId="258" fontId="211" fillId="0" borderId="0"/>
    <xf numFmtId="24" fontId="211" fillId="0" borderId="0"/>
    <xf numFmtId="259" fontId="105" fillId="0" borderId="0"/>
    <xf numFmtId="259" fontId="105" fillId="0" borderId="0"/>
    <xf numFmtId="259" fontId="105" fillId="0" borderId="0"/>
    <xf numFmtId="258" fontId="211" fillId="0" borderId="0"/>
    <xf numFmtId="258" fontId="211" fillId="0" borderId="0"/>
    <xf numFmtId="24" fontId="211" fillId="0" borderId="0"/>
    <xf numFmtId="24" fontId="211" fillId="0" borderId="0"/>
    <xf numFmtId="258" fontId="211" fillId="0" borderId="0"/>
    <xf numFmtId="258" fontId="211" fillId="0" borderId="0"/>
    <xf numFmtId="24" fontId="211" fillId="0" borderId="0"/>
    <xf numFmtId="259" fontId="105" fillId="0" borderId="0"/>
    <xf numFmtId="24" fontId="211" fillId="0" borderId="0"/>
    <xf numFmtId="24" fontId="211" fillId="0" borderId="0"/>
    <xf numFmtId="258" fontId="211" fillId="0" borderId="0"/>
    <xf numFmtId="24" fontId="211" fillId="0" borderId="0"/>
    <xf numFmtId="24" fontId="211" fillId="0" borderId="0"/>
    <xf numFmtId="259" fontId="105" fillId="0" borderId="0"/>
    <xf numFmtId="259" fontId="105" fillId="0" borderId="0"/>
    <xf numFmtId="259" fontId="105" fillId="0" borderId="0"/>
    <xf numFmtId="259" fontId="105" fillId="0" borderId="0"/>
    <xf numFmtId="259" fontId="105" fillId="0" borderId="0"/>
    <xf numFmtId="0" fontId="211" fillId="0" borderId="0"/>
    <xf numFmtId="24" fontId="211" fillId="0" borderId="0"/>
    <xf numFmtId="24" fontId="211" fillId="0" borderId="0"/>
    <xf numFmtId="258" fontId="211" fillId="0" borderId="0"/>
    <xf numFmtId="258" fontId="211" fillId="0" borderId="0"/>
    <xf numFmtId="24" fontId="211" fillId="0" borderId="0"/>
    <xf numFmtId="24" fontId="211" fillId="0" borderId="0"/>
    <xf numFmtId="24" fontId="211" fillId="0" borderId="0"/>
    <xf numFmtId="24" fontId="211" fillId="0" borderId="0"/>
    <xf numFmtId="258" fontId="211" fillId="0" borderId="0"/>
    <xf numFmtId="24" fontId="211" fillId="0" borderId="0"/>
    <xf numFmtId="258" fontId="211" fillId="0" borderId="0"/>
    <xf numFmtId="0" fontId="211" fillId="0" borderId="0"/>
    <xf numFmtId="0" fontId="211" fillId="0" borderId="0"/>
    <xf numFmtId="24" fontId="211" fillId="0" borderId="0"/>
    <xf numFmtId="24" fontId="211" fillId="0" borderId="0"/>
    <xf numFmtId="24" fontId="211" fillId="0" borderId="0"/>
    <xf numFmtId="24" fontId="211" fillId="0" borderId="0"/>
    <xf numFmtId="259" fontId="105" fillId="0" borderId="0"/>
    <xf numFmtId="24" fontId="211" fillId="0" borderId="0"/>
    <xf numFmtId="24" fontId="211" fillId="0" borderId="0"/>
    <xf numFmtId="24" fontId="211" fillId="0" borderId="0"/>
    <xf numFmtId="259" fontId="105" fillId="0" borderId="0"/>
    <xf numFmtId="24" fontId="211" fillId="0" borderId="0"/>
    <xf numFmtId="258" fontId="211" fillId="0" borderId="0"/>
    <xf numFmtId="258" fontId="211" fillId="0" borderId="0"/>
    <xf numFmtId="24" fontId="211" fillId="0" borderId="0"/>
    <xf numFmtId="258" fontId="211" fillId="0" borderId="0"/>
    <xf numFmtId="24" fontId="211" fillId="0" borderId="0"/>
    <xf numFmtId="24" fontId="211" fillId="0" borderId="0"/>
    <xf numFmtId="24" fontId="211" fillId="0" borderId="0"/>
    <xf numFmtId="24" fontId="211" fillId="0" borderId="0"/>
    <xf numFmtId="24" fontId="211" fillId="0" borderId="0"/>
    <xf numFmtId="24" fontId="211" fillId="0" borderId="0"/>
    <xf numFmtId="24" fontId="211" fillId="0" borderId="0"/>
    <xf numFmtId="258" fontId="211" fillId="0" borderId="0"/>
    <xf numFmtId="24" fontId="211" fillId="0" borderId="0"/>
    <xf numFmtId="24" fontId="211" fillId="0" borderId="0"/>
    <xf numFmtId="24" fontId="211" fillId="0" borderId="0"/>
    <xf numFmtId="24" fontId="211" fillId="0" borderId="0"/>
    <xf numFmtId="258" fontId="211" fillId="0" borderId="0"/>
    <xf numFmtId="258" fontId="211" fillId="0" borderId="0"/>
    <xf numFmtId="258" fontId="211" fillId="0" borderId="0"/>
    <xf numFmtId="260" fontId="211" fillId="0" borderId="0"/>
    <xf numFmtId="260" fontId="211" fillId="0" borderId="0"/>
    <xf numFmtId="0" fontId="105" fillId="0" borderId="0"/>
    <xf numFmtId="24" fontId="211" fillId="0" borderId="0"/>
    <xf numFmtId="261" fontId="211" fillId="0" borderId="0"/>
    <xf numFmtId="259" fontId="105" fillId="0" borderId="0"/>
    <xf numFmtId="259" fontId="105" fillId="0" borderId="0"/>
    <xf numFmtId="24" fontId="211" fillId="0" borderId="0"/>
    <xf numFmtId="258" fontId="211" fillId="0" borderId="0"/>
    <xf numFmtId="258" fontId="211" fillId="0" borderId="0"/>
    <xf numFmtId="258" fontId="211" fillId="0" borderId="0"/>
    <xf numFmtId="24" fontId="211" fillId="0" borderId="0"/>
    <xf numFmtId="24" fontId="211" fillId="0" borderId="0"/>
    <xf numFmtId="259" fontId="105" fillId="0" borderId="0"/>
    <xf numFmtId="259" fontId="105" fillId="0" borderId="0"/>
    <xf numFmtId="24" fontId="211" fillId="0" borderId="0"/>
    <xf numFmtId="260" fontId="211" fillId="0" borderId="0"/>
    <xf numFmtId="260" fontId="211" fillId="0" borderId="0"/>
    <xf numFmtId="0" fontId="105" fillId="0" borderId="0"/>
    <xf numFmtId="258" fontId="211" fillId="0" borderId="0"/>
    <xf numFmtId="258" fontId="211" fillId="0" borderId="0"/>
    <xf numFmtId="24" fontId="211" fillId="0" borderId="0"/>
    <xf numFmtId="258" fontId="211" fillId="0" borderId="0"/>
    <xf numFmtId="259" fontId="105" fillId="0" borderId="0"/>
    <xf numFmtId="259" fontId="105" fillId="0" borderId="0"/>
    <xf numFmtId="24" fontId="211" fillId="0" borderId="0"/>
    <xf numFmtId="24" fontId="211" fillId="0" borderId="0"/>
    <xf numFmtId="258" fontId="211" fillId="0" borderId="0"/>
    <xf numFmtId="259" fontId="105" fillId="0" borderId="0"/>
    <xf numFmtId="24" fontId="211" fillId="0" borderId="0"/>
    <xf numFmtId="261" fontId="211" fillId="0" borderId="0"/>
    <xf numFmtId="259" fontId="105" fillId="0" borderId="0"/>
    <xf numFmtId="24" fontId="211" fillId="0" borderId="0"/>
    <xf numFmtId="24" fontId="211" fillId="0" borderId="0"/>
    <xf numFmtId="24" fontId="211" fillId="0" borderId="0"/>
    <xf numFmtId="259" fontId="105" fillId="0" borderId="0"/>
    <xf numFmtId="259" fontId="105" fillId="0" borderId="0"/>
    <xf numFmtId="259" fontId="105" fillId="0" borderId="0"/>
    <xf numFmtId="259" fontId="105" fillId="0" borderId="0"/>
    <xf numFmtId="24" fontId="211" fillId="0" borderId="0"/>
    <xf numFmtId="259" fontId="105" fillId="0" borderId="0"/>
    <xf numFmtId="259" fontId="105" fillId="0" borderId="0"/>
    <xf numFmtId="259" fontId="105" fillId="0" borderId="0"/>
    <xf numFmtId="24" fontId="211" fillId="0" borderId="0"/>
    <xf numFmtId="259" fontId="105" fillId="0" borderId="0"/>
    <xf numFmtId="259" fontId="105" fillId="0" borderId="0"/>
    <xf numFmtId="259" fontId="105" fillId="0" borderId="0"/>
    <xf numFmtId="259" fontId="105" fillId="0" borderId="0"/>
    <xf numFmtId="24" fontId="211" fillId="0" borderId="0"/>
    <xf numFmtId="24" fontId="211" fillId="0" borderId="0"/>
    <xf numFmtId="259" fontId="105" fillId="0" borderId="0"/>
    <xf numFmtId="24" fontId="211" fillId="0" borderId="0"/>
    <xf numFmtId="258" fontId="211" fillId="0" borderId="0"/>
    <xf numFmtId="258" fontId="211" fillId="0" borderId="0"/>
    <xf numFmtId="0" fontId="211" fillId="0" borderId="0"/>
    <xf numFmtId="258" fontId="211" fillId="0" borderId="0"/>
    <xf numFmtId="258" fontId="211" fillId="0" borderId="0"/>
    <xf numFmtId="262" fontId="105" fillId="0" borderId="0"/>
    <xf numFmtId="24" fontId="211" fillId="0" borderId="0"/>
    <xf numFmtId="258" fontId="211" fillId="0" borderId="0"/>
    <xf numFmtId="0" fontId="211" fillId="0" borderId="0"/>
    <xf numFmtId="258" fontId="211" fillId="0" borderId="0"/>
    <xf numFmtId="258" fontId="211" fillId="0" borderId="0"/>
    <xf numFmtId="258" fontId="211" fillId="0" borderId="0"/>
    <xf numFmtId="0" fontId="211" fillId="0" borderId="0"/>
    <xf numFmtId="258" fontId="211" fillId="0" borderId="0"/>
    <xf numFmtId="258" fontId="211" fillId="0" borderId="0"/>
    <xf numFmtId="258" fontId="211" fillId="0" borderId="0"/>
    <xf numFmtId="0" fontId="211" fillId="0" borderId="0"/>
    <xf numFmtId="258" fontId="211" fillId="0" borderId="0"/>
    <xf numFmtId="258" fontId="211" fillId="0" borderId="0"/>
    <xf numFmtId="258" fontId="211" fillId="0" borderId="0"/>
    <xf numFmtId="259" fontId="105" fillId="0" borderId="0"/>
    <xf numFmtId="24" fontId="211" fillId="0" borderId="0"/>
    <xf numFmtId="24" fontId="211" fillId="0" borderId="0"/>
    <xf numFmtId="24" fontId="211" fillId="0" borderId="0"/>
    <xf numFmtId="24" fontId="211" fillId="0" borderId="0"/>
    <xf numFmtId="259" fontId="105" fillId="0" borderId="0"/>
    <xf numFmtId="258" fontId="211" fillId="0" borderId="0"/>
    <xf numFmtId="24" fontId="211" fillId="0" borderId="0"/>
    <xf numFmtId="24" fontId="211" fillId="0" borderId="0"/>
    <xf numFmtId="258" fontId="211" fillId="0" borderId="0"/>
    <xf numFmtId="0" fontId="211" fillId="0" borderId="0"/>
    <xf numFmtId="258" fontId="211" fillId="0" borderId="0"/>
    <xf numFmtId="258" fontId="211" fillId="0" borderId="0"/>
    <xf numFmtId="24" fontId="211" fillId="0" borderId="0"/>
    <xf numFmtId="258" fontId="211" fillId="0" borderId="0"/>
    <xf numFmtId="24" fontId="211" fillId="0" borderId="0"/>
    <xf numFmtId="24" fontId="211" fillId="0" borderId="0"/>
    <xf numFmtId="24" fontId="211" fillId="0" borderId="0"/>
    <xf numFmtId="258" fontId="211" fillId="0" borderId="0"/>
    <xf numFmtId="258" fontId="211" fillId="0" borderId="0"/>
    <xf numFmtId="258" fontId="211" fillId="0" borderId="0"/>
    <xf numFmtId="24" fontId="211" fillId="0" borderId="0"/>
    <xf numFmtId="259" fontId="105" fillId="0" borderId="0"/>
    <xf numFmtId="259" fontId="105" fillId="0" borderId="0"/>
    <xf numFmtId="259" fontId="105" fillId="0" borderId="0"/>
    <xf numFmtId="0" fontId="211" fillId="0" borderId="0"/>
    <xf numFmtId="0" fontId="211" fillId="0" borderId="0"/>
    <xf numFmtId="258" fontId="211" fillId="0" borderId="0"/>
    <xf numFmtId="258" fontId="211" fillId="0" borderId="0"/>
    <xf numFmtId="259" fontId="105" fillId="0" borderId="0"/>
    <xf numFmtId="258" fontId="211" fillId="0" borderId="0"/>
    <xf numFmtId="0" fontId="211" fillId="0" borderId="0"/>
    <xf numFmtId="258" fontId="211" fillId="0" borderId="0"/>
    <xf numFmtId="258" fontId="211" fillId="0" borderId="0"/>
    <xf numFmtId="24" fontId="211" fillId="0" borderId="0"/>
    <xf numFmtId="259" fontId="105" fillId="0" borderId="0"/>
    <xf numFmtId="24" fontId="211" fillId="0" borderId="0"/>
    <xf numFmtId="24" fontId="211" fillId="0" borderId="0"/>
    <xf numFmtId="24" fontId="211" fillId="0" borderId="0"/>
    <xf numFmtId="258" fontId="211" fillId="0" borderId="0"/>
    <xf numFmtId="259" fontId="105" fillId="0" borderId="0"/>
    <xf numFmtId="24" fontId="211" fillId="0" borderId="0"/>
    <xf numFmtId="24" fontId="211" fillId="0" borderId="0"/>
    <xf numFmtId="24" fontId="211" fillId="0" borderId="0"/>
    <xf numFmtId="24" fontId="211" fillId="0" borderId="0"/>
    <xf numFmtId="258" fontId="211" fillId="0" borderId="0"/>
    <xf numFmtId="259" fontId="105" fillId="0" borderId="0"/>
    <xf numFmtId="259" fontId="105" fillId="0" borderId="0"/>
    <xf numFmtId="24" fontId="211" fillId="0" borderId="0"/>
    <xf numFmtId="258" fontId="211" fillId="0" borderId="0"/>
    <xf numFmtId="258" fontId="211" fillId="0" borderId="0"/>
    <xf numFmtId="259" fontId="105" fillId="0" borderId="0"/>
    <xf numFmtId="258" fontId="211" fillId="0" borderId="0"/>
    <xf numFmtId="258" fontId="211" fillId="0" borderId="0"/>
    <xf numFmtId="258" fontId="211" fillId="0" borderId="0"/>
    <xf numFmtId="259" fontId="105" fillId="0" borderId="0"/>
    <xf numFmtId="259" fontId="105" fillId="0" borderId="0"/>
    <xf numFmtId="24" fontId="211" fillId="0" borderId="0"/>
    <xf numFmtId="258" fontId="211" fillId="0" borderId="0"/>
    <xf numFmtId="259" fontId="105" fillId="0" borderId="0"/>
    <xf numFmtId="24" fontId="211" fillId="0" borderId="0"/>
    <xf numFmtId="258" fontId="211" fillId="0" borderId="0"/>
    <xf numFmtId="258" fontId="211" fillId="0" borderId="0"/>
    <xf numFmtId="0" fontId="211" fillId="0" borderId="0"/>
    <xf numFmtId="258" fontId="211" fillId="0" borderId="0"/>
    <xf numFmtId="258" fontId="211" fillId="0" borderId="0"/>
    <xf numFmtId="258" fontId="211" fillId="0" borderId="0"/>
    <xf numFmtId="258" fontId="211" fillId="0" borderId="0"/>
    <xf numFmtId="259" fontId="105" fillId="0" borderId="0"/>
    <xf numFmtId="24" fontId="211" fillId="0" borderId="0"/>
    <xf numFmtId="258" fontId="211" fillId="0" borderId="0"/>
    <xf numFmtId="0" fontId="211" fillId="0" borderId="0"/>
    <xf numFmtId="258" fontId="211" fillId="0" borderId="0"/>
    <xf numFmtId="258" fontId="211" fillId="0" borderId="0"/>
    <xf numFmtId="259" fontId="105" fillId="0" borderId="0"/>
    <xf numFmtId="258" fontId="211" fillId="0" borderId="0"/>
    <xf numFmtId="258" fontId="211" fillId="0" borderId="0"/>
    <xf numFmtId="258" fontId="211" fillId="0" borderId="0"/>
    <xf numFmtId="24" fontId="211" fillId="0" borderId="0"/>
    <xf numFmtId="258" fontId="211" fillId="0" borderId="0"/>
    <xf numFmtId="258" fontId="211" fillId="0" borderId="0"/>
    <xf numFmtId="258" fontId="211" fillId="0" borderId="0"/>
    <xf numFmtId="258" fontId="211" fillId="0" borderId="0"/>
    <xf numFmtId="258" fontId="211" fillId="0" borderId="0"/>
    <xf numFmtId="258" fontId="211" fillId="0" borderId="0"/>
    <xf numFmtId="259" fontId="105" fillId="0" borderId="0"/>
    <xf numFmtId="258" fontId="211" fillId="0" borderId="0"/>
    <xf numFmtId="258" fontId="211" fillId="0" borderId="0"/>
    <xf numFmtId="0" fontId="211" fillId="0" borderId="0"/>
    <xf numFmtId="258" fontId="211" fillId="0" borderId="0"/>
    <xf numFmtId="258" fontId="211" fillId="0" borderId="0"/>
    <xf numFmtId="0" fontId="211" fillId="0" borderId="0"/>
    <xf numFmtId="0" fontId="211" fillId="0" borderId="0"/>
    <xf numFmtId="258" fontId="211" fillId="0" borderId="0"/>
    <xf numFmtId="258" fontId="211" fillId="0" borderId="0"/>
    <xf numFmtId="258" fontId="211" fillId="0" borderId="0"/>
    <xf numFmtId="0" fontId="211" fillId="0" borderId="0"/>
    <xf numFmtId="258" fontId="211" fillId="0" borderId="0"/>
    <xf numFmtId="258" fontId="211" fillId="0" borderId="0"/>
    <xf numFmtId="259" fontId="105" fillId="0" borderId="0"/>
    <xf numFmtId="24" fontId="211" fillId="0" borderId="0"/>
    <xf numFmtId="24" fontId="211" fillId="0" borderId="0"/>
    <xf numFmtId="259" fontId="105" fillId="0" borderId="0"/>
    <xf numFmtId="24" fontId="211" fillId="0" borderId="0"/>
    <xf numFmtId="24" fontId="211" fillId="0" borderId="0"/>
    <xf numFmtId="40" fontId="211" fillId="0" borderId="0"/>
    <xf numFmtId="189" fontId="105" fillId="0" borderId="0">
      <alignment vertical="center"/>
    </xf>
    <xf numFmtId="0" fontId="212" fillId="0" borderId="0">
      <alignment vertical="center"/>
    </xf>
    <xf numFmtId="40" fontId="210" fillId="0" borderId="20"/>
    <xf numFmtId="0" fontId="213" fillId="0" borderId="0">
      <alignment vertical="center"/>
    </xf>
    <xf numFmtId="0" fontId="212" fillId="0" borderId="0">
      <alignment vertical="center"/>
    </xf>
    <xf numFmtId="40" fontId="211" fillId="0" borderId="0"/>
    <xf numFmtId="0" fontId="214" fillId="0" borderId="0"/>
    <xf numFmtId="0" fontId="210" fillId="0" borderId="0"/>
    <xf numFmtId="0" fontId="210" fillId="0" borderId="0"/>
    <xf numFmtId="0" fontId="214" fillId="0" borderId="0"/>
    <xf numFmtId="176" fontId="214" fillId="0" borderId="0"/>
    <xf numFmtId="176" fontId="214" fillId="0" borderId="0"/>
    <xf numFmtId="38" fontId="211" fillId="0" borderId="0"/>
    <xf numFmtId="0" fontId="215" fillId="0" borderId="0"/>
    <xf numFmtId="0" fontId="105" fillId="0" borderId="0"/>
    <xf numFmtId="0" fontId="214" fillId="0" borderId="0"/>
    <xf numFmtId="0" fontId="21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105" fillId="0" borderId="0"/>
    <xf numFmtId="0" fontId="105" fillId="0" borderId="0"/>
    <xf numFmtId="0" fontId="105" fillId="0" borderId="0"/>
    <xf numFmtId="0" fontId="214" fillId="0" borderId="0"/>
    <xf numFmtId="0" fontId="105" fillId="0" borderId="0"/>
    <xf numFmtId="0" fontId="209" fillId="0" borderId="0"/>
    <xf numFmtId="0" fontId="214" fillId="0" borderId="0"/>
    <xf numFmtId="0" fontId="105" fillId="0" borderId="0"/>
    <xf numFmtId="0" fontId="105" fillId="0" borderId="0"/>
    <xf numFmtId="0" fontId="105"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105" fillId="0" borderId="0"/>
    <xf numFmtId="0" fontId="105" fillId="0" borderId="0"/>
    <xf numFmtId="0" fontId="105" fillId="0" borderId="0"/>
    <xf numFmtId="0" fontId="105"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214" fillId="0" borderId="0"/>
    <xf numFmtId="0" fontId="105" fillId="0" borderId="0"/>
    <xf numFmtId="0" fontId="105" fillId="0" borderId="0"/>
    <xf numFmtId="0" fontId="105" fillId="0" borderId="0"/>
    <xf numFmtId="0" fontId="214" fillId="0" borderId="0"/>
    <xf numFmtId="0" fontId="214" fillId="0" borderId="0"/>
    <xf numFmtId="0" fontId="105" fillId="0" borderId="0"/>
    <xf numFmtId="0" fontId="214" fillId="0" borderId="0"/>
    <xf numFmtId="0" fontId="105" fillId="0" borderId="0"/>
    <xf numFmtId="0" fontId="105" fillId="0" borderId="0"/>
    <xf numFmtId="0" fontId="214" fillId="0" borderId="0"/>
    <xf numFmtId="0" fontId="105" fillId="0" borderId="0"/>
    <xf numFmtId="0" fontId="214" fillId="0" borderId="0"/>
    <xf numFmtId="0" fontId="214" fillId="0" borderId="0"/>
    <xf numFmtId="0" fontId="105" fillId="0" borderId="0"/>
    <xf numFmtId="0" fontId="214" fillId="0" borderId="0"/>
    <xf numFmtId="0" fontId="105" fillId="0" borderId="0"/>
    <xf numFmtId="0" fontId="214" fillId="0" borderId="0"/>
    <xf numFmtId="0" fontId="214" fillId="0" borderId="0"/>
    <xf numFmtId="0" fontId="214" fillId="0" borderId="0"/>
    <xf numFmtId="0" fontId="105" fillId="0" borderId="0"/>
    <xf numFmtId="0" fontId="214" fillId="0" borderId="0"/>
    <xf numFmtId="0" fontId="214"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214" fillId="0" borderId="0"/>
    <xf numFmtId="0" fontId="214" fillId="0" borderId="0"/>
    <xf numFmtId="0" fontId="214" fillId="0" borderId="0"/>
    <xf numFmtId="0" fontId="214" fillId="0" borderId="0"/>
    <xf numFmtId="0" fontId="215" fillId="0" borderId="0"/>
    <xf numFmtId="0" fontId="105" fillId="0" borderId="0"/>
    <xf numFmtId="0" fontId="209"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105" fillId="0" borderId="0"/>
    <xf numFmtId="0" fontId="105" fillId="0" borderId="0"/>
    <xf numFmtId="0" fontId="214"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214" fillId="0" borderId="0"/>
    <xf numFmtId="0" fontId="214" fillId="0" borderId="0"/>
    <xf numFmtId="0" fontId="105" fillId="0" borderId="0"/>
    <xf numFmtId="0" fontId="105" fillId="0" borderId="0"/>
    <xf numFmtId="0" fontId="105"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9" fontId="216" fillId="0" borderId="0"/>
    <xf numFmtId="0" fontId="209" fillId="0" borderId="0"/>
    <xf numFmtId="0" fontId="214"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09" fillId="0" borderId="0"/>
    <xf numFmtId="0" fontId="215" fillId="0" borderId="0"/>
    <xf numFmtId="0" fontId="214" fillId="0" borderId="0"/>
    <xf numFmtId="0" fontId="209" fillId="0" borderId="0"/>
    <xf numFmtId="0" fontId="214" fillId="0" borderId="0"/>
    <xf numFmtId="0" fontId="214" fillId="0" borderId="0"/>
    <xf numFmtId="0" fontId="214" fillId="0" borderId="0"/>
    <xf numFmtId="0" fontId="214" fillId="0" borderId="0"/>
    <xf numFmtId="0" fontId="105" fillId="0" borderId="0"/>
    <xf numFmtId="0" fontId="105" fillId="0" borderId="0"/>
    <xf numFmtId="0" fontId="214" fillId="0" borderId="0"/>
    <xf numFmtId="0" fontId="214" fillId="0" borderId="0"/>
    <xf numFmtId="0" fontId="209" fillId="0" borderId="0"/>
    <xf numFmtId="0" fontId="214" fillId="0" borderId="0"/>
    <xf numFmtId="0" fontId="211" fillId="0" borderId="0"/>
    <xf numFmtId="0" fontId="211" fillId="0" borderId="0"/>
    <xf numFmtId="9" fontId="216" fillId="0" borderId="0"/>
    <xf numFmtId="0" fontId="214" fillId="0" borderId="0"/>
    <xf numFmtId="0" fontId="214" fillId="0" borderId="0"/>
    <xf numFmtId="9" fontId="216" fillId="0" borderId="0"/>
    <xf numFmtId="0" fontId="214" fillId="0" borderId="0"/>
    <xf numFmtId="0" fontId="215" fillId="0" borderId="0"/>
    <xf numFmtId="0" fontId="21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5" fillId="0" borderId="0"/>
    <xf numFmtId="0" fontId="105" fillId="0" borderId="0"/>
    <xf numFmtId="0" fontId="105" fillId="0" borderId="0"/>
    <xf numFmtId="0" fontId="209" fillId="0" borderId="0"/>
    <xf numFmtId="0" fontId="105" fillId="0" borderId="0"/>
    <xf numFmtId="0" fontId="214" fillId="0" borderId="0"/>
    <xf numFmtId="0" fontId="105" fillId="0" borderId="0"/>
    <xf numFmtId="0" fontId="214" fillId="0" borderId="0"/>
    <xf numFmtId="9" fontId="216" fillId="0" borderId="0"/>
    <xf numFmtId="9" fontId="216" fillId="0" borderId="0"/>
    <xf numFmtId="0" fontId="214" fillId="0" borderId="0"/>
    <xf numFmtId="9" fontId="216" fillId="0" borderId="0"/>
    <xf numFmtId="0" fontId="105" fillId="0" borderId="0"/>
    <xf numFmtId="0" fontId="215" fillId="0" borderId="0"/>
    <xf numFmtId="0" fontId="215" fillId="0" borderId="0"/>
    <xf numFmtId="9" fontId="216" fillId="0" borderId="0"/>
    <xf numFmtId="0" fontId="214" fillId="0" borderId="0"/>
    <xf numFmtId="0" fontId="105" fillId="0" borderId="0"/>
    <xf numFmtId="0" fontId="214" fillId="0" borderId="0"/>
    <xf numFmtId="0" fontId="105" fillId="0" borderId="0"/>
    <xf numFmtId="0" fontId="215" fillId="0" borderId="0"/>
    <xf numFmtId="0" fontId="214" fillId="0" borderId="0"/>
    <xf numFmtId="0" fontId="214" fillId="0" borderId="0"/>
    <xf numFmtId="0" fontId="214" fillId="0" borderId="0"/>
    <xf numFmtId="0" fontId="105" fillId="0" borderId="0"/>
    <xf numFmtId="0" fontId="214" fillId="0" borderId="0"/>
    <xf numFmtId="0" fontId="214" fillId="0" borderId="0"/>
    <xf numFmtId="0" fontId="105" fillId="0" borderId="0"/>
    <xf numFmtId="0" fontId="209" fillId="0" borderId="0"/>
    <xf numFmtId="0" fontId="214" fillId="0" borderId="0"/>
    <xf numFmtId="0" fontId="214" fillId="0" borderId="0"/>
    <xf numFmtId="0" fontId="214"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9" fontId="216"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5" fillId="0" borderId="0"/>
    <xf numFmtId="0" fontId="215" fillId="0" borderId="0"/>
    <xf numFmtId="0" fontId="214" fillId="0" borderId="0"/>
    <xf numFmtId="0" fontId="214" fillId="0" borderId="0"/>
    <xf numFmtId="0" fontId="214" fillId="0" borderId="0"/>
    <xf numFmtId="197" fontId="217" fillId="0" borderId="0"/>
    <xf numFmtId="0" fontId="215" fillId="0" borderId="0"/>
    <xf numFmtId="0" fontId="216"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214"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9" fontId="216" fillId="0" borderId="0"/>
    <xf numFmtId="0" fontId="214"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215" fillId="0" borderId="0"/>
    <xf numFmtId="0" fontId="105"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21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09" fillId="0" borderId="0"/>
    <xf numFmtId="0" fontId="214" fillId="0" borderId="0"/>
    <xf numFmtId="0" fontId="211" fillId="0" borderId="0"/>
    <xf numFmtId="0" fontId="211" fillId="0" borderId="0"/>
    <xf numFmtId="0" fontId="214" fillId="0" borderId="0"/>
    <xf numFmtId="0" fontId="218" fillId="0" borderId="0"/>
    <xf numFmtId="0" fontId="211"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215"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105" fillId="0" borderId="0"/>
    <xf numFmtId="177" fontId="214" fillId="0" borderId="0"/>
    <xf numFmtId="0" fontId="105" fillId="0" borderId="0"/>
    <xf numFmtId="0" fontId="105" fillId="0" borderId="0"/>
    <xf numFmtId="0" fontId="210" fillId="0" borderId="0"/>
    <xf numFmtId="0" fontId="105" fillId="0" borderId="0"/>
    <xf numFmtId="0" fontId="105" fillId="0" borderId="0"/>
    <xf numFmtId="0" fontId="105" fillId="0" borderId="0"/>
    <xf numFmtId="0" fontId="209" fillId="0" borderId="0"/>
    <xf numFmtId="0" fontId="105" fillId="0" borderId="0"/>
    <xf numFmtId="0" fontId="215" fillId="0" borderId="0"/>
    <xf numFmtId="0" fontId="215" fillId="0" borderId="0"/>
    <xf numFmtId="0" fontId="21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214" fillId="0" borderId="0"/>
    <xf numFmtId="0" fontId="105" fillId="0" borderId="0"/>
    <xf numFmtId="0" fontId="105" fillId="0" borderId="0"/>
    <xf numFmtId="0" fontId="105" fillId="0" borderId="0"/>
    <xf numFmtId="0" fontId="215" fillId="0" borderId="0"/>
    <xf numFmtId="0" fontId="105" fillId="0" borderId="0"/>
    <xf numFmtId="0" fontId="214" fillId="0" borderId="0"/>
    <xf numFmtId="0" fontId="214" fillId="0" borderId="0"/>
    <xf numFmtId="0" fontId="214" fillId="0" borderId="0"/>
    <xf numFmtId="0" fontId="215" fillId="0" borderId="0"/>
    <xf numFmtId="0" fontId="209" fillId="0" borderId="0"/>
    <xf numFmtId="0" fontId="215" fillId="0" borderId="0"/>
    <xf numFmtId="0" fontId="214" fillId="0" borderId="0"/>
    <xf numFmtId="0" fontId="105" fillId="0" borderId="0"/>
    <xf numFmtId="0" fontId="105" fillId="0" borderId="0"/>
    <xf numFmtId="0" fontId="21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215" fillId="0" borderId="0"/>
    <xf numFmtId="0" fontId="105" fillId="0" borderId="0"/>
    <xf numFmtId="0" fontId="214" fillId="0" borderId="0"/>
    <xf numFmtId="0" fontId="209" fillId="0" borderId="0"/>
    <xf numFmtId="0" fontId="214"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209" fillId="0" borderId="0"/>
    <xf numFmtId="41" fontId="219" fillId="0" borderId="0"/>
    <xf numFmtId="0" fontId="215" fillId="0" borderId="0"/>
    <xf numFmtId="0" fontId="105" fillId="0" borderId="0"/>
    <xf numFmtId="0" fontId="215" fillId="0" borderId="0"/>
    <xf numFmtId="0" fontId="215"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214" fillId="0" borderId="0"/>
    <xf numFmtId="0" fontId="105" fillId="0" borderId="0"/>
    <xf numFmtId="0" fontId="209" fillId="0" borderId="0"/>
    <xf numFmtId="0" fontId="214" fillId="0" borderId="0"/>
    <xf numFmtId="0" fontId="214" fillId="0" borderId="0"/>
    <xf numFmtId="0" fontId="105" fillId="0" borderId="0"/>
    <xf numFmtId="0" fontId="105" fillId="0" borderId="0"/>
    <xf numFmtId="0" fontId="214" fillId="0" borderId="0"/>
    <xf numFmtId="0" fontId="215" fillId="0" borderId="0"/>
    <xf numFmtId="0" fontId="214"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5" fillId="0" borderId="0"/>
    <xf numFmtId="0" fontId="214" fillId="0" borderId="0"/>
    <xf numFmtId="0" fontId="214" fillId="0" borderId="0"/>
    <xf numFmtId="0" fontId="105" fillId="0" borderId="0"/>
    <xf numFmtId="0" fontId="105"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105" fillId="0" borderId="0"/>
    <xf numFmtId="0" fontId="215" fillId="0" borderId="0"/>
    <xf numFmtId="0" fontId="211" fillId="0" borderId="0"/>
    <xf numFmtId="0" fontId="214" fillId="0" borderId="0"/>
    <xf numFmtId="0" fontId="215" fillId="0" borderId="0"/>
    <xf numFmtId="0" fontId="105" fillId="0" borderId="0"/>
    <xf numFmtId="0" fontId="105" fillId="0" borderId="0"/>
    <xf numFmtId="0" fontId="105" fillId="0" borderId="0"/>
    <xf numFmtId="0" fontId="214" fillId="0" borderId="0"/>
    <xf numFmtId="0" fontId="215" fillId="0" borderId="0"/>
    <xf numFmtId="9" fontId="216" fillId="0" borderId="0"/>
    <xf numFmtId="0" fontId="105" fillId="0" borderId="0"/>
    <xf numFmtId="0" fontId="105" fillId="0" borderId="0"/>
    <xf numFmtId="0" fontId="105" fillId="0" borderId="0"/>
    <xf numFmtId="0" fontId="214" fillId="0" borderId="0"/>
    <xf numFmtId="0" fontId="105" fillId="0" borderId="0"/>
    <xf numFmtId="0" fontId="215" fillId="0" borderId="0"/>
    <xf numFmtId="0" fontId="214" fillId="0" borderId="0"/>
    <xf numFmtId="0" fontId="215" fillId="0" borderId="0"/>
    <xf numFmtId="0" fontId="21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09" fillId="0" borderId="0"/>
    <xf numFmtId="0" fontId="214" fillId="0" borderId="0"/>
    <xf numFmtId="0" fontId="214"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105" fillId="0" borderId="0"/>
    <xf numFmtId="0" fontId="214" fillId="0" borderId="0"/>
    <xf numFmtId="0" fontId="105" fillId="0" borderId="0"/>
    <xf numFmtId="0" fontId="105" fillId="0" borderId="0"/>
    <xf numFmtId="0" fontId="215" fillId="0" borderId="0"/>
    <xf numFmtId="0" fontId="105" fillId="0" borderId="0"/>
    <xf numFmtId="0" fontId="105" fillId="0" borderId="0"/>
    <xf numFmtId="0" fontId="214"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5" fillId="0" borderId="0"/>
    <xf numFmtId="0" fontId="105" fillId="0" borderId="0"/>
    <xf numFmtId="0" fontId="215" fillId="0" borderId="0"/>
    <xf numFmtId="0" fontId="105" fillId="0" borderId="0"/>
    <xf numFmtId="0" fontId="105" fillId="0" borderId="0"/>
    <xf numFmtId="0" fontId="105" fillId="0" borderId="0"/>
    <xf numFmtId="0" fontId="105" fillId="0" borderId="0"/>
    <xf numFmtId="0" fontId="209" fillId="0" borderId="0"/>
    <xf numFmtId="0" fontId="21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9" fontId="216" fillId="0" borderId="0"/>
    <xf numFmtId="177" fontId="214" fillId="0" borderId="0"/>
    <xf numFmtId="0" fontId="214" fillId="0" borderId="0"/>
    <xf numFmtId="40" fontId="211" fillId="0" borderId="0"/>
    <xf numFmtId="177" fontId="214" fillId="0" borderId="0"/>
    <xf numFmtId="40" fontId="211" fillId="0" borderId="0"/>
    <xf numFmtId="177" fontId="214" fillId="0" borderId="0"/>
    <xf numFmtId="40" fontId="211" fillId="0" borderId="0"/>
    <xf numFmtId="0" fontId="214" fillId="0" borderId="0"/>
    <xf numFmtId="0" fontId="214" fillId="0" borderId="0"/>
    <xf numFmtId="0" fontId="220" fillId="0" borderId="0"/>
    <xf numFmtId="0" fontId="214" fillId="0" borderId="0"/>
    <xf numFmtId="0" fontId="214" fillId="0" borderId="0"/>
    <xf numFmtId="0" fontId="214" fillId="0" borderId="0"/>
    <xf numFmtId="0" fontId="214"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214" fillId="0" borderId="0"/>
    <xf numFmtId="0" fontId="215"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43" fontId="216" fillId="0" borderId="0"/>
    <xf numFmtId="265" fontId="216" fillId="0" borderId="0"/>
    <xf numFmtId="43" fontId="216" fillId="0" borderId="0"/>
    <xf numFmtId="265" fontId="216" fillId="0" borderId="0"/>
    <xf numFmtId="0" fontId="210" fillId="0" borderId="0"/>
    <xf numFmtId="41" fontId="216" fillId="0" borderId="0"/>
    <xf numFmtId="266" fontId="216" fillId="0" borderId="0"/>
    <xf numFmtId="41" fontId="216" fillId="0" borderId="0"/>
    <xf numFmtId="266" fontId="216" fillId="0" borderId="0"/>
    <xf numFmtId="41" fontId="216" fillId="0" borderId="0"/>
    <xf numFmtId="43" fontId="216" fillId="0" borderId="0"/>
    <xf numFmtId="0" fontId="105" fillId="0" borderId="0"/>
    <xf numFmtId="0" fontId="214" fillId="0" borderId="0"/>
    <xf numFmtId="0" fontId="211" fillId="0" borderId="0"/>
    <xf numFmtId="0" fontId="209" fillId="0" borderId="0"/>
    <xf numFmtId="0" fontId="214" fillId="0" borderId="0"/>
    <xf numFmtId="0" fontId="214" fillId="0" borderId="0"/>
    <xf numFmtId="0" fontId="214" fillId="0" borderId="0"/>
    <xf numFmtId="0" fontId="214" fillId="0" borderId="0"/>
    <xf numFmtId="0" fontId="105" fillId="0" borderId="0"/>
    <xf numFmtId="0" fontId="105" fillId="0" borderId="0"/>
    <xf numFmtId="0" fontId="214" fillId="0" borderId="0"/>
    <xf numFmtId="0" fontId="105" fillId="0" borderId="0"/>
    <xf numFmtId="0" fontId="105" fillId="0" borderId="0"/>
    <xf numFmtId="0" fontId="214" fillId="0" borderId="0"/>
    <xf numFmtId="0" fontId="209"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21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09" fillId="0" borderId="0"/>
    <xf numFmtId="0" fontId="105" fillId="0" borderId="0"/>
    <xf numFmtId="0" fontId="105" fillId="0" borderId="0"/>
    <xf numFmtId="0" fontId="215" fillId="0" borderId="0"/>
    <xf numFmtId="0" fontId="105" fillId="0" borderId="0"/>
    <xf numFmtId="0" fontId="105" fillId="0" borderId="0"/>
    <xf numFmtId="0" fontId="105" fillId="0" borderId="0"/>
    <xf numFmtId="0" fontId="105" fillId="0" borderId="0"/>
    <xf numFmtId="0" fontId="105" fillId="0" borderId="0"/>
    <xf numFmtId="177" fontId="214" fillId="0" borderId="0"/>
    <xf numFmtId="0" fontId="214" fillId="0" borderId="0"/>
    <xf numFmtId="0" fontId="214" fillId="0" borderId="0"/>
    <xf numFmtId="0" fontId="105" fillId="0" borderId="0"/>
    <xf numFmtId="0" fontId="105" fillId="0" borderId="0"/>
    <xf numFmtId="0" fontId="105" fillId="0" borderId="0"/>
    <xf numFmtId="0" fontId="214" fillId="0" borderId="0"/>
    <xf numFmtId="0" fontId="211" fillId="0" borderId="0"/>
    <xf numFmtId="0" fontId="105" fillId="0" borderId="0"/>
    <xf numFmtId="0" fontId="21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209" fillId="0" borderId="0"/>
    <xf numFmtId="0" fontId="209" fillId="0" borderId="0"/>
    <xf numFmtId="0" fontId="209" fillId="0" borderId="0"/>
    <xf numFmtId="0" fontId="105" fillId="0" borderId="0"/>
    <xf numFmtId="0" fontId="215" fillId="0" borderId="0"/>
    <xf numFmtId="0" fontId="105" fillId="0" borderId="0"/>
    <xf numFmtId="0" fontId="209" fillId="0" borderId="0"/>
    <xf numFmtId="0" fontId="209" fillId="0" borderId="0"/>
    <xf numFmtId="0" fontId="214" fillId="0" borderId="0"/>
    <xf numFmtId="0" fontId="105" fillId="0" borderId="0"/>
    <xf numFmtId="0" fontId="105" fillId="0" borderId="0"/>
    <xf numFmtId="0" fontId="105" fillId="0" borderId="0"/>
    <xf numFmtId="0" fontId="214" fillId="0" borderId="0"/>
    <xf numFmtId="0" fontId="105" fillId="0" borderId="0"/>
    <xf numFmtId="0" fontId="214" fillId="0" borderId="0"/>
    <xf numFmtId="0" fontId="214" fillId="0" borderId="0"/>
    <xf numFmtId="0" fontId="105"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105" fillId="0" borderId="0"/>
    <xf numFmtId="0" fontId="214" fillId="0" borderId="0"/>
    <xf numFmtId="0" fontId="209" fillId="0" borderId="0"/>
    <xf numFmtId="0" fontId="214" fillId="0" borderId="0"/>
    <xf numFmtId="0" fontId="215" fillId="0" borderId="0"/>
    <xf numFmtId="0" fontId="214" fillId="0" borderId="0"/>
    <xf numFmtId="0" fontId="214" fillId="0" borderId="0"/>
    <xf numFmtId="0" fontId="211" fillId="0" borderId="0"/>
    <xf numFmtId="0" fontId="209" fillId="0" borderId="0"/>
    <xf numFmtId="0" fontId="211" fillId="0" borderId="0"/>
    <xf numFmtId="0" fontId="214" fillId="0" borderId="0"/>
    <xf numFmtId="0" fontId="214" fillId="0" borderId="0"/>
    <xf numFmtId="0" fontId="214" fillId="0" borderId="0"/>
    <xf numFmtId="0" fontId="211" fillId="0" borderId="0"/>
    <xf numFmtId="0" fontId="211" fillId="0" borderId="0"/>
    <xf numFmtId="0" fontId="214" fillId="0" borderId="0"/>
    <xf numFmtId="0" fontId="211" fillId="0" borderId="0"/>
    <xf numFmtId="0" fontId="214" fillId="0" borderId="0"/>
    <xf numFmtId="0" fontId="211" fillId="0" borderId="0"/>
    <xf numFmtId="0" fontId="214" fillId="0" borderId="0"/>
    <xf numFmtId="0" fontId="211" fillId="0" borderId="0"/>
    <xf numFmtId="0" fontId="209" fillId="0" borderId="0"/>
    <xf numFmtId="0" fontId="221" fillId="0" borderId="16"/>
    <xf numFmtId="0" fontId="214" fillId="0" borderId="0"/>
    <xf numFmtId="0" fontId="214" fillId="0" borderId="0"/>
    <xf numFmtId="0" fontId="209" fillId="0" borderId="0"/>
    <xf numFmtId="0" fontId="214" fillId="0" borderId="0"/>
    <xf numFmtId="0" fontId="214" fillId="0" borderId="0"/>
    <xf numFmtId="0" fontId="211"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105" fillId="0" borderId="0"/>
    <xf numFmtId="0" fontId="105" fillId="0" borderId="0"/>
    <xf numFmtId="0" fontId="105" fillId="0" borderId="0"/>
    <xf numFmtId="0" fontId="105" fillId="0" borderId="0"/>
    <xf numFmtId="0" fontId="214" fillId="0" borderId="0"/>
    <xf numFmtId="0" fontId="214" fillId="0" borderId="0"/>
    <xf numFmtId="0" fontId="21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214"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215" fillId="0" borderId="0"/>
    <xf numFmtId="0" fontId="215" fillId="0" borderId="0"/>
    <xf numFmtId="0" fontId="214"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09"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4" fillId="0" borderId="0"/>
    <xf numFmtId="0" fontId="214" fillId="0" borderId="0"/>
    <xf numFmtId="9" fontId="216" fillId="0" borderId="0"/>
    <xf numFmtId="0" fontId="105" fillId="0" borderId="0"/>
    <xf numFmtId="0" fontId="215" fillId="0" borderId="0"/>
    <xf numFmtId="0" fontId="214" fillId="0" borderId="0"/>
    <xf numFmtId="0" fontId="214"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1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09" fillId="0" borderId="0"/>
    <xf numFmtId="0" fontId="105" fillId="0" borderId="0"/>
    <xf numFmtId="0" fontId="214" fillId="0" borderId="0"/>
    <xf numFmtId="0" fontId="210" fillId="0" borderId="0"/>
    <xf numFmtId="226" fontId="222" fillId="0" borderId="0">
      <protection locked="0"/>
    </xf>
    <xf numFmtId="0" fontId="223" fillId="0" borderId="0">
      <protection locked="0"/>
    </xf>
    <xf numFmtId="0" fontId="223" fillId="0" borderId="0">
      <protection locked="0"/>
    </xf>
    <xf numFmtId="187" fontId="105" fillId="0" borderId="0">
      <alignment vertical="center"/>
    </xf>
    <xf numFmtId="188" fontId="105" fillId="0" borderId="0">
      <alignment vertical="center"/>
    </xf>
    <xf numFmtId="196" fontId="105" fillId="0" borderId="0">
      <alignment vertical="center"/>
    </xf>
    <xf numFmtId="0" fontId="212" fillId="0" borderId="0">
      <alignment vertical="center"/>
    </xf>
    <xf numFmtId="0" fontId="212" fillId="0" borderId="0">
      <alignment vertical="center"/>
    </xf>
    <xf numFmtId="226" fontId="222" fillId="0" borderId="0">
      <protection locked="0"/>
    </xf>
    <xf numFmtId="268" fontId="224" fillId="0" borderId="0">
      <protection locked="0"/>
    </xf>
    <xf numFmtId="268" fontId="225" fillId="0" borderId="0">
      <protection locked="0"/>
    </xf>
    <xf numFmtId="268" fontId="224" fillId="0" borderId="0">
      <protection locked="0"/>
    </xf>
    <xf numFmtId="268" fontId="225" fillId="0" borderId="0">
      <protection locked="0"/>
    </xf>
    <xf numFmtId="226" fontId="222" fillId="0" borderId="0">
      <protection locked="0"/>
    </xf>
    <xf numFmtId="0" fontId="226" fillId="0" borderId="0">
      <protection locked="0"/>
    </xf>
    <xf numFmtId="0" fontId="226" fillId="0" borderId="0">
      <protection locked="0"/>
    </xf>
    <xf numFmtId="0" fontId="226" fillId="0" borderId="0">
      <protection locked="0"/>
    </xf>
    <xf numFmtId="0" fontId="226" fillId="0" borderId="0">
      <protection locked="0"/>
    </xf>
    <xf numFmtId="0" fontId="226" fillId="0" borderId="0">
      <protection locked="0"/>
    </xf>
    <xf numFmtId="0" fontId="226" fillId="0" borderId="0">
      <protection locked="0"/>
    </xf>
    <xf numFmtId="0" fontId="226" fillId="0" borderId="0">
      <protection locked="0"/>
    </xf>
    <xf numFmtId="0" fontId="226" fillId="0" borderId="0">
      <protection locked="0"/>
    </xf>
    <xf numFmtId="269" fontId="227" fillId="0" borderId="220">
      <alignment horizontal="center"/>
    </xf>
    <xf numFmtId="289" fontId="210" fillId="0" borderId="0">
      <alignment vertical="center"/>
    </xf>
    <xf numFmtId="193" fontId="228" fillId="0" borderId="0">
      <alignment vertical="center"/>
    </xf>
    <xf numFmtId="194" fontId="229" fillId="0" borderId="0">
      <alignment vertical="center"/>
    </xf>
    <xf numFmtId="194" fontId="229" fillId="0" borderId="0">
      <alignment vertical="center"/>
    </xf>
    <xf numFmtId="3" fontId="230" fillId="0" borderId="12">
      <alignment horizontal="right" vertical="center"/>
    </xf>
    <xf numFmtId="0" fontId="219" fillId="0" borderId="0">
      <alignment horizontal="center"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0" fontId="229" fillId="0" borderId="0">
      <alignment vertical="center"/>
    </xf>
    <xf numFmtId="194" fontId="229" fillId="0" borderId="0">
      <alignment vertical="center"/>
    </xf>
    <xf numFmtId="3" fontId="230" fillId="0" borderId="12">
      <alignment horizontal="right" vertical="center"/>
    </xf>
    <xf numFmtId="3" fontId="230" fillId="0" borderId="12">
      <alignment horizontal="right" vertical="center"/>
    </xf>
    <xf numFmtId="0" fontId="219" fillId="0" borderId="0">
      <alignment horizontal="center" vertical="center"/>
    </xf>
    <xf numFmtId="0" fontId="219" fillId="0" borderId="0">
      <alignment horizontal="center" vertical="center"/>
    </xf>
    <xf numFmtId="0" fontId="219" fillId="0" borderId="0">
      <alignment horizontal="center"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90" fontId="105" fillId="0" borderId="0">
      <alignment vertical="center"/>
    </xf>
    <xf numFmtId="178" fontId="105" fillId="0" borderId="0">
      <alignment vertical="center"/>
    </xf>
    <xf numFmtId="178" fontId="105" fillId="0" borderId="0">
      <alignment vertical="center"/>
    </xf>
    <xf numFmtId="191"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91" fontId="105" fillId="0" borderId="0">
      <alignment vertical="center"/>
    </xf>
    <xf numFmtId="178" fontId="105" fillId="0" borderId="0">
      <alignment vertical="center"/>
    </xf>
    <xf numFmtId="178"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273" fontId="219" fillId="0" borderId="0">
      <alignment vertical="center"/>
    </xf>
    <xf numFmtId="0" fontId="219" fillId="0" borderId="0">
      <alignment vertical="center"/>
    </xf>
    <xf numFmtId="273" fontId="219" fillId="0" borderId="0">
      <alignment vertical="center"/>
    </xf>
    <xf numFmtId="273" fontId="219" fillId="0" borderId="0">
      <alignment vertical="center"/>
    </xf>
    <xf numFmtId="273" fontId="219" fillId="0" borderId="0">
      <alignment vertical="center"/>
    </xf>
    <xf numFmtId="273" fontId="219" fillId="0" borderId="0">
      <alignment vertical="center"/>
    </xf>
    <xf numFmtId="273" fontId="219"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91" fontId="105" fillId="0" borderId="0">
      <alignment vertical="center"/>
    </xf>
    <xf numFmtId="178" fontId="105" fillId="0" borderId="0">
      <alignment vertical="center"/>
    </xf>
    <xf numFmtId="178" fontId="105" fillId="0" borderId="0">
      <alignment vertical="center"/>
    </xf>
    <xf numFmtId="273" fontId="219" fillId="0" borderId="0">
      <alignment vertical="center"/>
    </xf>
    <xf numFmtId="250" fontId="105" fillId="0" borderId="0">
      <alignment vertical="center"/>
    </xf>
    <xf numFmtId="0" fontId="219" fillId="0" borderId="0">
      <alignment vertical="center"/>
    </xf>
    <xf numFmtId="273" fontId="219" fillId="0" borderId="0">
      <alignment vertical="center"/>
    </xf>
    <xf numFmtId="0" fontId="105" fillId="0" borderId="0">
      <alignment vertical="center"/>
    </xf>
    <xf numFmtId="250" fontId="105" fillId="0" borderId="0">
      <alignment vertical="center"/>
    </xf>
    <xf numFmtId="250" fontId="105" fillId="0" borderId="0">
      <alignment vertical="center"/>
    </xf>
    <xf numFmtId="250" fontId="105" fillId="0" borderId="0">
      <alignment vertical="center"/>
    </xf>
    <xf numFmtId="250" fontId="105" fillId="0" borderId="0">
      <alignment vertical="center"/>
    </xf>
    <xf numFmtId="250" fontId="105" fillId="0" borderId="0">
      <alignment vertical="center"/>
    </xf>
    <xf numFmtId="273" fontId="219" fillId="0" borderId="0">
      <alignment vertical="center"/>
    </xf>
    <xf numFmtId="273" fontId="219" fillId="0" borderId="0">
      <alignment vertical="center"/>
    </xf>
    <xf numFmtId="273" fontId="219" fillId="0" borderId="0">
      <alignment vertical="center"/>
    </xf>
    <xf numFmtId="273" fontId="219" fillId="0" borderId="0">
      <alignment vertical="center"/>
    </xf>
    <xf numFmtId="178" fontId="105" fillId="0" borderId="0">
      <alignment vertical="center"/>
    </xf>
    <xf numFmtId="178" fontId="105" fillId="0" borderId="0">
      <alignment vertical="center"/>
    </xf>
    <xf numFmtId="273" fontId="219" fillId="0" borderId="0">
      <alignment vertical="center"/>
    </xf>
    <xf numFmtId="0" fontId="219" fillId="0" borderId="0">
      <alignment vertical="center"/>
    </xf>
    <xf numFmtId="273" fontId="219" fillId="0" borderId="0">
      <alignment vertical="center"/>
    </xf>
    <xf numFmtId="273" fontId="219" fillId="0" borderId="0">
      <alignment vertical="center"/>
    </xf>
    <xf numFmtId="273" fontId="219" fillId="0" borderId="0">
      <alignment vertical="center"/>
    </xf>
    <xf numFmtId="273" fontId="219" fillId="0" borderId="0">
      <alignment vertical="center"/>
    </xf>
    <xf numFmtId="273" fontId="219" fillId="0" borderId="0">
      <alignment vertical="center"/>
    </xf>
    <xf numFmtId="250" fontId="105" fillId="0" borderId="0">
      <alignment vertical="center"/>
    </xf>
    <xf numFmtId="0" fontId="219" fillId="0" borderId="0">
      <alignment vertical="center"/>
    </xf>
    <xf numFmtId="273" fontId="219" fillId="0" borderId="0">
      <alignment vertical="center"/>
    </xf>
    <xf numFmtId="0" fontId="105" fillId="0" borderId="0">
      <alignment vertical="center"/>
    </xf>
    <xf numFmtId="250" fontId="105" fillId="0" borderId="0">
      <alignment vertical="center"/>
    </xf>
    <xf numFmtId="250" fontId="105" fillId="0" borderId="0">
      <alignment vertical="center"/>
    </xf>
    <xf numFmtId="250" fontId="105" fillId="0" borderId="0">
      <alignment vertical="center"/>
    </xf>
    <xf numFmtId="250" fontId="105" fillId="0" borderId="0">
      <alignment vertical="center"/>
    </xf>
    <xf numFmtId="250" fontId="105" fillId="0" borderId="0">
      <alignment vertical="center"/>
    </xf>
    <xf numFmtId="273" fontId="219" fillId="0" borderId="0">
      <alignment vertical="center"/>
    </xf>
    <xf numFmtId="273" fontId="219" fillId="0" borderId="0">
      <alignment vertical="center"/>
    </xf>
    <xf numFmtId="273" fontId="219" fillId="0" borderId="0">
      <alignment vertical="center"/>
    </xf>
    <xf numFmtId="273" fontId="219" fillId="0" borderId="0">
      <alignment vertical="center"/>
    </xf>
    <xf numFmtId="273" fontId="219"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178" fontId="105" fillId="0" borderId="0">
      <alignment vertical="center"/>
    </xf>
    <xf numFmtId="0" fontId="219" fillId="0" borderId="0">
      <alignment horizontal="center" vertical="center"/>
    </xf>
    <xf numFmtId="0" fontId="219" fillId="0" borderId="0">
      <alignment horizontal="center"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3" fontId="230" fillId="0" borderId="12">
      <alignment horizontal="right" vertical="center"/>
    </xf>
    <xf numFmtId="194" fontId="229" fillId="0" borderId="0">
      <alignment vertical="center"/>
    </xf>
    <xf numFmtId="0" fontId="219" fillId="0" borderId="0">
      <alignment horizontal="center" vertical="center"/>
    </xf>
    <xf numFmtId="3" fontId="230" fillId="0" borderId="12">
      <alignment horizontal="right" vertical="center"/>
    </xf>
    <xf numFmtId="0" fontId="219" fillId="0" borderId="0">
      <alignment horizontal="center" vertical="center"/>
    </xf>
    <xf numFmtId="194" fontId="229" fillId="0" borderId="0">
      <alignment vertical="center"/>
    </xf>
    <xf numFmtId="41" fontId="210" fillId="0" borderId="0">
      <alignment horizontal="center" vertical="center"/>
    </xf>
    <xf numFmtId="41" fontId="210" fillId="0" borderId="0">
      <alignment horizontal="center" vertical="center"/>
    </xf>
    <xf numFmtId="195" fontId="231" fillId="0" borderId="0">
      <alignment horizontal="center" vertical="center"/>
    </xf>
    <xf numFmtId="0" fontId="219" fillId="0" borderId="0">
      <alignment horizontal="center" vertical="center"/>
    </xf>
    <xf numFmtId="0" fontId="212" fillId="0" borderId="0"/>
    <xf numFmtId="3" fontId="230" fillId="0" borderId="12">
      <alignment horizontal="right" vertical="center"/>
    </xf>
    <xf numFmtId="3" fontId="230" fillId="0" borderId="12">
      <alignment horizontal="right" vertical="center"/>
    </xf>
    <xf numFmtId="0" fontId="212" fillId="0" borderId="0"/>
    <xf numFmtId="194" fontId="229" fillId="0" borderId="0">
      <alignment vertical="center"/>
    </xf>
    <xf numFmtId="0" fontId="212" fillId="0" borderId="0"/>
    <xf numFmtId="0" fontId="219" fillId="0" borderId="0">
      <alignment horizontal="center" vertical="center"/>
    </xf>
    <xf numFmtId="194" fontId="229" fillId="0" borderId="0">
      <alignment vertical="center"/>
    </xf>
    <xf numFmtId="193" fontId="232" fillId="0" borderId="0">
      <alignment vertical="center"/>
    </xf>
    <xf numFmtId="0" fontId="232" fillId="0" borderId="0">
      <alignment vertical="center"/>
    </xf>
    <xf numFmtId="0" fontId="232" fillId="0" borderId="0">
      <alignment vertical="center"/>
    </xf>
    <xf numFmtId="0" fontId="105" fillId="0" borderId="0"/>
    <xf numFmtId="38" fontId="233" fillId="0" borderId="3">
      <alignment horizontal="right" vertical="center"/>
      <protection locked="0"/>
    </xf>
    <xf numFmtId="0" fontId="231" fillId="0" borderId="0">
      <alignment horizontal="centerContinuous"/>
    </xf>
    <xf numFmtId="226" fontId="223" fillId="0" borderId="0">
      <protection locked="0"/>
    </xf>
    <xf numFmtId="2" fontId="230" fillId="0" borderId="12">
      <alignment horizontal="right" vertical="center"/>
    </xf>
    <xf numFmtId="0" fontId="210" fillId="0" borderId="2">
      <alignment horizont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2" fontId="230" fillId="0" borderId="12">
      <alignment horizontal="right" vertical="center"/>
    </xf>
    <xf numFmtId="193" fontId="232" fillId="0" borderId="0">
      <alignment vertical="center"/>
    </xf>
    <xf numFmtId="193" fontId="232" fillId="0" borderId="39">
      <alignment vertical="center"/>
    </xf>
    <xf numFmtId="177" fontId="234" fillId="0" borderId="0"/>
    <xf numFmtId="226" fontId="222" fillId="0" borderId="0">
      <protection locked="0"/>
    </xf>
    <xf numFmtId="0" fontId="223" fillId="0" borderId="0">
      <protection locked="0"/>
    </xf>
    <xf numFmtId="0" fontId="223" fillId="0" borderId="0">
      <protection locked="0"/>
    </xf>
    <xf numFmtId="40" fontId="211" fillId="0" borderId="0"/>
    <xf numFmtId="9" fontId="210" fillId="0" borderId="0">
      <protection locked="0"/>
    </xf>
    <xf numFmtId="0" fontId="235" fillId="0" borderId="0"/>
    <xf numFmtId="193" fontId="228" fillId="0" borderId="39">
      <alignment vertical="center"/>
    </xf>
    <xf numFmtId="0" fontId="210" fillId="0" borderId="0"/>
    <xf numFmtId="0" fontId="228" fillId="0" borderId="39">
      <alignment vertical="center"/>
    </xf>
    <xf numFmtId="193" fontId="228" fillId="0" borderId="39">
      <alignment vertical="center"/>
    </xf>
    <xf numFmtId="193" fontId="228" fillId="0" borderId="39">
      <alignment vertical="center"/>
    </xf>
    <xf numFmtId="193" fontId="228" fillId="0" borderId="39">
      <alignment vertical="center"/>
    </xf>
    <xf numFmtId="193" fontId="228" fillId="0" borderId="39">
      <alignment vertical="center"/>
    </xf>
    <xf numFmtId="193" fontId="228" fillId="0" borderId="39">
      <alignment vertical="center"/>
    </xf>
    <xf numFmtId="0" fontId="236" fillId="0" borderId="46">
      <alignment horizontal="center" vertical="center"/>
    </xf>
    <xf numFmtId="177" fontId="209" fillId="0" borderId="0"/>
    <xf numFmtId="0" fontId="105" fillId="0" borderId="0">
      <protection locked="0"/>
    </xf>
    <xf numFmtId="0" fontId="235" fillId="0" borderId="0"/>
    <xf numFmtId="0" fontId="214" fillId="0" borderId="0"/>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226" fontId="223" fillId="0" borderId="0">
      <protection locked="0"/>
    </xf>
    <xf numFmtId="0" fontId="105" fillId="0" borderId="0">
      <protection locked="0"/>
    </xf>
    <xf numFmtId="226" fontId="223" fillId="0" borderId="0">
      <protection locked="0"/>
    </xf>
    <xf numFmtId="0" fontId="105" fillId="0" borderId="0">
      <protection locked="0"/>
    </xf>
    <xf numFmtId="226" fontId="223" fillId="0" borderId="0">
      <protection locked="0"/>
    </xf>
    <xf numFmtId="40" fontId="210" fillId="0" borderId="0">
      <protection locked="0"/>
    </xf>
    <xf numFmtId="40" fontId="210" fillId="0" borderId="0">
      <protection locked="0"/>
    </xf>
    <xf numFmtId="40" fontId="210" fillId="0" borderId="0">
      <protection locked="0"/>
    </xf>
    <xf numFmtId="226" fontId="223" fillId="0" borderId="0">
      <protection locked="0"/>
    </xf>
    <xf numFmtId="197" fontId="224" fillId="0" borderId="0"/>
    <xf numFmtId="197" fontId="225" fillId="0" borderId="0"/>
    <xf numFmtId="197" fontId="224" fillId="0" borderId="0"/>
    <xf numFmtId="197" fontId="225" fillId="0" borderId="0"/>
    <xf numFmtId="197" fontId="224" fillId="0" borderId="0"/>
    <xf numFmtId="197" fontId="225" fillId="0" borderId="0"/>
    <xf numFmtId="42" fontId="237" fillId="0" borderId="0"/>
    <xf numFmtId="42" fontId="238" fillId="0" borderId="0"/>
    <xf numFmtId="197" fontId="224" fillId="0" borderId="0"/>
    <xf numFmtId="197" fontId="225" fillId="0" borderId="0"/>
    <xf numFmtId="42" fontId="224" fillId="0" borderId="0"/>
    <xf numFmtId="42" fontId="225" fillId="0" borderId="0"/>
    <xf numFmtId="278" fontId="214" fillId="0" borderId="0"/>
    <xf numFmtId="278" fontId="214" fillId="0" borderId="0"/>
    <xf numFmtId="198" fontId="224" fillId="0" borderId="0"/>
    <xf numFmtId="198" fontId="225" fillId="0" borderId="0"/>
    <xf numFmtId="198" fontId="224" fillId="0" borderId="0"/>
    <xf numFmtId="198" fontId="225" fillId="0" borderId="0"/>
    <xf numFmtId="198" fontId="224" fillId="0" borderId="0"/>
    <xf numFmtId="198" fontId="225" fillId="0" borderId="0"/>
    <xf numFmtId="44" fontId="237" fillId="0" borderId="0"/>
    <xf numFmtId="44" fontId="238" fillId="0" borderId="0"/>
    <xf numFmtId="198" fontId="224" fillId="0" borderId="0"/>
    <xf numFmtId="198" fontId="225" fillId="0" borderId="0"/>
    <xf numFmtId="44" fontId="224" fillId="0" borderId="0"/>
    <xf numFmtId="44" fontId="225" fillId="0" borderId="0"/>
    <xf numFmtId="213" fontId="214" fillId="0" borderId="0"/>
    <xf numFmtId="213" fontId="214" fillId="0" borderId="0"/>
    <xf numFmtId="0" fontId="105" fillId="0" borderId="0">
      <protection locked="0"/>
    </xf>
    <xf numFmtId="0" fontId="105" fillId="0" borderId="0">
      <protection locked="0"/>
    </xf>
    <xf numFmtId="226" fontId="223" fillId="0" borderId="0">
      <protection locked="0"/>
    </xf>
    <xf numFmtId="0" fontId="105" fillId="0" borderId="0">
      <protection locked="0"/>
    </xf>
    <xf numFmtId="0" fontId="105" fillId="0" borderId="0">
      <protection locked="0"/>
    </xf>
    <xf numFmtId="0" fontId="105" fillId="0" borderId="0">
      <protection locked="0"/>
    </xf>
    <xf numFmtId="226" fontId="222" fillId="0" borderId="0">
      <protection locked="0"/>
    </xf>
    <xf numFmtId="189" fontId="225" fillId="0" borderId="0">
      <protection locked="0"/>
    </xf>
    <xf numFmtId="189" fontId="224" fillId="0" borderId="0">
      <protection locked="0"/>
    </xf>
    <xf numFmtId="0" fontId="211" fillId="0" borderId="0"/>
    <xf numFmtId="0" fontId="211" fillId="0" borderId="0"/>
    <xf numFmtId="0" fontId="211" fillId="0" borderId="0"/>
    <xf numFmtId="0" fontId="224" fillId="0" borderId="0"/>
    <xf numFmtId="0" fontId="224" fillId="0" borderId="0"/>
    <xf numFmtId="0" fontId="224" fillId="0" borderId="0"/>
    <xf numFmtId="226" fontId="223" fillId="0" borderId="0">
      <protection locked="0"/>
    </xf>
    <xf numFmtId="0" fontId="105" fillId="0" borderId="0">
      <protection locked="0"/>
    </xf>
    <xf numFmtId="226" fontId="223" fillId="0" borderId="0">
      <protection locked="0"/>
    </xf>
    <xf numFmtId="176" fontId="224" fillId="0" borderId="0"/>
    <xf numFmtId="176" fontId="225" fillId="0" borderId="0"/>
    <xf numFmtId="176" fontId="224" fillId="0" borderId="0"/>
    <xf numFmtId="176" fontId="225" fillId="0" borderId="0"/>
    <xf numFmtId="176" fontId="224" fillId="0" borderId="0"/>
    <xf numFmtId="176" fontId="225" fillId="0" borderId="0"/>
    <xf numFmtId="41" fontId="237" fillId="0" borderId="0"/>
    <xf numFmtId="41" fontId="238" fillId="0" borderId="0"/>
    <xf numFmtId="176" fontId="224" fillId="0" borderId="0"/>
    <xf numFmtId="176" fontId="225" fillId="0" borderId="0"/>
    <xf numFmtId="177" fontId="224" fillId="0" borderId="0"/>
    <xf numFmtId="177" fontId="225" fillId="0" borderId="0"/>
    <xf numFmtId="177" fontId="224" fillId="0" borderId="0"/>
    <xf numFmtId="177" fontId="225" fillId="0" borderId="0"/>
    <xf numFmtId="177" fontId="224" fillId="0" borderId="0"/>
    <xf numFmtId="177" fontId="225" fillId="0" borderId="0"/>
    <xf numFmtId="43" fontId="237" fillId="0" borderId="0"/>
    <xf numFmtId="43" fontId="238" fillId="0" borderId="0"/>
    <xf numFmtId="177" fontId="224" fillId="0" borderId="0"/>
    <xf numFmtId="177" fontId="225" fillId="0" borderId="0"/>
    <xf numFmtId="4" fontId="223" fillId="0" borderId="0">
      <protection locked="0"/>
    </xf>
    <xf numFmtId="284" fontId="225" fillId="0" borderId="0">
      <protection locked="0"/>
    </xf>
    <xf numFmtId="226" fontId="222" fillId="0" borderId="0">
      <protection locked="0"/>
    </xf>
    <xf numFmtId="226" fontId="222" fillId="0" borderId="0">
      <protection locked="0"/>
    </xf>
    <xf numFmtId="4" fontId="223" fillId="0" borderId="0">
      <protection locked="0"/>
    </xf>
    <xf numFmtId="284" fontId="224" fillId="0" borderId="0">
      <protection locked="0"/>
    </xf>
    <xf numFmtId="58" fontId="105" fillId="0" borderId="0"/>
    <xf numFmtId="0" fontId="239" fillId="0" borderId="0"/>
    <xf numFmtId="177" fontId="105" fillId="0" borderId="0"/>
    <xf numFmtId="0" fontId="105" fillId="0" borderId="0">
      <protection locked="0"/>
    </xf>
    <xf numFmtId="226" fontId="223"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226" fontId="223" fillId="0" borderId="0">
      <protection locked="0"/>
    </xf>
    <xf numFmtId="0" fontId="105" fillId="0" borderId="0">
      <protection locked="0"/>
    </xf>
    <xf numFmtId="37" fontId="224" fillId="0" borderId="0"/>
    <xf numFmtId="37" fontId="225" fillId="0" borderId="0"/>
    <xf numFmtId="0" fontId="224" fillId="0" borderId="0"/>
    <xf numFmtId="0" fontId="225" fillId="0" borderId="0"/>
    <xf numFmtId="0" fontId="105" fillId="0" borderId="0"/>
    <xf numFmtId="0" fontId="105" fillId="0" borderId="0"/>
    <xf numFmtId="2" fontId="224" fillId="0" borderId="0"/>
    <xf numFmtId="2" fontId="225" fillId="0" borderId="0"/>
    <xf numFmtId="37" fontId="105" fillId="0" borderId="0"/>
    <xf numFmtId="37" fontId="105" fillId="0" borderId="0"/>
    <xf numFmtId="37" fontId="224" fillId="0" borderId="0"/>
    <xf numFmtId="37" fontId="225" fillId="0" borderId="0"/>
    <xf numFmtId="37" fontId="224" fillId="0" borderId="0"/>
    <xf numFmtId="37" fontId="225" fillId="0" borderId="0"/>
    <xf numFmtId="37" fontId="225" fillId="0" borderId="0"/>
    <xf numFmtId="37" fontId="224" fillId="0" borderId="0"/>
    <xf numFmtId="37" fontId="225" fillId="0" borderId="0"/>
    <xf numFmtId="37" fontId="225" fillId="0" borderId="0"/>
    <xf numFmtId="0" fontId="105" fillId="0" borderId="0"/>
    <xf numFmtId="0" fontId="105" fillId="0" borderId="0"/>
    <xf numFmtId="0" fontId="105" fillId="0" borderId="0"/>
    <xf numFmtId="0" fontId="105" fillId="0" borderId="0"/>
    <xf numFmtId="0" fontId="105" fillId="0" borderId="0"/>
    <xf numFmtId="0" fontId="105" fillId="0" borderId="0"/>
    <xf numFmtId="0" fontId="240" fillId="0" borderId="0"/>
    <xf numFmtId="0" fontId="241" fillId="0" borderId="0"/>
    <xf numFmtId="37" fontId="224" fillId="0" borderId="0"/>
    <xf numFmtId="37" fontId="225" fillId="0" borderId="0"/>
    <xf numFmtId="37" fontId="225" fillId="0" borderId="0"/>
    <xf numFmtId="0" fontId="105" fillId="0" borderId="0"/>
    <xf numFmtId="0" fontId="242" fillId="0" borderId="0"/>
    <xf numFmtId="0" fontId="223" fillId="0" borderId="25">
      <protection locked="0"/>
    </xf>
    <xf numFmtId="226" fontId="222" fillId="0" borderId="25">
      <protection locked="0"/>
    </xf>
    <xf numFmtId="0" fontId="223" fillId="0" borderId="25">
      <protection locked="0"/>
    </xf>
    <xf numFmtId="226" fontId="223" fillId="0" borderId="0">
      <protection locked="0"/>
    </xf>
    <xf numFmtId="0" fontId="243" fillId="43" borderId="222">
      <alignment horizontal="left" wrapText="1"/>
    </xf>
    <xf numFmtId="41" fontId="235" fillId="0" borderId="0"/>
    <xf numFmtId="295" fontId="210" fillId="0" borderId="0">
      <protection locked="0"/>
    </xf>
    <xf numFmtId="295" fontId="210" fillId="0" borderId="0">
      <protection locked="0"/>
    </xf>
    <xf numFmtId="0" fontId="105" fillId="0" borderId="0">
      <protection locked="0"/>
    </xf>
    <xf numFmtId="296" fontId="209" fillId="0" borderId="0"/>
    <xf numFmtId="296" fontId="209" fillId="0" borderId="0"/>
    <xf numFmtId="358" fontId="105" fillId="0" borderId="0"/>
    <xf numFmtId="3" fontId="214" fillId="0" borderId="0"/>
    <xf numFmtId="0" fontId="244" fillId="0" borderId="0">
      <alignment horizontal="left"/>
    </xf>
    <xf numFmtId="0" fontId="210" fillId="0" borderId="0"/>
    <xf numFmtId="0" fontId="215" fillId="0" borderId="0"/>
    <xf numFmtId="0" fontId="235" fillId="0" borderId="0"/>
    <xf numFmtId="295" fontId="210" fillId="0" borderId="0">
      <protection locked="0"/>
    </xf>
    <xf numFmtId="295" fontId="210" fillId="0" borderId="0">
      <protection locked="0"/>
    </xf>
    <xf numFmtId="0" fontId="105" fillId="0" borderId="0">
      <protection locked="0"/>
    </xf>
    <xf numFmtId="238" fontId="105" fillId="0" borderId="0"/>
    <xf numFmtId="298" fontId="214" fillId="0" borderId="0"/>
    <xf numFmtId="298" fontId="214" fillId="0" borderId="0"/>
    <xf numFmtId="5" fontId="214" fillId="0" borderId="0"/>
    <xf numFmtId="299" fontId="105" fillId="0" borderId="0"/>
    <xf numFmtId="299" fontId="105" fillId="0" borderId="0"/>
    <xf numFmtId="0" fontId="105" fillId="0" borderId="0"/>
    <xf numFmtId="295" fontId="210" fillId="0" borderId="0">
      <protection locked="0"/>
    </xf>
    <xf numFmtId="295" fontId="210" fillId="0" borderId="0">
      <protection locked="0"/>
    </xf>
    <xf numFmtId="359" fontId="210" fillId="0" borderId="0">
      <protection locked="0"/>
    </xf>
    <xf numFmtId="0" fontId="211" fillId="0" borderId="0"/>
    <xf numFmtId="301" fontId="105" fillId="0" borderId="0"/>
    <xf numFmtId="301" fontId="105" fillId="0" borderId="0"/>
    <xf numFmtId="360" fontId="105" fillId="0" borderId="0"/>
    <xf numFmtId="226" fontId="222" fillId="0" borderId="0">
      <protection locked="0"/>
    </xf>
    <xf numFmtId="226" fontId="222" fillId="0" borderId="0">
      <protection locked="0"/>
    </xf>
    <xf numFmtId="302" fontId="224" fillId="0" borderId="0">
      <protection locked="0"/>
    </xf>
    <xf numFmtId="302" fontId="225" fillId="0" borderId="0">
      <protection locked="0"/>
    </xf>
    <xf numFmtId="304" fontId="224" fillId="0" borderId="0">
      <protection locked="0"/>
    </xf>
    <xf numFmtId="304" fontId="225" fillId="0" borderId="0">
      <protection locked="0"/>
    </xf>
    <xf numFmtId="0" fontId="245" fillId="0" borderId="0">
      <alignment horizontal="left"/>
    </xf>
    <xf numFmtId="239" fontId="105" fillId="0" borderId="0"/>
    <xf numFmtId="0" fontId="246" fillId="0" borderId="0"/>
    <xf numFmtId="0" fontId="246" fillId="0" borderId="0"/>
    <xf numFmtId="0" fontId="223" fillId="0" borderId="0">
      <protection locked="0"/>
    </xf>
    <xf numFmtId="0" fontId="246" fillId="0" borderId="0"/>
    <xf numFmtId="0" fontId="246" fillId="0" borderId="0"/>
    <xf numFmtId="0" fontId="223" fillId="0" borderId="0">
      <protection locked="0"/>
    </xf>
    <xf numFmtId="0" fontId="246" fillId="0" borderId="0"/>
    <xf numFmtId="0" fontId="246" fillId="0" borderId="0"/>
    <xf numFmtId="0" fontId="247" fillId="0" borderId="0">
      <protection locked="0"/>
    </xf>
    <xf numFmtId="0" fontId="246" fillId="0" borderId="0"/>
    <xf numFmtId="0" fontId="246" fillId="0" borderId="0"/>
    <xf numFmtId="0" fontId="223" fillId="0" borderId="0">
      <protection locked="0"/>
    </xf>
    <xf numFmtId="0" fontId="246" fillId="0" borderId="0"/>
    <xf numFmtId="0" fontId="246" fillId="0" borderId="0"/>
    <xf numFmtId="0" fontId="223" fillId="0" borderId="0">
      <protection locked="0"/>
    </xf>
    <xf numFmtId="0" fontId="246" fillId="0" borderId="0"/>
    <xf numFmtId="0" fontId="246" fillId="0" borderId="0"/>
    <xf numFmtId="0" fontId="223" fillId="0" borderId="0">
      <protection locked="0"/>
    </xf>
    <xf numFmtId="0" fontId="246" fillId="0" borderId="0"/>
    <xf numFmtId="0" fontId="246" fillId="0" borderId="0"/>
    <xf numFmtId="0" fontId="247" fillId="0" borderId="0">
      <protection locked="0"/>
    </xf>
    <xf numFmtId="295" fontId="210" fillId="0" borderId="0">
      <protection locked="0"/>
    </xf>
    <xf numFmtId="295" fontId="210" fillId="0" borderId="0">
      <protection locked="0"/>
    </xf>
    <xf numFmtId="359" fontId="210" fillId="0" borderId="0">
      <protection locked="0"/>
    </xf>
    <xf numFmtId="0" fontId="105" fillId="0" borderId="0">
      <alignment vertical="top"/>
      <protection locked="0"/>
    </xf>
    <xf numFmtId="361" fontId="210" fillId="0" borderId="0"/>
    <xf numFmtId="0" fontId="211" fillId="0" borderId="0"/>
    <xf numFmtId="0" fontId="211" fillId="0" borderId="0"/>
    <xf numFmtId="38" fontId="248" fillId="44" borderId="0"/>
    <xf numFmtId="38" fontId="248" fillId="44" borderId="0"/>
    <xf numFmtId="38" fontId="248" fillId="45" borderId="0"/>
    <xf numFmtId="0" fontId="214" fillId="44" borderId="0"/>
    <xf numFmtId="3" fontId="208" fillId="0" borderId="13">
      <alignment horizontal="right" vertical="center"/>
    </xf>
    <xf numFmtId="4" fontId="208" fillId="0" borderId="13">
      <alignment horizontal="right" vertical="center"/>
    </xf>
    <xf numFmtId="0" fontId="249" fillId="0" borderId="0">
      <alignment horizontal="left"/>
    </xf>
    <xf numFmtId="0" fontId="250" fillId="0" borderId="14">
      <alignment horizontal="left" vertical="center"/>
    </xf>
    <xf numFmtId="0" fontId="251" fillId="0" borderId="0"/>
    <xf numFmtId="0" fontId="250" fillId="0" borderId="0"/>
    <xf numFmtId="295" fontId="210" fillId="0" borderId="0">
      <protection locked="0"/>
    </xf>
    <xf numFmtId="295" fontId="210" fillId="0" borderId="0">
      <protection locked="0"/>
    </xf>
    <xf numFmtId="359" fontId="210" fillId="0" borderId="0">
      <protection locked="0"/>
    </xf>
    <xf numFmtId="295" fontId="210" fillId="0" borderId="0">
      <protection locked="0"/>
    </xf>
    <xf numFmtId="295" fontId="210" fillId="0" borderId="0">
      <protection locked="0"/>
    </xf>
    <xf numFmtId="359" fontId="210" fillId="0" borderId="0">
      <protection locked="0"/>
    </xf>
    <xf numFmtId="0" fontId="105" fillId="0" borderId="0">
      <alignment vertical="top"/>
      <protection locked="0"/>
    </xf>
    <xf numFmtId="0" fontId="252" fillId="0" borderId="0">
      <alignment horizontal="left"/>
    </xf>
    <xf numFmtId="0" fontId="252" fillId="0" borderId="0">
      <alignment horizontal="left"/>
    </xf>
    <xf numFmtId="176" fontId="105" fillId="0" borderId="0">
      <alignment horizontal="left"/>
    </xf>
    <xf numFmtId="0" fontId="221" fillId="0" borderId="16"/>
    <xf numFmtId="0" fontId="221" fillId="0" borderId="16"/>
    <xf numFmtId="195" fontId="228" fillId="0" borderId="0">
      <alignment horizontal="centerContinuous" vertical="center"/>
    </xf>
    <xf numFmtId="177" fontId="214" fillId="0" borderId="0"/>
    <xf numFmtId="37" fontId="253" fillId="0" borderId="0"/>
    <xf numFmtId="0" fontId="254" fillId="0" borderId="40">
      <alignment horizontal="center" vertical="center"/>
    </xf>
    <xf numFmtId="306" fontId="210" fillId="0" borderId="0"/>
    <xf numFmtId="306" fontId="210" fillId="0" borderId="0"/>
    <xf numFmtId="0" fontId="210"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55" fillId="0" borderId="0"/>
    <xf numFmtId="0" fontId="210" fillId="0" borderId="0"/>
    <xf numFmtId="0" fontId="105" fillId="0" borderId="0"/>
    <xf numFmtId="0" fontId="105" fillId="0" borderId="0"/>
    <xf numFmtId="0" fontId="214" fillId="0" borderId="0"/>
    <xf numFmtId="40" fontId="211" fillId="0" borderId="0"/>
    <xf numFmtId="0" fontId="214" fillId="0" borderId="0"/>
    <xf numFmtId="177" fontId="232" fillId="0" borderId="0">
      <alignment vertical="center"/>
    </xf>
    <xf numFmtId="10" fontId="214" fillId="0" borderId="0"/>
    <xf numFmtId="10" fontId="214" fillId="0" borderId="0"/>
    <xf numFmtId="10" fontId="214" fillId="0" borderId="0"/>
    <xf numFmtId="295" fontId="210" fillId="0" borderId="0">
      <protection locked="0"/>
    </xf>
    <xf numFmtId="295" fontId="210" fillId="0" borderId="0">
      <protection locked="0"/>
    </xf>
    <xf numFmtId="0" fontId="105" fillId="0" borderId="0">
      <protection locked="0"/>
    </xf>
    <xf numFmtId="0" fontId="256" fillId="44" borderId="0">
      <alignment vertical="center"/>
    </xf>
    <xf numFmtId="177" fontId="234" fillId="0" borderId="0"/>
    <xf numFmtId="177" fontId="234" fillId="0" borderId="0"/>
    <xf numFmtId="310" fontId="257" fillId="0" borderId="3">
      <alignment vertical="center"/>
    </xf>
    <xf numFmtId="30" fontId="258" fillId="0" borderId="0">
      <alignment horizontal="left"/>
    </xf>
    <xf numFmtId="38" fontId="211" fillId="0" borderId="0"/>
    <xf numFmtId="177" fontId="105" fillId="0" borderId="0"/>
    <xf numFmtId="247" fontId="105" fillId="0" borderId="0"/>
    <xf numFmtId="176" fontId="214" fillId="0" borderId="0"/>
    <xf numFmtId="186" fontId="232" fillId="0" borderId="0">
      <alignment vertical="center"/>
    </xf>
    <xf numFmtId="186" fontId="232" fillId="0" borderId="0">
      <alignment vertical="distributed"/>
    </xf>
    <xf numFmtId="0" fontId="221" fillId="0" borderId="0"/>
    <xf numFmtId="40" fontId="259" fillId="0" borderId="0">
      <alignment horizontal="right"/>
    </xf>
    <xf numFmtId="40" fontId="211" fillId="0" borderId="0"/>
    <xf numFmtId="0" fontId="260" fillId="0" borderId="0">
      <alignment horizontal="center"/>
    </xf>
    <xf numFmtId="0" fontId="260" fillId="0" borderId="0">
      <alignment horizontal="center"/>
    </xf>
    <xf numFmtId="198" fontId="105" fillId="0" borderId="0">
      <alignment horizontal="center"/>
    </xf>
    <xf numFmtId="0" fontId="261" fillId="0" borderId="0">
      <alignment horizontal="centerContinuous" vertical="center"/>
    </xf>
    <xf numFmtId="0" fontId="261" fillId="0" borderId="0">
      <alignment horizontal="centerContinuous" vertical="center"/>
    </xf>
    <xf numFmtId="0" fontId="261" fillId="0" borderId="0">
      <alignment horizontal="centerContinuous" vertical="center"/>
    </xf>
    <xf numFmtId="0" fontId="212" fillId="45" borderId="0">
      <alignment horizontal="center" vertical="center"/>
    </xf>
    <xf numFmtId="0" fontId="212" fillId="45" borderId="0">
      <alignment horizontal="center" vertical="center"/>
    </xf>
    <xf numFmtId="0" fontId="212" fillId="45" borderId="0">
      <alignment horizontal="center" vertical="center"/>
    </xf>
    <xf numFmtId="0" fontId="262" fillId="44" borderId="0">
      <alignment horizontal="centerContinuous"/>
    </xf>
    <xf numFmtId="0" fontId="263" fillId="0" borderId="2">
      <alignment horizontal="left"/>
    </xf>
    <xf numFmtId="0" fontId="263" fillId="0" borderId="2">
      <alignment horizontal="left"/>
    </xf>
    <xf numFmtId="0" fontId="263" fillId="0" borderId="2">
      <alignment horizontal="left"/>
    </xf>
    <xf numFmtId="0" fontId="214" fillId="42" borderId="0"/>
    <xf numFmtId="0" fontId="264" fillId="0" borderId="0">
      <alignment horizontal="center" vertical="center"/>
    </xf>
    <xf numFmtId="0" fontId="265" fillId="0" borderId="0"/>
    <xf numFmtId="38" fontId="266" fillId="0" borderId="3">
      <alignment vertical="center"/>
    </xf>
    <xf numFmtId="38" fontId="212" fillId="0" borderId="0"/>
    <xf numFmtId="317" fontId="267" fillId="0" borderId="3">
      <alignment vertical="center"/>
    </xf>
    <xf numFmtId="317" fontId="267" fillId="0" borderId="3">
      <alignment vertical="center"/>
    </xf>
    <xf numFmtId="318" fontId="214" fillId="0" borderId="0">
      <protection locked="0"/>
    </xf>
    <xf numFmtId="318" fontId="214" fillId="0" borderId="0">
      <protection locked="0"/>
    </xf>
    <xf numFmtId="2" fontId="268" fillId="0" borderId="0"/>
    <xf numFmtId="0" fontId="226" fillId="0" borderId="0">
      <protection locked="0"/>
    </xf>
    <xf numFmtId="0" fontId="226" fillId="0" borderId="0">
      <protection locked="0"/>
    </xf>
    <xf numFmtId="0" fontId="269" fillId="0" borderId="0"/>
    <xf numFmtId="0" fontId="226" fillId="0" borderId="0">
      <protection locked="0"/>
    </xf>
    <xf numFmtId="0" fontId="226" fillId="0" borderId="0">
      <protection locked="0"/>
    </xf>
    <xf numFmtId="0" fontId="270" fillId="0" borderId="0"/>
    <xf numFmtId="0" fontId="271" fillId="0" borderId="0"/>
    <xf numFmtId="0" fontId="232" fillId="0" borderId="0">
      <alignment vertical="center"/>
    </xf>
    <xf numFmtId="0" fontId="272" fillId="0" borderId="223">
      <alignment horizontal="distributed" wrapText="1"/>
      <protection locked="0"/>
    </xf>
    <xf numFmtId="243" fontId="273" fillId="0" borderId="0"/>
    <xf numFmtId="243" fontId="273" fillId="0" borderId="0"/>
    <xf numFmtId="243" fontId="273" fillId="0" borderId="0"/>
    <xf numFmtId="243" fontId="273" fillId="0" borderId="0"/>
    <xf numFmtId="243" fontId="273" fillId="0" borderId="0"/>
    <xf numFmtId="243" fontId="273" fillId="0" borderId="0"/>
    <xf numFmtId="243" fontId="273" fillId="0" borderId="0"/>
    <xf numFmtId="243" fontId="273" fillId="0" borderId="0"/>
    <xf numFmtId="243" fontId="273" fillId="0" borderId="0"/>
    <xf numFmtId="243" fontId="273" fillId="0" borderId="0"/>
    <xf numFmtId="243" fontId="273" fillId="0" borderId="0"/>
    <xf numFmtId="0" fontId="219" fillId="0" borderId="0"/>
    <xf numFmtId="0" fontId="274" fillId="0" borderId="3">
      <alignment horizontal="center" vertical="center"/>
    </xf>
    <xf numFmtId="0" fontId="275" fillId="0" borderId="0"/>
    <xf numFmtId="317" fontId="105" fillId="0" borderId="0">
      <alignment horizontal="left"/>
    </xf>
    <xf numFmtId="38" fontId="219" fillId="0" borderId="0"/>
    <xf numFmtId="0" fontId="223" fillId="0" borderId="0">
      <protection locked="0"/>
    </xf>
    <xf numFmtId="0" fontId="223" fillId="0" borderId="0">
      <protection locked="0"/>
    </xf>
    <xf numFmtId="0" fontId="268" fillId="0" borderId="0"/>
    <xf numFmtId="49" fontId="105" fillId="0" borderId="0"/>
    <xf numFmtId="3" fontId="211" fillId="0" borderId="6">
      <alignment horizontal="center"/>
    </xf>
    <xf numFmtId="3" fontId="211" fillId="0" borderId="6">
      <alignment horizontal="center"/>
    </xf>
    <xf numFmtId="3" fontId="211" fillId="0" borderId="6">
      <alignment horizontal="center"/>
    </xf>
    <xf numFmtId="0" fontId="239" fillId="0" borderId="19">
      <alignment vertical="center"/>
    </xf>
    <xf numFmtId="3" fontId="276" fillId="0" borderId="20">
      <alignment horizontal="center" vertical="center"/>
    </xf>
    <xf numFmtId="319" fontId="105" fillId="0" borderId="0">
      <alignment horizontal="center" vertical="center"/>
    </xf>
    <xf numFmtId="228" fontId="105" fillId="0" borderId="224">
      <alignment horizontal="center" vertical="center"/>
      <protection locked="0"/>
    </xf>
    <xf numFmtId="195" fontId="105" fillId="0" borderId="63">
      <alignment horizontal="center"/>
      <protection locked="0"/>
    </xf>
    <xf numFmtId="320" fontId="105" fillId="0" borderId="63">
      <alignment horizontal="center"/>
      <protection locked="0"/>
    </xf>
    <xf numFmtId="219" fontId="105" fillId="0" borderId="225">
      <alignment horizontal="center"/>
      <protection locked="0"/>
    </xf>
    <xf numFmtId="255" fontId="105" fillId="0" borderId="225">
      <alignment horizontal="center"/>
      <protection locked="0"/>
    </xf>
    <xf numFmtId="246" fontId="105" fillId="0" borderId="225">
      <alignment horizontal="center"/>
      <protection locked="0"/>
    </xf>
    <xf numFmtId="0" fontId="223" fillId="0" borderId="0">
      <protection locked="0"/>
    </xf>
    <xf numFmtId="0" fontId="223" fillId="0" borderId="0">
      <protection locked="0"/>
    </xf>
    <xf numFmtId="0" fontId="268" fillId="0" borderId="0"/>
    <xf numFmtId="0" fontId="277" fillId="0" borderId="0"/>
    <xf numFmtId="0" fontId="278" fillId="0" borderId="0">
      <alignment vertical="top"/>
      <protection locked="0"/>
    </xf>
    <xf numFmtId="176" fontId="215" fillId="0" borderId="13">
      <alignment vertical="center"/>
    </xf>
    <xf numFmtId="0" fontId="210" fillId="0" borderId="0"/>
    <xf numFmtId="225" fontId="105" fillId="0" borderId="0">
      <alignment vertical="center"/>
    </xf>
    <xf numFmtId="225" fontId="105" fillId="0" borderId="0">
      <alignment vertical="center"/>
    </xf>
    <xf numFmtId="225" fontId="105" fillId="0" borderId="0">
      <alignment vertical="center"/>
    </xf>
    <xf numFmtId="225" fontId="105" fillId="0" borderId="0">
      <alignment vertical="center"/>
    </xf>
    <xf numFmtId="0" fontId="105" fillId="46" borderId="0"/>
    <xf numFmtId="1" fontId="279" fillId="0" borderId="0"/>
    <xf numFmtId="226" fontId="223" fillId="0" borderId="0">
      <protection locked="0"/>
    </xf>
    <xf numFmtId="10" fontId="228" fillId="0" borderId="0">
      <alignment vertical="center"/>
    </xf>
    <xf numFmtId="10" fontId="228" fillId="0" borderId="0">
      <alignment vertical="center"/>
    </xf>
    <xf numFmtId="0" fontId="105" fillId="0" borderId="0">
      <protection locked="0"/>
    </xf>
    <xf numFmtId="0" fontId="105" fillId="0" borderId="0">
      <protection locked="0"/>
    </xf>
    <xf numFmtId="10" fontId="228" fillId="0" borderId="0">
      <alignment vertical="center"/>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226" fontId="223"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5" fontId="105" fillId="0" borderId="0">
      <protection locked="0"/>
    </xf>
    <xf numFmtId="5" fontId="105" fillId="0" borderId="0">
      <protection locked="0"/>
    </xf>
    <xf numFmtId="5" fontId="105" fillId="0" borderId="0">
      <protection locked="0"/>
    </xf>
    <xf numFmtId="0"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223" fillId="0" borderId="0">
      <protection locked="0"/>
    </xf>
    <xf numFmtId="226" fontId="223" fillId="0" borderId="0">
      <protection locked="0"/>
    </xf>
    <xf numFmtId="226" fontId="223"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5" fontId="105" fillId="0" borderId="0">
      <protection locked="0"/>
    </xf>
    <xf numFmtId="5"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5" fontId="105" fillId="0" borderId="0">
      <protection locked="0"/>
    </xf>
    <xf numFmtId="5" fontId="105" fillId="0" borderId="0">
      <protection locked="0"/>
    </xf>
    <xf numFmtId="0" fontId="223" fillId="0" borderId="0">
      <protection locked="0"/>
    </xf>
    <xf numFmtId="188" fontId="105" fillId="0" borderId="0">
      <protection locked="0"/>
    </xf>
    <xf numFmtId="0" fontId="223" fillId="0" borderId="0">
      <protection locked="0"/>
    </xf>
    <xf numFmtId="188"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5" fontId="105" fillId="0" borderId="0">
      <protection locked="0"/>
    </xf>
    <xf numFmtId="5" fontId="105" fillId="0" borderId="0">
      <protection locked="0"/>
    </xf>
    <xf numFmtId="0" fontId="105" fillId="0" borderId="0">
      <protection locked="0"/>
    </xf>
    <xf numFmtId="188"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5" fontId="105" fillId="0" borderId="0">
      <protection locked="0"/>
    </xf>
    <xf numFmtId="5" fontId="105" fillId="0" borderId="0">
      <protection locked="0"/>
    </xf>
    <xf numFmtId="0" fontId="223"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5" fontId="105" fillId="0" borderId="0">
      <protection locked="0"/>
    </xf>
    <xf numFmtId="5"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5"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5" fontId="105" fillId="0" borderId="0">
      <protection locked="0"/>
    </xf>
    <xf numFmtId="5"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5" fontId="105" fillId="0" borderId="0">
      <protection locked="0"/>
    </xf>
    <xf numFmtId="5"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226" fontId="223"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226" fontId="223"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226" fontId="223" fillId="0" borderId="0">
      <protection locked="0"/>
    </xf>
    <xf numFmtId="226" fontId="223"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5" fontId="105" fillId="0" borderId="0">
      <protection locked="0"/>
    </xf>
    <xf numFmtId="10" fontId="228" fillId="0" borderId="0">
      <alignment vertical="center"/>
    </xf>
    <xf numFmtId="226" fontId="223" fillId="0" borderId="0">
      <protection locked="0"/>
    </xf>
    <xf numFmtId="5"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226" fontId="223" fillId="0" borderId="0">
      <protection locked="0"/>
    </xf>
    <xf numFmtId="226" fontId="223"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226" fontId="223"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362" fontId="105" fillId="0" borderId="0">
      <alignment horizontal="center" vertical="center"/>
    </xf>
    <xf numFmtId="363" fontId="105" fillId="0" borderId="0">
      <alignment horizontal="center" vertical="center"/>
    </xf>
    <xf numFmtId="9" fontId="219" fillId="45" borderId="0">
      <alignment horizontal="right"/>
    </xf>
    <xf numFmtId="9" fontId="219" fillId="45" borderId="0">
      <alignment horizontal="right"/>
    </xf>
    <xf numFmtId="9" fontId="219" fillId="45" borderId="0">
      <alignment horizontal="right"/>
    </xf>
    <xf numFmtId="10" fontId="219" fillId="0" borderId="0">
      <alignment horizontal="right"/>
    </xf>
    <xf numFmtId="10" fontId="219" fillId="0" borderId="0">
      <alignment horizontal="right"/>
    </xf>
    <xf numFmtId="10" fontId="219" fillId="0" borderId="0">
      <alignment horizontal="right"/>
    </xf>
    <xf numFmtId="9" fontId="105" fillId="0" borderId="0"/>
    <xf numFmtId="9" fontId="105" fillId="0" borderId="0"/>
    <xf numFmtId="9" fontId="105" fillId="0" borderId="0"/>
    <xf numFmtId="9" fontId="210" fillId="0" borderId="0"/>
    <xf numFmtId="9" fontId="105" fillId="0" borderId="0">
      <alignment vertical="center"/>
    </xf>
    <xf numFmtId="9" fontId="280" fillId="0" borderId="0">
      <alignment vertical="center"/>
    </xf>
    <xf numFmtId="9" fontId="281" fillId="0" borderId="0">
      <alignment vertical="center"/>
    </xf>
    <xf numFmtId="364" fontId="105" fillId="0" borderId="0"/>
    <xf numFmtId="268" fontId="232" fillId="0" borderId="0"/>
    <xf numFmtId="0" fontId="282" fillId="0" borderId="20">
      <alignment horizontal="center" vertical="center"/>
    </xf>
    <xf numFmtId="0" fontId="105" fillId="0" borderId="9"/>
    <xf numFmtId="49" fontId="105" fillId="0" borderId="0">
      <alignment vertical="center"/>
    </xf>
    <xf numFmtId="0" fontId="283" fillId="0" borderId="0">
      <alignment horizontal="center" vertical="center"/>
    </xf>
    <xf numFmtId="0" fontId="236" fillId="0" borderId="0">
      <alignment horizontal="centerContinuous" vertical="center"/>
    </xf>
    <xf numFmtId="0" fontId="236" fillId="0" borderId="0">
      <alignment horizontal="centerContinuous" vertical="center"/>
    </xf>
    <xf numFmtId="0" fontId="233" fillId="0" borderId="0">
      <alignment horizontal="centerContinuous" vertical="center"/>
    </xf>
    <xf numFmtId="0" fontId="236" fillId="0" borderId="0">
      <alignment horizontal="centerContinuous" vertical="center"/>
    </xf>
    <xf numFmtId="0" fontId="236" fillId="0" borderId="0">
      <alignment horizontal="centerContinuous" vertical="center"/>
    </xf>
    <xf numFmtId="0" fontId="232" fillId="0" borderId="0">
      <alignment horizontal="centerContinuous" vertical="center"/>
    </xf>
    <xf numFmtId="218" fontId="236" fillId="0" borderId="0">
      <alignment horizontal="centerContinuous" vertical="center"/>
    </xf>
    <xf numFmtId="38" fontId="284" fillId="0" borderId="0">
      <alignment vertical="center" wrapText="1"/>
    </xf>
    <xf numFmtId="38" fontId="284" fillId="0" borderId="0">
      <alignment vertical="center" wrapText="1"/>
    </xf>
    <xf numFmtId="228" fontId="285" fillId="0" borderId="3">
      <alignment vertical="center"/>
    </xf>
    <xf numFmtId="0" fontId="286" fillId="0" borderId="0">
      <alignment horizontal="center"/>
    </xf>
    <xf numFmtId="0" fontId="265" fillId="0" borderId="44">
      <alignment horizontal="center"/>
    </xf>
    <xf numFmtId="0" fontId="287" fillId="0" borderId="0">
      <alignment vertical="center"/>
      <protection locked="0"/>
    </xf>
    <xf numFmtId="0" fontId="271" fillId="0" borderId="39"/>
    <xf numFmtId="4" fontId="271" fillId="0" borderId="9"/>
    <xf numFmtId="325" fontId="105" fillId="0" borderId="9"/>
    <xf numFmtId="0" fontId="105" fillId="0" borderId="9"/>
    <xf numFmtId="218" fontId="288" fillId="0" borderId="22">
      <alignment vertical="center"/>
    </xf>
    <xf numFmtId="217" fontId="288" fillId="0" borderId="22">
      <alignment vertical="center"/>
    </xf>
    <xf numFmtId="49" fontId="105" fillId="0" borderId="0"/>
    <xf numFmtId="365" fontId="289" fillId="0" borderId="218">
      <alignment vertical="center"/>
    </xf>
    <xf numFmtId="192" fontId="228" fillId="0" borderId="0">
      <alignment vertical="center"/>
    </xf>
    <xf numFmtId="0" fontId="233" fillId="0" borderId="0"/>
    <xf numFmtId="0" fontId="290" fillId="0" borderId="0">
      <alignment horizontal="center" vertical="center"/>
    </xf>
    <xf numFmtId="1" fontId="236" fillId="0" borderId="0">
      <alignment horizontal="centerContinuous" vertical="center"/>
    </xf>
    <xf numFmtId="326" fontId="214" fillId="0" borderId="0">
      <alignment vertical="center"/>
    </xf>
    <xf numFmtId="326" fontId="214" fillId="0" borderId="0">
      <alignment vertical="center"/>
    </xf>
    <xf numFmtId="366" fontId="210" fillId="0" borderId="0">
      <alignment vertical="center"/>
    </xf>
    <xf numFmtId="0" fontId="236" fillId="0" borderId="0">
      <alignment horizontal="centerContinuous" vertical="center"/>
    </xf>
    <xf numFmtId="195" fontId="236" fillId="0" borderId="0">
      <alignment horizontal="centerContinuous" vertical="center"/>
    </xf>
    <xf numFmtId="327" fontId="236" fillId="0" borderId="3">
      <alignment horizontal="right" vertical="center"/>
      <protection locked="0"/>
    </xf>
    <xf numFmtId="327" fontId="215" fillId="0" borderId="0">
      <alignment vertical="center"/>
    </xf>
    <xf numFmtId="41" fontId="215" fillId="0" borderId="0">
      <alignment vertical="center"/>
    </xf>
    <xf numFmtId="41" fontId="272" fillId="0" borderId="0">
      <alignment vertical="center"/>
    </xf>
    <xf numFmtId="41" fontId="105" fillId="0" borderId="0">
      <alignment vertical="center"/>
    </xf>
    <xf numFmtId="41" fontId="218" fillId="0" borderId="0"/>
    <xf numFmtId="41" fontId="214" fillId="0" borderId="0"/>
    <xf numFmtId="41" fontId="281" fillId="0" borderId="0">
      <alignment vertical="center"/>
    </xf>
    <xf numFmtId="41" fontId="105" fillId="0" borderId="0"/>
    <xf numFmtId="41" fontId="105" fillId="0" borderId="0"/>
    <xf numFmtId="176" fontId="210" fillId="0" borderId="0"/>
    <xf numFmtId="41" fontId="210" fillId="0" borderId="0"/>
    <xf numFmtId="41" fontId="105" fillId="0" borderId="0"/>
    <xf numFmtId="41" fontId="105" fillId="0" borderId="0"/>
    <xf numFmtId="218" fontId="210" fillId="0" borderId="0"/>
    <xf numFmtId="177" fontId="210" fillId="0" borderId="0"/>
    <xf numFmtId="41" fontId="105" fillId="0" borderId="0">
      <alignment vertical="center"/>
    </xf>
    <xf numFmtId="41" fontId="105" fillId="0" borderId="0"/>
    <xf numFmtId="41" fontId="210" fillId="0" borderId="0"/>
    <xf numFmtId="41" fontId="210" fillId="0" borderId="0"/>
    <xf numFmtId="41" fontId="105" fillId="0" borderId="0"/>
    <xf numFmtId="177" fontId="210" fillId="0" borderId="0"/>
    <xf numFmtId="41" fontId="105" fillId="0" borderId="0"/>
    <xf numFmtId="177" fontId="210" fillId="0" borderId="0"/>
    <xf numFmtId="41" fontId="105" fillId="0" borderId="0">
      <alignment vertical="center"/>
    </xf>
    <xf numFmtId="176" fontId="210" fillId="0" borderId="0"/>
    <xf numFmtId="176" fontId="210" fillId="0" borderId="0"/>
    <xf numFmtId="177" fontId="210" fillId="0" borderId="0"/>
    <xf numFmtId="177" fontId="210" fillId="0" borderId="0"/>
    <xf numFmtId="328" fontId="210" fillId="0" borderId="0"/>
    <xf numFmtId="329" fontId="210" fillId="0" borderId="0"/>
    <xf numFmtId="176" fontId="210" fillId="0" borderId="0"/>
    <xf numFmtId="330" fontId="210" fillId="0" borderId="0"/>
    <xf numFmtId="177" fontId="210" fillId="0" borderId="0"/>
    <xf numFmtId="177" fontId="210" fillId="0" borderId="0"/>
    <xf numFmtId="218" fontId="210" fillId="0" borderId="0"/>
    <xf numFmtId="357" fontId="6" fillId="0" borderId="0" applyFont="0" applyFill="0" applyBorder="0" applyAlignment="0" applyProtection="0"/>
    <xf numFmtId="357" fontId="210" fillId="0" borderId="0"/>
    <xf numFmtId="218" fontId="210" fillId="0" borderId="0"/>
    <xf numFmtId="176" fontId="6" fillId="0" borderId="0" applyFont="0" applyFill="0" applyBorder="0" applyAlignment="0" applyProtection="0"/>
    <xf numFmtId="176" fontId="210" fillId="0" borderId="0"/>
    <xf numFmtId="41" fontId="4" fillId="0" borderId="0" applyFont="0" applyFill="0" applyBorder="0" applyAlignment="0" applyProtection="0"/>
    <xf numFmtId="41" fontId="105" fillId="0" borderId="0"/>
    <xf numFmtId="41" fontId="105" fillId="0" borderId="0">
      <alignment vertical="center"/>
    </xf>
    <xf numFmtId="367" fontId="210" fillId="0" borderId="0"/>
    <xf numFmtId="41" fontId="4" fillId="0" borderId="0" applyFont="0" applyFill="0" applyBorder="0" applyAlignment="0" applyProtection="0">
      <alignment vertical="center"/>
    </xf>
    <xf numFmtId="41" fontId="105" fillId="0" borderId="0">
      <alignment vertical="center"/>
    </xf>
    <xf numFmtId="41" fontId="105" fillId="0" borderId="0"/>
    <xf numFmtId="41" fontId="4" fillId="0" borderId="0" applyFont="0" applyFill="0" applyBorder="0" applyAlignment="0" applyProtection="0">
      <alignment vertical="center"/>
    </xf>
    <xf numFmtId="41" fontId="102" fillId="0" borderId="0" applyFont="0" applyFill="0" applyBorder="0" applyAlignment="0" applyProtection="0">
      <alignment vertical="center"/>
    </xf>
    <xf numFmtId="41" fontId="291" fillId="0" borderId="0">
      <alignment vertical="center"/>
    </xf>
    <xf numFmtId="41" fontId="105" fillId="0" borderId="0">
      <alignment vertical="center"/>
    </xf>
    <xf numFmtId="41" fontId="6" fillId="0" borderId="0" applyFont="0" applyFill="0" applyBorder="0" applyAlignment="0" applyProtection="0">
      <alignment vertical="center"/>
    </xf>
    <xf numFmtId="41" fontId="210" fillId="0" borderId="0">
      <alignment vertical="center"/>
    </xf>
    <xf numFmtId="0" fontId="214"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209"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209"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209"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4" fillId="0" borderId="0"/>
    <xf numFmtId="0" fontId="105" fillId="0" borderId="0"/>
    <xf numFmtId="0" fontId="292" fillId="0" borderId="23"/>
    <xf numFmtId="0" fontId="293" fillId="0" borderId="3">
      <alignment vertical="center"/>
    </xf>
    <xf numFmtId="0" fontId="294" fillId="0" borderId="221" applyBorder="0">
      <alignment horizontal="distributed" vertical="center"/>
      <protection locked="0"/>
    </xf>
    <xf numFmtId="0" fontId="295" fillId="0" borderId="221">
      <alignment horizontal="distributed" vertical="center" wrapText="1"/>
      <protection locked="0"/>
    </xf>
    <xf numFmtId="0" fontId="296" fillId="0" borderId="0" applyNumberFormat="0" applyFill="0" applyBorder="0" applyAlignment="0" applyProtection="0">
      <alignment vertical="top"/>
      <protection locked="0"/>
    </xf>
    <xf numFmtId="0" fontId="297" fillId="0" borderId="0">
      <alignment vertical="top"/>
      <protection locked="0"/>
    </xf>
    <xf numFmtId="0" fontId="105" fillId="0" borderId="19">
      <alignment vertical="center"/>
    </xf>
    <xf numFmtId="0" fontId="4" fillId="0" borderId="19">
      <alignment vertical="center"/>
    </xf>
    <xf numFmtId="0" fontId="105" fillId="0" borderId="19">
      <alignment vertical="center"/>
    </xf>
    <xf numFmtId="215" fontId="208" fillId="0" borderId="218">
      <alignment vertical="center"/>
    </xf>
    <xf numFmtId="215" fontId="208" fillId="0" borderId="218">
      <alignment vertical="center"/>
    </xf>
    <xf numFmtId="231" fontId="290" fillId="0" borderId="0">
      <alignment horizontal="centerContinuous"/>
    </xf>
    <xf numFmtId="289" fontId="298" fillId="0" borderId="0"/>
    <xf numFmtId="331" fontId="105" fillId="0" borderId="0"/>
    <xf numFmtId="289" fontId="182" fillId="0" borderId="0" applyFont="0" applyFill="0" applyBorder="0" applyAlignment="0" applyProtection="0"/>
    <xf numFmtId="289" fontId="298" fillId="0" borderId="0"/>
    <xf numFmtId="342" fontId="6" fillId="0" borderId="0" applyFont="0" applyFill="0" applyBorder="0" applyAlignment="0" applyProtection="0"/>
    <xf numFmtId="342" fontId="210" fillId="0" borderId="0"/>
    <xf numFmtId="342" fontId="6" fillId="0" borderId="0" applyFont="0" applyFill="0" applyBorder="0" applyAlignment="0" applyProtection="0"/>
    <xf numFmtId="342" fontId="210" fillId="0" borderId="0"/>
    <xf numFmtId="289" fontId="182" fillId="0" borderId="0" applyFont="0" applyFill="0" applyBorder="0" applyAlignment="0" applyProtection="0"/>
    <xf numFmtId="289" fontId="298" fillId="0" borderId="0"/>
    <xf numFmtId="334" fontId="4" fillId="0" borderId="0" applyFont="0" applyFill="0" applyBorder="0" applyAlignment="0" applyProtection="0"/>
    <xf numFmtId="334" fontId="105"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0" fontId="182" fillId="0" borderId="0" applyFont="0" applyFill="0" applyBorder="0" applyAlignment="0" applyProtection="0"/>
    <xf numFmtId="0" fontId="298" fillId="0" borderId="0"/>
    <xf numFmtId="0" fontId="182" fillId="0" borderId="0" applyFont="0" applyFill="0" applyBorder="0" applyAlignment="0" applyProtection="0"/>
    <xf numFmtId="0" fontId="298" fillId="0" borderId="0"/>
    <xf numFmtId="368" fontId="4" fillId="0" borderId="0" applyFont="0" applyFill="0" applyBorder="0" applyAlignment="0" applyProtection="0"/>
    <xf numFmtId="368" fontId="105" fillId="0" borderId="0"/>
    <xf numFmtId="344" fontId="20" fillId="0" borderId="0" applyFont="0" applyFill="0" applyBorder="0" applyAlignment="0" applyProtection="0"/>
    <xf numFmtId="344" fontId="233" fillId="0" borderId="0"/>
    <xf numFmtId="342" fontId="6" fillId="0" borderId="0" applyFont="0" applyFill="0" applyBorder="0" applyAlignment="0" applyProtection="0"/>
    <xf numFmtId="342" fontId="210" fillId="0" borderId="0"/>
    <xf numFmtId="289" fontId="182" fillId="0" borderId="0" applyFont="0" applyFill="0" applyBorder="0" applyAlignment="0" applyProtection="0"/>
    <xf numFmtId="289" fontId="298" fillId="0" borderId="0"/>
    <xf numFmtId="334" fontId="4" fillId="0" borderId="0" applyFont="0" applyFill="0" applyBorder="0" applyAlignment="0" applyProtection="0"/>
    <xf numFmtId="334" fontId="105" fillId="0" borderId="0"/>
    <xf numFmtId="334" fontId="4" fillId="0" borderId="0" applyFont="0" applyFill="0" applyBorder="0" applyAlignment="0" applyProtection="0"/>
    <xf numFmtId="334" fontId="105" fillId="0" borderId="0"/>
    <xf numFmtId="334" fontId="4" fillId="0" borderId="0" applyFont="0" applyFill="0" applyBorder="0" applyAlignment="0" applyProtection="0"/>
    <xf numFmtId="334" fontId="105" fillId="0" borderId="0"/>
    <xf numFmtId="342" fontId="6" fillId="0" borderId="0" applyFont="0" applyFill="0" applyBorder="0" applyAlignment="0" applyProtection="0"/>
    <xf numFmtId="342" fontId="210" fillId="0" borderId="0"/>
    <xf numFmtId="342" fontId="6" fillId="0" borderId="0" applyFont="0" applyFill="0" applyBorder="0" applyAlignment="0" applyProtection="0"/>
    <xf numFmtId="342" fontId="210" fillId="0" borderId="0"/>
    <xf numFmtId="369" fontId="4" fillId="0" borderId="0" applyFont="0" applyFill="0" applyBorder="0" applyAlignment="0" applyProtection="0"/>
    <xf numFmtId="369" fontId="105" fillId="0" borderId="0"/>
    <xf numFmtId="368" fontId="4" fillId="0" borderId="0" applyFont="0" applyFill="0" applyBorder="0" applyAlignment="0" applyProtection="0"/>
    <xf numFmtId="368" fontId="105" fillId="0" borderId="0"/>
    <xf numFmtId="289" fontId="182" fillId="0" borderId="0" applyFont="0" applyFill="0" applyBorder="0" applyAlignment="0" applyProtection="0"/>
    <xf numFmtId="289" fontId="298" fillId="0" borderId="0"/>
    <xf numFmtId="342" fontId="6" fillId="0" borderId="0" applyFont="0" applyFill="0" applyBorder="0" applyAlignment="0" applyProtection="0"/>
    <xf numFmtId="342" fontId="210" fillId="0" borderId="0"/>
    <xf numFmtId="342" fontId="6" fillId="0" borderId="0" applyFont="0" applyFill="0" applyBorder="0" applyAlignment="0" applyProtection="0"/>
    <xf numFmtId="342" fontId="210" fillId="0" borderId="0"/>
    <xf numFmtId="289" fontId="182" fillId="0" borderId="0" applyFont="0" applyFill="0" applyBorder="0" applyAlignment="0" applyProtection="0"/>
    <xf numFmtId="289" fontId="298" fillId="0" borderId="0"/>
    <xf numFmtId="334" fontId="4" fillId="0" borderId="0" applyFont="0" applyFill="0" applyBorder="0" applyAlignment="0" applyProtection="0"/>
    <xf numFmtId="334" fontId="105" fillId="0" borderId="0"/>
    <xf numFmtId="289" fontId="182" fillId="0" borderId="0" applyFont="0" applyFill="0" applyBorder="0" applyAlignment="0" applyProtection="0"/>
    <xf numFmtId="289" fontId="298" fillId="0" borderId="0"/>
    <xf numFmtId="0" fontId="50" fillId="0" borderId="0" applyFont="0" applyFill="0" applyBorder="0" applyAlignment="0" applyProtection="0"/>
    <xf numFmtId="0" fontId="219" fillId="0" borderId="0"/>
    <xf numFmtId="342" fontId="6" fillId="0" borderId="0" applyFont="0" applyFill="0" applyBorder="0" applyAlignment="0" applyProtection="0"/>
    <xf numFmtId="342" fontId="210"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334" fontId="4" fillId="0" borderId="0" applyFont="0" applyFill="0" applyBorder="0" applyAlignment="0" applyProtection="0"/>
    <xf numFmtId="334" fontId="105" fillId="0" borderId="0"/>
    <xf numFmtId="334" fontId="4" fillId="0" borderId="0" applyFont="0" applyFill="0" applyBorder="0" applyAlignment="0" applyProtection="0"/>
    <xf numFmtId="334" fontId="105" fillId="0" borderId="0"/>
    <xf numFmtId="334" fontId="4" fillId="0" borderId="0" applyFont="0" applyFill="0" applyBorder="0" applyAlignment="0" applyProtection="0"/>
    <xf numFmtId="334" fontId="105" fillId="0" borderId="0"/>
    <xf numFmtId="334" fontId="4" fillId="0" borderId="0" applyFont="0" applyFill="0" applyBorder="0" applyAlignment="0" applyProtection="0"/>
    <xf numFmtId="334" fontId="105" fillId="0" borderId="0"/>
    <xf numFmtId="334" fontId="4" fillId="0" borderId="0" applyFont="0" applyFill="0" applyBorder="0" applyAlignment="0" applyProtection="0"/>
    <xf numFmtId="334" fontId="105"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342" fontId="6" fillId="0" borderId="0" applyFont="0" applyFill="0" applyBorder="0" applyAlignment="0" applyProtection="0"/>
    <xf numFmtId="342" fontId="210" fillId="0" borderId="0"/>
    <xf numFmtId="342" fontId="6" fillId="0" borderId="0" applyFont="0" applyFill="0" applyBorder="0" applyAlignment="0" applyProtection="0"/>
    <xf numFmtId="342" fontId="210"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344" fontId="20" fillId="0" borderId="0" applyFont="0" applyFill="0" applyBorder="0" applyAlignment="0" applyProtection="0"/>
    <xf numFmtId="344" fontId="233" fillId="0" borderId="0"/>
    <xf numFmtId="370" fontId="4" fillId="0" borderId="0" applyFont="0" applyFill="0" applyBorder="0" applyAlignment="0" applyProtection="0"/>
    <xf numFmtId="370" fontId="105" fillId="0" borderId="0"/>
    <xf numFmtId="342" fontId="6" fillId="0" borderId="0" applyFont="0" applyFill="0" applyBorder="0" applyAlignment="0" applyProtection="0"/>
    <xf numFmtId="342" fontId="210" fillId="0" borderId="0"/>
    <xf numFmtId="289" fontId="182" fillId="0" borderId="0" applyFont="0" applyFill="0" applyBorder="0" applyAlignment="0" applyProtection="0"/>
    <xf numFmtId="289" fontId="298" fillId="0" borderId="0"/>
    <xf numFmtId="342" fontId="6" fillId="0" borderId="0" applyFont="0" applyFill="0" applyBorder="0" applyAlignment="0" applyProtection="0"/>
    <xf numFmtId="342" fontId="210" fillId="0" borderId="0"/>
    <xf numFmtId="0" fontId="6" fillId="0" borderId="0" applyFont="0" applyFill="0" applyBorder="0" applyAlignment="0" applyProtection="0"/>
    <xf numFmtId="0" fontId="210" fillId="0" borderId="0"/>
    <xf numFmtId="0" fontId="6" fillId="0" borderId="0" applyFont="0" applyFill="0" applyBorder="0" applyAlignment="0" applyProtection="0"/>
    <xf numFmtId="0" fontId="210" fillId="0" borderId="0"/>
    <xf numFmtId="204" fontId="6" fillId="0" borderId="0" applyFont="0" applyFill="0" applyBorder="0" applyAlignment="0" applyProtection="0"/>
    <xf numFmtId="204" fontId="210"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334" fontId="4" fillId="0" borderId="0" applyFont="0" applyFill="0" applyBorder="0" applyAlignment="0" applyProtection="0"/>
    <xf numFmtId="334" fontId="105"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334" fontId="4" fillId="0" borderId="0" applyFont="0" applyFill="0" applyBorder="0" applyAlignment="0" applyProtection="0"/>
    <xf numFmtId="334" fontId="105" fillId="0" borderId="0"/>
    <xf numFmtId="289" fontId="182" fillId="0" borderId="0" applyFont="0" applyFill="0" applyBorder="0" applyAlignment="0" applyProtection="0"/>
    <xf numFmtId="289" fontId="298" fillId="0" borderId="0"/>
    <xf numFmtId="371" fontId="4" fillId="0" borderId="0" applyFont="0" applyFill="0" applyBorder="0" applyAlignment="0" applyProtection="0"/>
    <xf numFmtId="371" fontId="105" fillId="0" borderId="0"/>
    <xf numFmtId="371" fontId="4" fillId="0" borderId="0" applyFont="0" applyFill="0" applyBorder="0" applyAlignment="0" applyProtection="0"/>
    <xf numFmtId="371" fontId="105" fillId="0" borderId="0"/>
    <xf numFmtId="289" fontId="182" fillId="0" borderId="0" applyFont="0" applyFill="0" applyBorder="0" applyAlignment="0" applyProtection="0"/>
    <xf numFmtId="289" fontId="298" fillId="0" borderId="0"/>
    <xf numFmtId="342" fontId="6" fillId="0" borderId="0" applyFont="0" applyFill="0" applyBorder="0" applyAlignment="0" applyProtection="0"/>
    <xf numFmtId="342" fontId="210" fillId="0" borderId="0"/>
    <xf numFmtId="342" fontId="6" fillId="0" borderId="0" applyFont="0" applyFill="0" applyBorder="0" applyAlignment="0" applyProtection="0"/>
    <xf numFmtId="342" fontId="210" fillId="0" borderId="0"/>
    <xf numFmtId="289" fontId="182" fillId="0" borderId="0" applyFont="0" applyFill="0" applyBorder="0" applyAlignment="0" applyProtection="0"/>
    <xf numFmtId="289" fontId="298" fillId="0" borderId="0"/>
    <xf numFmtId="342" fontId="6" fillId="0" borderId="0" applyFont="0" applyFill="0" applyBorder="0" applyAlignment="0" applyProtection="0"/>
    <xf numFmtId="342" fontId="210" fillId="0" borderId="0"/>
    <xf numFmtId="372" fontId="4" fillId="0" borderId="0" applyFont="0" applyFill="0" applyBorder="0" applyAlignment="0" applyProtection="0"/>
    <xf numFmtId="372" fontId="105" fillId="0" borderId="0"/>
    <xf numFmtId="0" fontId="4" fillId="0" borderId="0" applyFont="0" applyFill="0" applyBorder="0" applyAlignment="0" applyProtection="0"/>
    <xf numFmtId="0" fontId="105" fillId="0" borderId="0"/>
    <xf numFmtId="0" fontId="4" fillId="0" borderId="0" applyFont="0" applyFill="0" applyBorder="0" applyAlignment="0" applyProtection="0"/>
    <xf numFmtId="0" fontId="105" fillId="0" borderId="0"/>
    <xf numFmtId="332" fontId="6" fillId="0" borderId="0" applyFont="0" applyFill="0" applyBorder="0" applyAlignment="0" applyProtection="0"/>
    <xf numFmtId="332" fontId="210" fillId="0" borderId="0"/>
    <xf numFmtId="218" fontId="90" fillId="0" borderId="0" applyFont="0" applyFill="0" applyBorder="0" applyAlignment="0" applyProtection="0"/>
    <xf numFmtId="218" fontId="212" fillId="0" borderId="0"/>
    <xf numFmtId="332" fontId="6" fillId="0" borderId="0" applyFont="0" applyFill="0" applyBorder="0" applyAlignment="0" applyProtection="0"/>
    <xf numFmtId="332" fontId="210" fillId="0" borderId="0"/>
    <xf numFmtId="0" fontId="182" fillId="0" borderId="0" applyFont="0" applyFill="0" applyBorder="0" applyAlignment="0" applyProtection="0"/>
    <xf numFmtId="0" fontId="298"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340" fontId="4" fillId="0" borderId="0" applyFont="0" applyFill="0" applyBorder="0" applyAlignment="0" applyProtection="0"/>
    <xf numFmtId="340" fontId="105" fillId="0" borderId="0"/>
    <xf numFmtId="342" fontId="6" fillId="0" borderId="0" applyFont="0" applyFill="0" applyBorder="0" applyAlignment="0" applyProtection="0"/>
    <xf numFmtId="342" fontId="210" fillId="0" borderId="0"/>
    <xf numFmtId="342" fontId="6" fillId="0" borderId="0" applyFont="0" applyFill="0" applyBorder="0" applyAlignment="0" applyProtection="0"/>
    <xf numFmtId="342" fontId="210" fillId="0" borderId="0"/>
    <xf numFmtId="0" fontId="50" fillId="0" borderId="0" applyFont="0" applyFill="0" applyBorder="0" applyAlignment="0" applyProtection="0"/>
    <xf numFmtId="0" fontId="219" fillId="0" borderId="0"/>
    <xf numFmtId="342" fontId="6" fillId="0" borderId="0" applyFont="0" applyFill="0" applyBorder="0" applyAlignment="0" applyProtection="0"/>
    <xf numFmtId="342" fontId="210" fillId="0" borderId="0"/>
    <xf numFmtId="289" fontId="182" fillId="0" borderId="0" applyFont="0" applyFill="0" applyBorder="0" applyAlignment="0" applyProtection="0"/>
    <xf numFmtId="289" fontId="298" fillId="0" borderId="0"/>
    <xf numFmtId="334" fontId="4" fillId="0" borderId="0" applyFont="0" applyFill="0" applyBorder="0" applyAlignment="0" applyProtection="0"/>
    <xf numFmtId="334" fontId="105" fillId="0" borderId="0"/>
    <xf numFmtId="334" fontId="4" fillId="0" borderId="0" applyFont="0" applyFill="0" applyBorder="0" applyAlignment="0" applyProtection="0"/>
    <xf numFmtId="334" fontId="105" fillId="0" borderId="0"/>
    <xf numFmtId="289" fontId="182" fillId="0" borderId="0" applyFont="0" applyFill="0" applyBorder="0" applyAlignment="0" applyProtection="0"/>
    <xf numFmtId="289" fontId="298" fillId="0" borderId="0"/>
    <xf numFmtId="342" fontId="6" fillId="0" borderId="0" applyFont="0" applyFill="0" applyBorder="0" applyAlignment="0" applyProtection="0"/>
    <xf numFmtId="342" fontId="210" fillId="0" borderId="0"/>
    <xf numFmtId="342" fontId="6" fillId="0" borderId="0" applyFont="0" applyFill="0" applyBorder="0" applyAlignment="0" applyProtection="0"/>
    <xf numFmtId="342" fontId="210" fillId="0" borderId="0"/>
    <xf numFmtId="371" fontId="4" fillId="0" borderId="0" applyFont="0" applyFill="0" applyBorder="0" applyAlignment="0" applyProtection="0"/>
    <xf numFmtId="371" fontId="105"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334" fontId="4" fillId="0" borderId="0" applyFont="0" applyFill="0" applyBorder="0" applyAlignment="0" applyProtection="0"/>
    <xf numFmtId="334" fontId="105" fillId="0" borderId="0"/>
    <xf numFmtId="331" fontId="105" fillId="0" borderId="0"/>
    <xf numFmtId="334" fontId="4" fillId="0" borderId="0" applyFont="0" applyFill="0" applyBorder="0" applyAlignment="0" applyProtection="0"/>
    <xf numFmtId="334" fontId="105" fillId="0" borderId="0"/>
    <xf numFmtId="289" fontId="182" fillId="0" borderId="0" applyFont="0" applyFill="0" applyBorder="0" applyAlignment="0" applyProtection="0"/>
    <xf numFmtId="289" fontId="298" fillId="0" borderId="0"/>
    <xf numFmtId="218" fontId="90" fillId="0" borderId="0" applyFont="0" applyFill="0" applyBorder="0" applyAlignment="0" applyProtection="0"/>
    <xf numFmtId="218" fontId="212" fillId="0" borderId="0"/>
    <xf numFmtId="342" fontId="6" fillId="0" borderId="0" applyFont="0" applyFill="0" applyBorder="0" applyAlignment="0" applyProtection="0"/>
    <xf numFmtId="342" fontId="210" fillId="0" borderId="0"/>
    <xf numFmtId="342" fontId="6" fillId="0" borderId="0" applyFont="0" applyFill="0" applyBorder="0" applyAlignment="0" applyProtection="0"/>
    <xf numFmtId="342" fontId="210" fillId="0" borderId="0"/>
    <xf numFmtId="333" fontId="105" fillId="0" borderId="0"/>
    <xf numFmtId="332" fontId="6" fillId="0" borderId="0" applyFont="0" applyFill="0" applyBorder="0" applyAlignment="0" applyProtection="0"/>
    <xf numFmtId="332" fontId="210" fillId="0" borderId="0"/>
    <xf numFmtId="332" fontId="6" fillId="0" borderId="0" applyFont="0" applyFill="0" applyBorder="0" applyAlignment="0" applyProtection="0"/>
    <xf numFmtId="332" fontId="210" fillId="0" borderId="0"/>
    <xf numFmtId="333" fontId="4" fillId="0" borderId="0" applyFont="0" applyFill="0" applyBorder="0" applyAlignment="0" applyProtection="0"/>
    <xf numFmtId="333" fontId="105" fillId="0" borderId="0"/>
    <xf numFmtId="0" fontId="6" fillId="0" borderId="0" applyFont="0" applyFill="0" applyBorder="0" applyAlignment="0" applyProtection="0"/>
    <xf numFmtId="0" fontId="210" fillId="0" borderId="0"/>
    <xf numFmtId="332" fontId="6" fillId="0" borderId="0" applyFont="0" applyFill="0" applyBorder="0" applyAlignment="0" applyProtection="0"/>
    <xf numFmtId="332" fontId="210" fillId="0" borderId="0"/>
    <xf numFmtId="332" fontId="6" fillId="0" borderId="0" applyFont="0" applyFill="0" applyBorder="0" applyAlignment="0" applyProtection="0"/>
    <xf numFmtId="332" fontId="210" fillId="0" borderId="0"/>
    <xf numFmtId="333" fontId="4" fillId="0" borderId="0" applyFont="0" applyFill="0" applyBorder="0" applyAlignment="0" applyProtection="0"/>
    <xf numFmtId="333" fontId="105" fillId="0" borderId="0"/>
    <xf numFmtId="332" fontId="6" fillId="0" borderId="0" applyFont="0" applyFill="0" applyBorder="0" applyAlignment="0" applyProtection="0"/>
    <xf numFmtId="332" fontId="210" fillId="0" borderId="0"/>
    <xf numFmtId="333" fontId="4" fillId="0" borderId="0" applyFont="0" applyFill="0" applyBorder="0" applyAlignment="0" applyProtection="0"/>
    <xf numFmtId="333" fontId="105" fillId="0" borderId="0"/>
    <xf numFmtId="333" fontId="4" fillId="0" borderId="0" applyFont="0" applyFill="0" applyBorder="0" applyAlignment="0" applyProtection="0"/>
    <xf numFmtId="333" fontId="105" fillId="0" borderId="0"/>
    <xf numFmtId="333" fontId="4" fillId="0" borderId="0" applyFont="0" applyFill="0" applyBorder="0" applyAlignment="0" applyProtection="0"/>
    <xf numFmtId="333" fontId="105" fillId="0" borderId="0"/>
    <xf numFmtId="0" fontId="6" fillId="0" borderId="0" applyFont="0" applyFill="0" applyBorder="0" applyAlignment="0" applyProtection="0"/>
    <xf numFmtId="0" fontId="210" fillId="0" borderId="0"/>
    <xf numFmtId="332" fontId="6" fillId="0" borderId="0" applyFont="0" applyFill="0" applyBorder="0" applyAlignment="0" applyProtection="0"/>
    <xf numFmtId="332" fontId="210" fillId="0" borderId="0"/>
    <xf numFmtId="332" fontId="6" fillId="0" borderId="0" applyFont="0" applyFill="0" applyBorder="0" applyAlignment="0" applyProtection="0"/>
    <xf numFmtId="332" fontId="210" fillId="0" borderId="0"/>
    <xf numFmtId="333" fontId="4" fillId="0" borderId="0" applyFont="0" applyFill="0" applyBorder="0" applyAlignment="0" applyProtection="0"/>
    <xf numFmtId="333" fontId="105" fillId="0" borderId="0"/>
    <xf numFmtId="332" fontId="6" fillId="0" borderId="0" applyFont="0" applyFill="0" applyBorder="0" applyAlignment="0" applyProtection="0"/>
    <xf numFmtId="332" fontId="210" fillId="0" borderId="0"/>
    <xf numFmtId="332" fontId="6" fillId="0" borderId="0" applyFont="0" applyFill="0" applyBorder="0" applyAlignment="0" applyProtection="0"/>
    <xf numFmtId="332" fontId="210" fillId="0" borderId="0"/>
    <xf numFmtId="332" fontId="6" fillId="0" borderId="0" applyFont="0" applyFill="0" applyBorder="0" applyAlignment="0" applyProtection="0"/>
    <xf numFmtId="332" fontId="210" fillId="0" borderId="0"/>
    <xf numFmtId="333" fontId="4" fillId="0" borderId="0" applyFont="0" applyFill="0" applyBorder="0" applyAlignment="0" applyProtection="0"/>
    <xf numFmtId="333" fontId="105" fillId="0" borderId="0"/>
    <xf numFmtId="333" fontId="4" fillId="0" borderId="0" applyFont="0" applyFill="0" applyBorder="0" applyAlignment="0" applyProtection="0"/>
    <xf numFmtId="333" fontId="105" fillId="0" borderId="0"/>
    <xf numFmtId="332" fontId="6" fillId="0" borderId="0" applyFont="0" applyFill="0" applyBorder="0" applyAlignment="0" applyProtection="0"/>
    <xf numFmtId="332" fontId="210" fillId="0" borderId="0"/>
    <xf numFmtId="333" fontId="4" fillId="0" borderId="0" applyFont="0" applyFill="0" applyBorder="0" applyAlignment="0" applyProtection="0"/>
    <xf numFmtId="333" fontId="105" fillId="0" borderId="0"/>
    <xf numFmtId="333" fontId="4" fillId="0" borderId="0" applyFont="0" applyFill="0" applyBorder="0" applyAlignment="0" applyProtection="0"/>
    <xf numFmtId="333" fontId="105" fillId="0" borderId="0"/>
    <xf numFmtId="333" fontId="4" fillId="0" borderId="0" applyFont="0" applyFill="0" applyBorder="0" applyAlignment="0" applyProtection="0"/>
    <xf numFmtId="333" fontId="105" fillId="0" borderId="0"/>
    <xf numFmtId="332" fontId="6" fillId="0" borderId="0" applyFont="0" applyFill="0" applyBorder="0" applyAlignment="0" applyProtection="0"/>
    <xf numFmtId="332" fontId="210" fillId="0" borderId="0"/>
    <xf numFmtId="333" fontId="4" fillId="0" borderId="0" applyFont="0" applyFill="0" applyBorder="0" applyAlignment="0" applyProtection="0"/>
    <xf numFmtId="333" fontId="105" fillId="0" borderId="0"/>
    <xf numFmtId="332" fontId="6" fillId="0" borderId="0" applyFont="0" applyFill="0" applyBorder="0" applyAlignment="0" applyProtection="0"/>
    <xf numFmtId="332" fontId="210" fillId="0" borderId="0"/>
    <xf numFmtId="332" fontId="6" fillId="0" borderId="0" applyFont="0" applyFill="0" applyBorder="0" applyAlignment="0" applyProtection="0"/>
    <xf numFmtId="332" fontId="210" fillId="0" borderId="0"/>
    <xf numFmtId="333" fontId="105" fillId="0" borderId="0"/>
    <xf numFmtId="333" fontId="105" fillId="0" borderId="0"/>
    <xf numFmtId="333" fontId="105" fillId="0" borderId="0"/>
    <xf numFmtId="333" fontId="4" fillId="0" borderId="0" applyFont="0" applyFill="0" applyBorder="0" applyAlignment="0" applyProtection="0"/>
    <xf numFmtId="333" fontId="105" fillId="0" borderId="0"/>
    <xf numFmtId="333" fontId="105" fillId="0" borderId="0"/>
    <xf numFmtId="333" fontId="105" fillId="0" borderId="0"/>
    <xf numFmtId="333" fontId="4" fillId="0" borderId="0" applyFont="0" applyFill="0" applyBorder="0" applyAlignment="0" applyProtection="0"/>
    <xf numFmtId="333" fontId="105" fillId="0" borderId="0"/>
    <xf numFmtId="332" fontId="6" fillId="0" borderId="0" applyFont="0" applyFill="0" applyBorder="0" applyAlignment="0" applyProtection="0"/>
    <xf numFmtId="332" fontId="210" fillId="0" borderId="0"/>
    <xf numFmtId="332" fontId="210" fillId="0" borderId="0"/>
    <xf numFmtId="334" fontId="105" fillId="0" borderId="0"/>
    <xf numFmtId="333" fontId="4" fillId="0" borderId="0" applyFont="0" applyFill="0" applyBorder="0" applyAlignment="0" applyProtection="0"/>
    <xf numFmtId="333" fontId="105" fillId="0" borderId="0"/>
    <xf numFmtId="332" fontId="210" fillId="0" borderId="0"/>
    <xf numFmtId="332" fontId="210" fillId="0" borderId="0"/>
    <xf numFmtId="332" fontId="210" fillId="0" borderId="0"/>
    <xf numFmtId="332" fontId="6" fillId="0" borderId="0" applyFont="0" applyFill="0" applyBorder="0" applyAlignment="0" applyProtection="0"/>
    <xf numFmtId="332" fontId="210" fillId="0" borderId="0"/>
    <xf numFmtId="333" fontId="4" fillId="0" borderId="0" applyFont="0" applyFill="0" applyBorder="0" applyAlignment="0" applyProtection="0"/>
    <xf numFmtId="333" fontId="105" fillId="0" borderId="0"/>
    <xf numFmtId="332" fontId="6" fillId="0" borderId="0" applyFont="0" applyFill="0" applyBorder="0" applyAlignment="0" applyProtection="0"/>
    <xf numFmtId="332" fontId="210" fillId="0" borderId="0"/>
    <xf numFmtId="332" fontId="210" fillId="0" borderId="0"/>
    <xf numFmtId="0" fontId="6" fillId="0" borderId="0" applyFont="0" applyFill="0" applyBorder="0" applyAlignment="0" applyProtection="0"/>
    <xf numFmtId="0" fontId="210" fillId="0" borderId="0"/>
    <xf numFmtId="332" fontId="6" fillId="0" borderId="0" applyFont="0" applyFill="0" applyBorder="0" applyAlignment="0" applyProtection="0"/>
    <xf numFmtId="332" fontId="210" fillId="0" borderId="0"/>
    <xf numFmtId="332" fontId="6" fillId="0" borderId="0" applyFont="0" applyFill="0" applyBorder="0" applyAlignment="0" applyProtection="0"/>
    <xf numFmtId="332" fontId="210" fillId="0" borderId="0"/>
    <xf numFmtId="332" fontId="6" fillId="0" borderId="0" applyFont="0" applyFill="0" applyBorder="0" applyAlignment="0" applyProtection="0"/>
    <xf numFmtId="332" fontId="210" fillId="0" borderId="0"/>
    <xf numFmtId="333" fontId="4" fillId="0" borderId="0" applyFont="0" applyFill="0" applyBorder="0" applyAlignment="0" applyProtection="0"/>
    <xf numFmtId="333" fontId="105" fillId="0" borderId="0"/>
    <xf numFmtId="333" fontId="4" fillId="0" borderId="0" applyFont="0" applyFill="0" applyBorder="0" applyAlignment="0" applyProtection="0"/>
    <xf numFmtId="333" fontId="105" fillId="0" borderId="0"/>
    <xf numFmtId="332" fontId="6" fillId="0" borderId="0" applyFont="0" applyFill="0" applyBorder="0" applyAlignment="0" applyProtection="0"/>
    <xf numFmtId="332" fontId="210" fillId="0" borderId="0"/>
    <xf numFmtId="332" fontId="210" fillId="0" borderId="0"/>
    <xf numFmtId="332" fontId="6" fillId="0" borderId="0" applyFont="0" applyFill="0" applyBorder="0" applyAlignment="0" applyProtection="0"/>
    <xf numFmtId="332" fontId="210" fillId="0" borderId="0"/>
    <xf numFmtId="333" fontId="4" fillId="0" borderId="0" applyFont="0" applyFill="0" applyBorder="0" applyAlignment="0" applyProtection="0"/>
    <xf numFmtId="333" fontId="105" fillId="0" borderId="0"/>
    <xf numFmtId="332" fontId="6" fillId="0" borderId="0" applyFont="0" applyFill="0" applyBorder="0" applyAlignment="0" applyProtection="0"/>
    <xf numFmtId="332" fontId="210" fillId="0" borderId="0"/>
    <xf numFmtId="332" fontId="6" fillId="0" borderId="0" applyFont="0" applyFill="0" applyBorder="0" applyAlignment="0" applyProtection="0"/>
    <xf numFmtId="332" fontId="210" fillId="0" borderId="0"/>
    <xf numFmtId="333" fontId="4" fillId="0" borderId="0" applyFont="0" applyFill="0" applyBorder="0" applyAlignment="0" applyProtection="0"/>
    <xf numFmtId="333" fontId="105" fillId="0" borderId="0"/>
    <xf numFmtId="0" fontId="6" fillId="0" borderId="0" applyFont="0" applyFill="0" applyBorder="0" applyAlignment="0" applyProtection="0"/>
    <xf numFmtId="0" fontId="210" fillId="0" borderId="0"/>
    <xf numFmtId="333" fontId="4" fillId="0" borderId="0" applyFont="0" applyFill="0" applyBorder="0" applyAlignment="0" applyProtection="0"/>
    <xf numFmtId="333" fontId="105" fillId="0" borderId="0"/>
    <xf numFmtId="332" fontId="6" fillId="0" borderId="0" applyFont="0" applyFill="0" applyBorder="0" applyAlignment="0" applyProtection="0"/>
    <xf numFmtId="332" fontId="210" fillId="0" borderId="0"/>
    <xf numFmtId="333" fontId="4" fillId="0" borderId="0" applyFont="0" applyFill="0" applyBorder="0" applyAlignment="0" applyProtection="0"/>
    <xf numFmtId="333" fontId="105" fillId="0" borderId="0"/>
    <xf numFmtId="333" fontId="4" fillId="0" borderId="0" applyFont="0" applyFill="0" applyBorder="0" applyAlignment="0" applyProtection="0"/>
    <xf numFmtId="333" fontId="105" fillId="0" borderId="0"/>
    <xf numFmtId="332" fontId="210" fillId="0" borderId="0"/>
    <xf numFmtId="332" fontId="6" fillId="0" borderId="0" applyFont="0" applyFill="0" applyBorder="0" applyAlignment="0" applyProtection="0"/>
    <xf numFmtId="332" fontId="210" fillId="0" borderId="0"/>
    <xf numFmtId="332" fontId="6" fillId="0" borderId="0" applyFont="0" applyFill="0" applyBorder="0" applyAlignment="0" applyProtection="0"/>
    <xf numFmtId="332" fontId="210" fillId="0" borderId="0"/>
    <xf numFmtId="333" fontId="4" fillId="0" borderId="0" applyFont="0" applyFill="0" applyBorder="0" applyAlignment="0" applyProtection="0"/>
    <xf numFmtId="333" fontId="105" fillId="0" borderId="0"/>
    <xf numFmtId="332" fontId="6" fillId="0" borderId="0" applyFont="0" applyFill="0" applyBorder="0" applyAlignment="0" applyProtection="0"/>
    <xf numFmtId="332" fontId="210" fillId="0" borderId="0"/>
    <xf numFmtId="332" fontId="6" fillId="0" borderId="0" applyFont="0" applyFill="0" applyBorder="0" applyAlignment="0" applyProtection="0"/>
    <xf numFmtId="332" fontId="210" fillId="0" borderId="0"/>
    <xf numFmtId="332" fontId="210" fillId="0" borderId="0"/>
    <xf numFmtId="333" fontId="4" fillId="0" borderId="0" applyFont="0" applyFill="0" applyBorder="0" applyAlignment="0" applyProtection="0"/>
    <xf numFmtId="333" fontId="105" fillId="0" borderId="0"/>
    <xf numFmtId="332" fontId="6" fillId="0" borderId="0" applyFont="0" applyFill="0" applyBorder="0" applyAlignment="0" applyProtection="0"/>
    <xf numFmtId="332" fontId="210" fillId="0" borderId="0"/>
    <xf numFmtId="332" fontId="6" fillId="0" borderId="0" applyFont="0" applyFill="0" applyBorder="0" applyAlignment="0" applyProtection="0"/>
    <xf numFmtId="332" fontId="210" fillId="0" borderId="0"/>
    <xf numFmtId="332" fontId="6" fillId="0" borderId="0" applyFont="0" applyFill="0" applyBorder="0" applyAlignment="0" applyProtection="0"/>
    <xf numFmtId="332" fontId="210" fillId="0" borderId="0"/>
    <xf numFmtId="332" fontId="6" fillId="0" borderId="0" applyFont="0" applyFill="0" applyBorder="0" applyAlignment="0" applyProtection="0"/>
    <xf numFmtId="332" fontId="210" fillId="0" borderId="0"/>
    <xf numFmtId="333" fontId="4" fillId="0" borderId="0" applyFont="0" applyFill="0" applyBorder="0" applyAlignment="0" applyProtection="0"/>
    <xf numFmtId="333" fontId="105" fillId="0" borderId="0"/>
    <xf numFmtId="332" fontId="210" fillId="0" borderId="0"/>
    <xf numFmtId="332" fontId="210" fillId="0" borderId="0"/>
    <xf numFmtId="332" fontId="210" fillId="0" borderId="0"/>
    <xf numFmtId="332" fontId="210" fillId="0" borderId="0"/>
    <xf numFmtId="333" fontId="4" fillId="0" borderId="0" applyFont="0" applyFill="0" applyBorder="0" applyAlignment="0" applyProtection="0"/>
    <xf numFmtId="333" fontId="105" fillId="0" borderId="0"/>
    <xf numFmtId="333" fontId="4" fillId="0" borderId="0" applyFont="0" applyFill="0" applyBorder="0" applyAlignment="0" applyProtection="0"/>
    <xf numFmtId="333" fontId="105" fillId="0" borderId="0"/>
    <xf numFmtId="218" fontId="90" fillId="0" borderId="0" applyFont="0" applyFill="0" applyBorder="0" applyAlignment="0" applyProtection="0"/>
    <xf numFmtId="218" fontId="212" fillId="0" borderId="0"/>
    <xf numFmtId="342" fontId="6" fillId="0" borderId="0" applyFont="0" applyFill="0" applyBorder="0" applyAlignment="0" applyProtection="0"/>
    <xf numFmtId="342" fontId="210" fillId="0" borderId="0"/>
    <xf numFmtId="334" fontId="4" fillId="0" borderId="0" applyFont="0" applyFill="0" applyBorder="0" applyAlignment="0" applyProtection="0"/>
    <xf numFmtId="334" fontId="105" fillId="0" borderId="0"/>
    <xf numFmtId="334" fontId="4" fillId="0" borderId="0" applyFont="0" applyFill="0" applyBorder="0" applyAlignment="0" applyProtection="0"/>
    <xf numFmtId="334" fontId="105"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342" fontId="6" fillId="0" borderId="0" applyFont="0" applyFill="0" applyBorder="0" applyAlignment="0" applyProtection="0"/>
    <xf numFmtId="342" fontId="210" fillId="0" borderId="0"/>
    <xf numFmtId="334" fontId="4" fillId="0" borderId="0" applyFont="0" applyFill="0" applyBorder="0" applyAlignment="0" applyProtection="0"/>
    <xf numFmtId="334" fontId="105" fillId="0" borderId="0"/>
    <xf numFmtId="0" fontId="50" fillId="0" borderId="0" applyFont="0" applyFill="0" applyBorder="0" applyAlignment="0" applyProtection="0"/>
    <xf numFmtId="0" fontId="219" fillId="0" borderId="0"/>
    <xf numFmtId="340" fontId="4" fillId="0" borderId="0" applyFont="0" applyFill="0" applyBorder="0" applyAlignment="0" applyProtection="0"/>
    <xf numFmtId="340" fontId="105" fillId="0" borderId="0"/>
    <xf numFmtId="289" fontId="298"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0" fontId="50" fillId="0" borderId="0" applyFont="0" applyFill="0" applyBorder="0" applyAlignment="0" applyProtection="0"/>
    <xf numFmtId="0" fontId="219" fillId="0" borderId="0"/>
    <xf numFmtId="289" fontId="182" fillId="0" borderId="0" applyFont="0" applyFill="0" applyBorder="0" applyAlignment="0" applyProtection="0"/>
    <xf numFmtId="289" fontId="298" fillId="0" borderId="0"/>
    <xf numFmtId="334" fontId="4" fillId="0" borderId="0" applyFont="0" applyFill="0" applyBorder="0" applyAlignment="0" applyProtection="0"/>
    <xf numFmtId="334" fontId="105" fillId="0" borderId="0"/>
    <xf numFmtId="289" fontId="182" fillId="0" borderId="0" applyFont="0" applyFill="0" applyBorder="0" applyAlignment="0" applyProtection="0"/>
    <xf numFmtId="289" fontId="298" fillId="0" borderId="0"/>
    <xf numFmtId="0" fontId="182" fillId="0" borderId="0" applyFont="0" applyFill="0" applyBorder="0" applyAlignment="0" applyProtection="0"/>
    <xf numFmtId="0" fontId="298"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335" fontId="233" fillId="0" borderId="0"/>
    <xf numFmtId="336" fontId="20" fillId="0" borderId="0" applyFont="0" applyFill="0" applyBorder="0" applyAlignment="0" applyProtection="0"/>
    <xf numFmtId="336" fontId="233" fillId="0" borderId="0"/>
    <xf numFmtId="336" fontId="20" fillId="0" borderId="0" applyFont="0" applyFill="0" applyBorder="0" applyAlignment="0" applyProtection="0"/>
    <xf numFmtId="336" fontId="233" fillId="0" borderId="0"/>
    <xf numFmtId="335" fontId="233" fillId="0" borderId="0"/>
    <xf numFmtId="335" fontId="20" fillId="0" borderId="0" applyFont="0" applyFill="0" applyBorder="0" applyAlignment="0" applyProtection="0"/>
    <xf numFmtId="335" fontId="233" fillId="0" borderId="0"/>
    <xf numFmtId="335" fontId="20" fillId="0" borderId="0" applyFont="0" applyFill="0" applyBorder="0" applyAlignment="0" applyProtection="0"/>
    <xf numFmtId="335" fontId="233" fillId="0" borderId="0"/>
    <xf numFmtId="335" fontId="20" fillId="0" borderId="0" applyFont="0" applyFill="0" applyBorder="0" applyAlignment="0" applyProtection="0"/>
    <xf numFmtId="335" fontId="233" fillId="0" borderId="0"/>
    <xf numFmtId="335" fontId="20" fillId="0" borderId="0" applyFont="0" applyFill="0" applyBorder="0" applyAlignment="0" applyProtection="0"/>
    <xf numFmtId="335" fontId="233" fillId="0" borderId="0"/>
    <xf numFmtId="335" fontId="233" fillId="0" borderId="0"/>
    <xf numFmtId="335" fontId="233" fillId="0" borderId="0"/>
    <xf numFmtId="336" fontId="233" fillId="0" borderId="0"/>
    <xf numFmtId="336" fontId="233" fillId="0" borderId="0"/>
    <xf numFmtId="337" fontId="233" fillId="0" borderId="0"/>
    <xf numFmtId="338" fontId="233" fillId="0" borderId="0"/>
    <xf numFmtId="335" fontId="233" fillId="0" borderId="0"/>
    <xf numFmtId="336" fontId="233" fillId="0" borderId="0"/>
    <xf numFmtId="336" fontId="20" fillId="0" borderId="0" applyFont="0" applyFill="0" applyBorder="0" applyAlignment="0" applyProtection="0"/>
    <xf numFmtId="336" fontId="233" fillId="0" borderId="0"/>
    <xf numFmtId="0" fontId="4" fillId="0" borderId="0" applyNumberFormat="0" applyFont="0" applyFill="0" applyBorder="0" applyAlignment="0" applyProtection="0"/>
    <xf numFmtId="0" fontId="105" fillId="0" borderId="0"/>
    <xf numFmtId="335" fontId="233" fillId="0" borderId="0"/>
    <xf numFmtId="335" fontId="233" fillId="0" borderId="0"/>
    <xf numFmtId="335" fontId="233" fillId="0" borderId="0"/>
    <xf numFmtId="218" fontId="90" fillId="0" borderId="0" applyFont="0" applyFill="0" applyBorder="0" applyAlignment="0" applyProtection="0"/>
    <xf numFmtId="218" fontId="212" fillId="0" borderId="0"/>
    <xf numFmtId="339" fontId="233" fillId="0" borderId="0"/>
    <xf numFmtId="334" fontId="105" fillId="0" borderId="0"/>
    <xf numFmtId="334" fontId="105" fillId="0" borderId="0"/>
    <xf numFmtId="334" fontId="4" fillId="0" borderId="0" applyFont="0" applyFill="0" applyBorder="0" applyAlignment="0" applyProtection="0"/>
    <xf numFmtId="334" fontId="105" fillId="0" borderId="0"/>
    <xf numFmtId="340" fontId="233" fillId="0" borderId="0"/>
    <xf numFmtId="0" fontId="20" fillId="0" borderId="0" applyFont="0" applyFill="0" applyBorder="0" applyAlignment="0" applyProtection="0"/>
    <xf numFmtId="0" fontId="233" fillId="0" borderId="0"/>
    <xf numFmtId="334" fontId="4" fillId="0" borderId="0" applyFont="0" applyFill="0" applyBorder="0" applyAlignment="0" applyProtection="0"/>
    <xf numFmtId="334" fontId="105" fillId="0" borderId="0"/>
    <xf numFmtId="334" fontId="4" fillId="0" borderId="0" applyFont="0" applyFill="0" applyBorder="0" applyAlignment="0" applyProtection="0"/>
    <xf numFmtId="334" fontId="105" fillId="0" borderId="0"/>
    <xf numFmtId="289" fontId="182" fillId="0" borderId="0" applyFont="0" applyFill="0" applyBorder="0" applyAlignment="0" applyProtection="0"/>
    <xf numFmtId="289" fontId="298" fillId="0" borderId="0"/>
    <xf numFmtId="0" fontId="20" fillId="0" borderId="0" applyFont="0" applyFill="0" applyBorder="0" applyAlignment="0" applyProtection="0"/>
    <xf numFmtId="0" fontId="233" fillId="0" borderId="0"/>
    <xf numFmtId="334" fontId="4" fillId="0" borderId="0" applyFont="0" applyFill="0" applyBorder="0" applyAlignment="0" applyProtection="0"/>
    <xf numFmtId="334" fontId="105" fillId="0" borderId="0"/>
    <xf numFmtId="334" fontId="105" fillId="0" borderId="0"/>
    <xf numFmtId="334" fontId="4" fillId="0" borderId="0" applyFont="0" applyFill="0" applyBorder="0" applyAlignment="0" applyProtection="0"/>
    <xf numFmtId="334" fontId="105" fillId="0" borderId="0"/>
    <xf numFmtId="289" fontId="182" fillId="0" borderId="0" applyFont="0" applyFill="0" applyBorder="0" applyAlignment="0" applyProtection="0"/>
    <xf numFmtId="289" fontId="298" fillId="0" borderId="0"/>
    <xf numFmtId="334" fontId="105" fillId="0" borderId="0"/>
    <xf numFmtId="340" fontId="233" fillId="0" borderId="0"/>
    <xf numFmtId="334" fontId="105" fillId="0" borderId="0"/>
    <xf numFmtId="334" fontId="4" fillId="0" borderId="0" applyFont="0" applyFill="0" applyBorder="0" applyAlignment="0" applyProtection="0"/>
    <xf numFmtId="334" fontId="105" fillId="0" borderId="0"/>
    <xf numFmtId="334" fontId="4" fillId="0" borderId="0" applyFont="0" applyFill="0" applyBorder="0" applyAlignment="0" applyProtection="0"/>
    <xf numFmtId="334" fontId="105" fillId="0" borderId="0"/>
    <xf numFmtId="289" fontId="182" fillId="0" borderId="0" applyFont="0" applyFill="0" applyBorder="0" applyAlignment="0" applyProtection="0"/>
    <xf numFmtId="289" fontId="298" fillId="0" borderId="0"/>
    <xf numFmtId="369" fontId="4" fillId="0" borderId="0" applyFont="0" applyFill="0" applyBorder="0" applyAlignment="0" applyProtection="0"/>
    <xf numFmtId="369" fontId="105" fillId="0" borderId="0"/>
    <xf numFmtId="334" fontId="4" fillId="0" borderId="0" applyFont="0" applyFill="0" applyBorder="0" applyAlignment="0" applyProtection="0"/>
    <xf numFmtId="334" fontId="105" fillId="0" borderId="0"/>
    <xf numFmtId="289" fontId="182" fillId="0" borderId="0" applyFont="0" applyFill="0" applyBorder="0" applyAlignment="0" applyProtection="0"/>
    <xf numFmtId="289" fontId="298" fillId="0" borderId="0"/>
    <xf numFmtId="342" fontId="6" fillId="0" borderId="0" applyFont="0" applyFill="0" applyBorder="0" applyAlignment="0" applyProtection="0"/>
    <xf numFmtId="342" fontId="210" fillId="0" borderId="0"/>
    <xf numFmtId="342" fontId="210" fillId="0" borderId="0"/>
    <xf numFmtId="343" fontId="105" fillId="0" borderId="0"/>
    <xf numFmtId="289" fontId="4" fillId="0" borderId="0" applyFont="0" applyFill="0" applyBorder="0" applyAlignment="0" applyProtection="0"/>
    <xf numFmtId="289" fontId="105" fillId="0" borderId="0"/>
    <xf numFmtId="289" fontId="182" fillId="0" borderId="0" applyFont="0" applyFill="0" applyBorder="0" applyAlignment="0" applyProtection="0"/>
    <xf numFmtId="289" fontId="298" fillId="0" borderId="0"/>
    <xf numFmtId="342" fontId="210" fillId="0" borderId="0"/>
    <xf numFmtId="342" fontId="210" fillId="0" borderId="0"/>
    <xf numFmtId="342" fontId="210" fillId="0" borderId="0"/>
    <xf numFmtId="342" fontId="6" fillId="0" borderId="0" applyFont="0" applyFill="0" applyBorder="0" applyAlignment="0" applyProtection="0"/>
    <xf numFmtId="342" fontId="210" fillId="0" borderId="0"/>
    <xf numFmtId="334" fontId="4" fillId="0" borderId="0" applyFont="0" applyFill="0" applyBorder="0" applyAlignment="0" applyProtection="0"/>
    <xf numFmtId="334" fontId="105"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334" fontId="4" fillId="0" borderId="0" applyFont="0" applyFill="0" applyBorder="0" applyAlignment="0" applyProtection="0"/>
    <xf numFmtId="334" fontId="105" fillId="0" borderId="0"/>
    <xf numFmtId="342" fontId="6" fillId="0" borderId="0" applyFont="0" applyFill="0" applyBorder="0" applyAlignment="0" applyProtection="0"/>
    <xf numFmtId="342" fontId="210" fillId="0" borderId="0"/>
    <xf numFmtId="289" fontId="182" fillId="0" borderId="0" applyFont="0" applyFill="0" applyBorder="0" applyAlignment="0" applyProtection="0"/>
    <xf numFmtId="289" fontId="298" fillId="0" borderId="0"/>
    <xf numFmtId="344" fontId="233" fillId="0" borderId="0"/>
    <xf numFmtId="289" fontId="182" fillId="0" borderId="0" applyFont="0" applyFill="0" applyBorder="0" applyAlignment="0" applyProtection="0"/>
    <xf numFmtId="289" fontId="298" fillId="0" borderId="0"/>
    <xf numFmtId="218" fontId="90" fillId="0" borderId="0" applyFont="0" applyFill="0" applyBorder="0" applyAlignment="0" applyProtection="0"/>
    <xf numFmtId="218" fontId="212" fillId="0" borderId="0"/>
    <xf numFmtId="342" fontId="210" fillId="0" borderId="0"/>
    <xf numFmtId="289" fontId="182" fillId="0" borderId="0" applyFont="0" applyFill="0" applyBorder="0" applyAlignment="0" applyProtection="0"/>
    <xf numFmtId="289" fontId="298" fillId="0" borderId="0"/>
    <xf numFmtId="342" fontId="6" fillId="0" borderId="0" applyFont="0" applyFill="0" applyBorder="0" applyAlignment="0" applyProtection="0"/>
    <xf numFmtId="342" fontId="210" fillId="0" borderId="0"/>
    <xf numFmtId="344" fontId="233"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289" fontId="182" fillId="0" borderId="0" applyFont="0" applyFill="0" applyBorder="0" applyAlignment="0" applyProtection="0"/>
    <xf numFmtId="289" fontId="298" fillId="0" borderId="0"/>
    <xf numFmtId="345" fontId="233" fillId="0" borderId="0"/>
    <xf numFmtId="346" fontId="233" fillId="0" borderId="0"/>
    <xf numFmtId="340" fontId="233" fillId="0" borderId="0"/>
    <xf numFmtId="289" fontId="298" fillId="0" borderId="0"/>
    <xf numFmtId="344" fontId="233" fillId="0" borderId="0"/>
    <xf numFmtId="342" fontId="6" fillId="0" borderId="0" applyFont="0" applyFill="0" applyBorder="0" applyAlignment="0" applyProtection="0"/>
    <xf numFmtId="342" fontId="210" fillId="0" borderId="0"/>
    <xf numFmtId="342" fontId="210" fillId="0" borderId="0"/>
    <xf numFmtId="334" fontId="4" fillId="0" borderId="0" applyFont="0" applyFill="0" applyBorder="0" applyAlignment="0" applyProtection="0"/>
    <xf numFmtId="334" fontId="105" fillId="0" borderId="0"/>
    <xf numFmtId="334" fontId="4" fillId="0" borderId="0" applyFont="0" applyFill="0" applyBorder="0" applyAlignment="0" applyProtection="0"/>
    <xf numFmtId="334" fontId="105" fillId="0" borderId="0"/>
    <xf numFmtId="334" fontId="4" fillId="0" borderId="0" applyFont="0" applyFill="0" applyBorder="0" applyAlignment="0" applyProtection="0"/>
    <xf numFmtId="334" fontId="105" fillId="0" borderId="0"/>
    <xf numFmtId="289" fontId="298" fillId="0" borderId="0"/>
    <xf numFmtId="342" fontId="210" fillId="0" borderId="0"/>
    <xf numFmtId="340" fontId="233" fillId="0" borderId="0"/>
    <xf numFmtId="340" fontId="233" fillId="0" borderId="0"/>
    <xf numFmtId="342" fontId="210" fillId="0" borderId="0"/>
    <xf numFmtId="342" fontId="210" fillId="0" borderId="0"/>
    <xf numFmtId="342" fontId="210" fillId="0" borderId="0"/>
    <xf numFmtId="342" fontId="210" fillId="0" borderId="0"/>
    <xf numFmtId="342" fontId="210" fillId="0" borderId="0"/>
    <xf numFmtId="331" fontId="105" fillId="0" borderId="0"/>
    <xf numFmtId="333" fontId="105" fillId="0" borderId="0"/>
    <xf numFmtId="333" fontId="4" fillId="0" borderId="0" applyFont="0" applyFill="0" applyBorder="0" applyAlignment="0" applyProtection="0"/>
    <xf numFmtId="333" fontId="105" fillId="0" borderId="0"/>
    <xf numFmtId="333" fontId="105" fillId="0" borderId="0"/>
    <xf numFmtId="333" fontId="105" fillId="0" borderId="0"/>
    <xf numFmtId="333" fontId="105" fillId="0" borderId="0"/>
    <xf numFmtId="333" fontId="4" fillId="0" borderId="0" applyFont="0" applyFill="0" applyBorder="0" applyAlignment="0" applyProtection="0"/>
    <xf numFmtId="333" fontId="105" fillId="0" borderId="0"/>
    <xf numFmtId="333" fontId="105" fillId="0" borderId="0"/>
    <xf numFmtId="333" fontId="105" fillId="0" borderId="0"/>
    <xf numFmtId="332" fontId="210" fillId="0" borderId="0"/>
    <xf numFmtId="334" fontId="105" fillId="0" borderId="0"/>
    <xf numFmtId="332" fontId="210" fillId="0" borderId="0"/>
    <xf numFmtId="332" fontId="210" fillId="0" borderId="0"/>
    <xf numFmtId="332" fontId="210" fillId="0" borderId="0"/>
    <xf numFmtId="332" fontId="210" fillId="0" borderId="0"/>
    <xf numFmtId="332" fontId="6" fillId="0" borderId="0" applyFont="0" applyFill="0" applyBorder="0" applyAlignment="0" applyProtection="0"/>
    <xf numFmtId="332" fontId="210" fillId="0" borderId="0"/>
    <xf numFmtId="332" fontId="210" fillId="0" borderId="0"/>
    <xf numFmtId="333" fontId="4" fillId="0" borderId="0" applyFont="0" applyFill="0" applyBorder="0" applyAlignment="0" applyProtection="0"/>
    <xf numFmtId="333" fontId="105" fillId="0" borderId="0"/>
    <xf numFmtId="333" fontId="4" fillId="0" borderId="0" applyFont="0" applyFill="0" applyBorder="0" applyAlignment="0" applyProtection="0"/>
    <xf numFmtId="333" fontId="105" fillId="0" borderId="0"/>
    <xf numFmtId="333" fontId="4" fillId="0" borderId="0" applyFont="0" applyFill="0" applyBorder="0" applyAlignment="0" applyProtection="0"/>
    <xf numFmtId="333" fontId="105" fillId="0" borderId="0"/>
    <xf numFmtId="332" fontId="210" fillId="0" borderId="0"/>
    <xf numFmtId="332" fontId="210" fillId="0" borderId="0"/>
    <xf numFmtId="332" fontId="210" fillId="0" borderId="0"/>
    <xf numFmtId="332" fontId="210" fillId="0" borderId="0"/>
    <xf numFmtId="332" fontId="210" fillId="0" borderId="0"/>
    <xf numFmtId="332" fontId="210" fillId="0" borderId="0"/>
    <xf numFmtId="333" fontId="4" fillId="0" borderId="0" applyFont="0" applyFill="0" applyBorder="0" applyAlignment="0" applyProtection="0"/>
    <xf numFmtId="333" fontId="105" fillId="0" borderId="0"/>
    <xf numFmtId="334" fontId="4" fillId="0" borderId="0" applyFont="0" applyFill="0" applyBorder="0" applyAlignment="0" applyProtection="0"/>
    <xf numFmtId="334" fontId="105" fillId="0" borderId="0"/>
    <xf numFmtId="340" fontId="233" fillId="0" borderId="0"/>
    <xf numFmtId="0" fontId="299" fillId="0" borderId="0">
      <alignment vertical="center"/>
    </xf>
    <xf numFmtId="0" fontId="300" fillId="0" borderId="0">
      <alignment horizontal="center" vertical="center"/>
    </xf>
    <xf numFmtId="49" fontId="50" fillId="0" borderId="219" applyNumberFormat="0" applyAlignment="0"/>
    <xf numFmtId="49" fontId="219" fillId="0" borderId="219"/>
    <xf numFmtId="0" fontId="236" fillId="0" borderId="0">
      <alignment vertical="center"/>
    </xf>
    <xf numFmtId="348" fontId="301" fillId="0" borderId="3">
      <alignment vertical="center"/>
    </xf>
    <xf numFmtId="0" fontId="284" fillId="0" borderId="0">
      <alignment horizontal="centerContinuous" vertical="center"/>
    </xf>
    <xf numFmtId="4" fontId="38" fillId="0" borderId="0">
      <protection locked="0"/>
    </xf>
    <xf numFmtId="4" fontId="223" fillId="0" borderId="0">
      <protection locked="0"/>
    </xf>
    <xf numFmtId="4" fontId="38" fillId="0" borderId="0">
      <protection locked="0"/>
    </xf>
    <xf numFmtId="4" fontId="223" fillId="0" borderId="0">
      <protection locked="0"/>
    </xf>
    <xf numFmtId="4" fontId="268" fillId="0" borderId="0"/>
    <xf numFmtId="373" fontId="5" fillId="0" borderId="0">
      <protection locked="0"/>
    </xf>
    <xf numFmtId="373" fontId="214" fillId="0" borderId="0">
      <protection locked="0"/>
    </xf>
    <xf numFmtId="373" fontId="5" fillId="0" borderId="0">
      <protection locked="0"/>
    </xf>
    <xf numFmtId="373" fontId="214" fillId="0" borderId="0">
      <protection locked="0"/>
    </xf>
    <xf numFmtId="3" fontId="268" fillId="0" borderId="0"/>
    <xf numFmtId="0" fontId="218" fillId="0" borderId="0">
      <alignment vertical="center" shrinkToFit="1"/>
    </xf>
    <xf numFmtId="232" fontId="234" fillId="0" borderId="0">
      <alignment horizontal="centerContinuous"/>
    </xf>
    <xf numFmtId="0" fontId="210" fillId="0" borderId="0">
      <alignment vertical="center"/>
    </xf>
    <xf numFmtId="0" fontId="302" fillId="0" borderId="0">
      <alignment horizontal="centerContinuous" vertical="center"/>
    </xf>
    <xf numFmtId="0" fontId="303" fillId="0" borderId="226">
      <alignment vertical="center"/>
    </xf>
    <xf numFmtId="0" fontId="210" fillId="0" borderId="9">
      <alignment horizontal="distributed" vertical="top" wrapText="1"/>
    </xf>
    <xf numFmtId="176" fontId="304" fillId="0" borderId="0">
      <alignment vertical="center"/>
    </xf>
    <xf numFmtId="348" fontId="305" fillId="0" borderId="3">
      <alignment vertical="center"/>
    </xf>
    <xf numFmtId="348" fontId="306" fillId="0" borderId="3">
      <alignment vertical="center"/>
    </xf>
    <xf numFmtId="348" fontId="306" fillId="0" borderId="3">
      <alignment vertical="center"/>
    </xf>
    <xf numFmtId="348" fontId="306" fillId="0" borderId="3">
      <alignment vertical="center"/>
    </xf>
    <xf numFmtId="0" fontId="307" fillId="0" borderId="0">
      <alignment vertical="center"/>
    </xf>
    <xf numFmtId="348" fontId="308" fillId="0" borderId="3">
      <alignment vertical="center"/>
    </xf>
    <xf numFmtId="234" fontId="290" fillId="0" borderId="0">
      <alignment horizontal="centerContinuous"/>
    </xf>
    <xf numFmtId="348" fontId="309" fillId="0" borderId="3">
      <alignment vertical="center"/>
    </xf>
    <xf numFmtId="348" fontId="105" fillId="0" borderId="3">
      <alignment vertical="center"/>
      <protection locked="0"/>
    </xf>
    <xf numFmtId="228" fontId="310" fillId="0" borderId="0">
      <alignment vertical="center"/>
    </xf>
    <xf numFmtId="0" fontId="311" fillId="0" borderId="0">
      <alignment vertical="center"/>
      <protection locked="0"/>
    </xf>
    <xf numFmtId="0" fontId="312" fillId="0" borderId="3">
      <alignment horizontal="distributed" vertical="center" wrapText="1"/>
    </xf>
    <xf numFmtId="0" fontId="210" fillId="0" borderId="0"/>
    <xf numFmtId="226" fontId="223"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226" fontId="69" fillId="0" borderId="0">
      <protection locked="0"/>
    </xf>
    <xf numFmtId="226" fontId="223"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226" fontId="69" fillId="0" borderId="0">
      <protection locked="0"/>
    </xf>
    <xf numFmtId="226" fontId="223"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226" fontId="223" fillId="0" borderId="0">
      <protection locked="0"/>
    </xf>
    <xf numFmtId="41" fontId="105" fillId="0" borderId="0"/>
    <xf numFmtId="176" fontId="210" fillId="0" borderId="0">
      <alignment vertical="center"/>
    </xf>
    <xf numFmtId="176" fontId="215" fillId="0" borderId="4">
      <alignment vertical="center"/>
    </xf>
    <xf numFmtId="235" fontId="210" fillId="45" borderId="0">
      <alignment horizontal="right"/>
    </xf>
    <xf numFmtId="40" fontId="210" fillId="0" borderId="20"/>
    <xf numFmtId="179" fontId="211" fillId="0" borderId="0"/>
    <xf numFmtId="180" fontId="211" fillId="0" borderId="0"/>
    <xf numFmtId="181" fontId="211" fillId="0" borderId="0"/>
    <xf numFmtId="176" fontId="21" fillId="0" borderId="206" applyFont="0" applyFill="0" applyBorder="0" applyAlignment="0" applyProtection="0">
      <alignment vertical="center"/>
    </xf>
    <xf numFmtId="176" fontId="254" fillId="0" borderId="206">
      <alignment vertical="center"/>
    </xf>
    <xf numFmtId="176" fontId="21" fillId="0" borderId="206" applyFont="0" applyFill="0" applyBorder="0" applyAlignment="0" applyProtection="0">
      <alignment vertical="center"/>
    </xf>
    <xf numFmtId="176" fontId="254" fillId="0" borderId="206">
      <alignment vertical="center"/>
    </xf>
    <xf numFmtId="182" fontId="211" fillId="0" borderId="0"/>
    <xf numFmtId="0" fontId="313" fillId="0" borderId="0">
      <alignment horizontal="center" vertical="center"/>
    </xf>
    <xf numFmtId="226" fontId="223"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226" fontId="69" fillId="0" borderId="0">
      <protection locked="0"/>
    </xf>
    <xf numFmtId="226" fontId="223"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226" fontId="69" fillId="0" borderId="0">
      <protection locked="0"/>
    </xf>
    <xf numFmtId="226" fontId="223"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0" fontId="4" fillId="0" borderId="0">
      <protection locked="0"/>
    </xf>
    <xf numFmtId="0" fontId="105" fillId="0" borderId="0">
      <protection locked="0"/>
    </xf>
    <xf numFmtId="226" fontId="223" fillId="0" borderId="0">
      <protection locked="0"/>
    </xf>
    <xf numFmtId="42" fontId="4" fillId="0" borderId="0" applyFont="0" applyFill="0" applyBorder="0" applyAlignment="0" applyProtection="0"/>
    <xf numFmtId="42" fontId="105" fillId="0" borderId="0"/>
    <xf numFmtId="42" fontId="105" fillId="0" borderId="0"/>
    <xf numFmtId="42" fontId="4" fillId="0" borderId="0" applyFont="0" applyFill="0" applyBorder="0" applyAlignment="0" applyProtection="0"/>
    <xf numFmtId="42" fontId="105" fillId="0" borderId="0"/>
    <xf numFmtId="0" fontId="210" fillId="0" borderId="0"/>
    <xf numFmtId="0" fontId="317" fillId="0" borderId="0"/>
    <xf numFmtId="0" fontId="4" fillId="0" borderId="0"/>
    <xf numFmtId="0" fontId="5" fillId="0" borderId="0"/>
    <xf numFmtId="0" fontId="6" fillId="0" borderId="0"/>
    <xf numFmtId="41" fontId="2" fillId="0" borderId="0" applyFont="0" applyFill="0" applyBorder="0" applyAlignment="0" applyProtection="0"/>
    <xf numFmtId="0" fontId="143" fillId="0" borderId="0"/>
  </cellStyleXfs>
  <cellXfs count="574">
    <xf numFmtId="0" fontId="0" fillId="0" borderId="0" xfId="0">
      <alignment vertical="center"/>
    </xf>
    <xf numFmtId="217" fontId="18" fillId="0" borderId="26" xfId="2938" applyNumberFormat="1" applyFont="1" applyBorder="1" applyAlignment="1">
      <alignment vertical="center"/>
    </xf>
    <xf numFmtId="41" fontId="94" fillId="0" borderId="28" xfId="3001" applyFont="1" applyBorder="1" applyAlignment="1">
      <alignment horizontal="centerContinuous" vertical="center"/>
    </xf>
    <xf numFmtId="0" fontId="95" fillId="0" borderId="19" xfId="3001" applyNumberFormat="1" applyFont="1" applyBorder="1" applyAlignment="1">
      <alignment vertical="center"/>
    </xf>
    <xf numFmtId="41" fontId="96" fillId="0" borderId="9" xfId="3001" applyFont="1" applyBorder="1" applyAlignment="1">
      <alignment horizontal="center" vertical="center"/>
    </xf>
    <xf numFmtId="0" fontId="0" fillId="0" borderId="0" xfId="0" applyAlignment="1">
      <alignment horizontal="center" vertical="center"/>
    </xf>
    <xf numFmtId="41" fontId="0" fillId="0" borderId="0" xfId="0" applyNumberFormat="1">
      <alignment vertical="center"/>
    </xf>
    <xf numFmtId="196" fontId="0" fillId="0" borderId="0" xfId="0" applyNumberFormat="1">
      <alignment vertical="center"/>
    </xf>
    <xf numFmtId="20" fontId="18" fillId="0" borderId="6" xfId="2938" applyNumberFormat="1" applyFont="1" applyBorder="1" applyAlignment="1">
      <alignment horizontal="center" vertical="center"/>
    </xf>
    <xf numFmtId="0" fontId="18" fillId="0" borderId="5" xfId="2938" quotePrefix="1" applyFont="1" applyBorder="1" applyAlignment="1">
      <alignment horizontal="center" vertical="center"/>
    </xf>
    <xf numFmtId="0" fontId="18" fillId="0" borderId="6" xfId="2938" applyFont="1" applyBorder="1" applyAlignment="1">
      <alignment vertical="center"/>
    </xf>
    <xf numFmtId="0" fontId="18" fillId="0" borderId="6" xfId="2938" applyFont="1" applyBorder="1" applyAlignment="1">
      <alignment horizontal="center" vertical="center"/>
    </xf>
    <xf numFmtId="0" fontId="18" fillId="0" borderId="7" xfId="2938" applyFont="1" applyBorder="1" applyAlignment="1">
      <alignment horizontal="center" vertical="center"/>
    </xf>
    <xf numFmtId="217" fontId="18" fillId="0" borderId="0" xfId="2938" applyNumberFormat="1" applyFont="1" applyAlignment="1">
      <alignment vertical="center"/>
    </xf>
    <xf numFmtId="0" fontId="18" fillId="0" borderId="2" xfId="2938" quotePrefix="1" applyFont="1" applyBorder="1" applyAlignment="1">
      <alignment horizontal="center" vertical="center"/>
    </xf>
    <xf numFmtId="0" fontId="18" fillId="0" borderId="4" xfId="2938" applyFont="1" applyBorder="1" applyAlignment="1">
      <alignment vertical="center"/>
    </xf>
    <xf numFmtId="0" fontId="18" fillId="0" borderId="4" xfId="2938" applyFont="1" applyBorder="1" applyAlignment="1">
      <alignment horizontal="center" vertical="center" shrinkToFit="1"/>
    </xf>
    <xf numFmtId="41" fontId="101" fillId="0" borderId="12" xfId="3001" applyFont="1" applyBorder="1" applyAlignment="1">
      <alignment horizontal="center" vertical="center"/>
    </xf>
    <xf numFmtId="41" fontId="96" fillId="0" borderId="3" xfId="3007" applyFont="1" applyBorder="1" applyAlignment="1">
      <alignment horizontal="center" vertical="center"/>
    </xf>
    <xf numFmtId="0" fontId="18" fillId="0" borderId="3" xfId="2938" applyFont="1" applyBorder="1" applyAlignment="1">
      <alignment horizontal="center" vertical="center" shrinkToFit="1"/>
    </xf>
    <xf numFmtId="0" fontId="18" fillId="0" borderId="3" xfId="2938" quotePrefix="1" applyFont="1" applyBorder="1" applyAlignment="1">
      <alignment horizontal="left" vertical="center"/>
    </xf>
    <xf numFmtId="0" fontId="18" fillId="0" borderId="3" xfId="2938" applyFont="1" applyBorder="1" applyAlignment="1">
      <alignment horizontal="center" vertical="center"/>
    </xf>
    <xf numFmtId="0" fontId="18" fillId="0" borderId="4" xfId="2938" applyFont="1" applyBorder="1" applyAlignment="1">
      <alignment horizontal="center" vertical="center"/>
    </xf>
    <xf numFmtId="0" fontId="18" fillId="0" borderId="26" xfId="2938" applyFont="1" applyBorder="1" applyAlignment="1">
      <alignment vertical="center"/>
    </xf>
    <xf numFmtId="217" fontId="18" fillId="0" borderId="3" xfId="2938" applyNumberFormat="1" applyFont="1" applyBorder="1" applyAlignment="1">
      <alignment vertical="center"/>
    </xf>
    <xf numFmtId="49" fontId="18" fillId="0" borderId="3" xfId="2938" applyNumberFormat="1" applyFont="1" applyBorder="1" applyAlignment="1">
      <alignment vertical="center"/>
    </xf>
    <xf numFmtId="0" fontId="2" fillId="11" borderId="37" xfId="0" applyFont="1" applyFill="1" applyBorder="1" applyAlignment="1">
      <alignment horizontal="center" vertical="center"/>
    </xf>
    <xf numFmtId="189" fontId="18" fillId="0" borderId="6" xfId="2938" applyNumberFormat="1" applyFont="1" applyBorder="1" applyAlignment="1">
      <alignment vertical="center"/>
    </xf>
    <xf numFmtId="0" fontId="2" fillId="0" borderId="190" xfId="0" applyFont="1" applyBorder="1" applyAlignment="1">
      <alignment horizontal="center" vertical="center"/>
    </xf>
    <xf numFmtId="0" fontId="207" fillId="0" borderId="3" xfId="2938" applyFont="1" applyBorder="1" applyAlignment="1">
      <alignment horizontal="center" vertical="center"/>
    </xf>
    <xf numFmtId="0" fontId="18" fillId="0" borderId="7" xfId="2938" applyFont="1" applyBorder="1" applyAlignment="1">
      <alignment vertical="center"/>
    </xf>
    <xf numFmtId="0" fontId="2" fillId="0" borderId="191" xfId="0" applyFont="1" applyBorder="1">
      <alignment vertical="center"/>
    </xf>
    <xf numFmtId="0" fontId="18" fillId="0" borderId="3" xfId="2938" applyFont="1" applyBorder="1" applyAlignment="1">
      <alignment vertical="center"/>
    </xf>
    <xf numFmtId="0" fontId="18" fillId="0" borderId="3" xfId="0" applyFont="1" applyBorder="1" applyAlignment="1">
      <alignment horizontal="center" vertical="center" wrapText="1"/>
    </xf>
    <xf numFmtId="0" fontId="18" fillId="0" borderId="3" xfId="0" applyFont="1" applyBorder="1" applyAlignment="1">
      <alignment horizontal="center" vertical="center"/>
    </xf>
    <xf numFmtId="189" fontId="18" fillId="0" borderId="3" xfId="2938" applyNumberFormat="1" applyFont="1" applyBorder="1" applyAlignment="1">
      <alignment vertical="center"/>
    </xf>
    <xf numFmtId="0" fontId="18" fillId="0" borderId="6" xfId="0" applyFont="1" applyBorder="1" applyAlignment="1">
      <alignment horizontal="center" vertical="center"/>
    </xf>
    <xf numFmtId="0" fontId="0" fillId="0" borderId="26" xfId="0" applyBorder="1">
      <alignment vertical="center"/>
    </xf>
    <xf numFmtId="0" fontId="0" fillId="0" borderId="146" xfId="0" applyBorder="1">
      <alignment vertical="center"/>
    </xf>
    <xf numFmtId="0" fontId="18" fillId="0" borderId="3" xfId="2938" quotePrefix="1" applyFont="1" applyBorder="1" applyAlignment="1">
      <alignment vertical="center"/>
    </xf>
    <xf numFmtId="2" fontId="18" fillId="0" borderId="3" xfId="2938" applyNumberFormat="1" applyFont="1" applyBorder="1" applyAlignment="1">
      <alignment vertical="center"/>
    </xf>
    <xf numFmtId="1" fontId="18" fillId="0" borderId="3" xfId="2938" applyNumberFormat="1" applyFont="1" applyBorder="1" applyAlignment="1">
      <alignment vertical="center"/>
    </xf>
    <xf numFmtId="195" fontId="18" fillId="0" borderId="3" xfId="2938" applyNumberFormat="1" applyFont="1" applyBorder="1" applyAlignment="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18" fillId="0" borderId="6" xfId="2938" quotePrefix="1" applyFont="1" applyBorder="1" applyAlignment="1">
      <alignment vertical="center"/>
    </xf>
    <xf numFmtId="0" fontId="18" fillId="0" borderId="26" xfId="0" applyFont="1" applyBorder="1" applyAlignment="1">
      <alignment horizontal="center" vertical="center"/>
    </xf>
    <xf numFmtId="0" fontId="18" fillId="0" borderId="3" xfId="2938" applyFont="1" applyBorder="1" applyAlignment="1">
      <alignment horizontal="left" vertical="center"/>
    </xf>
    <xf numFmtId="20" fontId="18" fillId="0" borderId="3" xfId="2938" applyNumberFormat="1" applyFont="1" applyBorder="1" applyAlignment="1">
      <alignment horizontal="center" vertical="center"/>
    </xf>
    <xf numFmtId="204" fontId="18" fillId="0" borderId="3" xfId="2938" applyNumberFormat="1" applyFont="1" applyBorder="1" applyAlignment="1">
      <alignment vertical="center"/>
    </xf>
    <xf numFmtId="0" fontId="2" fillId="0" borderId="191" xfId="0" applyFont="1" applyBorder="1" applyAlignment="1">
      <alignment horizontal="center" vertical="center"/>
    </xf>
    <xf numFmtId="14" fontId="18" fillId="0" borderId="3" xfId="2938" applyNumberFormat="1" applyFont="1" applyBorder="1" applyAlignment="1">
      <alignment vertical="center"/>
    </xf>
    <xf numFmtId="41" fontId="2" fillId="0" borderId="229" xfId="0" applyNumberFormat="1" applyFont="1" applyBorder="1">
      <alignment vertical="center"/>
    </xf>
    <xf numFmtId="41" fontId="2" fillId="0" borderId="229" xfId="3007" applyFont="1" applyBorder="1">
      <alignment vertical="center"/>
    </xf>
    <xf numFmtId="0" fontId="2" fillId="0" borderId="229" xfId="0" applyFont="1" applyBorder="1">
      <alignment vertical="center"/>
    </xf>
    <xf numFmtId="0" fontId="2" fillId="11" borderId="229" xfId="0" applyFont="1" applyFill="1" applyBorder="1" applyAlignment="1">
      <alignment horizontal="center" vertical="center"/>
    </xf>
    <xf numFmtId="188" fontId="0" fillId="0" borderId="0" xfId="0" applyNumberFormat="1">
      <alignment vertical="center"/>
    </xf>
    <xf numFmtId="43" fontId="0" fillId="0" borderId="0" xfId="0" applyNumberFormat="1">
      <alignment vertical="center"/>
    </xf>
    <xf numFmtId="41" fontId="2" fillId="0" borderId="229" xfId="3007" applyFont="1" applyFill="1" applyBorder="1">
      <alignment vertical="center"/>
    </xf>
    <xf numFmtId="0" fontId="18" fillId="0" borderId="233" xfId="2938" quotePrefix="1" applyFont="1" applyBorder="1" applyAlignment="1">
      <alignment horizontal="center" vertical="center"/>
    </xf>
    <xf numFmtId="0" fontId="18" fillId="0" borderId="227" xfId="2938" applyFont="1" applyBorder="1" applyAlignment="1">
      <alignment vertical="center"/>
    </xf>
    <xf numFmtId="0" fontId="18" fillId="0" borderId="228" xfId="2938" applyFont="1" applyBorder="1" applyAlignment="1">
      <alignment horizontal="center" vertical="center"/>
    </xf>
    <xf numFmtId="0" fontId="2" fillId="0" borderId="229" xfId="0" applyFont="1" applyBorder="1" applyAlignment="1">
      <alignment horizontal="center" vertical="center"/>
    </xf>
    <xf numFmtId="0" fontId="2" fillId="0" borderId="229" xfId="0" applyFont="1" applyBorder="1" applyAlignment="1">
      <alignment horizontal="center" vertical="center" shrinkToFit="1"/>
    </xf>
    <xf numFmtId="0" fontId="2" fillId="0" borderId="0" xfId="0" applyFont="1" applyAlignment="1">
      <alignment horizontal="center" vertical="center"/>
    </xf>
    <xf numFmtId="41" fontId="2" fillId="0" borderId="0" xfId="3007" applyFont="1" applyFill="1" applyBorder="1">
      <alignment vertical="center"/>
    </xf>
    <xf numFmtId="41" fontId="2" fillId="0" borderId="0" xfId="3007" applyFont="1" applyBorder="1">
      <alignment vertical="center"/>
    </xf>
    <xf numFmtId="41" fontId="2" fillId="0" borderId="0" xfId="0" applyNumberFormat="1" applyFont="1">
      <alignment vertical="center"/>
    </xf>
    <xf numFmtId="0" fontId="2" fillId="0" borderId="0" xfId="0" applyFont="1">
      <alignment vertical="center"/>
    </xf>
    <xf numFmtId="0" fontId="207" fillId="0" borderId="189" xfId="2938" applyFont="1" applyBorder="1" applyAlignment="1">
      <alignment horizontal="left" vertical="center"/>
    </xf>
    <xf numFmtId="252" fontId="96" fillId="0" borderId="229" xfId="3003" quotePrefix="1" applyNumberFormat="1" applyFont="1" applyBorder="1" applyAlignment="1">
      <alignment horizontal="centerContinuous" vertical="center"/>
    </xf>
    <xf numFmtId="252" fontId="96" fillId="0" borderId="229" xfId="3002" applyNumberFormat="1" applyFont="1" applyBorder="1" applyAlignment="1">
      <alignment horizontal="centerContinuous" vertical="center"/>
    </xf>
    <xf numFmtId="252" fontId="96" fillId="0" borderId="236" xfId="3003" quotePrefix="1" applyNumberFormat="1" applyFont="1" applyBorder="1" applyAlignment="1">
      <alignment horizontal="centerContinuous" vertical="center"/>
    </xf>
    <xf numFmtId="41" fontId="96" fillId="0" borderId="93" xfId="3001" applyFont="1" applyBorder="1" applyAlignment="1">
      <alignment horizontal="center" vertical="center"/>
    </xf>
    <xf numFmtId="41" fontId="96" fillId="0" borderId="187" xfId="3001" applyFont="1" applyBorder="1" applyAlignment="1">
      <alignment horizontal="center" vertical="center"/>
    </xf>
    <xf numFmtId="252" fontId="96" fillId="0" borderId="236" xfId="3003" applyNumberFormat="1" applyFont="1" applyBorder="1" applyAlignment="1">
      <alignment vertical="center"/>
    </xf>
    <xf numFmtId="42" fontId="97" fillId="0" borderId="237" xfId="2999" applyFont="1" applyBorder="1" applyAlignment="1">
      <alignment vertical="center"/>
    </xf>
    <xf numFmtId="252" fontId="96" fillId="0" borderId="237" xfId="3003" applyNumberFormat="1" applyFont="1" applyBorder="1" applyAlignment="1">
      <alignment horizontal="right" vertical="center"/>
    </xf>
    <xf numFmtId="41" fontId="96" fillId="0" borderId="229" xfId="3001" applyFont="1" applyBorder="1" applyAlignment="1">
      <alignment horizontal="centerContinuous" vertical="center"/>
    </xf>
    <xf numFmtId="252" fontId="96" fillId="0" borderId="236" xfId="3003" applyNumberFormat="1" applyFont="1" applyBorder="1" applyAlignment="1">
      <alignment horizontal="centerContinuous" vertical="center"/>
    </xf>
    <xf numFmtId="252" fontId="96" fillId="0" borderId="237" xfId="3003" applyNumberFormat="1" applyFont="1" applyBorder="1" applyAlignment="1">
      <alignment horizontal="centerContinuous" vertical="center"/>
    </xf>
    <xf numFmtId="252" fontId="96" fillId="0" borderId="237" xfId="3003" quotePrefix="1" applyNumberFormat="1" applyFont="1" applyBorder="1" applyAlignment="1">
      <alignment horizontal="centerContinuous" vertical="center"/>
    </xf>
    <xf numFmtId="252" fontId="96" fillId="0" borderId="237" xfId="3002" applyNumberFormat="1" applyFont="1" applyBorder="1" applyAlignment="1">
      <alignment horizontal="centerContinuous" vertical="center"/>
    </xf>
    <xf numFmtId="0" fontId="3" fillId="2" borderId="229" xfId="0" applyFont="1" applyFill="1" applyBorder="1" applyAlignment="1">
      <alignment horizontal="center" vertical="center"/>
    </xf>
    <xf numFmtId="0" fontId="18" fillId="0" borderId="3" xfId="2938" applyFont="1" applyBorder="1" applyAlignment="1">
      <alignment vertical="center" wrapText="1"/>
    </xf>
    <xf numFmtId="0" fontId="2" fillId="0" borderId="85" xfId="0" applyFont="1" applyBorder="1" applyAlignment="1">
      <alignment horizontal="center" vertical="center"/>
    </xf>
    <xf numFmtId="217" fontId="18" fillId="0" borderId="0" xfId="2938" quotePrefix="1" applyNumberFormat="1" applyFont="1" applyAlignment="1">
      <alignment vertical="center"/>
    </xf>
    <xf numFmtId="0" fontId="2" fillId="0" borderId="238" xfId="0" quotePrefix="1" applyFont="1" applyBorder="1" applyAlignment="1">
      <alignment horizontal="left" vertical="center"/>
    </xf>
    <xf numFmtId="0" fontId="0" fillId="0" borderId="4" xfId="0" applyBorder="1" applyAlignment="1">
      <alignment horizontal="center" vertical="center"/>
    </xf>
    <xf numFmtId="0" fontId="0" fillId="0" borderId="7" xfId="0" applyBorder="1" applyAlignment="1">
      <alignment horizontal="center" vertical="center"/>
    </xf>
    <xf numFmtId="0" fontId="315" fillId="0" borderId="6" xfId="0" applyFont="1" applyBorder="1" applyAlignment="1">
      <alignment horizontal="right" vertical="center"/>
    </xf>
    <xf numFmtId="0" fontId="315" fillId="0" borderId="6" xfId="0" applyFont="1" applyBorder="1" applyAlignment="1">
      <alignment horizontal="center" vertical="center"/>
    </xf>
    <xf numFmtId="0" fontId="315" fillId="0" borderId="6" xfId="0" applyFont="1" applyBorder="1">
      <alignment vertical="center"/>
    </xf>
    <xf numFmtId="0" fontId="315" fillId="0" borderId="5" xfId="0" applyFont="1" applyBorder="1">
      <alignment vertical="center"/>
    </xf>
    <xf numFmtId="0" fontId="315" fillId="0" borderId="3" xfId="0" applyFont="1" applyBorder="1" applyAlignment="1">
      <alignment horizontal="right" vertical="center"/>
    </xf>
    <xf numFmtId="0" fontId="315" fillId="0" borderId="3" xfId="0" applyFont="1" applyBorder="1" applyAlignment="1">
      <alignment horizontal="center" vertical="center"/>
    </xf>
    <xf numFmtId="0" fontId="315" fillId="0" borderId="3" xfId="0" applyFont="1" applyBorder="1">
      <alignment vertical="center"/>
    </xf>
    <xf numFmtId="0" fontId="315" fillId="0" borderId="2" xfId="0" applyFont="1" applyBorder="1">
      <alignment vertical="center"/>
    </xf>
    <xf numFmtId="0" fontId="315" fillId="0" borderId="4" xfId="0" applyFont="1" applyBorder="1" applyAlignment="1">
      <alignment horizontal="center" vertical="center"/>
    </xf>
    <xf numFmtId="0" fontId="315" fillId="0" borderId="191" xfId="0" applyFont="1" applyBorder="1" applyAlignment="1">
      <alignment horizontal="center" vertical="center"/>
    </xf>
    <xf numFmtId="0" fontId="315" fillId="0" borderId="85" xfId="0" applyFont="1" applyBorder="1" applyAlignment="1">
      <alignment horizontal="right" vertical="center"/>
    </xf>
    <xf numFmtId="0" fontId="315" fillId="0" borderId="85" xfId="0" applyFont="1" applyBorder="1" applyAlignment="1">
      <alignment horizontal="center" vertical="center"/>
    </xf>
    <xf numFmtId="0" fontId="315" fillId="0" borderId="85" xfId="0" applyFont="1" applyBorder="1">
      <alignment vertical="center"/>
    </xf>
    <xf numFmtId="0" fontId="315" fillId="0" borderId="189" xfId="0" applyFont="1" applyBorder="1">
      <alignment vertical="center"/>
    </xf>
    <xf numFmtId="0" fontId="315" fillId="0" borderId="7" xfId="0" applyFont="1" applyBorder="1" applyAlignment="1">
      <alignment horizontal="center" vertical="center"/>
    </xf>
    <xf numFmtId="0" fontId="316" fillId="0" borderId="2" xfId="0" applyFont="1" applyBorder="1">
      <alignment vertical="center"/>
    </xf>
    <xf numFmtId="0" fontId="315" fillId="0" borderId="239" xfId="0" applyFont="1" applyBorder="1" applyAlignment="1">
      <alignment horizontal="center" vertical="center"/>
    </xf>
    <xf numFmtId="0" fontId="315" fillId="0" borderId="12" xfId="0" applyFont="1" applyBorder="1" applyAlignment="1">
      <alignment horizontal="right" vertical="center"/>
    </xf>
    <xf numFmtId="0" fontId="315" fillId="0" borderId="12" xfId="0" applyFont="1" applyBorder="1" applyAlignment="1">
      <alignment horizontal="center" vertical="center"/>
    </xf>
    <xf numFmtId="0" fontId="315" fillId="0" borderId="12" xfId="0" applyFont="1" applyBorder="1">
      <alignment vertical="center"/>
    </xf>
    <xf numFmtId="0" fontId="315" fillId="0" borderId="240" xfId="0" applyFont="1" applyBorder="1">
      <alignment vertical="center"/>
    </xf>
    <xf numFmtId="0" fontId="315" fillId="0" borderId="3" xfId="3007" applyNumberFormat="1" applyFont="1" applyBorder="1" applyAlignment="1">
      <alignment horizontal="right" vertical="center"/>
    </xf>
    <xf numFmtId="0" fontId="316" fillId="0" borderId="189" xfId="0" applyFont="1" applyBorder="1">
      <alignment vertical="center"/>
    </xf>
    <xf numFmtId="218" fontId="315" fillId="0" borderId="3" xfId="0" applyNumberFormat="1" applyFont="1" applyBorder="1" applyAlignment="1">
      <alignment horizontal="right" vertical="center"/>
    </xf>
    <xf numFmtId="0" fontId="18" fillId="0" borderId="227" xfId="2938" applyFont="1" applyBorder="1" applyAlignment="1">
      <alignment horizontal="center" vertical="center"/>
    </xf>
    <xf numFmtId="0" fontId="0" fillId="0" borderId="239" xfId="0" applyBorder="1" applyAlignment="1">
      <alignment horizontal="center" vertical="center"/>
    </xf>
    <xf numFmtId="252" fontId="100" fillId="0" borderId="148" xfId="3002" applyNumberFormat="1" applyFont="1" applyBorder="1" applyAlignment="1">
      <alignment horizontal="centerContinuous" vertical="center"/>
    </xf>
    <xf numFmtId="252" fontId="96" fillId="0" borderId="148" xfId="3002" applyNumberFormat="1" applyFont="1" applyBorder="1" applyAlignment="1">
      <alignment horizontal="centerContinuous" vertical="center"/>
    </xf>
    <xf numFmtId="41" fontId="96" fillId="0" borderId="148" xfId="3001" applyFont="1" applyBorder="1" applyAlignment="1">
      <alignment vertical="center"/>
    </xf>
    <xf numFmtId="41" fontId="96" fillId="0" borderId="148" xfId="3001" applyFont="1" applyBorder="1" applyAlignment="1">
      <alignment horizontal="centerContinuous" vertical="center"/>
    </xf>
    <xf numFmtId="0" fontId="103" fillId="0" borderId="191" xfId="2938" applyFont="1" applyBorder="1" applyAlignment="1">
      <alignment horizontal="center" vertical="center"/>
    </xf>
    <xf numFmtId="0" fontId="18" fillId="0" borderId="26" xfId="2938" applyFont="1" applyBorder="1" applyAlignment="1">
      <alignment horizontal="center" vertical="center"/>
    </xf>
    <xf numFmtId="41" fontId="2" fillId="0" borderId="229" xfId="0" applyNumberFormat="1" applyFont="1" applyBorder="1" applyAlignment="1">
      <alignment horizontal="center" vertical="center"/>
    </xf>
    <xf numFmtId="0" fontId="2" fillId="0" borderId="241" xfId="0" applyFont="1" applyBorder="1" applyAlignment="1">
      <alignment horizontal="center" vertical="center"/>
    </xf>
    <xf numFmtId="41" fontId="2" fillId="0" borderId="241" xfId="3007" applyFont="1" applyFill="1" applyBorder="1">
      <alignment vertical="center"/>
    </xf>
    <xf numFmtId="41" fontId="2" fillId="0" borderId="241" xfId="3007" applyFont="1" applyBorder="1">
      <alignment vertical="center"/>
    </xf>
    <xf numFmtId="41" fontId="2" fillId="0" borderId="241" xfId="0" applyNumberFormat="1" applyFont="1" applyBorder="1">
      <alignment vertical="center"/>
    </xf>
    <xf numFmtId="0" fontId="2" fillId="0" borderId="241" xfId="0" applyFont="1" applyBorder="1" applyAlignment="1">
      <alignment horizontal="center" vertical="center" shrinkToFit="1"/>
    </xf>
    <xf numFmtId="3" fontId="315" fillId="0" borderId="3" xfId="0" applyNumberFormat="1" applyFont="1" applyBorder="1" applyAlignment="1">
      <alignment horizontal="right" vertical="center"/>
    </xf>
    <xf numFmtId="0" fontId="315" fillId="0" borderId="190" xfId="0" applyFont="1" applyBorder="1">
      <alignment vertical="center"/>
    </xf>
    <xf numFmtId="0" fontId="315" fillId="0" borderId="190" xfId="0" applyFont="1" applyBorder="1" applyAlignment="1">
      <alignment horizontal="center" vertical="center"/>
    </xf>
    <xf numFmtId="0" fontId="315" fillId="0" borderId="190" xfId="0" applyFont="1" applyBorder="1" applyAlignment="1">
      <alignment horizontal="right" vertical="center"/>
    </xf>
    <xf numFmtId="0" fontId="18" fillId="0" borderId="190" xfId="2938" applyFont="1" applyBorder="1" applyAlignment="1">
      <alignment vertical="center"/>
    </xf>
    <xf numFmtId="0" fontId="18" fillId="0" borderId="190" xfId="2938" applyFont="1" applyBorder="1" applyAlignment="1">
      <alignment horizontal="center" vertical="center"/>
    </xf>
    <xf numFmtId="0" fontId="2" fillId="0" borderId="241" xfId="0" applyFont="1" applyBorder="1">
      <alignment vertical="center"/>
    </xf>
    <xf numFmtId="41" fontId="2" fillId="0" borderId="37" xfId="0" applyNumberFormat="1" applyFont="1" applyBorder="1" applyAlignment="1">
      <alignment horizontal="left" vertical="center"/>
    </xf>
    <xf numFmtId="0" fontId="315" fillId="0" borderId="228" xfId="0" applyFont="1" applyBorder="1" applyAlignment="1">
      <alignment horizontal="center" vertical="center"/>
    </xf>
    <xf numFmtId="0" fontId="0" fillId="0" borderId="3" xfId="0" applyBorder="1" applyAlignment="1">
      <alignment horizontal="center" vertical="center"/>
    </xf>
    <xf numFmtId="0" fontId="207" fillId="0" borderId="190" xfId="2938" applyFont="1" applyBorder="1" applyAlignment="1">
      <alignment horizontal="center" vertical="center"/>
    </xf>
    <xf numFmtId="41" fontId="18" fillId="0" borderId="190" xfId="2938" applyNumberFormat="1" applyFont="1" applyBorder="1" applyAlignment="1">
      <alignment horizontal="center" vertical="center" shrinkToFit="1"/>
    </xf>
    <xf numFmtId="218" fontId="315" fillId="0" borderId="190" xfId="0" applyNumberFormat="1" applyFont="1" applyBorder="1" applyAlignment="1">
      <alignment horizontal="right" vertical="center"/>
    </xf>
    <xf numFmtId="0" fontId="2" fillId="0" borderId="0" xfId="0" applyFont="1" applyAlignment="1">
      <alignment vertical="center" shrinkToFit="1"/>
    </xf>
    <xf numFmtId="0" fontId="2" fillId="0" borderId="218" xfId="0" applyFont="1" applyBorder="1">
      <alignment vertical="center"/>
    </xf>
    <xf numFmtId="0" fontId="2" fillId="0" borderId="218" xfId="0" applyFont="1" applyBorder="1" applyAlignment="1">
      <alignment horizontal="center" vertical="center"/>
    </xf>
    <xf numFmtId="41" fontId="2" fillId="0" borderId="218" xfId="3007" applyFont="1" applyFill="1" applyBorder="1">
      <alignment vertical="center"/>
    </xf>
    <xf numFmtId="0" fontId="2" fillId="0" borderId="218" xfId="0" applyFont="1" applyBorder="1" applyAlignment="1">
      <alignment horizontal="center" vertical="center" shrinkToFit="1"/>
    </xf>
    <xf numFmtId="218" fontId="315" fillId="0" borderId="6" xfId="0" applyNumberFormat="1" applyFont="1" applyBorder="1" applyAlignment="1">
      <alignment horizontal="right" vertical="center"/>
    </xf>
    <xf numFmtId="3" fontId="315" fillId="0" borderId="6" xfId="0" applyNumberFormat="1" applyFont="1" applyBorder="1" applyAlignment="1">
      <alignment horizontal="right" vertical="center"/>
    </xf>
    <xf numFmtId="0" fontId="288" fillId="0" borderId="189" xfId="2938" applyFont="1" applyBorder="1" applyAlignment="1">
      <alignment horizontal="left" vertical="center"/>
    </xf>
    <xf numFmtId="0" fontId="288" fillId="0" borderId="190" xfId="2938" applyFont="1" applyBorder="1" applyAlignment="1">
      <alignment vertical="center"/>
    </xf>
    <xf numFmtId="41" fontId="288" fillId="0" borderId="190" xfId="2938" applyNumberFormat="1" applyFont="1" applyBorder="1" applyAlignment="1">
      <alignment horizontal="center" vertical="center"/>
    </xf>
    <xf numFmtId="0" fontId="288" fillId="0" borderId="190" xfId="2938" applyFont="1" applyBorder="1" applyAlignment="1">
      <alignment horizontal="center" vertical="center"/>
    </xf>
    <xf numFmtId="0" fontId="288" fillId="0" borderId="191" xfId="2938" applyFont="1" applyBorder="1" applyAlignment="1">
      <alignment horizontal="center" vertical="center"/>
    </xf>
    <xf numFmtId="0" fontId="288" fillId="0" borderId="2" xfId="2938" quotePrefix="1" applyFont="1" applyBorder="1" applyAlignment="1">
      <alignment horizontal="center" vertical="center"/>
    </xf>
    <xf numFmtId="0" fontId="288" fillId="0" borderId="3" xfId="2938" applyFont="1" applyBorder="1" applyAlignment="1">
      <alignment vertical="center"/>
    </xf>
    <xf numFmtId="20" fontId="288" fillId="0" borderId="3" xfId="2938" applyNumberFormat="1" applyFont="1" applyBorder="1" applyAlignment="1">
      <alignment horizontal="center" vertical="center"/>
    </xf>
    <xf numFmtId="0" fontId="288" fillId="0" borderId="3" xfId="2938" applyFont="1" applyBorder="1" applyAlignment="1">
      <alignment horizontal="center" vertical="center"/>
    </xf>
    <xf numFmtId="0" fontId="288" fillId="0" borderId="4" xfId="2938" applyFont="1" applyBorder="1" applyAlignment="1">
      <alignment horizontal="center" vertical="center" shrinkToFit="1"/>
    </xf>
    <xf numFmtId="0" fontId="288" fillId="0" borderId="4" xfId="2938" applyFont="1" applyBorder="1" applyAlignment="1">
      <alignment vertical="center"/>
    </xf>
    <xf numFmtId="0" fontId="288" fillId="0" borderId="4" xfId="2938" applyFont="1" applyBorder="1" applyAlignment="1">
      <alignment horizontal="center" vertical="center"/>
    </xf>
    <xf numFmtId="0" fontId="288" fillId="47" borderId="2" xfId="2938" quotePrefix="1" applyFont="1" applyFill="1" applyBorder="1" applyAlignment="1">
      <alignment horizontal="center" vertical="center"/>
    </xf>
    <xf numFmtId="0" fontId="288" fillId="47" borderId="4" xfId="2938" applyFont="1" applyFill="1" applyBorder="1" applyAlignment="1">
      <alignment vertical="center"/>
    </xf>
    <xf numFmtId="41" fontId="288" fillId="0" borderId="3" xfId="2938" applyNumberFormat="1" applyFont="1" applyBorder="1" applyAlignment="1">
      <alignment horizontal="center" vertical="center"/>
    </xf>
    <xf numFmtId="49" fontId="288" fillId="0" borderId="3" xfId="2938" applyNumberFormat="1" applyFont="1" applyBorder="1" applyAlignment="1">
      <alignment vertical="center"/>
    </xf>
    <xf numFmtId="0" fontId="288" fillId="0" borderId="5" xfId="2938" quotePrefix="1" applyFont="1" applyBorder="1" applyAlignment="1">
      <alignment horizontal="center" vertical="center"/>
    </xf>
    <xf numFmtId="0" fontId="288" fillId="0" borderId="6" xfId="2938" applyFont="1" applyBorder="1" applyAlignment="1">
      <alignment vertical="center"/>
    </xf>
    <xf numFmtId="20" fontId="288" fillId="0" borderId="6" xfId="2938" applyNumberFormat="1" applyFont="1" applyBorder="1" applyAlignment="1">
      <alignment horizontal="center" vertical="center"/>
    </xf>
    <xf numFmtId="0" fontId="288" fillId="0" borderId="6" xfId="2938" applyFont="1" applyBorder="1" applyAlignment="1">
      <alignment horizontal="center" vertical="center"/>
    </xf>
    <xf numFmtId="0" fontId="288" fillId="0" borderId="7" xfId="2938" applyFont="1" applyBorder="1" applyAlignment="1">
      <alignment horizontal="center" vertical="center"/>
    </xf>
    <xf numFmtId="0" fontId="2" fillId="0" borderId="85" xfId="0" applyFont="1" applyBorder="1" applyAlignment="1">
      <alignment horizontal="center" vertical="center" shrinkToFit="1"/>
    </xf>
    <xf numFmtId="0" fontId="18" fillId="0" borderId="12" xfId="2938" applyFont="1" applyBorder="1" applyAlignment="1">
      <alignment vertical="center"/>
    </xf>
    <xf numFmtId="0" fontId="315" fillId="0" borderId="228" xfId="0" applyFont="1" applyBorder="1">
      <alignment vertical="center"/>
    </xf>
    <xf numFmtId="0" fontId="315" fillId="0" borderId="243" xfId="0" applyFont="1" applyBorder="1">
      <alignment vertical="center"/>
    </xf>
    <xf numFmtId="0" fontId="315" fillId="0" borderId="239" xfId="0" applyFont="1" applyBorder="1">
      <alignment vertical="center"/>
    </xf>
    <xf numFmtId="0" fontId="315" fillId="0" borderId="34" xfId="0" applyFont="1" applyBorder="1">
      <alignment vertical="center"/>
    </xf>
    <xf numFmtId="0" fontId="315" fillId="0" borderId="244" xfId="0" applyFont="1" applyBorder="1">
      <alignment vertical="center"/>
    </xf>
    <xf numFmtId="204" fontId="18" fillId="0" borderId="227" xfId="2938" applyNumberFormat="1" applyFont="1" applyBorder="1" applyAlignment="1">
      <alignment vertical="center"/>
    </xf>
    <xf numFmtId="2" fontId="315" fillId="0" borderId="3" xfId="0" applyNumberFormat="1" applyFont="1" applyBorder="1">
      <alignment vertical="center"/>
    </xf>
    <xf numFmtId="0" fontId="315" fillId="0" borderId="5" xfId="0" applyFont="1" applyBorder="1" applyAlignment="1">
      <alignment horizontal="center" vertical="center"/>
    </xf>
    <xf numFmtId="20" fontId="18" fillId="0" borderId="3" xfId="0" applyNumberFormat="1" applyFont="1" applyBorder="1" applyAlignment="1">
      <alignment horizontal="center" vertical="center" wrapText="1"/>
    </xf>
    <xf numFmtId="0" fontId="18" fillId="0" borderId="191" xfId="2938" applyFont="1" applyBorder="1" applyAlignment="1">
      <alignment vertical="center"/>
    </xf>
    <xf numFmtId="0" fontId="315" fillId="0" borderId="191" xfId="0" applyFont="1" applyBorder="1">
      <alignment vertical="center"/>
    </xf>
    <xf numFmtId="0" fontId="315" fillId="0" borderId="4" xfId="0" applyFont="1" applyBorder="1">
      <alignment vertical="center"/>
    </xf>
    <xf numFmtId="0" fontId="315" fillId="0" borderId="7" xfId="0" applyFont="1" applyBorder="1">
      <alignment vertical="center"/>
    </xf>
    <xf numFmtId="374" fontId="317" fillId="0" borderId="197" xfId="44476" applyNumberFormat="1" applyBorder="1" applyAlignment="1">
      <alignment vertical="center" wrapText="1"/>
    </xf>
    <xf numFmtId="374" fontId="317" fillId="0" borderId="241" xfId="44476" applyNumberFormat="1" applyBorder="1" applyAlignment="1">
      <alignment vertical="center"/>
    </xf>
    <xf numFmtId="374" fontId="317" fillId="0" borderId="196" xfId="44476" applyNumberFormat="1" applyBorder="1" applyAlignment="1">
      <alignment vertical="center"/>
    </xf>
    <xf numFmtId="374" fontId="317" fillId="0" borderId="245" xfId="44476" applyNumberFormat="1" applyBorder="1" applyAlignment="1">
      <alignment vertical="center" wrapText="1"/>
    </xf>
    <xf numFmtId="374" fontId="317" fillId="0" borderId="195" xfId="44476" applyNumberFormat="1" applyBorder="1" applyAlignment="1">
      <alignment vertical="center"/>
    </xf>
    <xf numFmtId="374" fontId="317" fillId="0" borderId="246" xfId="44476" applyNumberFormat="1" applyBorder="1" applyAlignment="1">
      <alignment vertical="center"/>
    </xf>
    <xf numFmtId="374" fontId="317" fillId="51" borderId="249" xfId="44476" applyNumberFormat="1" applyFill="1" applyBorder="1" applyAlignment="1">
      <alignment horizontal="center" vertical="center" wrapText="1"/>
    </xf>
    <xf numFmtId="374" fontId="317" fillId="51" borderId="250" xfId="44476" applyNumberFormat="1" applyFill="1" applyBorder="1" applyAlignment="1">
      <alignment horizontal="center" vertical="center"/>
    </xf>
    <xf numFmtId="374" fontId="317" fillId="51" borderId="251" xfId="44476" applyNumberFormat="1" applyFill="1" applyBorder="1" applyAlignment="1">
      <alignment horizontal="center" vertical="center"/>
    </xf>
    <xf numFmtId="374" fontId="317" fillId="51" borderId="249" xfId="44476" applyNumberFormat="1" applyFill="1" applyBorder="1" applyAlignment="1">
      <alignment horizontal="center" vertical="center"/>
    </xf>
    <xf numFmtId="374" fontId="317" fillId="51" borderId="250" xfId="44476" applyNumberFormat="1" applyFill="1" applyBorder="1" applyAlignment="1">
      <alignment horizontal="center" vertical="center" wrapText="1"/>
    </xf>
    <xf numFmtId="0" fontId="2" fillId="0" borderId="189" xfId="0" applyFont="1" applyBorder="1" applyAlignment="1">
      <alignment horizontal="left" vertical="center"/>
    </xf>
    <xf numFmtId="0" fontId="2" fillId="0" borderId="190" xfId="0" applyFont="1" applyBorder="1" applyAlignment="1">
      <alignment horizontal="left" vertical="center"/>
    </xf>
    <xf numFmtId="0" fontId="317" fillId="0" borderId="241" xfId="44476" applyBorder="1" applyAlignment="1">
      <alignment vertical="center"/>
    </xf>
    <xf numFmtId="0" fontId="206" fillId="33" borderId="241" xfId="2938" applyFont="1" applyFill="1" applyBorder="1" applyAlignment="1">
      <alignment horizontal="center" vertical="center"/>
    </xf>
    <xf numFmtId="0" fontId="319" fillId="0" borderId="191" xfId="2938" applyFont="1" applyBorder="1" applyAlignment="1">
      <alignment horizontal="center" vertical="center"/>
    </xf>
    <xf numFmtId="217" fontId="320" fillId="0" borderId="26" xfId="2938" applyNumberFormat="1" applyFont="1" applyBorder="1" applyAlignment="1">
      <alignment vertical="center"/>
    </xf>
    <xf numFmtId="0" fontId="18" fillId="0" borderId="13" xfId="26137" applyFont="1" applyBorder="1">
      <alignment vertical="center"/>
    </xf>
    <xf numFmtId="0" fontId="207" fillId="3" borderId="2" xfId="2938" applyFont="1" applyFill="1" applyBorder="1" applyAlignment="1">
      <alignment horizontal="center" vertical="center"/>
    </xf>
    <xf numFmtId="0" fontId="18" fillId="3" borderId="3" xfId="2938" applyFont="1" applyFill="1" applyBorder="1" applyAlignment="1">
      <alignment vertical="center"/>
    </xf>
    <xf numFmtId="41" fontId="18" fillId="3" borderId="3" xfId="2938" applyNumberFormat="1" applyFont="1" applyFill="1" applyBorder="1" applyAlignment="1">
      <alignment horizontal="center" vertical="center"/>
    </xf>
    <xf numFmtId="0" fontId="18" fillId="3" borderId="3" xfId="2938" applyFont="1" applyFill="1" applyBorder="1" applyAlignment="1">
      <alignment horizontal="left" vertical="center"/>
    </xf>
    <xf numFmtId="0" fontId="207" fillId="0" borderId="3" xfId="23144" applyFont="1" applyBorder="1" applyAlignment="1">
      <alignment vertical="center"/>
    </xf>
    <xf numFmtId="0" fontId="319" fillId="3" borderId="4" xfId="2938" applyFont="1" applyFill="1" applyBorder="1" applyAlignment="1">
      <alignment horizontal="left" vertical="center"/>
    </xf>
    <xf numFmtId="0" fontId="18" fillId="3" borderId="3" xfId="2938" quotePrefix="1" applyFont="1" applyFill="1" applyBorder="1" applyAlignment="1">
      <alignment horizontal="left" vertical="center"/>
    </xf>
    <xf numFmtId="0" fontId="18" fillId="0" borderId="2" xfId="2938" applyFont="1" applyBorder="1" applyAlignment="1">
      <alignment horizontal="center" vertical="center"/>
    </xf>
    <xf numFmtId="217" fontId="18" fillId="0" borderId="3" xfId="2938" applyNumberFormat="1" applyFont="1" applyBorder="1" applyAlignment="1">
      <alignment horizontal="center" vertical="center"/>
    </xf>
    <xf numFmtId="0" fontId="18" fillId="0" borderId="2" xfId="2938" applyFont="1" applyBorder="1" applyAlignment="1">
      <alignment vertical="center"/>
    </xf>
    <xf numFmtId="0" fontId="104" fillId="0" borderId="0" xfId="23127">
      <alignment vertical="center"/>
    </xf>
    <xf numFmtId="0" fontId="288" fillId="0" borderId="252" xfId="2938" applyFont="1" applyBorder="1" applyAlignment="1">
      <alignment horizontal="left" vertical="center"/>
    </xf>
    <xf numFmtId="0" fontId="288" fillId="0" borderId="253" xfId="2938" applyFont="1" applyBorder="1" applyAlignment="1">
      <alignment vertical="center"/>
    </xf>
    <xf numFmtId="41" fontId="288" fillId="0" borderId="253" xfId="2938" applyNumberFormat="1" applyFont="1" applyBorder="1" applyAlignment="1">
      <alignment horizontal="center" vertical="center" shrinkToFit="1"/>
    </xf>
    <xf numFmtId="0" fontId="288" fillId="0" borderId="253" xfId="2938" applyFont="1" applyBorder="1" applyAlignment="1">
      <alignment horizontal="center" vertical="center"/>
    </xf>
    <xf numFmtId="0" fontId="321" fillId="0" borderId="254" xfId="2938" applyFont="1" applyBorder="1" applyAlignment="1">
      <alignment horizontal="center" vertical="center"/>
    </xf>
    <xf numFmtId="0" fontId="288" fillId="45" borderId="258" xfId="2938" applyFont="1" applyFill="1" applyBorder="1" applyAlignment="1">
      <alignment horizontal="center" vertical="center"/>
    </xf>
    <xf numFmtId="0" fontId="288" fillId="45" borderId="259" xfId="2938" applyFont="1" applyFill="1" applyBorder="1" applyAlignment="1">
      <alignment vertical="center"/>
    </xf>
    <xf numFmtId="41" fontId="288" fillId="45" borderId="259" xfId="2938" applyNumberFormat="1" applyFont="1" applyFill="1" applyBorder="1" applyAlignment="1">
      <alignment horizontal="center" vertical="center"/>
    </xf>
    <xf numFmtId="0" fontId="288" fillId="45" borderId="259" xfId="2938" applyFont="1" applyFill="1" applyBorder="1" applyAlignment="1">
      <alignment horizontal="left" vertical="center"/>
    </xf>
    <xf numFmtId="0" fontId="288" fillId="0" borderId="259" xfId="38255" applyFont="1" applyBorder="1" applyAlignment="1" applyProtection="1">
      <alignment vertical="center"/>
    </xf>
    <xf numFmtId="0" fontId="321" fillId="45" borderId="260" xfId="2938" applyFont="1" applyFill="1" applyBorder="1" applyAlignment="1">
      <alignment horizontal="left" vertical="center"/>
    </xf>
    <xf numFmtId="0" fontId="288" fillId="0" borderId="258" xfId="2938" quotePrefix="1" applyFont="1" applyBorder="1" applyAlignment="1">
      <alignment horizontal="center" vertical="center"/>
    </xf>
    <xf numFmtId="0" fontId="288" fillId="0" borderId="259" xfId="2938" applyFont="1" applyBorder="1" applyAlignment="1">
      <alignment vertical="center"/>
    </xf>
    <xf numFmtId="20" fontId="288" fillId="0" borderId="259" xfId="2938" applyNumberFormat="1" applyFont="1" applyBorder="1" applyAlignment="1">
      <alignment horizontal="center" vertical="center"/>
    </xf>
    <xf numFmtId="0" fontId="288" fillId="45" borderId="259" xfId="2938" quotePrefix="1" applyFont="1" applyFill="1" applyBorder="1" applyAlignment="1">
      <alignment horizontal="left" vertical="center"/>
    </xf>
    <xf numFmtId="218" fontId="288" fillId="0" borderId="259" xfId="2938" applyNumberFormat="1" applyFont="1" applyBorder="1" applyAlignment="1">
      <alignment vertical="center"/>
    </xf>
    <xf numFmtId="0" fontId="288" fillId="45" borderId="259" xfId="2938" applyFont="1" applyFill="1" applyBorder="1" applyAlignment="1">
      <alignment horizontal="center" vertical="center"/>
    </xf>
    <xf numFmtId="0" fontId="288" fillId="0" borderId="260" xfId="2938" applyFont="1" applyBorder="1" applyAlignment="1">
      <alignment horizontal="center" vertical="center"/>
    </xf>
    <xf numFmtId="0" fontId="18" fillId="3" borderId="3" xfId="2938" applyFont="1" applyFill="1" applyBorder="1" applyAlignment="1">
      <alignment horizontal="right" vertical="center"/>
    </xf>
    <xf numFmtId="0" fontId="207" fillId="0" borderId="3" xfId="23144" applyFont="1" applyBorder="1" applyAlignment="1">
      <alignment horizontal="center" vertical="center"/>
    </xf>
    <xf numFmtId="0" fontId="207" fillId="3" borderId="3" xfId="2938" applyFont="1" applyFill="1" applyBorder="1" applyAlignment="1">
      <alignment horizontal="center" vertical="center"/>
    </xf>
    <xf numFmtId="204" fontId="288" fillId="0" borderId="3" xfId="2938" applyNumberFormat="1" applyFont="1" applyBorder="1" applyAlignment="1">
      <alignment vertical="center"/>
    </xf>
    <xf numFmtId="0" fontId="18" fillId="0" borderId="3" xfId="2938" applyFont="1" applyBorder="1" applyAlignment="1">
      <alignment horizontal="right" vertical="center"/>
    </xf>
    <xf numFmtId="217" fontId="18" fillId="0" borderId="3" xfId="2938" applyNumberFormat="1" applyFont="1" applyBorder="1" applyAlignment="1">
      <alignment horizontal="right" vertical="center"/>
    </xf>
    <xf numFmtId="0" fontId="18" fillId="0" borderId="6" xfId="2938" applyFont="1" applyBorder="1" applyAlignment="1">
      <alignment horizontal="center" vertical="center" shrinkToFit="1"/>
    </xf>
    <xf numFmtId="0" fontId="2" fillId="0" borderId="6" xfId="0" applyFont="1" applyBorder="1">
      <alignment vertical="center"/>
    </xf>
    <xf numFmtId="0" fontId="288" fillId="0" borderId="261" xfId="2938" applyFont="1" applyBorder="1" applyAlignment="1">
      <alignment horizontal="center" vertical="center"/>
    </xf>
    <xf numFmtId="0" fontId="207" fillId="0" borderId="4" xfId="23144" applyFont="1" applyBorder="1" applyAlignment="1">
      <alignment vertical="center"/>
    </xf>
    <xf numFmtId="204" fontId="18" fillId="0" borderId="3" xfId="2938" applyNumberFormat="1" applyFont="1" applyBorder="1" applyAlignment="1">
      <alignment horizontal="right" vertical="center"/>
    </xf>
    <xf numFmtId="376" fontId="18" fillId="0" borderId="3" xfId="2938" applyNumberFormat="1" applyFont="1" applyBorder="1" applyAlignment="1">
      <alignment vertical="center"/>
    </xf>
    <xf numFmtId="0" fontId="18" fillId="3" borderId="6" xfId="2938" applyFont="1" applyFill="1" applyBorder="1" applyAlignment="1">
      <alignment horizontal="right" vertical="center"/>
    </xf>
    <xf numFmtId="0" fontId="207" fillId="3" borderId="6" xfId="2938" applyFont="1" applyFill="1" applyBorder="1" applyAlignment="1">
      <alignment horizontal="center" vertical="center"/>
    </xf>
    <xf numFmtId="0" fontId="18" fillId="0" borderId="3" xfId="26137" applyFont="1" applyBorder="1" applyAlignment="1">
      <alignment horizontal="left" vertical="center"/>
    </xf>
    <xf numFmtId="0" fontId="2" fillId="0" borderId="3" xfId="0" applyFont="1" applyBorder="1">
      <alignment vertical="center"/>
    </xf>
    <xf numFmtId="0" fontId="104" fillId="0" borderId="6" xfId="23127" applyBorder="1">
      <alignment vertical="center"/>
    </xf>
    <xf numFmtId="0" fontId="288" fillId="0" borderId="231" xfId="2938" quotePrefix="1" applyFont="1" applyBorder="1" applyAlignment="1">
      <alignment vertical="center"/>
    </xf>
    <xf numFmtId="0" fontId="104" fillId="0" borderId="3" xfId="23127" applyBorder="1">
      <alignment vertical="center"/>
    </xf>
    <xf numFmtId="0" fontId="18" fillId="0" borderId="5" xfId="2938" applyFont="1" applyBorder="1" applyAlignment="1">
      <alignment horizontal="center" vertical="center"/>
    </xf>
    <xf numFmtId="204" fontId="18" fillId="0" borderId="6" xfId="2938" applyNumberFormat="1" applyFont="1" applyBorder="1" applyAlignment="1">
      <alignment vertical="center"/>
    </xf>
    <xf numFmtId="0" fontId="18" fillId="0" borderId="240" xfId="2938" quotePrefix="1" applyFont="1" applyBorder="1" applyAlignment="1">
      <alignment horizontal="center" vertical="center"/>
    </xf>
    <xf numFmtId="0" fontId="18" fillId="3" borderId="12" xfId="2938" applyFont="1" applyFill="1" applyBorder="1" applyAlignment="1">
      <alignment horizontal="right" vertical="center"/>
    </xf>
    <xf numFmtId="0" fontId="18" fillId="0" borderId="239" xfId="2938" applyFont="1" applyBorder="1" applyAlignment="1">
      <alignment horizontal="center" vertical="center"/>
    </xf>
    <xf numFmtId="217" fontId="18" fillId="3" borderId="3" xfId="2938" applyNumberFormat="1" applyFont="1" applyFill="1" applyBorder="1" applyAlignment="1">
      <alignment horizontal="right" vertical="center"/>
    </xf>
    <xf numFmtId="217" fontId="18" fillId="3" borderId="12" xfId="2938" applyNumberFormat="1" applyFont="1" applyFill="1" applyBorder="1" applyAlignment="1">
      <alignment horizontal="right" vertical="center"/>
    </xf>
    <xf numFmtId="0" fontId="319" fillId="3" borderId="228" xfId="2938" applyFont="1" applyFill="1" applyBorder="1" applyAlignment="1">
      <alignment horizontal="left" vertical="center"/>
    </xf>
    <xf numFmtId="0" fontId="207" fillId="3" borderId="233" xfId="2938" applyFont="1" applyFill="1" applyBorder="1" applyAlignment="1">
      <alignment horizontal="center" vertical="center"/>
    </xf>
    <xf numFmtId="0" fontId="18" fillId="3" borderId="227" xfId="2938" applyFont="1" applyFill="1" applyBorder="1" applyAlignment="1">
      <alignment vertical="center"/>
    </xf>
    <xf numFmtId="41" fontId="18" fillId="3" borderId="227" xfId="2938" applyNumberFormat="1" applyFont="1" applyFill="1" applyBorder="1" applyAlignment="1">
      <alignment horizontal="center" vertical="center"/>
    </xf>
    <xf numFmtId="0" fontId="18" fillId="0" borderId="227" xfId="2938" applyFont="1" applyBorder="1" applyAlignment="1">
      <alignment horizontal="left" vertical="center"/>
    </xf>
    <xf numFmtId="0" fontId="18" fillId="3" borderId="227" xfId="2938" applyFont="1" applyFill="1" applyBorder="1" applyAlignment="1">
      <alignment horizontal="right" vertical="center"/>
    </xf>
    <xf numFmtId="0" fontId="288" fillId="0" borderId="259" xfId="0" applyFont="1" applyBorder="1" applyAlignment="1">
      <alignment horizontal="center" vertical="center" wrapText="1"/>
    </xf>
    <xf numFmtId="0" fontId="288" fillId="0" borderId="259" xfId="2938" applyFont="1" applyBorder="1" applyAlignment="1">
      <alignment horizontal="center" vertical="center"/>
    </xf>
    <xf numFmtId="0" fontId="288" fillId="0" borderId="3" xfId="0" applyFont="1" applyBorder="1" applyAlignment="1">
      <alignment horizontal="center" vertical="center" wrapText="1"/>
    </xf>
    <xf numFmtId="41" fontId="103" fillId="3" borderId="3" xfId="2938" applyNumberFormat="1" applyFont="1" applyFill="1" applyBorder="1" applyAlignment="1">
      <alignment horizontal="center" vertical="center"/>
    </xf>
    <xf numFmtId="0" fontId="288" fillId="0" borderId="262" xfId="2938" applyFont="1" applyBorder="1" applyAlignment="1">
      <alignment horizontal="center" vertical="center"/>
    </xf>
    <xf numFmtId="0" fontId="288" fillId="0" borderId="263" xfId="2938" applyFont="1" applyBorder="1" applyAlignment="1">
      <alignment vertical="center"/>
    </xf>
    <xf numFmtId="0" fontId="18" fillId="0" borderId="227" xfId="2938" applyFont="1" applyBorder="1" applyAlignment="1">
      <alignment horizontal="center" vertical="center" shrinkToFit="1"/>
    </xf>
    <xf numFmtId="0" fontId="18" fillId="3" borderId="227" xfId="2938" applyFont="1" applyFill="1" applyBorder="1" applyAlignment="1">
      <alignment horizontal="left" vertical="center"/>
    </xf>
    <xf numFmtId="204" fontId="18" fillId="3" borderId="227" xfId="2938" applyNumberFormat="1" applyFont="1" applyFill="1" applyBorder="1" applyAlignment="1">
      <alignment horizontal="right" vertical="center"/>
    </xf>
    <xf numFmtId="0" fontId="207" fillId="3" borderId="227" xfId="2938" applyFont="1" applyFill="1" applyBorder="1" applyAlignment="1">
      <alignment horizontal="center" vertical="center"/>
    </xf>
    <xf numFmtId="0" fontId="288" fillId="0" borderId="264" xfId="2938" quotePrefix="1" applyFont="1" applyBorder="1" applyAlignment="1">
      <alignment horizontal="center" vertical="center"/>
    </xf>
    <xf numFmtId="0" fontId="288" fillId="0" borderId="265" xfId="2938" applyFont="1" applyBorder="1" applyAlignment="1">
      <alignment vertical="center"/>
    </xf>
    <xf numFmtId="0" fontId="18" fillId="3" borderId="6" xfId="2938" applyFont="1" applyFill="1" applyBorder="1" applyAlignment="1">
      <alignment horizontal="left" vertical="center"/>
    </xf>
    <xf numFmtId="41" fontId="18" fillId="3" borderId="3" xfId="2938" applyNumberFormat="1" applyFont="1" applyFill="1" applyBorder="1" applyAlignment="1">
      <alignment horizontal="center" vertical="center" shrinkToFit="1"/>
    </xf>
    <xf numFmtId="0" fontId="18" fillId="0" borderId="12" xfId="2938" applyFont="1" applyBorder="1" applyAlignment="1">
      <alignment horizontal="center" vertical="center"/>
    </xf>
    <xf numFmtId="0" fontId="0" fillId="0" borderId="190" xfId="0" applyBorder="1" applyAlignment="1"/>
    <xf numFmtId="41" fontId="18" fillId="0" borderId="190" xfId="2938" applyNumberFormat="1" applyFont="1" applyBorder="1" applyAlignment="1">
      <alignment horizontal="center" vertical="center"/>
    </xf>
    <xf numFmtId="0" fontId="0" fillId="0" borderId="3" xfId="0" applyBorder="1" applyAlignment="1"/>
    <xf numFmtId="204" fontId="320" fillId="0" borderId="26" xfId="2938" applyNumberFormat="1" applyFont="1" applyBorder="1" applyAlignment="1">
      <alignment vertical="center"/>
    </xf>
    <xf numFmtId="217" fontId="319" fillId="0" borderId="26" xfId="2938" applyNumberFormat="1" applyFont="1" applyBorder="1" applyAlignment="1">
      <alignment vertical="center"/>
    </xf>
    <xf numFmtId="204" fontId="18" fillId="0" borderId="26" xfId="2938" applyNumberFormat="1" applyFont="1" applyBorder="1" applyAlignment="1">
      <alignment vertical="center"/>
    </xf>
    <xf numFmtId="0" fontId="0" fillId="0" borderId="4" xfId="0" applyBorder="1" applyAlignment="1"/>
    <xf numFmtId="204" fontId="18" fillId="0" borderId="6" xfId="2938" applyNumberFormat="1" applyFont="1" applyBorder="1" applyAlignment="1">
      <alignment horizontal="right" vertical="center"/>
    </xf>
    <xf numFmtId="41" fontId="18" fillId="0" borderId="3" xfId="2938" applyNumberFormat="1" applyFont="1" applyBorder="1" applyAlignment="1">
      <alignment horizontal="left" vertical="center"/>
    </xf>
    <xf numFmtId="0" fontId="18" fillId="0" borderId="5" xfId="2938" applyFont="1" applyBorder="1" applyAlignment="1">
      <alignment vertical="center"/>
    </xf>
    <xf numFmtId="217" fontId="0" fillId="0" borderId="3" xfId="0" applyNumberFormat="1" applyBorder="1" applyAlignment="1"/>
    <xf numFmtId="0" fontId="103" fillId="0" borderId="3" xfId="2938" applyFont="1" applyBorder="1" applyAlignment="1">
      <alignment horizontal="left" vertical="center"/>
    </xf>
    <xf numFmtId="0" fontId="103" fillId="0" borderId="3" xfId="2938" applyFont="1" applyBorder="1" applyAlignment="1">
      <alignment vertical="center"/>
    </xf>
    <xf numFmtId="0" fontId="320" fillId="0" borderId="26" xfId="2938" applyFont="1" applyBorder="1" applyAlignment="1">
      <alignment vertical="center"/>
    </xf>
    <xf numFmtId="0" fontId="18" fillId="0" borderId="26" xfId="2938" applyNumberFormat="1" applyFont="1" applyBorder="1" applyAlignment="1">
      <alignment vertical="center"/>
    </xf>
    <xf numFmtId="0" fontId="319" fillId="0" borderId="26" xfId="2938" applyNumberFormat="1" applyFont="1" applyBorder="1" applyAlignment="1">
      <alignment vertical="center"/>
    </xf>
    <xf numFmtId="0" fontId="18" fillId="0" borderId="26" xfId="2938" applyFont="1" applyBorder="1" applyAlignment="1">
      <alignment vertical="center"/>
    </xf>
    <xf numFmtId="0" fontId="18" fillId="0" borderId="190" xfId="2938" applyFont="1" applyBorder="1" applyAlignment="1">
      <alignment horizontal="center" vertical="center" shrinkToFit="1"/>
    </xf>
    <xf numFmtId="0" fontId="18" fillId="0" borderId="6" xfId="2938" quotePrefix="1" applyFont="1" applyBorder="1" applyAlignment="1">
      <alignment horizontal="left" vertical="center"/>
    </xf>
    <xf numFmtId="0" fontId="18" fillId="0" borderId="266" xfId="2938" applyFont="1" applyBorder="1" applyAlignment="1">
      <alignment horizontal="center" vertical="center"/>
    </xf>
    <xf numFmtId="14" fontId="18" fillId="0" borderId="6" xfId="2938" applyNumberFormat="1" applyFont="1" applyBorder="1" applyAlignment="1">
      <alignment vertical="center"/>
    </xf>
    <xf numFmtId="195" fontId="18" fillId="0" borderId="6" xfId="2938" applyNumberFormat="1" applyFont="1" applyBorder="1" applyAlignment="1">
      <alignment vertical="center"/>
    </xf>
    <xf numFmtId="20" fontId="288" fillId="0" borderId="3" xfId="2938" applyNumberFormat="1" applyFont="1" applyBorder="1" applyAlignment="1">
      <alignment horizontal="center" vertical="center" shrinkToFit="1"/>
    </xf>
    <xf numFmtId="0" fontId="2" fillId="0" borderId="190" xfId="0" applyFont="1" applyBorder="1" applyAlignment="1">
      <alignment horizontal="center" vertical="center" shrinkToFit="1"/>
    </xf>
    <xf numFmtId="2" fontId="18" fillId="0" borderId="6" xfId="2938" applyNumberFormat="1" applyFont="1" applyBorder="1" applyAlignment="1">
      <alignment vertical="center"/>
    </xf>
    <xf numFmtId="0" fontId="2" fillId="0" borderId="189" xfId="0" applyFont="1" applyBorder="1" applyAlignment="1">
      <alignment horizontal="left" vertical="center"/>
    </xf>
    <xf numFmtId="0" fontId="0" fillId="0" borderId="231" xfId="0" applyBorder="1">
      <alignment vertical="center"/>
    </xf>
    <xf numFmtId="0" fontId="317" fillId="0" borderId="0" xfId="44476"/>
    <xf numFmtId="0" fontId="101" fillId="5" borderId="6" xfId="3004" applyFont="1" applyFill="1" applyBorder="1" applyAlignment="1">
      <alignment horizontal="center" vertical="center"/>
    </xf>
    <xf numFmtId="0" fontId="322" fillId="0" borderId="0" xfId="44476" applyFont="1"/>
    <xf numFmtId="374" fontId="322" fillId="51" borderId="195" xfId="44476" applyNumberFormat="1" applyFont="1" applyFill="1" applyBorder="1" applyAlignment="1">
      <alignment horizontal="center" vertical="center"/>
    </xf>
    <xf numFmtId="374" fontId="322" fillId="0" borderId="196" xfId="44476" applyNumberFormat="1" applyFont="1" applyBorder="1" applyAlignment="1">
      <alignment vertical="center"/>
    </xf>
    <xf numFmtId="374" fontId="322" fillId="0" borderId="241" xfId="44476" applyNumberFormat="1" applyFont="1" applyBorder="1" applyAlignment="1">
      <alignment vertical="center"/>
    </xf>
    <xf numFmtId="374" fontId="322" fillId="0" borderId="197" xfId="44476" applyNumberFormat="1" applyFont="1" applyBorder="1" applyAlignment="1">
      <alignment vertical="center" wrapText="1"/>
    </xf>
    <xf numFmtId="375" fontId="322" fillId="0" borderId="241" xfId="44476" applyNumberFormat="1" applyFont="1" applyBorder="1" applyAlignment="1">
      <alignment vertical="center"/>
    </xf>
    <xf numFmtId="0" fontId="322" fillId="49" borderId="241" xfId="44476" applyFont="1" applyFill="1" applyBorder="1" applyAlignment="1">
      <alignment vertical="center"/>
    </xf>
    <xf numFmtId="0" fontId="322" fillId="50" borderId="241" xfId="44476" applyFont="1" applyFill="1" applyBorder="1" applyAlignment="1">
      <alignment vertical="center"/>
    </xf>
    <xf numFmtId="0" fontId="323" fillId="0" borderId="241" xfId="44476" applyFont="1" applyBorder="1" applyAlignment="1">
      <alignment vertical="center"/>
    </xf>
    <xf numFmtId="374" fontId="322" fillId="0" borderId="241" xfId="44476" applyNumberFormat="1" applyFont="1" applyBorder="1" applyAlignment="1">
      <alignment horizontal="center" vertical="center"/>
    </xf>
    <xf numFmtId="374" fontId="322" fillId="0" borderId="246" xfId="44476" applyNumberFormat="1" applyFont="1" applyBorder="1" applyAlignment="1">
      <alignment horizontal="center" vertical="center"/>
    </xf>
    <xf numFmtId="374" fontId="322" fillId="0" borderId="195" xfId="44476" applyNumberFormat="1" applyFont="1" applyBorder="1" applyAlignment="1">
      <alignment horizontal="center" vertical="center"/>
    </xf>
    <xf numFmtId="374" fontId="322" fillId="0" borderId="245" xfId="44476" applyNumberFormat="1" applyFont="1" applyBorder="1" applyAlignment="1">
      <alignment horizontal="center" vertical="center" wrapText="1"/>
    </xf>
    <xf numFmtId="0" fontId="324" fillId="0" borderId="0" xfId="44476" applyFont="1" applyAlignment="1">
      <alignment vertical="center"/>
    </xf>
    <xf numFmtId="0" fontId="96" fillId="0" borderId="26" xfId="3004" applyFont="1" applyBorder="1" applyAlignment="1">
      <alignment horizontal="center" vertical="center"/>
    </xf>
    <xf numFmtId="0" fontId="96" fillId="0" borderId="3" xfId="3004" applyFont="1" applyBorder="1" applyAlignment="1">
      <alignment horizontal="center" vertical="center"/>
    </xf>
    <xf numFmtId="0" fontId="101" fillId="0" borderId="2" xfId="3004" quotePrefix="1" applyFont="1" applyBorder="1" applyAlignment="1">
      <alignment horizontal="right" vertical="center"/>
    </xf>
    <xf numFmtId="41" fontId="101" fillId="0" borderId="3" xfId="3001" applyFont="1" applyBorder="1" applyAlignment="1">
      <alignment horizontal="center" vertical="center"/>
    </xf>
    <xf numFmtId="0" fontId="101" fillId="0" borderId="3" xfId="3004" applyFont="1" applyBorder="1" applyAlignment="1">
      <alignment horizontal="center" vertical="center"/>
    </xf>
    <xf numFmtId="0" fontId="101" fillId="0" borderId="4" xfId="3004" applyFont="1" applyBorder="1" applyAlignment="1">
      <alignment horizontal="center" vertical="center"/>
    </xf>
    <xf numFmtId="0" fontId="96" fillId="6" borderId="2" xfId="3004" applyFont="1" applyFill="1" applyBorder="1" applyAlignment="1">
      <alignment horizontal="center" vertical="center"/>
    </xf>
    <xf numFmtId="0" fontId="101" fillId="6" borderId="3" xfId="3004" applyFont="1" applyFill="1" applyBorder="1" applyAlignment="1">
      <alignment horizontal="left" vertical="center" indent="1"/>
    </xf>
    <xf numFmtId="0" fontId="101" fillId="6" borderId="3" xfId="3004" applyFont="1" applyFill="1" applyBorder="1" applyAlignment="1">
      <alignment horizontal="center" vertical="center"/>
    </xf>
    <xf numFmtId="41" fontId="101" fillId="6" borderId="3" xfId="3001" applyFont="1" applyFill="1" applyBorder="1" applyAlignment="1">
      <alignment horizontal="center" vertical="center"/>
    </xf>
    <xf numFmtId="0" fontId="101" fillId="6" borderId="4" xfId="3004" applyFont="1" applyFill="1" applyBorder="1" applyAlignment="1">
      <alignment horizontal="center" vertical="center"/>
    </xf>
    <xf numFmtId="0" fontId="101" fillId="0" borderId="3" xfId="3004" applyFont="1" applyBorder="1" applyAlignment="1">
      <alignment horizontal="left" vertical="center" indent="1"/>
    </xf>
    <xf numFmtId="41" fontId="101" fillId="0" borderId="3" xfId="3001" applyFont="1" applyBorder="1" applyAlignment="1">
      <alignment horizontal="left" vertical="center"/>
    </xf>
    <xf numFmtId="41" fontId="96" fillId="0" borderId="3" xfId="3004" applyNumberFormat="1" applyFont="1" applyBorder="1" applyAlignment="1">
      <alignment horizontal="center" vertical="center"/>
    </xf>
    <xf numFmtId="41" fontId="101" fillId="0" borderId="3" xfId="3001" applyFont="1" applyFill="1" applyBorder="1" applyAlignment="1">
      <alignment horizontal="left" vertical="center"/>
    </xf>
    <xf numFmtId="41" fontId="101" fillId="0" borderId="3" xfId="3001" applyFont="1" applyFill="1" applyBorder="1" applyAlignment="1">
      <alignment horizontal="center" vertical="center"/>
    </xf>
    <xf numFmtId="41" fontId="101" fillId="6" borderId="3" xfId="3001" applyFont="1" applyFill="1" applyBorder="1" applyAlignment="1">
      <alignment horizontal="left" vertical="center"/>
    </xf>
    <xf numFmtId="41" fontId="96" fillId="0" borderId="26" xfId="3004" applyNumberFormat="1" applyFont="1" applyBorder="1" applyAlignment="1">
      <alignment horizontal="center" vertical="center"/>
    </xf>
    <xf numFmtId="41" fontId="96" fillId="0" borderId="26" xfId="3001" applyFont="1" applyBorder="1" applyAlignment="1">
      <alignment horizontal="center" vertical="center"/>
    </xf>
    <xf numFmtId="10" fontId="325" fillId="0" borderId="3" xfId="3004" applyNumberFormat="1" applyFont="1" applyBorder="1" applyAlignment="1">
      <alignment horizontal="center" vertical="center"/>
    </xf>
    <xf numFmtId="41" fontId="96" fillId="0" borderId="3" xfId="3001" applyFont="1" applyBorder="1" applyAlignment="1">
      <alignment horizontal="center" vertical="center"/>
    </xf>
    <xf numFmtId="41" fontId="329" fillId="7" borderId="3" xfId="3004" applyNumberFormat="1" applyFont="1" applyFill="1" applyBorder="1" applyAlignment="1">
      <alignment horizontal="center" vertical="center"/>
    </xf>
    <xf numFmtId="41" fontId="101" fillId="8" borderId="12" xfId="3001" applyFont="1" applyFill="1" applyBorder="1" applyAlignment="1">
      <alignment horizontal="center" vertical="center"/>
    </xf>
    <xf numFmtId="0" fontId="101" fillId="8" borderId="4" xfId="3004" applyFont="1" applyFill="1" applyBorder="1" applyAlignment="1">
      <alignment horizontal="center" vertical="center"/>
    </xf>
    <xf numFmtId="41" fontId="96" fillId="0" borderId="26" xfId="3001" applyFont="1" applyFill="1" applyBorder="1" applyAlignment="1">
      <alignment horizontal="center" vertical="center"/>
    </xf>
    <xf numFmtId="41" fontId="329" fillId="0" borderId="3" xfId="3004" applyNumberFormat="1" applyFont="1" applyBorder="1" applyAlignment="1">
      <alignment horizontal="center" vertical="center"/>
    </xf>
    <xf numFmtId="41" fontId="96" fillId="0" borderId="3" xfId="3001" applyFont="1" applyFill="1" applyBorder="1" applyAlignment="1">
      <alignment horizontal="center" vertical="center"/>
    </xf>
    <xf numFmtId="41" fontId="330" fillId="7" borderId="26" xfId="3004" applyNumberFormat="1" applyFont="1" applyFill="1" applyBorder="1" applyAlignment="1">
      <alignment horizontal="center" vertical="center"/>
    </xf>
    <xf numFmtId="0" fontId="101" fillId="9" borderId="5" xfId="3004" applyFont="1" applyFill="1" applyBorder="1" applyAlignment="1">
      <alignment horizontal="center" vertical="center"/>
    </xf>
    <xf numFmtId="0" fontId="101" fillId="9" borderId="6" xfId="3004" applyFont="1" applyFill="1" applyBorder="1" applyAlignment="1">
      <alignment horizontal="left" vertical="center" indent="1"/>
    </xf>
    <xf numFmtId="0" fontId="101" fillId="9" borderId="6" xfId="3004" applyFont="1" applyFill="1" applyBorder="1" applyAlignment="1">
      <alignment horizontal="center" vertical="center"/>
    </xf>
    <xf numFmtId="41" fontId="101" fillId="9" borderId="6" xfId="3001" applyFont="1" applyFill="1" applyBorder="1" applyAlignment="1">
      <alignment horizontal="left" vertical="center"/>
    </xf>
    <xf numFmtId="41" fontId="101" fillId="9" borderId="6" xfId="3001" applyFont="1" applyFill="1" applyBorder="1" applyAlignment="1">
      <alignment horizontal="center" vertical="center"/>
    </xf>
    <xf numFmtId="41" fontId="101" fillId="10" borderId="6" xfId="3001" applyFont="1" applyFill="1" applyBorder="1" applyAlignment="1">
      <alignment horizontal="center" vertical="center"/>
    </xf>
    <xf numFmtId="0" fontId="101" fillId="10" borderId="7" xfId="3004" applyFont="1" applyFill="1" applyBorder="1" applyAlignment="1">
      <alignment horizontal="center" vertical="center"/>
    </xf>
    <xf numFmtId="41" fontId="100" fillId="0" borderId="3" xfId="3001" applyFont="1" applyBorder="1" applyAlignment="1">
      <alignment horizontal="center" vertical="center"/>
    </xf>
    <xf numFmtId="0" fontId="96" fillId="0" borderId="32" xfId="3004" applyFont="1" applyBorder="1" applyAlignment="1">
      <alignment horizontal="center" vertical="center"/>
    </xf>
    <xf numFmtId="0" fontId="101" fillId="0" borderId="33" xfId="3004" applyFont="1" applyBorder="1" applyAlignment="1">
      <alignment horizontal="left" vertical="center"/>
    </xf>
    <xf numFmtId="0" fontId="101" fillId="0" borderId="33" xfId="3004" applyFont="1" applyBorder="1" applyAlignment="1">
      <alignment horizontal="center" vertical="center"/>
    </xf>
    <xf numFmtId="41" fontId="101" fillId="0" borderId="33" xfId="3001" applyFont="1" applyBorder="1" applyAlignment="1">
      <alignment horizontal="center" vertical="center"/>
    </xf>
    <xf numFmtId="0" fontId="101" fillId="0" borderId="34" xfId="3004" applyFont="1" applyBorder="1" applyAlignment="1">
      <alignment horizontal="center" vertical="center"/>
    </xf>
    <xf numFmtId="0" fontId="329" fillId="0" borderId="35" xfId="3004" applyFont="1" applyBorder="1" applyAlignment="1">
      <alignment horizontal="center" vertical="center"/>
    </xf>
    <xf numFmtId="0" fontId="331" fillId="0" borderId="3" xfId="3004" applyFont="1" applyBorder="1" applyAlignment="1">
      <alignment horizontal="left" vertical="center" indent="1"/>
    </xf>
    <xf numFmtId="0" fontId="331" fillId="0" borderId="36" xfId="3004" applyFont="1" applyBorder="1" applyAlignment="1">
      <alignment horizontal="center" vertical="center"/>
    </xf>
    <xf numFmtId="41" fontId="331" fillId="0" borderId="36" xfId="3001" applyFont="1" applyBorder="1" applyAlignment="1">
      <alignment horizontal="center" vertical="center"/>
    </xf>
    <xf numFmtId="41" fontId="332" fillId="0" borderId="3" xfId="3001" applyFont="1" applyBorder="1" applyAlignment="1">
      <alignment horizontal="center" vertical="center"/>
    </xf>
    <xf numFmtId="0" fontId="333" fillId="0" borderId="4" xfId="3004" applyFont="1" applyBorder="1" applyAlignment="1">
      <alignment horizontal="center" vertical="center"/>
    </xf>
    <xf numFmtId="41" fontId="331" fillId="0" borderId="3" xfId="3001" applyFont="1" applyBorder="1" applyAlignment="1">
      <alignment horizontal="center" vertical="center"/>
    </xf>
    <xf numFmtId="41" fontId="327" fillId="0" borderId="3" xfId="3004" applyNumberFormat="1" applyFont="1" applyBorder="1" applyAlignment="1">
      <alignment horizontal="center" vertical="center"/>
    </xf>
    <xf numFmtId="0" fontId="96" fillId="0" borderId="12" xfId="3004" applyFont="1" applyBorder="1" applyAlignment="1">
      <alignment horizontal="center" vertical="center"/>
    </xf>
    <xf numFmtId="0" fontId="101" fillId="0" borderId="12" xfId="3004" applyFont="1" applyBorder="1" applyAlignment="1">
      <alignment horizontal="left" vertical="center"/>
    </xf>
    <xf numFmtId="0" fontId="101" fillId="0" borderId="12" xfId="3004" applyFont="1" applyBorder="1" applyAlignment="1">
      <alignment horizontal="center" vertical="center"/>
    </xf>
    <xf numFmtId="41" fontId="334" fillId="0" borderId="12" xfId="3001" applyFont="1" applyBorder="1" applyAlignment="1">
      <alignment horizontal="center" vertical="center"/>
    </xf>
    <xf numFmtId="41" fontId="101" fillId="0" borderId="36" xfId="3001" applyFont="1" applyBorder="1" applyAlignment="1">
      <alignment horizontal="center" vertical="center"/>
    </xf>
    <xf numFmtId="0" fontId="101" fillId="0" borderId="3" xfId="3004" applyFont="1" applyBorder="1" applyAlignment="1">
      <alignment horizontal="left" vertical="center"/>
    </xf>
    <xf numFmtId="0" fontId="96" fillId="0" borderId="22" xfId="3004" applyFont="1" applyBorder="1" applyAlignment="1">
      <alignment horizontal="center" vertical="center"/>
    </xf>
    <xf numFmtId="0" fontId="326" fillId="0" borderId="3" xfId="3004" applyFont="1" applyBorder="1" applyAlignment="1">
      <alignment horizontal="center" vertical="center"/>
    </xf>
    <xf numFmtId="41" fontId="326" fillId="0" borderId="3" xfId="3004" applyNumberFormat="1" applyFont="1" applyBorder="1" applyAlignment="1">
      <alignment horizontal="center" vertical="center"/>
    </xf>
    <xf numFmtId="0" fontId="334" fillId="0" borderId="3" xfId="3004" applyFont="1" applyBorder="1" applyAlignment="1">
      <alignment horizontal="center" vertical="center"/>
    </xf>
    <xf numFmtId="10" fontId="335" fillId="0" borderId="3" xfId="3004" applyNumberFormat="1" applyFont="1" applyBorder="1" applyAlignment="1">
      <alignment horizontal="center" vertical="center"/>
    </xf>
    <xf numFmtId="41" fontId="326" fillId="0" borderId="3" xfId="3001" applyFont="1" applyBorder="1" applyAlignment="1">
      <alignment horizontal="center" vertical="center"/>
    </xf>
    <xf numFmtId="41" fontId="96" fillId="48" borderId="3" xfId="3004" applyNumberFormat="1" applyFont="1" applyFill="1" applyBorder="1" applyAlignment="1">
      <alignment horizontal="center" vertical="center"/>
    </xf>
    <xf numFmtId="0" fontId="336" fillId="0" borderId="3" xfId="3004" applyFont="1" applyBorder="1" applyAlignment="1">
      <alignment horizontal="left" vertical="center"/>
    </xf>
    <xf numFmtId="0" fontId="336" fillId="48" borderId="3" xfId="3004" applyFont="1" applyFill="1" applyBorder="1" applyAlignment="1">
      <alignment horizontal="left" vertical="center"/>
    </xf>
    <xf numFmtId="43" fontId="336" fillId="0" borderId="3" xfId="3004" applyNumberFormat="1" applyFont="1" applyBorder="1" applyAlignment="1">
      <alignment horizontal="left" vertical="center"/>
    </xf>
    <xf numFmtId="374" fontId="322" fillId="0" borderId="196" xfId="44476" applyNumberFormat="1" applyFont="1" applyFill="1" applyBorder="1" applyAlignment="1">
      <alignment vertical="center"/>
    </xf>
    <xf numFmtId="374" fontId="322" fillId="0" borderId="241" xfId="44476" applyNumberFormat="1" applyFont="1" applyFill="1" applyBorder="1" applyAlignment="1">
      <alignment vertical="center"/>
    </xf>
    <xf numFmtId="0" fontId="322" fillId="0" borderId="0" xfId="44476" applyFont="1" applyFill="1"/>
    <xf numFmtId="375" fontId="322" fillId="0" borderId="241" xfId="44476" applyNumberFormat="1" applyFont="1" applyFill="1" applyBorder="1" applyAlignment="1">
      <alignment vertical="center"/>
    </xf>
    <xf numFmtId="374" fontId="322" fillId="0" borderId="197" xfId="44476" applyNumberFormat="1" applyFont="1" applyFill="1" applyBorder="1" applyAlignment="1">
      <alignment vertical="center" wrapText="1"/>
    </xf>
    <xf numFmtId="252" fontId="96" fillId="0" borderId="235" xfId="3002" applyNumberFormat="1" applyFont="1" applyBorder="1" applyAlignment="1">
      <alignment horizontal="center" vertical="center"/>
    </xf>
    <xf numFmtId="252" fontId="96" fillId="0" borderId="237" xfId="3002" applyNumberFormat="1" applyFont="1" applyBorder="1" applyAlignment="1">
      <alignment horizontal="center" vertical="center"/>
    </xf>
    <xf numFmtId="252" fontId="96" fillId="0" borderId="236" xfId="3002" applyNumberFormat="1" applyFont="1" applyBorder="1" applyAlignment="1">
      <alignment horizontal="center" vertical="center"/>
    </xf>
    <xf numFmtId="49" fontId="101" fillId="0" borderId="146" xfId="3004" applyNumberFormat="1" applyFont="1" applyBorder="1" applyAlignment="1">
      <alignment horizontal="center" vertical="center" shrinkToFit="1"/>
    </xf>
    <xf numFmtId="0" fontId="101" fillId="5" borderId="85" xfId="3004" applyFont="1" applyFill="1" applyBorder="1" applyAlignment="1">
      <alignment horizontal="center" vertical="center"/>
    </xf>
    <xf numFmtId="0" fontId="101" fillId="5" borderId="6" xfId="3004" applyFont="1" applyFill="1" applyBorder="1" applyAlignment="1">
      <alignment horizontal="center" vertical="center"/>
    </xf>
    <xf numFmtId="0" fontId="101" fillId="5" borderId="191" xfId="3004" applyFont="1" applyFill="1" applyBorder="1" applyAlignment="1">
      <alignment horizontal="center" vertical="center"/>
    </xf>
    <xf numFmtId="0" fontId="101" fillId="5" borderId="7" xfId="3004" applyFont="1" applyFill="1" applyBorder="1" applyAlignment="1">
      <alignment horizontal="center" vertical="center"/>
    </xf>
    <xf numFmtId="0" fontId="101" fillId="5" borderId="189" xfId="3004" applyFont="1" applyFill="1" applyBorder="1" applyAlignment="1">
      <alignment horizontal="center" vertical="center"/>
    </xf>
    <xf numFmtId="0" fontId="101" fillId="5" borderId="5" xfId="3004" applyFont="1" applyFill="1" applyBorder="1" applyAlignment="1">
      <alignment horizontal="center" vertical="center"/>
    </xf>
    <xf numFmtId="0" fontId="314" fillId="0" borderId="0" xfId="0" applyFont="1" applyAlignment="1">
      <alignment horizontal="center" vertical="center"/>
    </xf>
    <xf numFmtId="0" fontId="3" fillId="2" borderId="189"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8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91"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234" xfId="0" applyFont="1" applyFill="1" applyBorder="1" applyAlignment="1">
      <alignment horizontal="center" vertical="center"/>
    </xf>
    <xf numFmtId="0" fontId="3" fillId="2" borderId="33" xfId="0" applyFont="1" applyFill="1" applyBorder="1" applyAlignment="1">
      <alignment horizontal="center" vertical="center"/>
    </xf>
    <xf numFmtId="374" fontId="322" fillId="51" borderId="248" xfId="44476" applyNumberFormat="1" applyFont="1" applyFill="1" applyBorder="1" applyAlignment="1">
      <alignment horizontal="center" vertical="center"/>
    </xf>
    <xf numFmtId="374" fontId="322" fillId="51" borderId="247" xfId="44476" applyNumberFormat="1" applyFont="1" applyFill="1" applyBorder="1" applyAlignment="1">
      <alignment horizontal="center" vertical="center" wrapText="1"/>
    </xf>
    <xf numFmtId="374" fontId="322" fillId="51" borderId="245" xfId="44476" applyNumberFormat="1" applyFont="1" applyFill="1" applyBorder="1" applyAlignment="1">
      <alignment horizontal="center" vertical="center" wrapText="1"/>
    </xf>
    <xf numFmtId="374" fontId="322" fillId="51" borderId="17" xfId="44476" applyNumberFormat="1" applyFont="1" applyFill="1" applyBorder="1" applyAlignment="1">
      <alignment horizontal="center" vertical="center"/>
    </xf>
    <xf numFmtId="374" fontId="322" fillId="51" borderId="246" xfId="44476" applyNumberFormat="1" applyFont="1" applyFill="1" applyBorder="1" applyAlignment="1">
      <alignment horizontal="center" vertical="center"/>
    </xf>
    <xf numFmtId="374" fontId="322" fillId="51" borderId="195" xfId="44476" applyNumberFormat="1" applyFont="1" applyFill="1" applyBorder="1" applyAlignment="1">
      <alignment horizontal="center" vertical="center"/>
    </xf>
    <xf numFmtId="0" fontId="322" fillId="0" borderId="0" xfId="44476" applyFont="1"/>
    <xf numFmtId="0" fontId="2" fillId="0" borderId="189" xfId="0" applyFont="1" applyBorder="1" applyAlignment="1">
      <alignment horizontal="left" vertical="center"/>
    </xf>
    <xf numFmtId="0" fontId="2" fillId="0" borderId="190" xfId="0" applyFont="1" applyBorder="1" applyAlignment="1">
      <alignment horizontal="left" vertical="center"/>
    </xf>
    <xf numFmtId="0" fontId="206" fillId="0" borderId="230" xfId="2938" applyFont="1" applyBorder="1" applyAlignment="1">
      <alignment horizontal="center" vertical="center"/>
    </xf>
    <xf numFmtId="0" fontId="206" fillId="0" borderId="231" xfId="2938" applyFont="1" applyBorder="1" applyAlignment="1">
      <alignment horizontal="center" vertical="center"/>
    </xf>
    <xf numFmtId="0" fontId="206" fillId="0" borderId="232" xfId="2938"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2" borderId="229"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230" xfId="0" applyFont="1" applyBorder="1" applyAlignment="1">
      <alignment horizontal="center" vertical="center"/>
    </xf>
    <xf numFmtId="0" fontId="2" fillId="0" borderId="231" xfId="0" applyFont="1" applyBorder="1" applyAlignment="1">
      <alignment horizontal="center" vertical="center"/>
    </xf>
    <xf numFmtId="0" fontId="2" fillId="0" borderId="232" xfId="0" applyFont="1" applyBorder="1" applyAlignment="1">
      <alignment horizontal="center" vertical="center"/>
    </xf>
    <xf numFmtId="0" fontId="318" fillId="47" borderId="2" xfId="2938" applyFont="1" applyFill="1" applyBorder="1" applyAlignment="1">
      <alignment horizontal="center" vertical="center"/>
    </xf>
    <xf numFmtId="0" fontId="318" fillId="47" borderId="3" xfId="2938" applyFont="1" applyFill="1" applyBorder="1" applyAlignment="1">
      <alignment horizontal="center" vertical="center"/>
    </xf>
    <xf numFmtId="0" fontId="318" fillId="47" borderId="4" xfId="2938" applyFont="1" applyFill="1" applyBorder="1" applyAlignment="1">
      <alignment horizontal="center" vertical="center"/>
    </xf>
    <xf numFmtId="0" fontId="318" fillId="0" borderId="2" xfId="2938" applyFont="1" applyBorder="1" applyAlignment="1">
      <alignment horizontal="center" vertical="center"/>
    </xf>
    <xf numFmtId="0" fontId="318" fillId="0" borderId="3" xfId="2938" applyFont="1" applyBorder="1" applyAlignment="1">
      <alignment horizontal="center" vertical="center"/>
    </xf>
    <xf numFmtId="0" fontId="318" fillId="0" borderId="4" xfId="2938" applyFont="1" applyBorder="1" applyAlignment="1">
      <alignment horizontal="center" vertical="center"/>
    </xf>
    <xf numFmtId="0" fontId="2" fillId="0" borderId="85" xfId="0" applyFont="1" applyBorder="1" applyAlignment="1">
      <alignment horizontal="left" vertical="center"/>
    </xf>
    <xf numFmtId="0" fontId="18" fillId="0" borderId="230" xfId="2938" quotePrefix="1" applyFont="1" applyBorder="1" applyAlignment="1">
      <alignment horizontal="center" vertical="center"/>
    </xf>
    <xf numFmtId="0" fontId="18" fillId="0" borderId="231" xfId="2938" quotePrefix="1" applyFont="1" applyBorder="1" applyAlignment="1">
      <alignment horizontal="center" vertical="center"/>
    </xf>
    <xf numFmtId="0" fontId="18" fillId="0" borderId="232" xfId="2938" quotePrefix="1" applyFont="1" applyBorder="1" applyAlignment="1">
      <alignment horizontal="center" vertical="center"/>
    </xf>
    <xf numFmtId="0" fontId="206" fillId="33" borderId="206" xfId="2938" applyFont="1" applyFill="1" applyBorder="1" applyAlignment="1">
      <alignment horizontal="center" vertical="center"/>
    </xf>
    <xf numFmtId="0" fontId="206" fillId="33" borderId="236" xfId="2938" applyFont="1" applyFill="1" applyBorder="1" applyAlignment="1">
      <alignment horizontal="center" vertical="center"/>
    </xf>
    <xf numFmtId="0" fontId="207" fillId="0" borderId="2" xfId="23144" applyFont="1" applyBorder="1"/>
    <xf numFmtId="0" fontId="207" fillId="0" borderId="3" xfId="23144" applyFont="1" applyBorder="1"/>
    <xf numFmtId="0" fontId="207" fillId="0" borderId="4" xfId="23144" applyFont="1" applyBorder="1"/>
    <xf numFmtId="0" fontId="18" fillId="0" borderId="255" xfId="2938" quotePrefix="1" applyFont="1" applyBorder="1" applyAlignment="1">
      <alignment horizontal="center" vertical="center"/>
    </xf>
    <xf numFmtId="0" fontId="18" fillId="0" borderId="256" xfId="2938" quotePrefix="1" applyFont="1" applyBorder="1" applyAlignment="1">
      <alignment horizontal="center" vertical="center"/>
    </xf>
    <xf numFmtId="0" fontId="18" fillId="0" borderId="257" xfId="2938" quotePrefix="1" applyFont="1" applyBorder="1" applyAlignment="1">
      <alignment horizontal="center" vertical="center"/>
    </xf>
    <xf numFmtId="0" fontId="207" fillId="0" borderId="230" xfId="23144" applyFont="1" applyBorder="1"/>
    <xf numFmtId="0" fontId="207" fillId="0" borderId="231" xfId="23144" applyFont="1" applyBorder="1"/>
    <xf numFmtId="0" fontId="207" fillId="0" borderId="232" xfId="23144" applyFont="1" applyBorder="1"/>
    <xf numFmtId="0" fontId="0" fillId="0" borderId="2" xfId="0" applyBorder="1" applyAlignment="1"/>
    <xf numFmtId="0" fontId="0" fillId="0" borderId="3" xfId="0" applyBorder="1" applyAlignment="1"/>
    <xf numFmtId="0" fontId="0" fillId="0" borderId="4" xfId="0" applyBorder="1" applyAlignment="1"/>
    <xf numFmtId="0" fontId="0" fillId="0" borderId="230" xfId="0" applyBorder="1" applyAlignment="1"/>
    <xf numFmtId="0" fontId="0" fillId="0" borderId="231" xfId="0" applyBorder="1" applyAlignment="1"/>
    <xf numFmtId="0" fontId="0" fillId="0" borderId="232" xfId="0" applyBorder="1" applyAlignment="1"/>
    <xf numFmtId="41" fontId="2" fillId="0" borderId="0" xfId="0" applyNumberFormat="1" applyFont="1" applyAlignment="1">
      <alignment horizontal="center" vertical="center"/>
    </xf>
    <xf numFmtId="0" fontId="314" fillId="0" borderId="19" xfId="0" applyFont="1" applyBorder="1" applyAlignment="1">
      <alignment horizontal="center" vertical="center"/>
    </xf>
    <xf numFmtId="0" fontId="2" fillId="0" borderId="242" xfId="0" applyFont="1" applyBorder="1" applyAlignment="1">
      <alignment horizontal="center" vertical="center"/>
    </xf>
    <xf numFmtId="0" fontId="2" fillId="0" borderId="93" xfId="0" applyFont="1" applyBorder="1" applyAlignment="1">
      <alignment horizontal="center" vertical="center"/>
    </xf>
    <xf numFmtId="0" fontId="2" fillId="0" borderId="9" xfId="0" applyFont="1" applyBorder="1" applyAlignment="1">
      <alignment horizontal="center" vertical="center"/>
    </xf>
    <xf numFmtId="0" fontId="2" fillId="0" borderId="241" xfId="0" applyFont="1" applyBorder="1" applyAlignment="1">
      <alignment horizontal="center" vertical="center"/>
    </xf>
    <xf numFmtId="0" fontId="2" fillId="0" borderId="241" xfId="0" applyFont="1" applyBorder="1" applyAlignment="1">
      <alignment horizontal="center" vertical="center" shrinkToFit="1"/>
    </xf>
    <xf numFmtId="41" fontId="2" fillId="0" borderId="242" xfId="0" applyNumberFormat="1" applyFont="1" applyBorder="1" applyAlignment="1">
      <alignment horizontal="center" vertical="center"/>
    </xf>
    <xf numFmtId="41" fontId="2" fillId="0" borderId="93" xfId="0" applyNumberFormat="1" applyFont="1" applyBorder="1" applyAlignment="1">
      <alignment horizontal="center" vertical="center"/>
    </xf>
    <xf numFmtId="41" fontId="2" fillId="0" borderId="9" xfId="0" applyNumberFormat="1" applyFont="1" applyBorder="1" applyAlignment="1">
      <alignment horizontal="center" vertical="center"/>
    </xf>
    <xf numFmtId="0" fontId="2" fillId="0" borderId="0" xfId="0" applyFont="1" applyAlignment="1">
      <alignment horizontal="center" vertical="center" shrinkToFit="1"/>
    </xf>
    <xf numFmtId="0" fontId="2" fillId="0" borderId="0" xfId="0" applyFont="1" applyAlignment="1">
      <alignment horizontal="center" vertical="center"/>
    </xf>
    <xf numFmtId="0" fontId="101" fillId="0" borderId="2" xfId="3004" quotePrefix="1" applyFont="1" applyFill="1" applyBorder="1" applyAlignment="1">
      <alignment horizontal="right" vertical="center"/>
    </xf>
    <xf numFmtId="0" fontId="101" fillId="0" borderId="3" xfId="3004" applyFont="1" applyFill="1" applyBorder="1" applyAlignment="1">
      <alignment horizontal="left" vertical="center" indent="1"/>
    </xf>
    <xf numFmtId="0" fontId="101" fillId="0" borderId="3" xfId="3004" applyFont="1" applyFill="1" applyBorder="1" applyAlignment="1">
      <alignment horizontal="center" vertical="center"/>
    </xf>
    <xf numFmtId="0" fontId="101" fillId="0" borderId="4" xfId="3004" applyFont="1" applyFill="1" applyBorder="1" applyAlignment="1">
      <alignment horizontal="center" vertical="center"/>
    </xf>
    <xf numFmtId="0" fontId="96" fillId="0" borderId="26" xfId="3004" applyFont="1" applyFill="1" applyBorder="1" applyAlignment="1">
      <alignment horizontal="center" vertical="center"/>
    </xf>
    <xf numFmtId="0" fontId="96" fillId="0" borderId="3" xfId="3004" applyFont="1" applyFill="1" applyBorder="1" applyAlignment="1">
      <alignment horizontal="center" vertical="center"/>
    </xf>
    <xf numFmtId="41" fontId="325" fillId="0" borderId="3" xfId="3004" applyNumberFormat="1" applyFont="1" applyFill="1" applyBorder="1" applyAlignment="1">
      <alignment horizontal="center" vertical="center"/>
    </xf>
    <xf numFmtId="196" fontId="96" fillId="0" borderId="3" xfId="3004" applyNumberFormat="1" applyFont="1" applyFill="1" applyBorder="1" applyAlignment="1">
      <alignment horizontal="center" vertical="center"/>
    </xf>
    <xf numFmtId="0" fontId="336" fillId="0" borderId="3" xfId="3004" applyFont="1" applyFill="1" applyBorder="1" applyAlignment="1">
      <alignment horizontal="left" vertical="center"/>
    </xf>
    <xf numFmtId="0" fontId="326" fillId="0" borderId="26" xfId="3004" quotePrefix="1" applyFont="1" applyFill="1" applyBorder="1" applyAlignment="1">
      <alignment horizontal="center" vertical="center"/>
    </xf>
    <xf numFmtId="196" fontId="325" fillId="0" borderId="3" xfId="3004" applyNumberFormat="1" applyFont="1" applyFill="1" applyBorder="1" applyAlignment="1">
      <alignment horizontal="center" vertical="center"/>
    </xf>
    <xf numFmtId="0" fontId="325" fillId="0" borderId="3" xfId="3004" applyFont="1" applyFill="1" applyBorder="1" applyAlignment="1">
      <alignment horizontal="center" vertical="center"/>
    </xf>
    <xf numFmtId="10" fontId="101" fillId="0" borderId="3" xfId="3001" applyNumberFormat="1" applyFont="1" applyFill="1" applyBorder="1" applyAlignment="1">
      <alignment horizontal="left" vertical="center"/>
    </xf>
    <xf numFmtId="0" fontId="96" fillId="0" borderId="4" xfId="3004" applyFont="1" applyFill="1" applyBorder="1" applyAlignment="1">
      <alignment horizontal="center" vertical="center"/>
    </xf>
    <xf numFmtId="0" fontId="327" fillId="0" borderId="26" xfId="3004" applyFont="1" applyFill="1" applyBorder="1" applyAlignment="1">
      <alignment horizontal="center" vertical="center"/>
    </xf>
    <xf numFmtId="41" fontId="96" fillId="0" borderId="3" xfId="3004" applyNumberFormat="1" applyFont="1" applyFill="1" applyBorder="1" applyAlignment="1">
      <alignment horizontal="center" vertical="center"/>
    </xf>
    <xf numFmtId="254" fontId="328" fillId="0" borderId="0" xfId="2741" applyNumberFormat="1" applyFont="1" applyFill="1" applyAlignment="1">
      <alignment vertical="center"/>
    </xf>
    <xf numFmtId="41" fontId="96" fillId="0" borderId="26" xfId="3004" applyNumberFormat="1" applyFont="1" applyFill="1" applyBorder="1" applyAlignment="1">
      <alignment horizontal="center" vertical="center"/>
    </xf>
    <xf numFmtId="10" fontId="325" fillId="0" borderId="3" xfId="3004" applyNumberFormat="1" applyFont="1" applyFill="1" applyBorder="1" applyAlignment="1">
      <alignment horizontal="center" vertical="center"/>
    </xf>
    <xf numFmtId="374" fontId="322" fillId="0" borderId="241" xfId="44476" applyNumberFormat="1" applyFont="1" applyBorder="1" applyAlignment="1">
      <alignment horizontal="right" vertical="center"/>
    </xf>
    <xf numFmtId="0" fontId="337" fillId="0" borderId="0" xfId="0" applyFont="1">
      <alignment vertical="center"/>
    </xf>
    <xf numFmtId="41" fontId="338" fillId="0" borderId="28" xfId="3001" applyFont="1" applyBorder="1" applyAlignment="1">
      <alignment vertical="center"/>
    </xf>
    <xf numFmtId="252" fontId="338" fillId="0" borderId="0" xfId="3002" applyNumberFormat="1" applyFont="1" applyAlignment="1">
      <alignment vertical="center"/>
    </xf>
    <xf numFmtId="41" fontId="338" fillId="0" borderId="0" xfId="3001" applyFont="1" applyBorder="1" applyAlignment="1">
      <alignment vertical="center"/>
    </xf>
    <xf numFmtId="252" fontId="338" fillId="0" borderId="0" xfId="3002" applyNumberFormat="1" applyFont="1" applyAlignment="1">
      <alignment horizontal="center" vertical="center"/>
    </xf>
    <xf numFmtId="252" fontId="338" fillId="0" borderId="0" xfId="3003" quotePrefix="1" applyNumberFormat="1" applyFont="1" applyBorder="1" applyAlignment="1">
      <alignment vertical="center"/>
    </xf>
    <xf numFmtId="252" fontId="338" fillId="0" borderId="0" xfId="3002" quotePrefix="1" applyNumberFormat="1" applyFont="1" applyAlignment="1">
      <alignment vertical="center"/>
    </xf>
    <xf numFmtId="252" fontId="338" fillId="0" borderId="29" xfId="3002" applyNumberFormat="1" applyFont="1" applyBorder="1" applyAlignment="1">
      <alignment vertical="center"/>
    </xf>
    <xf numFmtId="252" fontId="339" fillId="0" borderId="0" xfId="3002" applyNumberFormat="1" applyFont="1" applyAlignment="1">
      <alignment horizontal="centerContinuous" vertical="center"/>
    </xf>
    <xf numFmtId="41" fontId="339" fillId="0" borderId="0" xfId="3001" applyFont="1" applyBorder="1" applyAlignment="1">
      <alignment horizontal="centerContinuous" vertical="center"/>
    </xf>
    <xf numFmtId="252" fontId="340" fillId="0" borderId="0" xfId="3003" quotePrefix="1" applyNumberFormat="1" applyFont="1" applyBorder="1" applyAlignment="1">
      <alignment horizontal="centerContinuous" vertical="center"/>
    </xf>
    <xf numFmtId="252" fontId="339" fillId="0" borderId="0" xfId="3003" applyNumberFormat="1" applyFont="1" applyBorder="1" applyAlignment="1">
      <alignment horizontal="centerContinuous" vertical="center"/>
    </xf>
    <xf numFmtId="252" fontId="339" fillId="0" borderId="0" xfId="3003" quotePrefix="1" applyNumberFormat="1" applyFont="1" applyBorder="1" applyAlignment="1">
      <alignment horizontal="centerContinuous" vertical="center"/>
    </xf>
    <xf numFmtId="252" fontId="339" fillId="0" borderId="0" xfId="3002" quotePrefix="1" applyNumberFormat="1" applyFont="1" applyAlignment="1">
      <alignment horizontal="centerContinuous" vertical="center"/>
    </xf>
    <xf numFmtId="252" fontId="339" fillId="0" borderId="29" xfId="3002" applyNumberFormat="1" applyFont="1" applyBorder="1" applyAlignment="1">
      <alignment horizontal="centerContinuous" vertical="center"/>
    </xf>
    <xf numFmtId="252" fontId="338" fillId="0" borderId="28" xfId="3002" applyNumberFormat="1" applyFont="1" applyBorder="1" applyAlignment="1">
      <alignment horizontal="center" vertical="center"/>
    </xf>
    <xf numFmtId="252" fontId="338" fillId="0" borderId="0" xfId="3003" applyNumberFormat="1" applyFont="1" applyBorder="1" applyAlignment="1">
      <alignment vertical="center"/>
    </xf>
    <xf numFmtId="252" fontId="338" fillId="0" borderId="0" xfId="3002" quotePrefix="1" applyNumberFormat="1" applyFont="1" applyAlignment="1">
      <alignment horizontal="center" vertical="center"/>
    </xf>
    <xf numFmtId="252" fontId="96" fillId="0" borderId="19" xfId="3002" applyNumberFormat="1" applyFont="1" applyBorder="1" applyAlignment="1">
      <alignment horizontal="center" vertical="center"/>
    </xf>
    <xf numFmtId="252" fontId="96" fillId="0" borderId="19" xfId="3003" quotePrefix="1" applyNumberFormat="1" applyFont="1" applyBorder="1" applyAlignment="1">
      <alignment vertical="center"/>
    </xf>
    <xf numFmtId="252" fontId="96" fillId="0" borderId="19" xfId="3003" applyNumberFormat="1" applyFont="1" applyBorder="1" applyAlignment="1">
      <alignment vertical="center"/>
    </xf>
    <xf numFmtId="252" fontId="96" fillId="0" borderId="0" xfId="3002" quotePrefix="1" applyNumberFormat="1" applyFont="1" applyAlignment="1">
      <alignment vertical="center"/>
    </xf>
    <xf numFmtId="41" fontId="96" fillId="0" borderId="0" xfId="3001" applyFont="1" applyBorder="1" applyAlignment="1">
      <alignment vertical="center"/>
    </xf>
    <xf numFmtId="252" fontId="96" fillId="0" borderId="0" xfId="3002" applyNumberFormat="1" applyFont="1" applyAlignment="1">
      <alignment horizontal="center" vertical="center"/>
    </xf>
    <xf numFmtId="252" fontId="96" fillId="0" borderId="0" xfId="3003" quotePrefix="1" applyNumberFormat="1" applyFont="1" applyBorder="1" applyAlignment="1">
      <alignment vertical="center"/>
    </xf>
    <xf numFmtId="252" fontId="96" fillId="0" borderId="0" xfId="3003" applyNumberFormat="1" applyFont="1" applyBorder="1" applyAlignment="1">
      <alignment vertical="center"/>
    </xf>
    <xf numFmtId="252" fontId="96" fillId="0" borderId="237" xfId="3003" quotePrefix="1" applyNumberFormat="1" applyFont="1" applyBorder="1" applyAlignment="1">
      <alignment vertical="center"/>
    </xf>
    <xf numFmtId="253" fontId="96" fillId="0" borderId="237" xfId="3003" applyNumberFormat="1" applyFont="1" applyBorder="1" applyAlignment="1">
      <alignment vertical="center"/>
    </xf>
    <xf numFmtId="252" fontId="96" fillId="0" borderId="229" xfId="3002" quotePrefix="1" applyNumberFormat="1" applyFont="1" applyBorder="1" applyAlignment="1">
      <alignment vertical="center"/>
    </xf>
    <xf numFmtId="252" fontId="96" fillId="0" borderId="229" xfId="3003" quotePrefix="1" applyNumberFormat="1" applyFont="1" applyBorder="1" applyAlignment="1">
      <alignment vertical="center"/>
    </xf>
    <xf numFmtId="252" fontId="338" fillId="0" borderId="28" xfId="3002" applyNumberFormat="1" applyFont="1" applyBorder="1" applyAlignment="1">
      <alignment vertical="center"/>
    </xf>
    <xf numFmtId="41" fontId="341" fillId="0" borderId="148" xfId="3001" applyFont="1" applyBorder="1" applyAlignment="1">
      <alignment vertical="center"/>
    </xf>
    <xf numFmtId="252" fontId="338" fillId="0" borderId="29" xfId="3002" quotePrefix="1" applyNumberFormat="1" applyFont="1" applyBorder="1" applyAlignment="1">
      <alignment horizontal="left" vertical="center"/>
    </xf>
    <xf numFmtId="252" fontId="96" fillId="0" borderId="229" xfId="3002" applyNumberFormat="1" applyFont="1" applyBorder="1" applyAlignment="1">
      <alignment vertical="center"/>
    </xf>
    <xf numFmtId="41" fontId="96" fillId="0" borderId="235" xfId="3001" applyFont="1" applyBorder="1" applyAlignment="1">
      <alignment vertical="center"/>
    </xf>
    <xf numFmtId="252" fontId="96" fillId="0" borderId="235" xfId="3003" quotePrefix="1" applyNumberFormat="1" applyFont="1" applyBorder="1" applyAlignment="1">
      <alignment vertical="center"/>
    </xf>
    <xf numFmtId="253" fontId="96" fillId="0" borderId="235" xfId="3003" applyNumberFormat="1" applyFont="1" applyBorder="1" applyAlignment="1">
      <alignment vertical="center"/>
    </xf>
    <xf numFmtId="252" fontId="96" fillId="0" borderId="235" xfId="3003" applyNumberFormat="1" applyFont="1" applyBorder="1" applyAlignment="1">
      <alignment horizontal="right" vertical="center"/>
    </xf>
    <xf numFmtId="42" fontId="97" fillId="0" borderId="235" xfId="2999" applyFont="1" applyBorder="1" applyAlignment="1">
      <alignment vertical="center"/>
    </xf>
    <xf numFmtId="252" fontId="96" fillId="0" borderId="235" xfId="3003" applyNumberFormat="1" applyFont="1" applyBorder="1" applyAlignment="1">
      <alignment vertical="center"/>
    </xf>
    <xf numFmtId="252" fontId="96" fillId="0" borderId="235" xfId="3002" applyNumberFormat="1" applyFont="1" applyBorder="1" applyAlignment="1">
      <alignment vertical="center"/>
    </xf>
    <xf numFmtId="252" fontId="338" fillId="0" borderId="0" xfId="3002" applyNumberFormat="1" applyFont="1" applyAlignment="1">
      <alignment horizontal="left" vertical="center"/>
    </xf>
    <xf numFmtId="253" fontId="338" fillId="0" borderId="0" xfId="3003" applyNumberFormat="1" applyFont="1" applyBorder="1" applyAlignment="1">
      <alignment vertical="center"/>
    </xf>
    <xf numFmtId="252" fontId="338" fillId="0" borderId="30" xfId="3002" applyNumberFormat="1" applyFont="1" applyBorder="1" applyAlignment="1">
      <alignment vertical="center"/>
    </xf>
    <xf numFmtId="252" fontId="338" fillId="0" borderId="16" xfId="3002" applyNumberFormat="1" applyFont="1" applyBorder="1" applyAlignment="1">
      <alignment vertical="center"/>
    </xf>
    <xf numFmtId="252" fontId="338" fillId="0" borderId="16" xfId="3003" applyNumberFormat="1" applyFont="1" applyBorder="1" applyAlignment="1">
      <alignment vertical="center"/>
    </xf>
    <xf numFmtId="252" fontId="338" fillId="0" borderId="16" xfId="3002" applyNumberFormat="1" applyFont="1" applyBorder="1" applyAlignment="1">
      <alignment horizontal="center" vertical="center"/>
    </xf>
    <xf numFmtId="252" fontId="338" fillId="0" borderId="31" xfId="3002" applyNumberFormat="1" applyFont="1" applyBorder="1" applyAlignment="1">
      <alignment vertical="center"/>
    </xf>
    <xf numFmtId="0" fontId="0" fillId="0" borderId="0" xfId="0" applyFill="1">
      <alignment vertical="center"/>
    </xf>
    <xf numFmtId="0" fontId="324" fillId="0" borderId="0" xfId="44476" applyFont="1" applyFill="1" applyAlignment="1">
      <alignment vertical="center"/>
    </xf>
    <xf numFmtId="0" fontId="101" fillId="0" borderId="3" xfId="3004" applyFont="1" applyFill="1" applyBorder="1" applyAlignment="1">
      <alignment horizontal="left" vertical="center"/>
    </xf>
    <xf numFmtId="10" fontId="96" fillId="0" borderId="26" xfId="3004" applyNumberFormat="1" applyFont="1" applyFill="1" applyBorder="1" applyAlignment="1">
      <alignment horizontal="center" vertical="center"/>
    </xf>
    <xf numFmtId="10" fontId="96" fillId="0" borderId="0" xfId="3004" applyNumberFormat="1" applyFont="1" applyFill="1" applyAlignment="1">
      <alignment horizontal="center" vertical="center"/>
    </xf>
    <xf numFmtId="324" fontId="342" fillId="0" borderId="3" xfId="3004" applyNumberFormat="1" applyFont="1" applyFill="1" applyBorder="1" applyAlignment="1">
      <alignment horizontal="right" vertical="center"/>
    </xf>
    <xf numFmtId="324" fontId="342" fillId="0" borderId="0" xfId="0" applyNumberFormat="1" applyFont="1" applyAlignment="1">
      <alignment horizontal="right" vertical="center"/>
    </xf>
    <xf numFmtId="252" fontId="96" fillId="0" borderId="148" xfId="3002" applyNumberFormat="1" applyFont="1" applyBorder="1" applyAlignment="1">
      <alignment horizontal="left" vertical="center"/>
    </xf>
    <xf numFmtId="252" fontId="96" fillId="52" borderId="27" xfId="3003" applyNumberFormat="1" applyFont="1" applyFill="1" applyBorder="1" applyAlignment="1">
      <alignment horizontal="center" vertical="center"/>
    </xf>
    <xf numFmtId="252" fontId="96" fillId="52" borderId="9" xfId="3003" applyNumberFormat="1" applyFont="1" applyFill="1" applyBorder="1" applyAlignment="1">
      <alignment horizontal="center" vertical="center"/>
    </xf>
    <xf numFmtId="252" fontId="96" fillId="0" borderId="269" xfId="3002" applyNumberFormat="1" applyFont="1" applyBorder="1" applyAlignment="1">
      <alignment horizontal="center" vertical="center"/>
    </xf>
    <xf numFmtId="252" fontId="96" fillId="0" borderId="270" xfId="3002" applyNumberFormat="1" applyFont="1" applyBorder="1" applyAlignment="1">
      <alignment horizontal="center" vertical="center"/>
    </xf>
    <xf numFmtId="252" fontId="96" fillId="0" borderId="273" xfId="3002" applyNumberFormat="1" applyFont="1" applyBorder="1" applyAlignment="1">
      <alignment horizontal="center" vertical="center"/>
    </xf>
    <xf numFmtId="252" fontId="96" fillId="0" borderId="272" xfId="3002" applyNumberFormat="1" applyFont="1" applyBorder="1" applyAlignment="1">
      <alignment horizontal="center" vertical="center"/>
    </xf>
    <xf numFmtId="252" fontId="96" fillId="0" borderId="19" xfId="3002" applyNumberFormat="1" applyFont="1" applyBorder="1" applyAlignment="1">
      <alignment horizontal="center" vertical="center"/>
    </xf>
    <xf numFmtId="252" fontId="96" fillId="0" borderId="274" xfId="3002" applyNumberFormat="1" applyFont="1" applyBorder="1" applyAlignment="1">
      <alignment horizontal="center" vertical="center"/>
    </xf>
    <xf numFmtId="41" fontId="96" fillId="52" borderId="267" xfId="3001" applyFont="1" applyFill="1" applyBorder="1" applyAlignment="1">
      <alignment horizontal="center" vertical="center"/>
    </xf>
    <xf numFmtId="41" fontId="96" fillId="52" borderId="268" xfId="3001" applyFont="1" applyFill="1" applyBorder="1" applyAlignment="1">
      <alignment horizontal="center" vertical="center"/>
    </xf>
    <xf numFmtId="41" fontId="96" fillId="52" borderId="27" xfId="3001" applyFont="1" applyFill="1" applyBorder="1" applyAlignment="1">
      <alignment horizontal="center" vertical="center"/>
    </xf>
    <xf numFmtId="41" fontId="96" fillId="52" borderId="9" xfId="3001" applyFont="1" applyFill="1" applyBorder="1" applyAlignment="1">
      <alignment horizontal="center" vertical="center"/>
    </xf>
    <xf numFmtId="252" fontId="96" fillId="0" borderId="27" xfId="3002" applyNumberFormat="1" applyFont="1" applyBorder="1" applyAlignment="1">
      <alignment horizontal="center" vertical="center" wrapText="1"/>
    </xf>
    <xf numFmtId="252" fontId="96" fillId="0" borderId="9" xfId="3002" applyNumberFormat="1" applyFont="1" applyBorder="1" applyAlignment="1">
      <alignment horizontal="center" vertical="center" wrapText="1"/>
    </xf>
    <xf numFmtId="252" fontId="96" fillId="0" borderId="269" xfId="3002" applyNumberFormat="1" applyFont="1" applyBorder="1" applyAlignment="1">
      <alignment horizontal="left" vertical="center" wrapText="1"/>
    </xf>
    <xf numFmtId="252" fontId="96" fillId="0" borderId="271" xfId="3002" applyNumberFormat="1" applyFont="1" applyBorder="1" applyAlignment="1">
      <alignment horizontal="left" vertical="center" wrapText="1"/>
    </xf>
    <xf numFmtId="252" fontId="96" fillId="0" borderId="272" xfId="3002" applyNumberFormat="1" applyFont="1" applyBorder="1" applyAlignment="1">
      <alignment horizontal="left" vertical="center" wrapText="1"/>
    </xf>
    <xf numFmtId="252" fontId="96" fillId="0" borderId="20" xfId="3002" applyNumberFormat="1" applyFont="1" applyBorder="1" applyAlignment="1">
      <alignment horizontal="left" vertical="center" wrapText="1"/>
    </xf>
    <xf numFmtId="252" fontId="96" fillId="0" borderId="269" xfId="3003" quotePrefix="1" applyNumberFormat="1" applyFont="1" applyBorder="1" applyAlignment="1">
      <alignment horizontal="center" vertical="center" wrapText="1"/>
    </xf>
    <xf numFmtId="252" fontId="96" fillId="0" borderId="271" xfId="3003" quotePrefix="1" applyNumberFormat="1" applyFont="1" applyBorder="1" applyAlignment="1">
      <alignment horizontal="center" vertical="center" wrapText="1"/>
    </xf>
    <xf numFmtId="252" fontId="96" fillId="0" borderId="272" xfId="3003" quotePrefix="1" applyNumberFormat="1" applyFont="1" applyBorder="1" applyAlignment="1">
      <alignment horizontal="center" vertical="center" wrapText="1"/>
    </xf>
    <xf numFmtId="252" fontId="96" fillId="0" borderId="20" xfId="3003" quotePrefix="1" applyNumberFormat="1" applyFont="1" applyBorder="1" applyAlignment="1">
      <alignment horizontal="center" vertical="center" wrapText="1"/>
    </xf>
    <xf numFmtId="0" fontId="343" fillId="0" borderId="3" xfId="3004" applyFont="1" applyFill="1" applyBorder="1" applyAlignment="1">
      <alignment horizontal="left" vertical="center" indent="1"/>
    </xf>
  </cellXfs>
  <cellStyles count="44482">
    <cellStyle name="_x0001_" xfId="5783"/>
    <cellStyle name=" " xfId="2"/>
    <cellStyle name="            386grabber=vga.3gr  " xfId="26642"/>
    <cellStyle name="          _x000d__x000a_386grabber=vga.3gr_x000d__x000a_" xfId="5782"/>
    <cellStyle name="  2" xfId="26643"/>
    <cellStyle name=" _01 우수공-2 관로공 rev1(2공구)2." xfId="5781"/>
    <cellStyle name=" _01 우수공-2 관로공 rev1(2공구)2. 2" xfId="26644"/>
    <cellStyle name=" _01 우수공-2 관로공 rev1(2공구)2._1. 토공3" xfId="5780"/>
    <cellStyle name=" _01 우수공-2 관로공 rev1(2공구)2._1. 토공3 2" xfId="26645"/>
    <cellStyle name=" _04. 구조물공_송서2리" xfId="5779"/>
    <cellStyle name=" _04. 구조물공_송서2리 2" xfId="26646"/>
    <cellStyle name=" _08 구성 용호홈뒤" xfId="5778"/>
    <cellStyle name=" _08 구성 용호홈뒤 2" xfId="26647"/>
    <cellStyle name=" _1. 토공" xfId="5886"/>
    <cellStyle name=" _1. 토공 2" xfId="26648"/>
    <cellStyle name=" _1. 토공_1" xfId="5836"/>
    <cellStyle name=" _1. 토공_1 2" xfId="26649"/>
    <cellStyle name=" _1. 토공_1. 토공(고양대로)최종" xfId="5837"/>
    <cellStyle name=" _1. 토공_1. 토공(고양대로)최종 2" xfId="26650"/>
    <cellStyle name=" _1. 토공_1. 토공3" xfId="5891"/>
    <cellStyle name=" _1. 토공_1. 토공3 2" xfId="26651"/>
    <cellStyle name=" _1. 토공3" xfId="5777"/>
    <cellStyle name=" _1. 토공3 2" xfId="26652"/>
    <cellStyle name=" _2. 관로공(2공구)2" xfId="5888"/>
    <cellStyle name=" _2. 관로공(2공구)2 2" xfId="26653"/>
    <cellStyle name=" _2. 관로공2" xfId="5776"/>
    <cellStyle name=" _2. 관로공2 2" xfId="26654"/>
    <cellStyle name=" _3-1.RC암거공-본단지" xfId="5775"/>
    <cellStyle name=" _3-1.RC암거공-본단지 2" xfId="26655"/>
    <cellStyle name=" _4.0 관부설공" xfId="5774"/>
    <cellStyle name=" _4.0 관부설공 2" xfId="26656"/>
    <cellStyle name=" _7.조경공" xfId="5773"/>
    <cellStyle name=" _97연말" xfId="5772"/>
    <cellStyle name=" _97연말1" xfId="5771"/>
    <cellStyle name=" _Book1" xfId="5770"/>
    <cellStyle name=" _C0_배수공_오봉2도로" xfId="5769"/>
    <cellStyle name=" _C0_배수공_오봉2도로 2" xfId="26657"/>
    <cellStyle name=" _D0_구조물공_추곡(개략)" xfId="5768"/>
    <cellStyle name=" _D0_구조물공_추곡(개략) 2" xfId="26658"/>
    <cellStyle name=" _E0_포장공_오봉2도로" xfId="5767"/>
    <cellStyle name=" _E0_포장공_오봉2도로 2" xfId="26659"/>
    <cellStyle name=" _L형옹벽" xfId="5766"/>
    <cellStyle name=" _L형옹벽 2" xfId="26660"/>
    <cellStyle name=" _구조물공_석축(청도_기초유,기초무)" xfId="5765"/>
    <cellStyle name=" _구조물공_석축(청도_기초유,기초무) 2" xfId="26661"/>
    <cellStyle name=" _구조물공_옹벽(L형옹벽99)" xfId="5764"/>
    <cellStyle name=" _구조물공_옹벽(L형옹벽99) 2" xfId="26662"/>
    <cellStyle name=" _구조물공_옹벽(역T형및기타))" xfId="5763"/>
    <cellStyle name=" _구조물공_옹벽(역T형및기타)) 2" xfId="26663"/>
    <cellStyle name=" _금회_10 월봉2 안골" xfId="5762"/>
    <cellStyle name=" _금회_10 월봉2 안골 2" xfId="26664"/>
    <cellStyle name=" _라이닝   D_호안공_운문천_금회" xfId="5761"/>
    <cellStyle name=" _라이닝   D_호안공_운문천_금회 2" xfId="26665"/>
    <cellStyle name=" _부대공수량1" xfId="5760"/>
    <cellStyle name=" _부대공수량1 2" xfId="26666"/>
    <cellStyle name=" _산출근거" xfId="5759"/>
    <cellStyle name=" _산출근거(양상동,3월4일)" xfId="5758"/>
    <cellStyle name=" _옥내기기기초공설" xfId="5757"/>
    <cellStyle name=" _옥내기기기초공설 2" xfId="26667"/>
    <cellStyle name=" _청사 정원수 주변 인터로킹 보수공사_수량" xfId="5756"/>
    <cellStyle name=" _청사 정원수 주변 인터로킹 보수공사_수량 2" xfId="26668"/>
    <cellStyle name=" _토공-포장절단,복구" xfId="5755"/>
    <cellStyle name=" _토공-포장절단,복구 2" xfId="26669"/>
    <cellStyle name=" _폐기물내역서(120호, 121호)-rev3" xfId="5754"/>
    <cellStyle name=" _포장공_점토블럭" xfId="5753"/>
    <cellStyle name=" _포장공_점토블럭 2" xfId="26670"/>
    <cellStyle name="_x0001_ 2" xfId="26671"/>
    <cellStyle name=" ღ_x001c__xffff_" xfId="5752"/>
    <cellStyle name=" ღ_x001c__xffff_ 2" xfId="26672"/>
    <cellStyle name="&quot;" xfId="5751"/>
    <cellStyle name="&quot; 2" xfId="26345"/>
    <cellStyle name="&quot; 3" xfId="26405"/>
    <cellStyle name="&quot; 4" xfId="26376"/>
    <cellStyle name="&quot; 5" xfId="26380"/>
    <cellStyle name="&quot;_china" xfId="5750"/>
    <cellStyle name="&quot;_china 2" xfId="26344"/>
    <cellStyle name="&quot;_china 3" xfId="26406"/>
    <cellStyle name="&quot;_china 4" xfId="26375"/>
    <cellStyle name="&quot;_china 5" xfId="26379"/>
    <cellStyle name="#,### M" xfId="5749"/>
    <cellStyle name="#,##0" xfId="3"/>
    <cellStyle name="#,##0 2" xfId="26138"/>
    <cellStyle name="#,##0 3" xfId="26230"/>
    <cellStyle name="#,##0 4" xfId="26611"/>
    <cellStyle name="#,##0 5" xfId="26273"/>
    <cellStyle name="#,##0 6" xfId="26632"/>
    <cellStyle name="#_목차 " xfId="5748"/>
    <cellStyle name="#_목차  2" xfId="26673"/>
    <cellStyle name="$" xfId="5747"/>
    <cellStyle name="$ 2" xfId="26674"/>
    <cellStyle name="$_(06)우수공" xfId="5746"/>
    <cellStyle name="$_(06)우수공 2" xfId="26675"/>
    <cellStyle name="$_(08)계단공" xfId="5745"/>
    <cellStyle name="$_(08)계단공 2" xfId="26676"/>
    <cellStyle name="$_(1)5일시장~곡성교" xfId="5744"/>
    <cellStyle name="$_(1)5일시장~곡성교 2" xfId="26677"/>
    <cellStyle name="$_(10)부대공" xfId="5743"/>
    <cellStyle name="$_(10)부대공 2" xfId="26678"/>
    <cellStyle name="$_(11)부대공" xfId="5742"/>
    <cellStyle name="$_(11)부대공 2" xfId="26679"/>
    <cellStyle name="$_(겸백)남양지구" xfId="5741"/>
    <cellStyle name="$_(겸백)남양지구 2" xfId="26680"/>
    <cellStyle name="$_(최종)신장제" xfId="5740"/>
    <cellStyle name="$_(최종)신장제 2" xfId="26681"/>
    <cellStyle name="$_00석축공" xfId="5739"/>
    <cellStyle name="$_00석축공 2" xfId="26682"/>
    <cellStyle name="$_00월곡2수해복구공사" xfId="5738"/>
    <cellStyle name="$_00월곡2수해복구공사 2" xfId="26683"/>
    <cellStyle name="$_00-자재집계(군도1)" xfId="5737"/>
    <cellStyle name="$_00-자재집계(군도1) 2" xfId="26684"/>
    <cellStyle name="$_00-자재집계(군도11)" xfId="5736"/>
    <cellStyle name="$_00-자재집계(군도11) 2" xfId="26685"/>
    <cellStyle name="$_00-자재표" xfId="5735"/>
    <cellStyle name="$_00-자재표 2" xfId="26686"/>
    <cellStyle name="$_00-총집계" xfId="5734"/>
    <cellStyle name="$_00-총집계 2" xfId="26687"/>
    <cellStyle name="$_00-총집계(신안)" xfId="5733"/>
    <cellStyle name="$_00-총집계(신안) 2" xfId="26688"/>
    <cellStyle name="$_01-00.자재집계표" xfId="5732"/>
    <cellStyle name="$_01-00.자재집계표 2" xfId="26689"/>
    <cellStyle name="$_01-가봉소하천" xfId="5731"/>
    <cellStyle name="$_01-가봉소하천 2" xfId="26690"/>
    <cellStyle name="$_0-1공사비" xfId="5834"/>
    <cellStyle name="$_0-1공사비 2" xfId="26691"/>
    <cellStyle name="$_01-구조물공(신안)" xfId="5788"/>
    <cellStyle name="$_01-구조물공(신안) 2" xfId="26692"/>
    <cellStyle name="$_01-배수및측구" xfId="5789"/>
    <cellStyle name="$_01-배수및측구 2" xfId="26693"/>
    <cellStyle name="$_01-토   공." xfId="5831"/>
    <cellStyle name="$_01-토   공. 2" xfId="26694"/>
    <cellStyle name="$_01-토공" xfId="5730"/>
    <cellStyle name="$_01-토공 2" xfId="26695"/>
    <cellStyle name="$_02.기존구조물깨기" xfId="5830"/>
    <cellStyle name="$_02.기존구조물깨기 2" xfId="26696"/>
    <cellStyle name="$_02-구조물공" xfId="5729"/>
    <cellStyle name="$_02-구조물공 2" xfId="26697"/>
    <cellStyle name="$_02-도웅2구" xfId="5728"/>
    <cellStyle name="$_02-도웅2구 2" xfId="26698"/>
    <cellStyle name="$_02-배수공" xfId="5727"/>
    <cellStyle name="$_02-배수공 2" xfId="26699"/>
    <cellStyle name="$_02-배수공(군도1)" xfId="5726"/>
    <cellStyle name="$_02-배수공(군도1) 2" xfId="26700"/>
    <cellStyle name="$_02-배수공(내압)" xfId="5725"/>
    <cellStyle name="$_02-배수공(내압) 2" xfId="26701"/>
    <cellStyle name="$_02-배수공(심곡3)" xfId="5724"/>
    <cellStyle name="$_02-배수공(심곡3) 2" xfId="26702"/>
    <cellStyle name="$_02-자재표" xfId="5723"/>
    <cellStyle name="$_02-자재표 2" xfId="26703"/>
    <cellStyle name="$_03- 암거공" xfId="5722"/>
    <cellStyle name="$_03- 암거공 2" xfId="26704"/>
    <cellStyle name="$_03 포장공" xfId="5721"/>
    <cellStyle name="$_03 포장공 2" xfId="26705"/>
    <cellStyle name="$_03-배수공" xfId="5720"/>
    <cellStyle name="$_03-배수공 2" xfId="26706"/>
    <cellStyle name="$_03-청풍천" xfId="5719"/>
    <cellStyle name="$_03-청풍천 2" xfId="26707"/>
    <cellStyle name="$_03-포장공" xfId="5718"/>
    <cellStyle name="$_03-포장공 2" xfId="26708"/>
    <cellStyle name="$_03-포장공(수정)" xfId="5717"/>
    <cellStyle name="$_03-포장공(수정) 2" xfId="26709"/>
    <cellStyle name="$_04-삼축1리 장파금들 포장" xfId="5716"/>
    <cellStyle name="$_04-삼축1리 장파금들 포장 2" xfId="26710"/>
    <cellStyle name="$_04-포장공" xfId="5715"/>
    <cellStyle name="$_04-포장공 2" xfId="26711"/>
    <cellStyle name="$_05-부대공" xfId="5714"/>
    <cellStyle name="$_05-부대공 2" xfId="26712"/>
    <cellStyle name="$_06-천암보" xfId="5713"/>
    <cellStyle name="$_06-천암보 2" xfId="26713"/>
    <cellStyle name="$_1.구조물깨기(월평)" xfId="5712"/>
    <cellStyle name="$_1.구조물깨기(월평) 2" xfId="26714"/>
    <cellStyle name="$_1.내역 자재" xfId="5711"/>
    <cellStyle name="$_1.내역 자재 2" xfId="26715"/>
    <cellStyle name="$_1.운교주교공사비" xfId="5710"/>
    <cellStyle name="$_1.운교주교공사비 2" xfId="26716"/>
    <cellStyle name="$_1.해남천공사비(변경1)" xfId="5709"/>
    <cellStyle name="$_1.해남천공사비(변경1) 2" xfId="26717"/>
    <cellStyle name="$_1.해남천공사비(변경1)_1" xfId="5708"/>
    <cellStyle name="$_1.해남천공사비(변경1)_1 2" xfId="26718"/>
    <cellStyle name="$_1-11공구" xfId="5707"/>
    <cellStyle name="$_1-11공구 2" xfId="26719"/>
    <cellStyle name="$_1-12공구" xfId="5706"/>
    <cellStyle name="$_1-12공구 2" xfId="26720"/>
    <cellStyle name="$_1-14공구" xfId="5705"/>
    <cellStyle name="$_1-14공구 2" xfId="26721"/>
    <cellStyle name="$_1-4공구" xfId="5704"/>
    <cellStyle name="$_1-4공구 2" xfId="26722"/>
    <cellStyle name="$_1-5공구" xfId="5703"/>
    <cellStyle name="$_1-5공구 2" xfId="26723"/>
    <cellStyle name="$_1-5공구_1" xfId="5702"/>
    <cellStyle name="$_1-5공구_1 2" xfId="26724"/>
    <cellStyle name="$_1-6공구" xfId="5701"/>
    <cellStyle name="$_1-6공구 2" xfId="26725"/>
    <cellStyle name="$_1공구" xfId="5700"/>
    <cellStyle name="$_1공구 2" xfId="26726"/>
    <cellStyle name="$_1공구( 역T형)" xfId="5699"/>
    <cellStyle name="$_1공구( 역T형) 2" xfId="26727"/>
    <cellStyle name="$_2.배수공" xfId="5698"/>
    <cellStyle name="$_2.배수공 2" xfId="26728"/>
    <cellStyle name="$_2.번열앞배수로설치공사" xfId="5697"/>
    <cellStyle name="$_2.번열앞배수로설치공사 2" xfId="26729"/>
    <cellStyle name="$_2.토 공" xfId="5696"/>
    <cellStyle name="$_2.토 공 2" xfId="26730"/>
    <cellStyle name="$_2.토공" xfId="5695"/>
    <cellStyle name="$_2.토공 2" xfId="26731"/>
    <cellStyle name="$_2.토공(깨기)" xfId="5694"/>
    <cellStyle name="$_2.토공(깨기) 2" xfId="26732"/>
    <cellStyle name="$_2001년8월내역" xfId="5693"/>
    <cellStyle name="$_2001년8월내역 2" xfId="26733"/>
    <cellStyle name="$_2002년 설치" xfId="5692"/>
    <cellStyle name="$_2002년 설치 2" xfId="26734"/>
    <cellStyle name="$_2-3공구" xfId="5691"/>
    <cellStyle name="$_2-3공구 2" xfId="26735"/>
    <cellStyle name="$_3.배수공" xfId="5690"/>
    <cellStyle name="$_3.배수공 2" xfId="26736"/>
    <cellStyle name="$_3.사천3공구(응덕배수)" xfId="5689"/>
    <cellStyle name="$_3.사천3공구(응덕배수) 2" xfId="26737"/>
    <cellStyle name="$_4 석축공(원본)" xfId="5688"/>
    <cellStyle name="$_4 석축공(원본) 2" xfId="26738"/>
    <cellStyle name="$_4.배수관및뚜껑" xfId="5687"/>
    <cellStyle name="$_4.배수관및뚜껑 2" xfId="26739"/>
    <cellStyle name="$_4.포장공" xfId="5686"/>
    <cellStyle name="$_4.포장공 2" xfId="26740"/>
    <cellStyle name="$_4-2공구" xfId="5685"/>
    <cellStyle name="$_4-2공구 2" xfId="26741"/>
    <cellStyle name="$_4-3공구" xfId="5684"/>
    <cellStyle name="$_4-3공구 2" xfId="26742"/>
    <cellStyle name="$_5 옹벽공(원본)" xfId="5683"/>
    <cellStyle name="$_5 옹벽공(원본) 2" xfId="26743"/>
    <cellStyle name="$_5-구례 용배수로" xfId="5682"/>
    <cellStyle name="$_5-구례 용배수로 2" xfId="26744"/>
    <cellStyle name="$_8(1).가설도로" xfId="5681"/>
    <cellStyle name="$_8(1).가설도로 2" xfId="26745"/>
    <cellStyle name="$_9-천암보" xfId="5680"/>
    <cellStyle name="$_9-천암보 2" xfId="26746"/>
    <cellStyle name="$_Book2" xfId="5679"/>
    <cellStyle name="$_Book2 2" xfId="26747"/>
    <cellStyle name="$_db진흥" xfId="5678"/>
    <cellStyle name="$_db진흥 2" xfId="5677"/>
    <cellStyle name="$_db진흥 2 2" xfId="26748"/>
    <cellStyle name="$_db진흥 3" xfId="5676"/>
    <cellStyle name="$_db진흥 3 2" xfId="26749"/>
    <cellStyle name="$_db진흥 4" xfId="26750"/>
    <cellStyle name="$_J형측구" xfId="5675"/>
    <cellStyle name="$_J형측구 2" xfId="26751"/>
    <cellStyle name="$_SE40" xfId="5674"/>
    <cellStyle name="$_SE40 2" xfId="26752"/>
    <cellStyle name="$_Sheet1" xfId="5673"/>
    <cellStyle name="$_Sheet1 2" xfId="26753"/>
    <cellStyle name="$_가감-부대공" xfId="5672"/>
    <cellStyle name="$_가감-부대공 2" xfId="26754"/>
    <cellStyle name="$_가감-측구공" xfId="5671"/>
    <cellStyle name="$_가감-측구공 2" xfId="26755"/>
    <cellStyle name="$_가수1보수량" xfId="5670"/>
    <cellStyle name="$_가수1보수량 2" xfId="26756"/>
    <cellStyle name="$_가수2보수량" xfId="5669"/>
    <cellStyle name="$_가수2보수량 2" xfId="26757"/>
    <cellStyle name="$_간성우수관" xfId="5668"/>
    <cellStyle name="$_간성우수관 2" xfId="26758"/>
    <cellStyle name="$_갈마소교량깨기" xfId="5667"/>
    <cellStyle name="$_갈마소교량깨기 2" xfId="26759"/>
    <cellStyle name="$_강계4공구(귀성수량)" xfId="5666"/>
    <cellStyle name="$_강계4공구(귀성수량) 2" xfId="26760"/>
    <cellStyle name="$_강계수량" xfId="5665"/>
    <cellStyle name="$_강계수량 2" xfId="26761"/>
    <cellStyle name="$_개거" xfId="5664"/>
    <cellStyle name="$_개거 2" xfId="26762"/>
    <cellStyle name="$_개거,덮개,배수관수량산출서" xfId="5663"/>
    <cellStyle name="$_개거,덮개,배수관수량산출서 2" xfId="26763"/>
    <cellStyle name="$_견적2" xfId="5662"/>
    <cellStyle name="$_견적2 2" xfId="5661"/>
    <cellStyle name="$_견적2 2 2" xfId="26764"/>
    <cellStyle name="$_견적2 3" xfId="5660"/>
    <cellStyle name="$_견적2 3 2" xfId="26765"/>
    <cellStyle name="$_견적2 4" xfId="26766"/>
    <cellStyle name="$_고마수량(최종)" xfId="5659"/>
    <cellStyle name="$_고마수량(최종) 2" xfId="26767"/>
    <cellStyle name="$_공사비" xfId="5658"/>
    <cellStyle name="$_공사비 2" xfId="26768"/>
    <cellStyle name="$_공사비2001-06" xfId="5657"/>
    <cellStyle name="$_공사비2001-06 2" xfId="26769"/>
    <cellStyle name="$_구수석축" xfId="5656"/>
    <cellStyle name="$_구수석축 2" xfId="26770"/>
    <cellStyle name="$_구조물공" xfId="5655"/>
    <cellStyle name="$_구조물공 2" xfId="26771"/>
    <cellStyle name="$_구조물공(담양봉산)" xfId="5654"/>
    <cellStyle name="$_구조물공(담양봉산) 2" xfId="26772"/>
    <cellStyle name="$_구조물공_01-수량" xfId="5653"/>
    <cellStyle name="$_구조물공_01-수량 2" xfId="26773"/>
    <cellStyle name="$_구조물깨기" xfId="5652"/>
    <cellStyle name="$_구조물깨기 2" xfId="26774"/>
    <cellStyle name="$_구조물깨기집계표" xfId="5651"/>
    <cellStyle name="$_구조물깨기집계표 2" xfId="26775"/>
    <cellStyle name="$_군부대삼거리" xfId="5650"/>
    <cellStyle name="$_군부대삼거리 2" xfId="26776"/>
    <cellStyle name="$_금당차우 농로수량" xfId="5649"/>
    <cellStyle name="$_금당차우 농로수량 2" xfId="26777"/>
    <cellStyle name="$_기아" xfId="5648"/>
    <cellStyle name="$_기아 2" xfId="26778"/>
    <cellStyle name="$_대산면 갈마소교량" xfId="5647"/>
    <cellStyle name="$_대산면 갈마소교량 2" xfId="26779"/>
    <cellStyle name="$_동가소하천-수량산출" xfId="5646"/>
    <cellStyle name="$_동가소하천-수량산출 2" xfId="26780"/>
    <cellStyle name="$_동가수량" xfId="5645"/>
    <cellStyle name="$_동가수량 2" xfId="26781"/>
    <cellStyle name="$_배수공" xfId="5644"/>
    <cellStyle name="$_배수공 2" xfId="26782"/>
    <cellStyle name="$_배수공 내역서,총괄집계-국도1호선" xfId="5643"/>
    <cellStyle name="$_배수공 내역서,총괄집계-국도1호선 2" xfId="26783"/>
    <cellStyle name="$_배수공 내역서,총괄집계-방축교차로" xfId="5642"/>
    <cellStyle name="$_배수공 내역서,총괄집계-방축교차로 2" xfId="26784"/>
    <cellStyle name="$_배수공_01-토공" xfId="5641"/>
    <cellStyle name="$_배수공_01-토공 2" xfId="26785"/>
    <cellStyle name="$_배수공_갈마소교량깨기" xfId="5640"/>
    <cellStyle name="$_배수공_갈마소교량깨기 2" xfId="26786"/>
    <cellStyle name="$_배수공_대산면 갈마소교량" xfId="5639"/>
    <cellStyle name="$_배수공_대산면 갈마소교량 2" xfId="26787"/>
    <cellStyle name="$_배수공0" xfId="5638"/>
    <cellStyle name="$_배수공0 2" xfId="26788"/>
    <cellStyle name="$_배수공내역서" xfId="5637"/>
    <cellStyle name="$_배수공내역서 2" xfId="26789"/>
    <cellStyle name="$_배수공내역서-대전면" xfId="5636"/>
    <cellStyle name="$_배수공내역서-대포정리" xfId="5635"/>
    <cellStyle name="$_배수공내역서-대포정리 2" xfId="26790"/>
    <cellStyle name="$_배수공내역서-무정면" xfId="5634"/>
    <cellStyle name="$_배수공수량(토목총괄)" xfId="5633"/>
    <cellStyle name="$_배수공수량(토목총괄) 2" xfId="26791"/>
    <cellStyle name="$_배수공-신계리" xfId="5632"/>
    <cellStyle name="$_배수공-신계리 2" xfId="26792"/>
    <cellStyle name="$_배수공총괄+측구공(덕흥지구)" xfId="5631"/>
    <cellStyle name="$_배수공총괄+측구공(덕흥지구) 2" xfId="26793"/>
    <cellStyle name="$_배수관공" xfId="5630"/>
    <cellStyle name="$_배수관공 2" xfId="26794"/>
    <cellStyle name="$_배수관-완도 삼두지구" xfId="5629"/>
    <cellStyle name="$_배수관-완도 삼두지구 2" xfId="26795"/>
    <cellStyle name="$_배수수량(토목)" xfId="5628"/>
    <cellStyle name="$_배수수량(토목) 2" xfId="26796"/>
    <cellStyle name="$_보완 - 북부(최종)" xfId="5627"/>
    <cellStyle name="$_보완 - 북부(최종) 2" xfId="26797"/>
    <cellStyle name="$_보월-배수공" xfId="5626"/>
    <cellStyle name="$_보월-배수공 2" xfId="26798"/>
    <cellStyle name="$_보월-부대공" xfId="5625"/>
    <cellStyle name="$_보월-부대공 2" xfId="26799"/>
    <cellStyle name="$_봉덕-운월(1공구)" xfId="5624"/>
    <cellStyle name="$_봉덕-운월(1공구) 2" xfId="26800"/>
    <cellStyle name="$_봉안하수구 -폐기물" xfId="5623"/>
    <cellStyle name="$_봉안하수구 -폐기물 2" xfId="26801"/>
    <cellStyle name="$_봉안하수구 -폐기물_03 포장공" xfId="5622"/>
    <cellStyle name="$_봉안하수구 -폐기물_03 포장공 2" xfId="26802"/>
    <cellStyle name="$_봉안하수구 -폐기물_4.포장공" xfId="5621"/>
    <cellStyle name="$_봉안하수구 -폐기물_4.포장공 2" xfId="26803"/>
    <cellStyle name="$_봉안하수구 -폐기물_간성우수관" xfId="5620"/>
    <cellStyle name="$_봉안하수구 -폐기물_간성우수관 2" xfId="26804"/>
    <cellStyle name="$_부대공" xfId="5619"/>
    <cellStyle name="$_부대공 2" xfId="26805"/>
    <cellStyle name="$_부대공_1" xfId="5618"/>
    <cellStyle name="$_부대공_1 2" xfId="26806"/>
    <cellStyle name="$_부대공-대구 오르막차로(수정본)" xfId="5617"/>
    <cellStyle name="$_부대공-대구 오르막차로(수정본) 2" xfId="26807"/>
    <cellStyle name="$_부대공-대구 오르막차로(수정본)_03 포장공" xfId="5616"/>
    <cellStyle name="$_부대공-대구 오르막차로(수정본)_03 포장공 2" xfId="26808"/>
    <cellStyle name="$_부대공-대구 오르막차로(수정본)_4.포장공" xfId="5615"/>
    <cellStyle name="$_부대공-대구 오르막차로(수정본)_4.포장공 2" xfId="26809"/>
    <cellStyle name="$_부대공-대구 오르막차로(수정본)_간성우수관" xfId="5614"/>
    <cellStyle name="$_부대공-대구 오르막차로(수정본)_간성우수관 2" xfId="26810"/>
    <cellStyle name="$_부대공-방축교차로" xfId="5613"/>
    <cellStyle name="$_부대공-방축교차로 2" xfId="26811"/>
    <cellStyle name="$_부대공-방축교차로_03 포장공" xfId="5612"/>
    <cellStyle name="$_부대공-방축교차로_03 포장공 2" xfId="26812"/>
    <cellStyle name="$_부대공-방축교차로_4.포장공" xfId="5611"/>
    <cellStyle name="$_부대공-방축교차로_4.포장공 2" xfId="26813"/>
    <cellStyle name="$_부대공-방축교차로_간성우수관" xfId="5610"/>
    <cellStyle name="$_부대공-방축교차로_간성우수관 2" xfId="26814"/>
    <cellStyle name="$_부대공-인월교차로" xfId="5609"/>
    <cellStyle name="$_부대공-인월교차로 2" xfId="26815"/>
    <cellStyle name="$_부대공-인월교차로_03 포장공" xfId="5608"/>
    <cellStyle name="$_부대공-인월교차로_03 포장공 2" xfId="26816"/>
    <cellStyle name="$_부대공-인월교차로_4.포장공" xfId="5607"/>
    <cellStyle name="$_부대공-인월교차로_4.포장공 2" xfId="26817"/>
    <cellStyle name="$_부대공-인월교차로_간성우수관" xfId="5606"/>
    <cellStyle name="$_부대공-인월교차로_간성우수관 2" xfId="26818"/>
    <cellStyle name="$_부대공-진목진입로 본선,연결로" xfId="5605"/>
    <cellStyle name="$_부대공-진목진입로 본선,연결로 2" xfId="26819"/>
    <cellStyle name="$_부대공-진월초교" xfId="5604"/>
    <cellStyle name="$_부대공-진월초교 2" xfId="26820"/>
    <cellStyle name="$_북부2차" xfId="5603"/>
    <cellStyle name="$_북부2차 2" xfId="26821"/>
    <cellStyle name="$_사본 - 0.갑지및집계" xfId="5602"/>
    <cellStyle name="$_사본 - 0.갑지및집계 2" xfId="26822"/>
    <cellStyle name="$_사본 - 5.포장공" xfId="5601"/>
    <cellStyle name="$_사본 - 5.포장공 2" xfId="26823"/>
    <cellStyle name="$_사평용수로" xfId="5600"/>
    <cellStyle name="$_사평용수로 2" xfId="26824"/>
    <cellStyle name="$_삼거지구폐기물설계서" xfId="5599"/>
    <cellStyle name="$_삼거지구폐기물설계서 2" xfId="26825"/>
    <cellStyle name="$_서오치1공구" xfId="5598"/>
    <cellStyle name="$_서오치1공구 2" xfId="26826"/>
    <cellStyle name="$_석교배수로수량산출" xfId="5597"/>
    <cellStyle name="$_석교배수로수량산출 2" xfId="26827"/>
    <cellStyle name="$_석축수량집계" xfId="5596"/>
    <cellStyle name="$_석축수량집계 2" xfId="26828"/>
    <cellStyle name="$_성주오르막차로-포장공" xfId="5595"/>
    <cellStyle name="$_성주오르막차로-포장공 2" xfId="26829"/>
    <cellStyle name="$_성주오르막차로-포장공_03 포장공" xfId="5594"/>
    <cellStyle name="$_성주오르막차로-포장공_03 포장공 2" xfId="26830"/>
    <cellStyle name="$_성주오르막차로-포장공_4.포장공" xfId="5593"/>
    <cellStyle name="$_성주오르막차로-포장공_4.포장공 2" xfId="26831"/>
    <cellStyle name="$_성주오르막차로-포장공_간성우수관" xfId="5592"/>
    <cellStyle name="$_성주오르막차로-포장공_간성우수관 2" xfId="26832"/>
    <cellStyle name="$_세량용수로수량" xfId="5591"/>
    <cellStyle name="$_세량용수로수량 2" xfId="26833"/>
    <cellStyle name="$_송현포장공" xfId="5590"/>
    <cellStyle name="$_송현포장공 2" xfId="26834"/>
    <cellStyle name="$_수량(금갑)" xfId="5589"/>
    <cellStyle name="$_수량(금갑) 2" xfId="26835"/>
    <cellStyle name="$_수량(세포2,3공구)" xfId="5588"/>
    <cellStyle name="$_수량(세포2,3공구) 2" xfId="26836"/>
    <cellStyle name="$_수량(외병도)" xfId="5587"/>
    <cellStyle name="$_수량(외병도) 2" xfId="26837"/>
    <cellStyle name="$_승주1배수공" xfId="5586"/>
    <cellStyle name="$_승주1배수공 2" xfId="26838"/>
    <cellStyle name="$_신석도로(죽석2구)" xfId="5585"/>
    <cellStyle name="$_신석도로(죽석2구) 2" xfId="26839"/>
    <cellStyle name="$_신풍-운월(1공구)" xfId="5584"/>
    <cellStyle name="$_신풍-운월(1공구) 2" xfId="26840"/>
    <cellStyle name="$_심곡1지구수량(2공구)" xfId="5583"/>
    <cellStyle name="$_심곡1지구수량(2공구) 2" xfId="26841"/>
    <cellStyle name="$_안치수량" xfId="5582"/>
    <cellStyle name="$_안치수량 2" xfId="26842"/>
    <cellStyle name="$_암거공" xfId="5581"/>
    <cellStyle name="$_암거공 2" xfId="26843"/>
    <cellStyle name="$_야사3구도로보수" xfId="5580"/>
    <cellStyle name="$_야사3구도로보수 2" xfId="26844"/>
    <cellStyle name="$_역T형옹벽-대포정리" xfId="5579"/>
    <cellStyle name="$_역T형옹벽-대포정리 2" xfId="26845"/>
    <cellStyle name="$_역T형옹벽-대포정리_03 포장공" xfId="5578"/>
    <cellStyle name="$_역T형옹벽-대포정리_03 포장공 2" xfId="26846"/>
    <cellStyle name="$_역T형옹벽-대포정리_4.포장공" xfId="5577"/>
    <cellStyle name="$_역T형옹벽-대포정리_4.포장공 2" xfId="26847"/>
    <cellStyle name="$_역T형옹벽-대포정리_간성우수관" xfId="5576"/>
    <cellStyle name="$_역T형옹벽-대포정리_간성우수관 2" xfId="26848"/>
    <cellStyle name="$_연향동-중분대" xfId="5575"/>
    <cellStyle name="$_영암군 신북면 금수리" xfId="5574"/>
    <cellStyle name="$_영암군 신북면 금수리 2" xfId="26849"/>
    <cellStyle name="$_오례하수구 포장공" xfId="5573"/>
    <cellStyle name="$_오례하수구 포장공 2" xfId="26850"/>
    <cellStyle name="$_오례하수구 포장공_03 포장공" xfId="5572"/>
    <cellStyle name="$_오례하수구 포장공_03 포장공 2" xfId="26851"/>
    <cellStyle name="$_오례하수구 포장공_4.포장공" xfId="5571"/>
    <cellStyle name="$_오례하수구 포장공_4.포장공 2" xfId="26852"/>
    <cellStyle name="$_오례하수구 포장공_간성우수관" xfId="5570"/>
    <cellStyle name="$_오례하수구 포장공_간성우수관 2" xfId="26853"/>
    <cellStyle name="$_옥룡면 덕천리 제방 연결로" xfId="5569"/>
    <cellStyle name="$_옥룡면 덕천리 제방 연결로 2" xfId="26854"/>
    <cellStyle name="$_옹벽공집계-대포정리" xfId="5568"/>
    <cellStyle name="$_옹벽공집계-대포정리 2" xfId="26855"/>
    <cellStyle name="$_용전마을" xfId="5567"/>
    <cellStyle name="$_용전마을 2" xfId="26856"/>
    <cellStyle name="$_용현마을" xfId="5566"/>
    <cellStyle name="$_용현마을 2" xfId="26857"/>
    <cellStyle name="$_우수공" xfId="5565"/>
    <cellStyle name="$_우수공 2" xfId="26858"/>
    <cellStyle name="$_우수관공" xfId="5564"/>
    <cellStyle name="$_우수관공 2" xfId="26859"/>
    <cellStyle name="$_원화소하천" xfId="5563"/>
    <cellStyle name="$_원화소하천 2" xfId="26860"/>
    <cellStyle name="$_월평수량" xfId="5562"/>
    <cellStyle name="$_월평수량 2" xfId="26861"/>
    <cellStyle name="$_유천수량" xfId="5561"/>
    <cellStyle name="$_유천수량 2" xfId="26862"/>
    <cellStyle name="$_이정표" xfId="5560"/>
    <cellStyle name="$_이정표 2" xfId="26863"/>
    <cellStyle name="$_재료계산" xfId="5559"/>
    <cellStyle name="$_재료계산 2" xfId="26864"/>
    <cellStyle name="$_정주권개발사업(대곡지구)" xfId="5558"/>
    <cellStyle name="$_정주권개발사업(대곡지구) 2" xfId="26865"/>
    <cellStyle name="$_종정-배수공금회" xfId="5557"/>
    <cellStyle name="$_종정-배수공금회 2" xfId="26866"/>
    <cellStyle name="$_종정-배수공총괄" xfId="5556"/>
    <cellStyle name="$_종정-배수공총괄 2" xfId="26867"/>
    <cellStyle name="$_종정-부대공총괄" xfId="5555"/>
    <cellStyle name="$_종정-부대공총괄 2" xfId="26868"/>
    <cellStyle name="$_중배측벽" xfId="5554"/>
    <cellStyle name="$_중배측벽 2" xfId="26869"/>
    <cellStyle name="$_진입로 단수" xfId="5553"/>
    <cellStyle name="$_진입로 단수 2" xfId="26870"/>
    <cellStyle name="$_집수정,측구-방축교차로" xfId="5552"/>
    <cellStyle name="$_집수정,측구-방축교차로 2" xfId="26871"/>
    <cellStyle name="$_창유지구공사비" xfId="5551"/>
    <cellStyle name="$_창유지구공사비 2" xfId="26872"/>
    <cellStyle name="$_창촌소하천수량(1공구)" xfId="5550"/>
    <cellStyle name="$_창촌소하천수량(1공구) 2" xfId="26873"/>
    <cellStyle name="$_천포지구" xfId="5549"/>
    <cellStyle name="$_천포지구 2" xfId="26874"/>
    <cellStyle name="$_총괄-배수관공" xfId="5548"/>
    <cellStyle name="$_총괄-배수관공 2" xfId="26875"/>
    <cellStyle name="$_총괄-암거공" xfId="5547"/>
    <cellStyle name="$_총괄-암거공 2" xfId="26876"/>
    <cellStyle name="$_총괄자재집계표" xfId="5546"/>
    <cellStyle name="$_총괄자재집계표 2" xfId="26877"/>
    <cellStyle name="$_총괄자재집계표(1공구)" xfId="5545"/>
    <cellStyle name="$_총괄자재집계표(1공구) 2" xfId="26878"/>
    <cellStyle name="$_측구공(맹암거포함)-대포정리" xfId="5544"/>
    <cellStyle name="$_측구공(맹암거포함)-대포정리 2" xfId="26879"/>
    <cellStyle name="$_태인장내농로수량" xfId="5543"/>
    <cellStyle name="$_태인장내농로수량 2" xfId="26880"/>
    <cellStyle name="$_토   공-1공구" xfId="5542"/>
    <cellStyle name="$_토공" xfId="5541"/>
    <cellStyle name="$_토공 2" xfId="26881"/>
    <cellStyle name="$_토공수량(소영)" xfId="5540"/>
    <cellStyle name="$_토공수량(소영) 2" xfId="26882"/>
    <cellStyle name="$_토공수량(소영)_03 포장공" xfId="5539"/>
    <cellStyle name="$_토공수량(소영)_03 포장공 2" xfId="26883"/>
    <cellStyle name="$_토공수량(소영)_4.포장공" xfId="5538"/>
    <cellStyle name="$_토공수량(소영)_4.포장공 2" xfId="26884"/>
    <cellStyle name="$_토공수량(소영)_간성우수관" xfId="5537"/>
    <cellStyle name="$_토공수량(소영)_간성우수관 2" xfId="26885"/>
    <cellStyle name="$_토공수량2공구" xfId="5536"/>
    <cellStyle name="$_토공수량2공구 2" xfId="26886"/>
    <cellStyle name="$_토공-진월초교" xfId="5535"/>
    <cellStyle name="$_토공-진월초교 2" xfId="26887"/>
    <cellStyle name="$_파도막이" xfId="5534"/>
    <cellStyle name="$_파도막이 2" xfId="26888"/>
    <cellStyle name="$_포장공" xfId="5533"/>
    <cellStyle name="$_포장공 2" xfId="26889"/>
    <cellStyle name="$_포장공(칠거리)" xfId="5532"/>
    <cellStyle name="$_포장공(칠거리) 2" xfId="26890"/>
    <cellStyle name="$_포장공(칠거리)_03 포장공" xfId="5531"/>
    <cellStyle name="$_포장공(칠거리)_03 포장공 2" xfId="26891"/>
    <cellStyle name="$_포장공(칠거리)_4.포장공" xfId="5530"/>
    <cellStyle name="$_포장공(칠거리)_4.포장공 2" xfId="26892"/>
    <cellStyle name="$_포장공(칠거리)_간성우수관" xfId="5529"/>
    <cellStyle name="$_포장공(칠거리)_간성우수관 2" xfId="26893"/>
    <cellStyle name="$_포장공_(08)계단공" xfId="5528"/>
    <cellStyle name="$_포장공_(08)계단공 2" xfId="26894"/>
    <cellStyle name="$_포장공_(11)부대공" xfId="5527"/>
    <cellStyle name="$_포장공_(11)부대공 2" xfId="26895"/>
    <cellStyle name="$_포장공_1.미력면도개리제방도로포장공사(최종)" xfId="5526"/>
    <cellStyle name="$_포장공_1.미력면도개리제방도로포장공사(최종) 2" xfId="26896"/>
    <cellStyle name="$_포장공_1-5공구" xfId="5525"/>
    <cellStyle name="$_포장공_1-5공구 2" xfId="26897"/>
    <cellStyle name="$_포장공_2.번열앞배수로설치공사" xfId="5524"/>
    <cellStyle name="$_포장공_2.번열앞배수로설치공사 2" xfId="26898"/>
    <cellStyle name="$_포장공_구조물공" xfId="5523"/>
    <cellStyle name="$_포장공_구조물공 2" xfId="26899"/>
    <cellStyle name="$_포장공_내봉포장만" xfId="5522"/>
    <cellStyle name="$_포장공_내봉포장만 2" xfId="26900"/>
    <cellStyle name="$_포장공_부대공" xfId="5521"/>
    <cellStyle name="$_포장공_부대공 2" xfId="26901"/>
    <cellStyle name="$_포장공_송림교농로포장" xfId="5520"/>
    <cellStyle name="$_포장공_송림교농로포장 2" xfId="26902"/>
    <cellStyle name="$_포장공_토공" xfId="5519"/>
    <cellStyle name="$_포장공_토공 2" xfId="26903"/>
    <cellStyle name="$_포장공_하신친환경농업단지진입로정비공사1공구" xfId="5518"/>
    <cellStyle name="$_포장공_하신친환경농업단지진입로정비공사1공구 2" xfId="26904"/>
    <cellStyle name="$_포장공1" xfId="5517"/>
    <cellStyle name="$_포장공1 2" xfId="26905"/>
    <cellStyle name="$_포장공-광양 암거" xfId="5516"/>
    <cellStyle name="$_포장공-광양 암거 2" xfId="26906"/>
    <cellStyle name="$_포장공-국도1호선" xfId="5515"/>
    <cellStyle name="$_포장공-국도1호선 2" xfId="26907"/>
    <cellStyle name="$_포장공-국도1호선_03 포장공" xfId="5514"/>
    <cellStyle name="$_포장공-국도1호선_03 포장공 2" xfId="26908"/>
    <cellStyle name="$_포장공-국도1호선_4.포장공" xfId="5513"/>
    <cellStyle name="$_포장공-국도1호선_4.포장공 2" xfId="26909"/>
    <cellStyle name="$_포장공-국도1호선_간성우수관" xfId="5512"/>
    <cellStyle name="$_포장공-국도1호선_간성우수관 2" xfId="26910"/>
    <cellStyle name="$_포장공-무정면" xfId="5511"/>
    <cellStyle name="$_포장공-무정면 2" xfId="26911"/>
    <cellStyle name="$_포장공-무정면_03 포장공" xfId="5510"/>
    <cellStyle name="$_포장공-무정면_03 포장공 2" xfId="26912"/>
    <cellStyle name="$_포장공-무정면_4.포장공" xfId="5509"/>
    <cellStyle name="$_포장공-무정면_4.포장공 2" xfId="26913"/>
    <cellStyle name="$_포장공-무정면_간성우수관" xfId="5508"/>
    <cellStyle name="$_포장공-무정면_간성우수관 2" xfId="26914"/>
    <cellStyle name="$_포장공-방축교차로" xfId="5507"/>
    <cellStyle name="$_포장공-방축교차로 2" xfId="26915"/>
    <cellStyle name="$_포장공-방축교차로_03 포장공" xfId="5506"/>
    <cellStyle name="$_포장공-방축교차로_03 포장공 2" xfId="26916"/>
    <cellStyle name="$_포장공-방축교차로_4.포장공" xfId="5505"/>
    <cellStyle name="$_포장공-방축교차로_4.포장공 2" xfId="26917"/>
    <cellStyle name="$_포장공-방축교차로_간성우수관" xfId="5504"/>
    <cellStyle name="$_포장공-방축교차로_간성우수관 2" xfId="26918"/>
    <cellStyle name="$_표지판-진월초교" xfId="5503"/>
    <cellStyle name="$_표지판-진월초교 2" xfId="26919"/>
    <cellStyle name="$_합판거푸집" xfId="5502"/>
    <cellStyle name="$_합판거푸집 2" xfId="26920"/>
    <cellStyle name="$_호안공(대형생태블럭)" xfId="5501"/>
    <cellStyle name="$_호안공(대형생태블럭) 2" xfId="26921"/>
    <cellStyle name="$_호안공-진목진입로 본선,연결로" xfId="5500"/>
    <cellStyle name="$_호안공-진목진입로 본선,연결로 2" xfId="26922"/>
    <cellStyle name="$_횡배수공" xfId="5499"/>
    <cellStyle name="$_횡배수공 2" xfId="26923"/>
    <cellStyle name="$_효산월곡" xfId="5498"/>
    <cellStyle name="$_효산월곡 2" xfId="26924"/>
    <cellStyle name="%(+,-,0)" xfId="5497"/>
    <cellStyle name="&amp;A" xfId="4"/>
    <cellStyle name="&amp;A 2" xfId="26925"/>
    <cellStyle name="(##.00)" xfId="5"/>
    <cellStyle name="(##.00) 2" xfId="26926"/>
    <cellStyle name="(△콤마)" xfId="5496"/>
    <cellStyle name="(△콤마) 2" xfId="26927"/>
    <cellStyle name="(1)" xfId="5495"/>
    <cellStyle name="(1) 2" xfId="26928"/>
    <cellStyle name="(백분율)" xfId="5494"/>
    <cellStyle name="(백분율) 2" xfId="26929"/>
    <cellStyle name="(콤마)" xfId="5493"/>
    <cellStyle name="(콤마) 2" xfId="26930"/>
    <cellStyle name="(표준)" xfId="5492"/>
    <cellStyle name="(표준) 2" xfId="26330"/>
    <cellStyle name="(표준) 3" xfId="26409"/>
    <cellStyle name="(표준) 4" xfId="26563"/>
    <cellStyle name="(표준) 5" xfId="26398"/>
    <cellStyle name=")" xfId="6"/>
    <cellStyle name=") 2" xfId="26931"/>
    <cellStyle name=";;;" xfId="7"/>
    <cellStyle name=";;; 2" xfId="26139"/>
    <cellStyle name=";;; 3" xfId="26229"/>
    <cellStyle name=";;; 4" xfId="26512"/>
    <cellStyle name=";;; 5" xfId="26274"/>
    <cellStyle name=";;; 6" xfId="26631"/>
    <cellStyle name="??_x000c_둄_x001b__x000d_|?_x0001_?_x0003__x0014__x0007__x0001__x0001_" xfId="5491"/>
    <cellStyle name="??&amp;5_x0007_?._x0007_9_x0008_??_x0007__x0001__x0001_" xfId="5490"/>
    <cellStyle name="??&amp;5_x0007_?._x0007_9_x0008_??_x0007__x0001__x0001_ 2" xfId="26932"/>
    <cellStyle name="??&amp;6_x0007_?/_x0007_9_x0008_??_x0007__x0001__x0001_" xfId="5489"/>
    <cellStyle name="??&amp;O?&amp;H?_x0008__x000f__x0007_?_x0007__x0001__x0001_" xfId="8"/>
    <cellStyle name="??&amp;O?&amp;H?_x0008__x000f__x0007_?_x0007__x0001__x0001_ 2" xfId="26933"/>
    <cellStyle name="??&amp;O?&amp;H?_x0008_??_x0007__x0001__x0001_" xfId="9"/>
    <cellStyle name="??&amp;O?&amp;H?_x0008_??_x0007__x0001__x0001_ 2" xfId="26934"/>
    <cellStyle name="??&amp;O?&amp;H?_x0008__x000f__x0007_?_x0007__x0001__x0001__5.부대공" xfId="5488"/>
    <cellStyle name="??&amp;쏗?뷐9_x0008__x0011__x0007_?_x0007__x0001__x0001_" xfId="5487"/>
    <cellStyle name="??&amp;쏗?뷐9_x0008__x0011__x0007_?_x0007__x0001__x0001_ 2" xfId="26935"/>
    <cellStyle name="???­ [0]_??º?¼?·®??°? " xfId="5486"/>
    <cellStyle name="???­_??º?¼?·®??°? " xfId="5485"/>
    <cellStyle name="???Ø_??º?¼?·®??°? " xfId="5484"/>
    <cellStyle name="?Þ¸¶ [0]_??º?¼?·®??°? " xfId="5483"/>
    <cellStyle name="?Þ¸¶_??º?¼?·???°? " xfId="5482"/>
    <cellStyle name="?W?_laroux" xfId="10"/>
    <cellStyle name="?曹%U?&amp;H?_x0008__x001a__x0004_?_x0007__x0001__x0001_" xfId="5481"/>
    <cellStyle name="?曹%U?&amp;H?_x0008__x001a__x0004_?_x0007__x0001__x0001_ 2" xfId="26936"/>
    <cellStyle name="?曹%U?&amp;H?_x0008_?s_x000a__x0007__x0001__x0001_" xfId="5480"/>
    <cellStyle name="_x0001_?힓" xfId="5479"/>
    <cellStyle name="]_Sheet1_FY96" xfId="5478"/>
    <cellStyle name="]_Sheet1_FY96 2" xfId="26937"/>
    <cellStyle name="]_Sheet1_PRODUCT DETAIL_x0013_Comma [0]_Sheet1_Q1" xfId="5477"/>
    <cellStyle name="]_Sheet1_PRODUCT DETAIL_x0013_Comma [0]_Sheet1_Q1 2" xfId="26938"/>
    <cellStyle name="_(050408)코리아헤럴드예산분석표" xfId="5476"/>
    <cellStyle name="_(050408)코리아헤럴드예산분석표 2" xfId="26939"/>
    <cellStyle name="_(060518)상주EM-실행" xfId="5475"/>
    <cellStyle name="_(060518)상주EM-실행 2" xfId="26940"/>
    <cellStyle name="_(2003)천안신축이음선투입(2차)" xfId="5474"/>
    <cellStyle name="_(2003)천안신축이음선투입(2차) 2" xfId="26941"/>
    <cellStyle name="_(2004)선시행13-진천콘크리트포장(요청-하도급)" xfId="5473"/>
    <cellStyle name="_(2004)선시행13-진천콘크리트포장(요청-하도급) 2" xfId="26942"/>
    <cellStyle name="_(개별) 달산교외1개교" xfId="5472"/>
    <cellStyle name="_(중기)조치원1ST" xfId="23146"/>
    <cellStyle name="_▶ 단가산출근거" xfId="23147"/>
    <cellStyle name="_0.간지" xfId="5471"/>
    <cellStyle name="_0.간지 2" xfId="26943"/>
    <cellStyle name="_0.간지_Ⅷ.부대공" xfId="5470"/>
    <cellStyle name="_0.간지_Ⅷ.부대공 2" xfId="26944"/>
    <cellStyle name="_0.간지_Ⅷ.부대공(0408)" xfId="5469"/>
    <cellStyle name="_0.간지_Ⅷ.부대공(0408) 2" xfId="26945"/>
    <cellStyle name="_0.간지_Ⅷ.부대공(0408)_Ⅸ.공통단위수량(9-17-1)" xfId="5468"/>
    <cellStyle name="_0.간지_Ⅷ.부대공(0408)_Ⅸ.공통단위수량(9-17-1) 2" xfId="26946"/>
    <cellStyle name="_0.간지_Ⅷ.부대공(0408)_Ⅸ.공통단위수량(최종1)" xfId="5467"/>
    <cellStyle name="_0.간지_Ⅷ.부대공(0408)_Ⅸ.공통단위수량(최종1) 2" xfId="26947"/>
    <cellStyle name="_0.간지_Ⅷ.부대공(0421)" xfId="5466"/>
    <cellStyle name="_0.간지_Ⅷ.부대공(0421) 2" xfId="26948"/>
    <cellStyle name="_0.간지_Ⅷ.부대공(0421)_Ⅸ.공통단위수량(9-17-1)" xfId="5465"/>
    <cellStyle name="_0.간지_Ⅷ.부대공(0421)_Ⅸ.공통단위수량(9-17-1) 2" xfId="26949"/>
    <cellStyle name="_0.간지_Ⅷ.부대공(0421)_Ⅸ.공통단위수량(최종1)" xfId="5464"/>
    <cellStyle name="_0.간지_Ⅷ.부대공(0421)_Ⅸ.공통단위수량(최종1) 2" xfId="26950"/>
    <cellStyle name="_0.간지_Ⅷ.부대공_Ⅸ.공통단위수량(9-17-1)" xfId="5463"/>
    <cellStyle name="_0.간지_Ⅷ.부대공_Ⅸ.공통단위수량(9-17-1) 2" xfId="26951"/>
    <cellStyle name="_0.간지_Ⅷ.부대공_Ⅸ.공통단위수량(최종1)" xfId="5462"/>
    <cellStyle name="_0.간지_Ⅷ.부대공_Ⅸ.공통단위수량(최종1) 2" xfId="26952"/>
    <cellStyle name="_0.간지_Ⅸ.공통단위수량" xfId="5461"/>
    <cellStyle name="_0.간지_Ⅸ.공통단위수량 2" xfId="26953"/>
    <cellStyle name="_0.간지_Ⅸ.공통단위수량(0408)" xfId="5460"/>
    <cellStyle name="_0.간지_Ⅸ.공통단위수량(0408) 2" xfId="26954"/>
    <cellStyle name="_0.간지_Ⅸ.공통단위수량(304)" xfId="5459"/>
    <cellStyle name="_0.간지_Ⅸ.공통단위수량(304) 2" xfId="26955"/>
    <cellStyle name="_0.간지_Ⅸ.공통단위수량(9-17-1)" xfId="5458"/>
    <cellStyle name="_0.간지_Ⅸ.공통단위수량(9-17-1) 2" xfId="26956"/>
    <cellStyle name="_0.간지_Ⅸ.공통단위수량(최종1)" xfId="5457"/>
    <cellStyle name="_0.간지_Ⅸ.공통단위수량(최종1) 2" xfId="26957"/>
    <cellStyle name="_0.간지_Ⅸ.공통단위수량(최종이되길...)" xfId="5456"/>
    <cellStyle name="_0.간지_Ⅸ.공통단위수량(최종이되길...) 2" xfId="26958"/>
    <cellStyle name="_0.간지_가시설(최종)" xfId="5455"/>
    <cellStyle name="_0.간지_가시설(최종) 2" xfId="26959"/>
    <cellStyle name="_0.간지_가시설(최종)_Ⅸ.공통단위수량(9-17-1)" xfId="5454"/>
    <cellStyle name="_0.간지_가시설(최종)_Ⅸ.공통단위수량(9-17-1) 2" xfId="26960"/>
    <cellStyle name="_0.간지_가시설(최종)_Ⅸ.공통단위수량(최종1)" xfId="5453"/>
    <cellStyle name="_0.간지_가시설(최종)_Ⅸ.공통단위수량(최종1) 2" xfId="26961"/>
    <cellStyle name="_0.간지_가시설(최종0414)" xfId="5452"/>
    <cellStyle name="_0.간지_가시설(최종0414) 2" xfId="26962"/>
    <cellStyle name="_0.간지_가시설(최종0414)_Ⅸ.공통단위수량(9-17-1)" xfId="5451"/>
    <cellStyle name="_0.간지_가시설(최종0414)_Ⅸ.공통단위수량(9-17-1) 2" xfId="26963"/>
    <cellStyle name="_0.간지_가시설(최종0414)_Ⅸ.공통단위수량(최종1)" xfId="5450"/>
    <cellStyle name="_0.간지_가시설(최종0414)_Ⅸ.공통단위수량(최종1) 2" xfId="26964"/>
    <cellStyle name="_0.간지_공동구연장산출" xfId="5449"/>
    <cellStyle name="_0.간지_공동구연장산출 2" xfId="26965"/>
    <cellStyle name="_0.간지_공동구연장산출_Ⅷ.부대공" xfId="5448"/>
    <cellStyle name="_0.간지_공동구연장산출_Ⅷ.부대공 2" xfId="26966"/>
    <cellStyle name="_0.간지_공동구연장산출_Ⅷ.부대공(0408)" xfId="5447"/>
    <cellStyle name="_0.간지_공동구연장산출_Ⅷ.부대공(0408) 2" xfId="26967"/>
    <cellStyle name="_0.간지_공동구연장산출_Ⅷ.부대공(0408)_Ⅸ.공통단위수량(9-17-1)" xfId="5446"/>
    <cellStyle name="_0.간지_공동구연장산출_Ⅷ.부대공(0408)_Ⅸ.공통단위수량(9-17-1) 2" xfId="26968"/>
    <cellStyle name="_0.간지_공동구연장산출_Ⅷ.부대공(0408)_Ⅸ.공통단위수량(최종1)" xfId="5445"/>
    <cellStyle name="_0.간지_공동구연장산출_Ⅷ.부대공(0408)_Ⅸ.공통단위수량(최종1) 2" xfId="26969"/>
    <cellStyle name="_0.간지_공동구연장산출_Ⅷ.부대공(0421)" xfId="5444"/>
    <cellStyle name="_0.간지_공동구연장산출_Ⅷ.부대공(0421) 2" xfId="26970"/>
    <cellStyle name="_0.간지_공동구연장산출_Ⅷ.부대공(0421)_Ⅸ.공통단위수량(9-17-1)" xfId="5443"/>
    <cellStyle name="_0.간지_공동구연장산출_Ⅷ.부대공(0421)_Ⅸ.공통단위수량(9-17-1) 2" xfId="26971"/>
    <cellStyle name="_0.간지_공동구연장산출_Ⅷ.부대공(0421)_Ⅸ.공통단위수량(최종1)" xfId="5442"/>
    <cellStyle name="_0.간지_공동구연장산출_Ⅷ.부대공(0421)_Ⅸ.공통단위수량(최종1) 2" xfId="26972"/>
    <cellStyle name="_0.간지_공동구연장산출_Ⅷ.부대공_Ⅸ.공통단위수량(9-17-1)" xfId="5441"/>
    <cellStyle name="_0.간지_공동구연장산출_Ⅷ.부대공_Ⅸ.공통단위수량(9-17-1) 2" xfId="26973"/>
    <cellStyle name="_0.간지_공동구연장산출_Ⅷ.부대공_Ⅸ.공통단위수량(최종1)" xfId="5440"/>
    <cellStyle name="_0.간지_공동구연장산출_Ⅷ.부대공_Ⅸ.공통단위수량(최종1) 2" xfId="26974"/>
    <cellStyle name="_0.간지_공동구연장산출_Ⅸ.공통단위수량" xfId="5439"/>
    <cellStyle name="_0.간지_공동구연장산출_Ⅸ.공통단위수량 2" xfId="26975"/>
    <cellStyle name="_0.간지_공동구연장산출_Ⅸ.공통단위수량(0408)" xfId="5438"/>
    <cellStyle name="_0.간지_공동구연장산출_Ⅸ.공통단위수량(0408) 2" xfId="26976"/>
    <cellStyle name="_0.간지_공동구연장산출_Ⅸ.공통단위수량(304)" xfId="5437"/>
    <cellStyle name="_0.간지_공동구연장산출_Ⅸ.공통단위수량(304) 2" xfId="26977"/>
    <cellStyle name="_0.간지_공동구연장산출_Ⅸ.공통단위수량(9-17-1)" xfId="5436"/>
    <cellStyle name="_0.간지_공동구연장산출_Ⅸ.공통단위수량(9-17-1) 2" xfId="26978"/>
    <cellStyle name="_0.간지_공동구연장산출_Ⅸ.공통단위수량(최종1)" xfId="5435"/>
    <cellStyle name="_0.간지_공동구연장산출_Ⅸ.공통단위수량(최종1) 2" xfId="26979"/>
    <cellStyle name="_0.간지_공동구연장산출_Ⅸ.공통단위수량(최종이되길...)" xfId="5434"/>
    <cellStyle name="_0.간지_공동구연장산출_Ⅸ.공통단위수량(최종이되길...) 2" xfId="26980"/>
    <cellStyle name="_0.간지_공동구연장산출_가시설(최종)" xfId="5433"/>
    <cellStyle name="_0.간지_공동구연장산출_가시설(최종) 2" xfId="26981"/>
    <cellStyle name="_0.간지_공동구연장산출_가시설(최종)_Ⅸ.공통단위수량(9-17-1)" xfId="5432"/>
    <cellStyle name="_0.간지_공동구연장산출_가시설(최종)_Ⅸ.공통단위수량(9-17-1) 2" xfId="26982"/>
    <cellStyle name="_0.간지_공동구연장산출_가시설(최종)_Ⅸ.공통단위수량(최종1)" xfId="5885"/>
    <cellStyle name="_0.간지_공동구연장산출_가시설(최종)_Ⅸ.공통단위수량(최종1) 2" xfId="26983"/>
    <cellStyle name="_0.간지_공동구연장산출_가시설(최종0414)" xfId="5884"/>
    <cellStyle name="_0.간지_공동구연장산출_가시설(최종0414) 2" xfId="26984"/>
    <cellStyle name="_0.간지_공동구연장산출_가시설(최종0414)_Ⅸ.공통단위수량(9-17-1)" xfId="5883"/>
    <cellStyle name="_0.간지_공동구연장산출_가시설(최종0414)_Ⅸ.공통단위수량(9-17-1) 2" xfId="26985"/>
    <cellStyle name="_0.간지_공동구연장산출_가시설(최종0414)_Ⅸ.공통단위수량(최종1)" xfId="5882"/>
    <cellStyle name="_0.간지_공동구연장산출_가시설(최종0414)_Ⅸ.공통단위수량(최종1) 2" xfId="26986"/>
    <cellStyle name="_0.간지_공동구연장산출_단위수량(316)" xfId="5881"/>
    <cellStyle name="_0.간지_공동구연장산출_단위수량(316) 2" xfId="26987"/>
    <cellStyle name="_0.간지_공동구연장산출_사본 - Ⅸ.공통단위수량" xfId="5431"/>
    <cellStyle name="_0.간지_공동구연장산출_사본 - Ⅸ.공통단위수량 2" xfId="26988"/>
    <cellStyle name="_0.간지_단위수량(316)" xfId="5430"/>
    <cellStyle name="_0.간지_단위수량(316) 2" xfId="26989"/>
    <cellStyle name="_0.간지_사본 - Ⅸ.공통단위수량" xfId="5429"/>
    <cellStyle name="_0.간지_사본 - Ⅸ.공통단위수량 2" xfId="26990"/>
    <cellStyle name="_0.자재집계표" xfId="5428"/>
    <cellStyle name="_0.자재집계표 2" xfId="26991"/>
    <cellStyle name="_0.토공간지" xfId="5427"/>
    <cellStyle name="_0.토공간지 2" xfId="26992"/>
    <cellStyle name="_0.토공간지_Ⅸ.공통단위수량(9-17-1)" xfId="5426"/>
    <cellStyle name="_0.토공간지_Ⅸ.공통단위수량(9-17-1) 2" xfId="26993"/>
    <cellStyle name="_0.토공간지_Ⅸ.공통단위수량(최종1)" xfId="5425"/>
    <cellStyle name="_0.토공간지_Ⅸ.공통단위수량(최종1) 2" xfId="26994"/>
    <cellStyle name="_00.반월교집계" xfId="5424"/>
    <cellStyle name="_00.반월교집계 2" xfId="26995"/>
    <cellStyle name="_00_총괄수량집계표" xfId="5423"/>
    <cellStyle name="_00_총괄수량집계표 2" xfId="26996"/>
    <cellStyle name="_000.포장공(둔둔교차로)" xfId="5422"/>
    <cellStyle name="_000.포장공(둔둔교차로) 2" xfId="26997"/>
    <cellStyle name="_000토공" xfId="5421"/>
    <cellStyle name="_000토공 2" xfId="26998"/>
    <cellStyle name="_003 봉림교(교각수량)" xfId="5420"/>
    <cellStyle name="_003 봉림교(교각수량) 2" xfId="26999"/>
    <cellStyle name="_003 봉림교(교각수량)_003 봉림교(교각수량)" xfId="5419"/>
    <cellStyle name="_003 봉림교(교각수량)_003 봉림교(교각수량) 2" xfId="27000"/>
    <cellStyle name="_003 봉림교(교각수량)_003 봉림교(교각수량)_003 봉림교(교각수량)" xfId="5418"/>
    <cellStyle name="_003 봉림교(교각수량)_003 봉림교(교각수량)_003 봉림교(교각수량) 2" xfId="27001"/>
    <cellStyle name="_00-아곡1교집계표" xfId="5417"/>
    <cellStyle name="_00-아곡1교집계표 2" xfId="27002"/>
    <cellStyle name="_00-자재총괄표" xfId="5416"/>
    <cellStyle name="_00-자재총괄표 2" xfId="27003"/>
    <cellStyle name="_00-토공" xfId="11"/>
    <cellStyle name="_01 우수공단위" xfId="12"/>
    <cellStyle name="_01 토공-깨기" xfId="5415"/>
    <cellStyle name="_01 토공-깨기 2" xfId="27004"/>
    <cellStyle name="_01 토공-깨기_01 토공-깨기" xfId="5414"/>
    <cellStyle name="_01 토공-깨기_01 토공-깨기 2" xfId="27005"/>
    <cellStyle name="_01 토공-깨기_01 토공-깨기_8.06 보도용 난간" xfId="5413"/>
    <cellStyle name="_01 토공-깨기_01 토공-깨기_8.06 보도용 난간 2" xfId="27006"/>
    <cellStyle name="_01 토공-깨기_8.06 보도용 난간" xfId="5412"/>
    <cellStyle name="_01 토공-깨기_8.06 보도용 난간 2" xfId="27007"/>
    <cellStyle name="_01)보도블럭" xfId="5411"/>
    <cellStyle name="_01)보도블럭 2" xfId="27008"/>
    <cellStyle name="_01)횡단보도 및 과속방지턱" xfId="5410"/>
    <cellStyle name="_01)횡단보도 및 과속방지턱 2" xfId="27009"/>
    <cellStyle name="_01)횡단보도 및 과속방지턱_00_총괄수량집계표" xfId="5409"/>
    <cellStyle name="_01)횡단보도 및 과속방지턱_00_총괄수량집계표 2" xfId="27010"/>
    <cellStyle name="_01)횡단보도 및 과속방지턱_05.포장공" xfId="5408"/>
    <cellStyle name="_01)횡단보도 및 과속방지턱_05.포장공 2" xfId="27011"/>
    <cellStyle name="_01)횡단보도 및 과속방지턱_06.부대공" xfId="5407"/>
    <cellStyle name="_01)횡단보도 및 과속방지턱_06.부대공 2" xfId="27012"/>
    <cellStyle name="_01)횡단보도 및 과속방지턱_2-2.깨기수량산출서1" xfId="5406"/>
    <cellStyle name="_01)횡단보도 및 과속방지턱_2-2.깨기수량산출서1 2" xfId="27013"/>
    <cellStyle name="_01)횡단보도 및 과속방지턱_경계석" xfId="5405"/>
    <cellStyle name="_01)횡단보도 및 과속방지턱_경계석 2" xfId="27014"/>
    <cellStyle name="_01)횡단보도 및 과속방지턱_경계석및 보도9" xfId="5404"/>
    <cellStyle name="_01)횡단보도 및 과속방지턱_경계석및 보도9 2" xfId="27015"/>
    <cellStyle name="_01)횡단보도 및 과속방지턱_공단로 수량산출서" xfId="5403"/>
    <cellStyle name="_01)횡단보도 및 과속방지턱_공단로 수량산출서 2" xfId="27016"/>
    <cellStyle name="_01)횡단보도 및 과속방지턱_공단로 수량산출서-2공구" xfId="5402"/>
    <cellStyle name="_01)횡단보도 및 과속방지턱_공단로 수량산출서-2공구 2" xfId="27017"/>
    <cellStyle name="_01)횡단보도 및 과속방지턱_구조물철거공" xfId="5401"/>
    <cellStyle name="_01)횡단보도 및 과속방지턱_구조물철거공 2" xfId="27018"/>
    <cellStyle name="_01)횡단보도 및 과속방지턱_기존구조물깨기" xfId="5400"/>
    <cellStyle name="_01)횡단보도 및 과속방지턱_기존구조물깨기 2" xfId="27019"/>
    <cellStyle name="_01)횡단보도 및 과속방지턱_깨기수량" xfId="5399"/>
    <cellStyle name="_01)횡단보도 및 과속방지턱_깨기수량 2" xfId="27020"/>
    <cellStyle name="_01)횡단보도 및 과속방지턱_깨기수량산출서" xfId="5398"/>
    <cellStyle name="_01)횡단보도 및 과속방지턱_깨기수량산출서 2" xfId="27021"/>
    <cellStyle name="_01)횡단보도 및 과속방지턱_덧씌우기" xfId="5397"/>
    <cellStyle name="_01)횡단보도 및 과속방지턱_덧씌우기 2" xfId="27022"/>
    <cellStyle name="_01)횡단보도 및 과속방지턱_양감초교 수량산출서" xfId="5396"/>
    <cellStyle name="_01)횡단보도 및 과속방지턱_양감초교 수량산출서 2" xfId="27023"/>
    <cellStyle name="_01)횡단보도 및 과속방지턱_운암지구 수량산출서" xfId="5395"/>
    <cellStyle name="_01)횡단보도 및 과속방지턱_운암지구 수량산출서 2" xfId="27024"/>
    <cellStyle name="_01)횡단보도 및 과속방지턱_운암지구 수량산출서(1구간)" xfId="5394"/>
    <cellStyle name="_01)횡단보도 및 과속방지턱_운암지구 수량산출서(1구간) 2" xfId="27025"/>
    <cellStyle name="_01)횡단보도 및 과속방지턱_유포장공" xfId="5393"/>
    <cellStyle name="_01)횡단보도 및 과속방지턱_유포장공 2" xfId="27026"/>
    <cellStyle name="_01)횡단보도 및 과속방지턱_초포장공" xfId="5392"/>
    <cellStyle name="_01)횡단보도 및 과속방지턱_초포장공 2" xfId="27027"/>
    <cellStyle name="_01)횡단보도 및 과속방지턱_포장공" xfId="5391"/>
    <cellStyle name="_01)횡단보도 및 과속방지턱_포장공 2" xfId="27028"/>
    <cellStyle name="_01)횡단보도 및 과속방지턱_포장공(3-1)" xfId="5390"/>
    <cellStyle name="_01)횡단보도 및 과속방지턱_포장공(3-1) 2" xfId="27029"/>
    <cellStyle name="_01)횡단보도 및 과속방지턱_험프식횡단보도 및 험프" xfId="5889"/>
    <cellStyle name="_01)횡단보도 및 과속방지턱_험프식횡단보도 및 험프 2" xfId="27030"/>
    <cellStyle name="_01.노동교수량" xfId="5887"/>
    <cellStyle name="_01.노동교수량 2" xfId="27031"/>
    <cellStyle name="_01.차도1교자재및수량총괄집계" xfId="5890"/>
    <cellStyle name="_01.차도1교자재및수량총괄집계 2" xfId="27032"/>
    <cellStyle name="_01.차도1교자재및수량총괄집계_차집관로-관로부가시설" xfId="5835"/>
    <cellStyle name="_01.차도1교자재및수량총괄집계_차집관로-관로부가시설 2" xfId="27033"/>
    <cellStyle name="_01.차도1교자재및수량총괄집계_차집관로-관추진공가시설(동림3)" xfId="5838"/>
    <cellStyle name="_01.차도1교자재및수량총괄집계_차집관로-관추진공가시설(동림3) 2" xfId="27034"/>
    <cellStyle name="_01.토공" xfId="5389"/>
    <cellStyle name="_01.토공 2" xfId="27035"/>
    <cellStyle name="_01.표지판수량" xfId="5388"/>
    <cellStyle name="_01.표지판수량 2" xfId="27036"/>
    <cellStyle name="_01_계산서" xfId="5387"/>
    <cellStyle name="_01_계산서 2" xfId="27037"/>
    <cellStyle name="_01_계산서_Wd3(방호벽)" xfId="5386"/>
    <cellStyle name="_01_계산서_Wd3(방호벽) 2" xfId="27038"/>
    <cellStyle name="_01_계산서_Wd3(방호벽+중분대없음)" xfId="5385"/>
    <cellStyle name="_01_계산서_Wd3(방호벽+중분대없음) 2" xfId="27039"/>
    <cellStyle name="_01_계산서_Wd3(보도+연석+난간)" xfId="5384"/>
    <cellStyle name="_01_계산서_Wd3(보도+연석+난간) 2" xfId="27040"/>
    <cellStyle name="_01-2.깨기수량" xfId="5383"/>
    <cellStyle name="_01-2.깨기수량 2" xfId="27041"/>
    <cellStyle name="_01-2.깨기수량(미산2-1,2)" xfId="5382"/>
    <cellStyle name="_01-2.깨기수량(미산2-1,2) 2" xfId="27042"/>
    <cellStyle name="_01-교통시설" xfId="5381"/>
    <cellStyle name="_01-교통시설 2" xfId="27043"/>
    <cellStyle name="_01-배수지" xfId="5380"/>
    <cellStyle name="_01-배수지 2" xfId="27044"/>
    <cellStyle name="_01-배수지_차집관로-관로부가시설" xfId="5379"/>
    <cellStyle name="_01-배수지_차집관로-관로부가시설 2" xfId="27045"/>
    <cellStyle name="_01-배수지_차집관로-관추진공가시설(동림3)" xfId="5378"/>
    <cellStyle name="_01-배수지_차집관로-관추진공가시설(동림3) 2" xfId="27046"/>
    <cellStyle name="_01-수하5교내역적용수량" xfId="5377"/>
    <cellStyle name="_01-수하5교내역적용수량 2" xfId="27047"/>
    <cellStyle name="_01-수하5교내역적용수량_00.반월교집계" xfId="5376"/>
    <cellStyle name="_01-수하5교내역적용수량_00.반월교집계 2" xfId="27048"/>
    <cellStyle name="_01토공" xfId="5375"/>
    <cellStyle name="_01토공 2" xfId="27049"/>
    <cellStyle name="_01토공_00. 배수공자재총괄" xfId="5374"/>
    <cellStyle name="_01토공_00. 배수공자재총괄 2" xfId="27050"/>
    <cellStyle name="_01토공_라멘교 토공" xfId="5373"/>
    <cellStyle name="_01토공_라멘교 토공 2" xfId="27051"/>
    <cellStyle name="_01토공_라멘교 토공_00. 배수공자재총괄" xfId="5372"/>
    <cellStyle name="_01토공_라멘교 토공_00. 배수공자재총괄 2" xfId="27052"/>
    <cellStyle name="_01토공_철거" xfId="5371"/>
    <cellStyle name="_01토공_철거 2" xfId="27053"/>
    <cellStyle name="_01토공_철거_00. 배수공자재총괄" xfId="5370"/>
    <cellStyle name="_01토공_철거_00. 배수공자재총괄 2" xfId="27054"/>
    <cellStyle name="_01토공_철거_라멘교 토공" xfId="5369"/>
    <cellStyle name="_01토공_철거_라멘교 토공 2" xfId="27055"/>
    <cellStyle name="_01토공_철거_라멘교 토공_00. 배수공자재총괄" xfId="5368"/>
    <cellStyle name="_01토공_철거_라멘교 토공_00. 배수공자재총괄 2" xfId="27056"/>
    <cellStyle name="_02.관문IC-R-B교수량" xfId="5367"/>
    <cellStyle name="_02.관문IC-R-B교수량 2" xfId="27057"/>
    <cellStyle name="_02.토공" xfId="5366"/>
    <cellStyle name="_02.토공 2" xfId="27058"/>
    <cellStyle name="_02.토공." xfId="5365"/>
    <cellStyle name="_02.토공. 2" xfId="27059"/>
    <cellStyle name="_02.토공._01 토공-깨기" xfId="5364"/>
    <cellStyle name="_02.토공._01 토공-깨기 2" xfId="27060"/>
    <cellStyle name="_02.토공._01 토공-깨기_01 토공-깨기" xfId="5363"/>
    <cellStyle name="_02.토공._01 토공-깨기_01 토공-깨기 2" xfId="27061"/>
    <cellStyle name="_02.토공._01 토공-깨기_01 토공-깨기_8.06 보도용 난간" xfId="5362"/>
    <cellStyle name="_02.토공._01 토공-깨기_01 토공-깨기_8.06 보도용 난간 2" xfId="27062"/>
    <cellStyle name="_02.토공._01 토공-깨기_8.06 보도용 난간" xfId="5361"/>
    <cellStyle name="_02.토공._01 토공-깨기_8.06 보도용 난간 2" xfId="27063"/>
    <cellStyle name="_02.토공._02.토공" xfId="5360"/>
    <cellStyle name="_02.토공._02.토공 2" xfId="27064"/>
    <cellStyle name="_02.토공._02.토공_01 토공-깨기" xfId="5359"/>
    <cellStyle name="_02.토공._02.토공_01 토공-깨기 2" xfId="27065"/>
    <cellStyle name="_02.토공._02.토공_01 토공-깨기_01 토공-깨기" xfId="5358"/>
    <cellStyle name="_02.토공._02.토공_01 토공-깨기_01 토공-깨기 2" xfId="27066"/>
    <cellStyle name="_02.토공._02.토공_01 토공-깨기_01 토공-깨기_8.06 보도용 난간" xfId="5357"/>
    <cellStyle name="_02.토공._02.토공_01 토공-깨기_01 토공-깨기_8.06 보도용 난간 2" xfId="27067"/>
    <cellStyle name="_02.토공._02.토공_01 토공-깨기_8.06 보도용 난간" xfId="5356"/>
    <cellStyle name="_02.토공._02.토공_01 토공-깨기_8.06 보도용 난간 2" xfId="27068"/>
    <cellStyle name="_02.토공._02.토공_8.06 보도용 난간" xfId="5355"/>
    <cellStyle name="_02.토공._02.토공_8.06 보도용 난간 2" xfId="27069"/>
    <cellStyle name="_02.토공._02.토공_매천로 토공수량산출서(최종)" xfId="5354"/>
    <cellStyle name="_02.토공._02.토공_매천로 토공수량산출서(최종) 2" xfId="27070"/>
    <cellStyle name="_02.토공._02.토공_매천로 토공수량산출서(최종)_01 토공-깨기" xfId="5353"/>
    <cellStyle name="_02.토공._02.토공_매천로 토공수량산출서(최종)_01 토공-깨기 2" xfId="27071"/>
    <cellStyle name="_02.토공._02.토공_매천로 토공수량산출서(최종)_01 토공-깨기_01 토공-깨기" xfId="5352"/>
    <cellStyle name="_02.토공._02.토공_매천로 토공수량산출서(최종)_01 토공-깨기_01 토공-깨기 2" xfId="27072"/>
    <cellStyle name="_02.토공._02.토공_매천로 토공수량산출서(최종)_01 토공-깨기_01 토공-깨기_01 토공-깨기" xfId="5351"/>
    <cellStyle name="_02.토공._02.토공_매천로 토공수량산출서(최종)_01 토공-깨기_01 토공-깨기_01 토공-깨기 2" xfId="27073"/>
    <cellStyle name="_02.토공._02.토공_매천로 토공수량산출서(최종)_01 토공-깨기_01 토공-깨기_01 토공-깨기_8.06 보도용 난간" xfId="5350"/>
    <cellStyle name="_02.토공._02.토공_매천로 토공수량산출서(최종)_01 토공-깨기_01 토공-깨기_01 토공-깨기_8.06 보도용 난간 2" xfId="27074"/>
    <cellStyle name="_02.토공._02.토공_매천로 토공수량산출서(최종)_01 토공-깨기_01 토공-깨기_8.06 보도용 난간" xfId="5349"/>
    <cellStyle name="_02.토공._02.토공_매천로 토공수량산출서(최종)_01 토공-깨기_01 토공-깨기_8.06 보도용 난간 2" xfId="27075"/>
    <cellStyle name="_02.토공._02.토공_매천로 토공수량산출서(최종)_01 토공-깨기_8.06 보도용 난간" xfId="5348"/>
    <cellStyle name="_02.토공._02.토공_매천로 토공수량산출서(최종)_01 토공-깨기_8.06 보도용 난간 2" xfId="27076"/>
    <cellStyle name="_02.토공._02.토공_매천로 토공수량산출서(최종)_8.06 보도용 난간" xfId="5347"/>
    <cellStyle name="_02.토공._02.토공_매천로 토공수량산출서(최종)_8.06 보도용 난간 2" xfId="27077"/>
    <cellStyle name="_02.토공._8.06 보도용 난간" xfId="5346"/>
    <cellStyle name="_02.토공._8.06 보도용 난간 2" xfId="27078"/>
    <cellStyle name="_02.토공._깨기수량" xfId="5345"/>
    <cellStyle name="_02.토공._깨기수량 2" xfId="27079"/>
    <cellStyle name="_02.토공._깨기수량_01 토공-깨기" xfId="5344"/>
    <cellStyle name="_02.토공._깨기수량_01 토공-깨기 2" xfId="27080"/>
    <cellStyle name="_02.토공._깨기수량_01 토공-깨기_01 토공-깨기" xfId="5343"/>
    <cellStyle name="_02.토공._깨기수량_01 토공-깨기_01 토공-깨기 2" xfId="27081"/>
    <cellStyle name="_02.토공._깨기수량_01 토공-깨기_01 토공-깨기_8.06 보도용 난간" xfId="5342"/>
    <cellStyle name="_02.토공._깨기수량_01 토공-깨기_01 토공-깨기_8.06 보도용 난간 2" xfId="27082"/>
    <cellStyle name="_02.토공._깨기수량_01 토공-깨기_8.06 보도용 난간" xfId="5341"/>
    <cellStyle name="_02.토공._깨기수량_01 토공-깨기_8.06 보도용 난간 2" xfId="27083"/>
    <cellStyle name="_02.토공._깨기수량_8.06 보도용 난간" xfId="5340"/>
    <cellStyle name="_02.토공._깨기수량_8.06 보도용 난간 2" xfId="27084"/>
    <cellStyle name="_02.토공._깨기수량_매천로 토공수량산출서(최종)" xfId="5339"/>
    <cellStyle name="_02.토공._깨기수량_매천로 토공수량산출서(최종) 2" xfId="27085"/>
    <cellStyle name="_02.토공._깨기수량_매천로 토공수량산출서(최종)_01 토공-깨기" xfId="5338"/>
    <cellStyle name="_02.토공._깨기수량_매천로 토공수량산출서(최종)_01 토공-깨기 2" xfId="27086"/>
    <cellStyle name="_02.토공._깨기수량_매천로 토공수량산출서(최종)_01 토공-깨기_01 토공-깨기" xfId="5337"/>
    <cellStyle name="_02.토공._깨기수량_매천로 토공수량산출서(최종)_01 토공-깨기_01 토공-깨기 2" xfId="27087"/>
    <cellStyle name="_02.토공._깨기수량_매천로 토공수량산출서(최종)_01 토공-깨기_01 토공-깨기_01 토공-깨기" xfId="5336"/>
    <cellStyle name="_02.토공._깨기수량_매천로 토공수량산출서(최종)_01 토공-깨기_01 토공-깨기_01 토공-깨기 2" xfId="27088"/>
    <cellStyle name="_02.토공._깨기수량_매천로 토공수량산출서(최종)_01 토공-깨기_01 토공-깨기_01 토공-깨기_8.06 보도용 난간" xfId="5335"/>
    <cellStyle name="_02.토공._깨기수량_매천로 토공수량산출서(최종)_01 토공-깨기_01 토공-깨기_01 토공-깨기_8.06 보도용 난간 2" xfId="27089"/>
    <cellStyle name="_02.토공._깨기수량_매천로 토공수량산출서(최종)_01 토공-깨기_01 토공-깨기_8.06 보도용 난간" xfId="5334"/>
    <cellStyle name="_02.토공._깨기수량_매천로 토공수량산출서(최종)_01 토공-깨기_01 토공-깨기_8.06 보도용 난간 2" xfId="27090"/>
    <cellStyle name="_02.토공._깨기수량_매천로 토공수량산출서(최종)_01 토공-깨기_8.06 보도용 난간" xfId="5333"/>
    <cellStyle name="_02.토공._깨기수량_매천로 토공수량산출서(최종)_01 토공-깨기_8.06 보도용 난간 2" xfId="27091"/>
    <cellStyle name="_02.토공._깨기수량_매천로 토공수량산출서(최종)_8.06 보도용 난간" xfId="5332"/>
    <cellStyle name="_02.토공._깨기수량_매천로 토공수량산출서(최종)_8.06 보도용 난간 2" xfId="27092"/>
    <cellStyle name="_02.토공._매천로 토공수량산출서(최종)" xfId="5331"/>
    <cellStyle name="_02.토공._매천로 토공수량산출서(최종) 2" xfId="27093"/>
    <cellStyle name="_02.토공._매천로 토공수량산출서(최종)_01 토공-깨기" xfId="5330"/>
    <cellStyle name="_02.토공._매천로 토공수량산출서(최종)_01 토공-깨기 2" xfId="27094"/>
    <cellStyle name="_02.토공._매천로 토공수량산출서(최종)_01 토공-깨기_01 토공-깨기" xfId="5329"/>
    <cellStyle name="_02.토공._매천로 토공수량산출서(최종)_01 토공-깨기_01 토공-깨기 2" xfId="27095"/>
    <cellStyle name="_02.토공._매천로 토공수량산출서(최종)_01 토공-깨기_01 토공-깨기_01 토공-깨기" xfId="5328"/>
    <cellStyle name="_02.토공._매천로 토공수량산출서(최종)_01 토공-깨기_01 토공-깨기_01 토공-깨기 2" xfId="27096"/>
    <cellStyle name="_02.토공._매천로 토공수량산출서(최종)_01 토공-깨기_01 토공-깨기_01 토공-깨기_8.06 보도용 난간" xfId="5327"/>
    <cellStyle name="_02.토공._매천로 토공수량산출서(최종)_01 토공-깨기_01 토공-깨기_01 토공-깨기_8.06 보도용 난간 2" xfId="27097"/>
    <cellStyle name="_02.토공._매천로 토공수량산출서(최종)_01 토공-깨기_01 토공-깨기_8.06 보도용 난간" xfId="5326"/>
    <cellStyle name="_02.토공._매천로 토공수량산출서(최종)_01 토공-깨기_01 토공-깨기_8.06 보도용 난간 2" xfId="27098"/>
    <cellStyle name="_02.토공._매천로 토공수량산출서(최종)_01 토공-깨기_8.06 보도용 난간" xfId="5325"/>
    <cellStyle name="_02.토공._매천로 토공수량산출서(최종)_01 토공-깨기_8.06 보도용 난간 2" xfId="27099"/>
    <cellStyle name="_02.토공._매천로 토공수량산출서(최종)_8.06 보도용 난간" xfId="5324"/>
    <cellStyle name="_02.토공._매천로 토공수량산출서(최종)_8.06 보도용 난간 2" xfId="27100"/>
    <cellStyle name="_02.토공_01 토공-깨기" xfId="5323"/>
    <cellStyle name="_02.토공_01 토공-깨기 2" xfId="27101"/>
    <cellStyle name="_02.토공_01 토공-깨기_01 토공-깨기" xfId="5322"/>
    <cellStyle name="_02.토공_01 토공-깨기_01 토공-깨기 2" xfId="27102"/>
    <cellStyle name="_02.토공_01 토공-깨기_01 토공-깨기_8.06 보도용 난간" xfId="5321"/>
    <cellStyle name="_02.토공_01 토공-깨기_01 토공-깨기_8.06 보도용 난간 2" xfId="27103"/>
    <cellStyle name="_02.토공_01 토공-깨기_8.06 보도용 난간" xfId="5320"/>
    <cellStyle name="_02.토공_01 토공-깨기_8.06 보도용 난간 2" xfId="27104"/>
    <cellStyle name="_02.토공_02.토공" xfId="5319"/>
    <cellStyle name="_02.토공_02.토공 2" xfId="27105"/>
    <cellStyle name="_02.토공_02.토공_01 토공-깨기" xfId="5318"/>
    <cellStyle name="_02.토공_02.토공_01 토공-깨기 2" xfId="27106"/>
    <cellStyle name="_02.토공_02.토공_01 토공-깨기_01 토공-깨기" xfId="5317"/>
    <cellStyle name="_02.토공_02.토공_01 토공-깨기_01 토공-깨기 2" xfId="27107"/>
    <cellStyle name="_02.토공_02.토공_01 토공-깨기_01 토공-깨기_8.06 보도용 난간" xfId="5316"/>
    <cellStyle name="_02.토공_02.토공_01 토공-깨기_01 토공-깨기_8.06 보도용 난간 2" xfId="27108"/>
    <cellStyle name="_02.토공_02.토공_01 토공-깨기_8.06 보도용 난간" xfId="5315"/>
    <cellStyle name="_02.토공_02.토공_01 토공-깨기_8.06 보도용 난간 2" xfId="27109"/>
    <cellStyle name="_02.토공_02.토공_8.06 보도용 난간" xfId="5314"/>
    <cellStyle name="_02.토공_02.토공_8.06 보도용 난간 2" xfId="27110"/>
    <cellStyle name="_02.토공_02.토공_매천로 토공수량산출서(최종)" xfId="5313"/>
    <cellStyle name="_02.토공_02.토공_매천로 토공수량산출서(최종) 2" xfId="27111"/>
    <cellStyle name="_02.토공_02.토공_매천로 토공수량산출서(최종)_01 토공-깨기" xfId="5312"/>
    <cellStyle name="_02.토공_02.토공_매천로 토공수량산출서(최종)_01 토공-깨기 2" xfId="27112"/>
    <cellStyle name="_02.토공_02.토공_매천로 토공수량산출서(최종)_01 토공-깨기_01 토공-깨기" xfId="5311"/>
    <cellStyle name="_02.토공_02.토공_매천로 토공수량산출서(최종)_01 토공-깨기_01 토공-깨기 2" xfId="27113"/>
    <cellStyle name="_02.토공_02.토공_매천로 토공수량산출서(최종)_01 토공-깨기_01 토공-깨기_01 토공-깨기" xfId="5310"/>
    <cellStyle name="_02.토공_02.토공_매천로 토공수량산출서(최종)_01 토공-깨기_01 토공-깨기_01 토공-깨기 2" xfId="27114"/>
    <cellStyle name="_02.토공_02.토공_매천로 토공수량산출서(최종)_01 토공-깨기_01 토공-깨기_01 토공-깨기_8.06 보도용 난간" xfId="5309"/>
    <cellStyle name="_02.토공_02.토공_매천로 토공수량산출서(최종)_01 토공-깨기_01 토공-깨기_01 토공-깨기_8.06 보도용 난간 2" xfId="27115"/>
    <cellStyle name="_02.토공_02.토공_매천로 토공수량산출서(최종)_01 토공-깨기_01 토공-깨기_8.06 보도용 난간" xfId="5308"/>
    <cellStyle name="_02.토공_02.토공_매천로 토공수량산출서(최종)_01 토공-깨기_01 토공-깨기_8.06 보도용 난간 2" xfId="27116"/>
    <cellStyle name="_02.토공_02.토공_매천로 토공수량산출서(최종)_01 토공-깨기_8.06 보도용 난간" xfId="5307"/>
    <cellStyle name="_02.토공_02.토공_매천로 토공수량산출서(최종)_01 토공-깨기_8.06 보도용 난간 2" xfId="27117"/>
    <cellStyle name="_02.토공_02.토공_매천로 토공수량산출서(최종)_8.06 보도용 난간" xfId="5306"/>
    <cellStyle name="_02.토공_02.토공_매천로 토공수량산출서(최종)_8.06 보도용 난간 2" xfId="27118"/>
    <cellStyle name="_02.토공_8.06 보도용 난간" xfId="5305"/>
    <cellStyle name="_02.토공_8.06 보도용 난간 2" xfId="27119"/>
    <cellStyle name="_02.토공_깨기수량" xfId="5304"/>
    <cellStyle name="_02.토공_깨기수량 2" xfId="27120"/>
    <cellStyle name="_02.토공_깨기수량_01 토공-깨기" xfId="5303"/>
    <cellStyle name="_02.토공_깨기수량_01 토공-깨기 2" xfId="27121"/>
    <cellStyle name="_02.토공_깨기수량_01 토공-깨기_01 토공-깨기" xfId="5302"/>
    <cellStyle name="_02.토공_깨기수량_01 토공-깨기_01 토공-깨기 2" xfId="27122"/>
    <cellStyle name="_02.토공_깨기수량_01 토공-깨기_01 토공-깨기_8.06 보도용 난간" xfId="5301"/>
    <cellStyle name="_02.토공_깨기수량_01 토공-깨기_01 토공-깨기_8.06 보도용 난간 2" xfId="27123"/>
    <cellStyle name="_02.토공_깨기수량_01 토공-깨기_8.06 보도용 난간" xfId="5300"/>
    <cellStyle name="_02.토공_깨기수량_01 토공-깨기_8.06 보도용 난간 2" xfId="27124"/>
    <cellStyle name="_02.토공_깨기수량_8.06 보도용 난간" xfId="5299"/>
    <cellStyle name="_02.토공_깨기수량_8.06 보도용 난간 2" xfId="27125"/>
    <cellStyle name="_02.토공_깨기수량_매천로 토공수량산출서(최종)" xfId="5298"/>
    <cellStyle name="_02.토공_깨기수량_매천로 토공수량산출서(최종) 2" xfId="27126"/>
    <cellStyle name="_02.토공_깨기수량_매천로 토공수량산출서(최종)_01 토공-깨기" xfId="5297"/>
    <cellStyle name="_02.토공_깨기수량_매천로 토공수량산출서(최종)_01 토공-깨기 2" xfId="27127"/>
    <cellStyle name="_02.토공_깨기수량_매천로 토공수량산출서(최종)_01 토공-깨기_01 토공-깨기" xfId="5296"/>
    <cellStyle name="_02.토공_깨기수량_매천로 토공수량산출서(최종)_01 토공-깨기_01 토공-깨기 2" xfId="27128"/>
    <cellStyle name="_02.토공_깨기수량_매천로 토공수량산출서(최종)_01 토공-깨기_01 토공-깨기_01 토공-깨기" xfId="5295"/>
    <cellStyle name="_02.토공_깨기수량_매천로 토공수량산출서(최종)_01 토공-깨기_01 토공-깨기_01 토공-깨기 2" xfId="27129"/>
    <cellStyle name="_02.토공_깨기수량_매천로 토공수량산출서(최종)_01 토공-깨기_01 토공-깨기_01 토공-깨기_8.06 보도용 난간" xfId="5294"/>
    <cellStyle name="_02.토공_깨기수량_매천로 토공수량산출서(최종)_01 토공-깨기_01 토공-깨기_01 토공-깨기_8.06 보도용 난간 2" xfId="27130"/>
    <cellStyle name="_02.토공_깨기수량_매천로 토공수량산출서(최종)_01 토공-깨기_01 토공-깨기_8.06 보도용 난간" xfId="5293"/>
    <cellStyle name="_02.토공_깨기수량_매천로 토공수량산출서(최종)_01 토공-깨기_01 토공-깨기_8.06 보도용 난간 2" xfId="27131"/>
    <cellStyle name="_02.토공_깨기수량_매천로 토공수량산출서(최종)_01 토공-깨기_8.06 보도용 난간" xfId="5292"/>
    <cellStyle name="_02.토공_깨기수량_매천로 토공수량산출서(최종)_01 토공-깨기_8.06 보도용 난간 2" xfId="27132"/>
    <cellStyle name="_02.토공_깨기수량_매천로 토공수량산출서(최종)_8.06 보도용 난간" xfId="5291"/>
    <cellStyle name="_02.토공_깨기수량_매천로 토공수량산출서(최종)_8.06 보도용 난간 2" xfId="27133"/>
    <cellStyle name="_02.토공_매천로 토공수량산출서(최종)" xfId="5290"/>
    <cellStyle name="_02.토공_매천로 토공수량산출서(최종) 2" xfId="27134"/>
    <cellStyle name="_02.토공_매천로 토공수량산출서(최종)_01 토공-깨기" xfId="5289"/>
    <cellStyle name="_02.토공_매천로 토공수량산출서(최종)_01 토공-깨기 2" xfId="27135"/>
    <cellStyle name="_02.토공_매천로 토공수량산출서(최종)_01 토공-깨기_01 토공-깨기" xfId="5288"/>
    <cellStyle name="_02.토공_매천로 토공수량산출서(최종)_01 토공-깨기_01 토공-깨기 2" xfId="27136"/>
    <cellStyle name="_02.토공_매천로 토공수량산출서(최종)_01 토공-깨기_01 토공-깨기_01 토공-깨기" xfId="5287"/>
    <cellStyle name="_02.토공_매천로 토공수량산출서(최종)_01 토공-깨기_01 토공-깨기_01 토공-깨기 2" xfId="27137"/>
    <cellStyle name="_02.토공_매천로 토공수량산출서(최종)_01 토공-깨기_01 토공-깨기_01 토공-깨기_8.06 보도용 난간" xfId="5286"/>
    <cellStyle name="_02.토공_매천로 토공수량산출서(최종)_01 토공-깨기_01 토공-깨기_01 토공-깨기_8.06 보도용 난간 2" xfId="27138"/>
    <cellStyle name="_02.토공_매천로 토공수량산출서(최종)_01 토공-깨기_01 토공-깨기_8.06 보도용 난간" xfId="5285"/>
    <cellStyle name="_02.토공_매천로 토공수량산출서(최종)_01 토공-깨기_01 토공-깨기_8.06 보도용 난간 2" xfId="27139"/>
    <cellStyle name="_02.토공_매천로 토공수량산출서(최종)_01 토공-깨기_8.06 보도용 난간" xfId="5284"/>
    <cellStyle name="_02.토공_매천로 토공수량산출서(최종)_01 토공-깨기_8.06 보도용 난간 2" xfId="27140"/>
    <cellStyle name="_02.토공_매천로 토공수량산출서(최종)_8.06 보도용 난간" xfId="5283"/>
    <cellStyle name="_02.토공_매천로 토공수량산출서(최종)_8.06 보도용 난간 2" xfId="27141"/>
    <cellStyle name="_0221(1차최종-변경)" xfId="5282"/>
    <cellStyle name="_0221(1차최종-변경) 2" xfId="27142"/>
    <cellStyle name="_023.자산상부" xfId="5281"/>
    <cellStyle name="_023.자산상부 2" xfId="27143"/>
    <cellStyle name="_02-가압장" xfId="5280"/>
    <cellStyle name="_02-가압장 2" xfId="27144"/>
    <cellStyle name="_02-가압장_차집관로-관로부가시설" xfId="5279"/>
    <cellStyle name="_02-가압장_차집관로-관로부가시설 2" xfId="27145"/>
    <cellStyle name="_02-가압장_차집관로-관추진공가시설(동림3)" xfId="5278"/>
    <cellStyle name="_02-가압장_차집관로-관추진공가시설(동림3) 2" xfId="27146"/>
    <cellStyle name="_02-반지천교교대및교각토공" xfId="5277"/>
    <cellStyle name="_02-반지천교교대및교각토공 2" xfId="27147"/>
    <cellStyle name="_02배수공" xfId="13"/>
    <cellStyle name="_02-배수공" xfId="5276"/>
    <cellStyle name="_02배수공 2" xfId="27148"/>
    <cellStyle name="_02-배수공 2" xfId="27149"/>
    <cellStyle name="_02배수공(수정)" xfId="5275"/>
    <cellStyle name="_02배수공(수정) 2" xfId="27150"/>
    <cellStyle name="_02-수하5교일반수량집계표" xfId="5274"/>
    <cellStyle name="_02-수하5교일반수량집계표 2" xfId="27151"/>
    <cellStyle name="_02-수하5교일반수량집계표_00.반월교집계" xfId="5273"/>
    <cellStyle name="_02-수하5교일반수량집계표_00.반월교집계 2" xfId="27152"/>
    <cellStyle name="_02-수하7교-일반수량집계" xfId="5272"/>
    <cellStyle name="_02-수하7교-일반수량집계 2" xfId="27153"/>
    <cellStyle name="_02-토공" xfId="5271"/>
    <cellStyle name="_02-토공 2" xfId="27154"/>
    <cellStyle name="_02-토공집계" xfId="5270"/>
    <cellStyle name="_02-토공집계 2" xfId="27155"/>
    <cellStyle name="_03 마현-생창 국도건설" xfId="5269"/>
    <cellStyle name="_03 협약(아스팔트포장-천안,영동)" xfId="5268"/>
    <cellStyle name="_03.관문IC-R-B교 토공" xfId="5267"/>
    <cellStyle name="_03.관문IC-R-B교 토공 2" xfId="27156"/>
    <cellStyle name="_03.교량공(BOX)" xfId="5266"/>
    <cellStyle name="_03.교량공(BOX) 2" xfId="27157"/>
    <cellStyle name="_03.배수공" xfId="5265"/>
    <cellStyle name="_03.배수공 2" xfId="27158"/>
    <cellStyle name="_03.배수공-춘천23.7km(3공구)" xfId="5264"/>
    <cellStyle name="_03.배수공-춘천23.7km(3공구) 2" xfId="27159"/>
    <cellStyle name="_03견적총괄" xfId="14"/>
    <cellStyle name="_03배수공" xfId="5263"/>
    <cellStyle name="_03-배수공" xfId="5262"/>
    <cellStyle name="_03배수공 2" xfId="27160"/>
    <cellStyle name="_03-배수공 2" xfId="27161"/>
    <cellStyle name="_03-배수공(도로)" xfId="5261"/>
    <cellStyle name="_03-배수공(도로) 2" xfId="27162"/>
    <cellStyle name="_03-배수공(암거)" xfId="5260"/>
    <cellStyle name="_03-배수공(암거) 2" xfId="27163"/>
    <cellStyle name="_03-수하5교 토공집계표" xfId="5259"/>
    <cellStyle name="_03-수하5교 토공집계표 2" xfId="27164"/>
    <cellStyle name="_03종배수관" xfId="5258"/>
    <cellStyle name="_03종배수관 2" xfId="27165"/>
    <cellStyle name="_03포장공" xfId="5257"/>
    <cellStyle name="_03포장공 2" xfId="27166"/>
    <cellStyle name="_03포장공_02.2-4.배수공" xfId="5256"/>
    <cellStyle name="_03포장공_02.2-4.배수공 2" xfId="27167"/>
    <cellStyle name="_03포장공_02.3-6.배수공" xfId="5255"/>
    <cellStyle name="_03포장공_02.3-6.배수공 2" xfId="27168"/>
    <cellStyle name="_03포장공_02.3-G.배수공" xfId="5254"/>
    <cellStyle name="_03포장공_02.3-G.배수공 2" xfId="27169"/>
    <cellStyle name="_04 포장공_여주" xfId="5253"/>
    <cellStyle name="_04 포장공_여주 2" xfId="27170"/>
    <cellStyle name="_04 포장공_여주_06_0125 측구공" xfId="5252"/>
    <cellStyle name="_04 포장공_여주_06_0125 측구공 2" xfId="27171"/>
    <cellStyle name="_04 포장공_여주_06_0125 측구공_측구공" xfId="5251"/>
    <cellStyle name="_04 포장공_여주_06_0125 측구공_측구공 2" xfId="27172"/>
    <cellStyle name="_04 포장공_여주_대포4 부대공" xfId="5250"/>
    <cellStyle name="_04 포장공_여주_대포4 부대공 2" xfId="27173"/>
    <cellStyle name="_04 포장공_여주_측구공" xfId="5249"/>
    <cellStyle name="_04 포장공_여주_측구공 2" xfId="27174"/>
    <cellStyle name="_04 포장공_여주_측구공_측구공" xfId="5248"/>
    <cellStyle name="_04 포장공_여주_측구공_측구공 2" xfId="27175"/>
    <cellStyle name="_04.배수공" xfId="5247"/>
    <cellStyle name="_04.배수공 2" xfId="27176"/>
    <cellStyle name="_04-당진설계" xfId="5246"/>
    <cellStyle name="_04-당진설계 2" xfId="27177"/>
    <cellStyle name="_04배수공" xfId="5245"/>
    <cellStyle name="_04배수공 2" xfId="27178"/>
    <cellStyle name="_04-보령설계" xfId="5244"/>
    <cellStyle name="_04-보령설계 2" xfId="27179"/>
    <cellStyle name="_04-수하5교-상부" xfId="5243"/>
    <cellStyle name="_04-수하5교-상부 2" xfId="27180"/>
    <cellStyle name="_04-장군바위교 교대 토공수량" xfId="5242"/>
    <cellStyle name="_04-장군바위교 교대 토공수량 2" xfId="27181"/>
    <cellStyle name="_04-천안설계" xfId="5241"/>
    <cellStyle name="_04-천안설계 2" xfId="27182"/>
    <cellStyle name="_04-포장공" xfId="5240"/>
    <cellStyle name="_04-포장공 2" xfId="27183"/>
    <cellStyle name="_04협약설계(집계표)" xfId="5239"/>
    <cellStyle name="_04협약설계(집계표) 2" xfId="27184"/>
    <cellStyle name="_05.구조물공" xfId="5238"/>
    <cellStyle name="_05.구조물공 2" xfId="27185"/>
    <cellStyle name="_05.구조물공_01 토공-깨기" xfId="5237"/>
    <cellStyle name="_05.구조물공_01 토공-깨기 2" xfId="27186"/>
    <cellStyle name="_05.구조물공_01 토공-깨기_01 토공-깨기" xfId="5236"/>
    <cellStyle name="_05.구조물공_01 토공-깨기_01 토공-깨기 2" xfId="27187"/>
    <cellStyle name="_05.구조물공_01 토공-깨기_01 토공-깨기_8.06 보도용 난간" xfId="5235"/>
    <cellStyle name="_05.구조물공_01 토공-깨기_01 토공-깨기_8.06 보도용 난간 2" xfId="27188"/>
    <cellStyle name="_05.구조물공_01 토공-깨기_8.06 보도용 난간" xfId="5880"/>
    <cellStyle name="_05.구조물공_01 토공-깨기_8.06 보도용 난간 2" xfId="27189"/>
    <cellStyle name="_05.구조물공_02.토공" xfId="5879"/>
    <cellStyle name="_05.구조물공_02.토공 2" xfId="27190"/>
    <cellStyle name="_05.구조물공_02.토공_01 토공-깨기" xfId="5878"/>
    <cellStyle name="_05.구조물공_02.토공_01 토공-깨기 2" xfId="27191"/>
    <cellStyle name="_05.구조물공_02.토공_01 토공-깨기_01 토공-깨기" xfId="5877"/>
    <cellStyle name="_05.구조물공_02.토공_01 토공-깨기_01 토공-깨기 2" xfId="27192"/>
    <cellStyle name="_05.구조물공_02.토공_01 토공-깨기_01 토공-깨기_8.06 보도용 난간" xfId="5876"/>
    <cellStyle name="_05.구조물공_02.토공_01 토공-깨기_01 토공-깨기_8.06 보도용 난간 2" xfId="27193"/>
    <cellStyle name="_05.구조물공_02.토공_01 토공-깨기_8.06 보도용 난간" xfId="5875"/>
    <cellStyle name="_05.구조물공_02.토공_01 토공-깨기_8.06 보도용 난간 2" xfId="27194"/>
    <cellStyle name="_05.구조물공_02.토공_8.06 보도용 난간" xfId="5874"/>
    <cellStyle name="_05.구조물공_02.토공_8.06 보도용 난간 2" xfId="27195"/>
    <cellStyle name="_05.구조물공_02.토공_매천로 토공수량산출서(최종)" xfId="5873"/>
    <cellStyle name="_05.구조물공_02.토공_매천로 토공수량산출서(최종) 2" xfId="27196"/>
    <cellStyle name="_05.구조물공_02.토공_매천로 토공수량산출서(최종)_01 토공-깨기" xfId="5872"/>
    <cellStyle name="_05.구조물공_02.토공_매천로 토공수량산출서(최종)_01 토공-깨기 2" xfId="27197"/>
    <cellStyle name="_05.구조물공_02.토공_매천로 토공수량산출서(최종)_01 토공-깨기_01 토공-깨기" xfId="5871"/>
    <cellStyle name="_05.구조물공_02.토공_매천로 토공수량산출서(최종)_01 토공-깨기_01 토공-깨기 2" xfId="27198"/>
    <cellStyle name="_05.구조물공_02.토공_매천로 토공수량산출서(최종)_01 토공-깨기_01 토공-깨기_01 토공-깨기" xfId="5870"/>
    <cellStyle name="_05.구조물공_02.토공_매천로 토공수량산출서(최종)_01 토공-깨기_01 토공-깨기_01 토공-깨기 2" xfId="27199"/>
    <cellStyle name="_05.구조물공_02.토공_매천로 토공수량산출서(최종)_01 토공-깨기_01 토공-깨기_01 토공-깨기_8.06 보도용 난간" xfId="5234"/>
    <cellStyle name="_05.구조물공_02.토공_매천로 토공수량산출서(최종)_01 토공-깨기_01 토공-깨기_01 토공-깨기_8.06 보도용 난간 2" xfId="27200"/>
    <cellStyle name="_05.구조물공_02.토공_매천로 토공수량산출서(최종)_01 토공-깨기_01 토공-깨기_8.06 보도용 난간" xfId="5233"/>
    <cellStyle name="_05.구조물공_02.토공_매천로 토공수량산출서(최종)_01 토공-깨기_01 토공-깨기_8.06 보도용 난간 2" xfId="27201"/>
    <cellStyle name="_05.구조물공_02.토공_매천로 토공수량산출서(최종)_01 토공-깨기_8.06 보도용 난간" xfId="5232"/>
    <cellStyle name="_05.구조물공_02.토공_매천로 토공수량산출서(최종)_01 토공-깨기_8.06 보도용 난간 2" xfId="27202"/>
    <cellStyle name="_05.구조물공_02.토공_매천로 토공수량산출서(최종)_8.06 보도용 난간" xfId="5231"/>
    <cellStyle name="_05.구조물공_02.토공_매천로 토공수량산출서(최종)_8.06 보도용 난간 2" xfId="27203"/>
    <cellStyle name="_05.구조물공_8.06 보도용 난간" xfId="5230"/>
    <cellStyle name="_05.구조물공_8.06 보도용 난간 2" xfId="27204"/>
    <cellStyle name="_05.구조물공_깨기수량" xfId="5229"/>
    <cellStyle name="_05.구조물공_깨기수량 2" xfId="27205"/>
    <cellStyle name="_05.구조물공_깨기수량_01 토공-깨기" xfId="5228"/>
    <cellStyle name="_05.구조물공_깨기수량_01 토공-깨기 2" xfId="27206"/>
    <cellStyle name="_05.구조물공_깨기수량_01 토공-깨기_01 토공-깨기" xfId="5227"/>
    <cellStyle name="_05.구조물공_깨기수량_01 토공-깨기_01 토공-깨기 2" xfId="27207"/>
    <cellStyle name="_05.구조물공_깨기수량_01 토공-깨기_01 토공-깨기_8.06 보도용 난간" xfId="5226"/>
    <cellStyle name="_05.구조물공_깨기수량_01 토공-깨기_01 토공-깨기_8.06 보도용 난간 2" xfId="27208"/>
    <cellStyle name="_05.구조물공_깨기수량_01 토공-깨기_8.06 보도용 난간" xfId="5225"/>
    <cellStyle name="_05.구조물공_깨기수량_01 토공-깨기_8.06 보도용 난간 2" xfId="27209"/>
    <cellStyle name="_05.구조물공_깨기수량_8.06 보도용 난간" xfId="5224"/>
    <cellStyle name="_05.구조물공_깨기수량_8.06 보도용 난간 2" xfId="27210"/>
    <cellStyle name="_05.구조물공_깨기수량_매천로 토공수량산출서(최종)" xfId="5223"/>
    <cellStyle name="_05.구조물공_깨기수량_매천로 토공수량산출서(최종) 2" xfId="27211"/>
    <cellStyle name="_05.구조물공_깨기수량_매천로 토공수량산출서(최종)_01 토공-깨기" xfId="5222"/>
    <cellStyle name="_05.구조물공_깨기수량_매천로 토공수량산출서(최종)_01 토공-깨기 2" xfId="27212"/>
    <cellStyle name="_05.구조물공_깨기수량_매천로 토공수량산출서(최종)_01 토공-깨기_01 토공-깨기" xfId="5221"/>
    <cellStyle name="_05.구조물공_깨기수량_매천로 토공수량산출서(최종)_01 토공-깨기_01 토공-깨기 2" xfId="27213"/>
    <cellStyle name="_05.구조물공_깨기수량_매천로 토공수량산출서(최종)_01 토공-깨기_01 토공-깨기_01 토공-깨기" xfId="5220"/>
    <cellStyle name="_05.구조물공_깨기수량_매천로 토공수량산출서(최종)_01 토공-깨기_01 토공-깨기_01 토공-깨기 2" xfId="27214"/>
    <cellStyle name="_05.구조물공_깨기수량_매천로 토공수량산출서(최종)_01 토공-깨기_01 토공-깨기_01 토공-깨기_8.06 보도용 난간" xfId="5219"/>
    <cellStyle name="_05.구조물공_깨기수량_매천로 토공수량산출서(최종)_01 토공-깨기_01 토공-깨기_01 토공-깨기_8.06 보도용 난간 2" xfId="27215"/>
    <cellStyle name="_05.구조물공_깨기수량_매천로 토공수량산출서(최종)_01 토공-깨기_01 토공-깨기_8.06 보도용 난간" xfId="5218"/>
    <cellStyle name="_05.구조물공_깨기수량_매천로 토공수량산출서(최종)_01 토공-깨기_01 토공-깨기_8.06 보도용 난간 2" xfId="27216"/>
    <cellStyle name="_05.구조물공_깨기수량_매천로 토공수량산출서(최종)_01 토공-깨기_8.06 보도용 난간" xfId="5217"/>
    <cellStyle name="_05.구조물공_깨기수량_매천로 토공수량산출서(최종)_01 토공-깨기_8.06 보도용 난간 2" xfId="27217"/>
    <cellStyle name="_05.구조물공_깨기수량_매천로 토공수량산출서(최종)_8.06 보도용 난간" xfId="5216"/>
    <cellStyle name="_05.구조물공_깨기수량_매천로 토공수량산출서(최종)_8.06 보도용 난간 2" xfId="27218"/>
    <cellStyle name="_05.구조물공_매천로 토공수량산출서(최종)" xfId="5215"/>
    <cellStyle name="_05.구조물공_매천로 토공수량산출서(최종) 2" xfId="27219"/>
    <cellStyle name="_05.구조물공_매천로 토공수량산출서(최종)_01 토공-깨기" xfId="5214"/>
    <cellStyle name="_05.구조물공_매천로 토공수량산출서(최종)_01 토공-깨기 2" xfId="27220"/>
    <cellStyle name="_05.구조물공_매천로 토공수량산출서(최종)_01 토공-깨기_01 토공-깨기" xfId="5213"/>
    <cellStyle name="_05.구조물공_매천로 토공수량산출서(최종)_01 토공-깨기_01 토공-깨기 2" xfId="27221"/>
    <cellStyle name="_05.구조물공_매천로 토공수량산출서(최종)_01 토공-깨기_01 토공-깨기_01 토공-깨기" xfId="5212"/>
    <cellStyle name="_05.구조물공_매천로 토공수량산출서(최종)_01 토공-깨기_01 토공-깨기_01 토공-깨기 2" xfId="27222"/>
    <cellStyle name="_05.구조물공_매천로 토공수량산출서(최종)_01 토공-깨기_01 토공-깨기_01 토공-깨기_8.06 보도용 난간" xfId="5211"/>
    <cellStyle name="_05.구조물공_매천로 토공수량산출서(최종)_01 토공-깨기_01 토공-깨기_01 토공-깨기_8.06 보도용 난간 2" xfId="27223"/>
    <cellStyle name="_05.구조물공_매천로 토공수량산출서(최종)_01 토공-깨기_01 토공-깨기_8.06 보도용 난간" xfId="5210"/>
    <cellStyle name="_05.구조물공_매천로 토공수량산출서(최종)_01 토공-깨기_01 토공-깨기_8.06 보도용 난간 2" xfId="27224"/>
    <cellStyle name="_05.구조물공_매천로 토공수량산출서(최종)_01 토공-깨기_8.06 보도용 난간" xfId="5209"/>
    <cellStyle name="_05.구조물공_매천로 토공수량산출서(최종)_01 토공-깨기_8.06 보도용 난간 2" xfId="27225"/>
    <cellStyle name="_05.구조물공_매천로 토공수량산출서(최종)_8.06 보도용 난간" xfId="5208"/>
    <cellStyle name="_05.구조물공_매천로 토공수량산출서(최종)_8.06 보도용 난간 2" xfId="27226"/>
    <cellStyle name="_05.포장공" xfId="5207"/>
    <cellStyle name="_05.포장공 2" xfId="27227"/>
    <cellStyle name="_051110(mp견적, KT화전)" xfId="5206"/>
    <cellStyle name="_051110(견적, 대덕건설)-N" xfId="5205"/>
    <cellStyle name="_05년_상반기_일위대가표" xfId="5204"/>
    <cellStyle name="_05-비산고가교 교대토공수량" xfId="5829"/>
    <cellStyle name="_05-비산고가교 교대토공수량 2" xfId="27228"/>
    <cellStyle name="_05포장공" xfId="3009"/>
    <cellStyle name="_05-포장공" xfId="3008"/>
    <cellStyle name="_05포장공 2" xfId="27229"/>
    <cellStyle name="_05-포장공 2" xfId="27230"/>
    <cellStyle name="_06 맹암거" xfId="15"/>
    <cellStyle name="_06.부대공" xfId="5828"/>
    <cellStyle name="_06.부대공 2" xfId="27231"/>
    <cellStyle name="_06_0125 배수공집계" xfId="5827"/>
    <cellStyle name="_06_0125 배수공집계 2" xfId="27232"/>
    <cellStyle name="_07 집수정" xfId="16"/>
    <cellStyle name="_07.포장공" xfId="5826"/>
    <cellStyle name="_07.포장공 2" xfId="27233"/>
    <cellStyle name="_08.부대공" xfId="5825"/>
    <cellStyle name="_08.부대공 2" xfId="27234"/>
    <cellStyle name="_08.부대공_01 토공-깨기" xfId="5824"/>
    <cellStyle name="_08.부대공_01 토공-깨기 2" xfId="27235"/>
    <cellStyle name="_08.부대공_01 토공-깨기_01 토공-깨기" xfId="5823"/>
    <cellStyle name="_08.부대공_01 토공-깨기_01 토공-깨기 2" xfId="27236"/>
    <cellStyle name="_08.부대공_01 토공-깨기_01 토공-깨기_8.06 보도용 난간" xfId="5822"/>
    <cellStyle name="_08.부대공_01 토공-깨기_01 토공-깨기_8.06 보도용 난간 2" xfId="27237"/>
    <cellStyle name="_08.부대공_01 토공-깨기_8.06 보도용 난간" xfId="5821"/>
    <cellStyle name="_08.부대공_01 토공-깨기_8.06 보도용 난간 2" xfId="27238"/>
    <cellStyle name="_08.부대공_02.토공" xfId="5203"/>
    <cellStyle name="_08.부대공_02.토공 2" xfId="27239"/>
    <cellStyle name="_08.부대공_02.토공_01 토공-깨기" xfId="5202"/>
    <cellStyle name="_08.부대공_02.토공_01 토공-깨기 2" xfId="27240"/>
    <cellStyle name="_08.부대공_02.토공_01 토공-깨기_01 토공-깨기" xfId="5201"/>
    <cellStyle name="_08.부대공_02.토공_01 토공-깨기_01 토공-깨기 2" xfId="27241"/>
    <cellStyle name="_08.부대공_02.토공_01 토공-깨기_01 토공-깨기_8.06 보도용 난간" xfId="5200"/>
    <cellStyle name="_08.부대공_02.토공_01 토공-깨기_01 토공-깨기_8.06 보도용 난간 2" xfId="27242"/>
    <cellStyle name="_08.부대공_02.토공_01 토공-깨기_8.06 보도용 난간" xfId="5199"/>
    <cellStyle name="_08.부대공_02.토공_01 토공-깨기_8.06 보도용 난간 2" xfId="27243"/>
    <cellStyle name="_08.부대공_02.토공_8.06 보도용 난간" xfId="5198"/>
    <cellStyle name="_08.부대공_02.토공_8.06 보도용 난간 2" xfId="27244"/>
    <cellStyle name="_08.부대공_02.토공_매천로 토공수량산출서(최종)" xfId="5197"/>
    <cellStyle name="_08.부대공_02.토공_매천로 토공수량산출서(최종) 2" xfId="27245"/>
    <cellStyle name="_08.부대공_02.토공_매천로 토공수량산출서(최종)_01 토공-깨기" xfId="5196"/>
    <cellStyle name="_08.부대공_02.토공_매천로 토공수량산출서(최종)_01 토공-깨기 2" xfId="27246"/>
    <cellStyle name="_08.부대공_02.토공_매천로 토공수량산출서(최종)_01 토공-깨기_01 토공-깨기" xfId="5195"/>
    <cellStyle name="_08.부대공_02.토공_매천로 토공수량산출서(최종)_01 토공-깨기_01 토공-깨기 2" xfId="27247"/>
    <cellStyle name="_08.부대공_02.토공_매천로 토공수량산출서(최종)_01 토공-깨기_01 토공-깨기_01 토공-깨기" xfId="5194"/>
    <cellStyle name="_08.부대공_02.토공_매천로 토공수량산출서(최종)_01 토공-깨기_01 토공-깨기_01 토공-깨기 2" xfId="27248"/>
    <cellStyle name="_08.부대공_02.토공_매천로 토공수량산출서(최종)_01 토공-깨기_01 토공-깨기_01 토공-깨기_8.06 보도용 난간" xfId="5193"/>
    <cellStyle name="_08.부대공_02.토공_매천로 토공수량산출서(최종)_01 토공-깨기_01 토공-깨기_01 토공-깨기_8.06 보도용 난간 2" xfId="27249"/>
    <cellStyle name="_08.부대공_02.토공_매천로 토공수량산출서(최종)_01 토공-깨기_01 토공-깨기_8.06 보도용 난간" xfId="5192"/>
    <cellStyle name="_08.부대공_02.토공_매천로 토공수량산출서(최종)_01 토공-깨기_01 토공-깨기_8.06 보도용 난간 2" xfId="27250"/>
    <cellStyle name="_08.부대공_02.토공_매천로 토공수량산출서(최종)_01 토공-깨기_8.06 보도용 난간" xfId="5191"/>
    <cellStyle name="_08.부대공_02.토공_매천로 토공수량산출서(최종)_01 토공-깨기_8.06 보도용 난간 2" xfId="27251"/>
    <cellStyle name="_08.부대공_02.토공_매천로 토공수량산출서(최종)_8.06 보도용 난간" xfId="5190"/>
    <cellStyle name="_08.부대공_02.토공_매천로 토공수량산출서(최종)_8.06 보도용 난간 2" xfId="27252"/>
    <cellStyle name="_08.부대공_8.06 보도용 난간" xfId="5189"/>
    <cellStyle name="_08.부대공_8.06 보도용 난간 2" xfId="27253"/>
    <cellStyle name="_08.부대공_깨기수량" xfId="5188"/>
    <cellStyle name="_08.부대공_깨기수량 2" xfId="27254"/>
    <cellStyle name="_08.부대공_깨기수량_01 토공-깨기" xfId="5187"/>
    <cellStyle name="_08.부대공_깨기수량_01 토공-깨기 2" xfId="27255"/>
    <cellStyle name="_08.부대공_깨기수량_01 토공-깨기_01 토공-깨기" xfId="5186"/>
    <cellStyle name="_08.부대공_깨기수량_01 토공-깨기_01 토공-깨기 2" xfId="27256"/>
    <cellStyle name="_08.부대공_깨기수량_01 토공-깨기_01 토공-깨기_8.06 보도용 난간" xfId="5185"/>
    <cellStyle name="_08.부대공_깨기수량_01 토공-깨기_01 토공-깨기_8.06 보도용 난간 2" xfId="27257"/>
    <cellStyle name="_08.부대공_깨기수량_01 토공-깨기_8.06 보도용 난간" xfId="5184"/>
    <cellStyle name="_08.부대공_깨기수량_01 토공-깨기_8.06 보도용 난간 2" xfId="27258"/>
    <cellStyle name="_08.부대공_깨기수량_8.06 보도용 난간" xfId="5183"/>
    <cellStyle name="_08.부대공_깨기수량_8.06 보도용 난간 2" xfId="27259"/>
    <cellStyle name="_08.부대공_깨기수량_매천로 토공수량산출서(최종)" xfId="5182"/>
    <cellStyle name="_08.부대공_깨기수량_매천로 토공수량산출서(최종) 2" xfId="27260"/>
    <cellStyle name="_08.부대공_깨기수량_매천로 토공수량산출서(최종)_01 토공-깨기" xfId="5181"/>
    <cellStyle name="_08.부대공_깨기수량_매천로 토공수량산출서(최종)_01 토공-깨기 2" xfId="27261"/>
    <cellStyle name="_08.부대공_깨기수량_매천로 토공수량산출서(최종)_01 토공-깨기_01 토공-깨기" xfId="5180"/>
    <cellStyle name="_08.부대공_깨기수량_매천로 토공수량산출서(최종)_01 토공-깨기_01 토공-깨기 2" xfId="27262"/>
    <cellStyle name="_08.부대공_깨기수량_매천로 토공수량산출서(최종)_01 토공-깨기_01 토공-깨기_01 토공-깨기" xfId="5179"/>
    <cellStyle name="_08.부대공_깨기수량_매천로 토공수량산출서(최종)_01 토공-깨기_01 토공-깨기_01 토공-깨기 2" xfId="27263"/>
    <cellStyle name="_08.부대공_깨기수량_매천로 토공수량산출서(최종)_01 토공-깨기_01 토공-깨기_01 토공-깨기_8.06 보도용 난간" xfId="5178"/>
    <cellStyle name="_08.부대공_깨기수량_매천로 토공수량산출서(최종)_01 토공-깨기_01 토공-깨기_01 토공-깨기_8.06 보도용 난간 2" xfId="27264"/>
    <cellStyle name="_08.부대공_깨기수량_매천로 토공수량산출서(최종)_01 토공-깨기_01 토공-깨기_8.06 보도용 난간" xfId="5177"/>
    <cellStyle name="_08.부대공_깨기수량_매천로 토공수량산출서(최종)_01 토공-깨기_01 토공-깨기_8.06 보도용 난간 2" xfId="27265"/>
    <cellStyle name="_08.부대공_깨기수량_매천로 토공수량산출서(최종)_01 토공-깨기_8.06 보도용 난간" xfId="5176"/>
    <cellStyle name="_08.부대공_깨기수량_매천로 토공수량산출서(최종)_01 토공-깨기_8.06 보도용 난간 2" xfId="27266"/>
    <cellStyle name="_08.부대공_깨기수량_매천로 토공수량산출서(최종)_8.06 보도용 난간" xfId="5175"/>
    <cellStyle name="_08.부대공_깨기수량_매천로 토공수량산출서(최종)_8.06 보도용 난간 2" xfId="27267"/>
    <cellStyle name="_08.부대공_매천로 토공수량산출서(최종)" xfId="5174"/>
    <cellStyle name="_08.부대공_매천로 토공수량산출서(최종) 2" xfId="27268"/>
    <cellStyle name="_08.부대공_매천로 토공수량산출서(최종)_01 토공-깨기" xfId="5173"/>
    <cellStyle name="_08.부대공_매천로 토공수량산출서(최종)_01 토공-깨기 2" xfId="27269"/>
    <cellStyle name="_08.부대공_매천로 토공수량산출서(최종)_01 토공-깨기_01 토공-깨기" xfId="5172"/>
    <cellStyle name="_08.부대공_매천로 토공수량산출서(최종)_01 토공-깨기_01 토공-깨기 2" xfId="27270"/>
    <cellStyle name="_08.부대공_매천로 토공수량산출서(최종)_01 토공-깨기_01 토공-깨기_01 토공-깨기" xfId="5171"/>
    <cellStyle name="_08.부대공_매천로 토공수량산출서(최종)_01 토공-깨기_01 토공-깨기_01 토공-깨기 2" xfId="27271"/>
    <cellStyle name="_08.부대공_매천로 토공수량산출서(최종)_01 토공-깨기_01 토공-깨기_01 토공-깨기_8.06 보도용 난간" xfId="5170"/>
    <cellStyle name="_08.부대공_매천로 토공수량산출서(최종)_01 토공-깨기_01 토공-깨기_01 토공-깨기_8.06 보도용 난간 2" xfId="27272"/>
    <cellStyle name="_08.부대공_매천로 토공수량산출서(최종)_01 토공-깨기_01 토공-깨기_8.06 보도용 난간" xfId="5169"/>
    <cellStyle name="_08.부대공_매천로 토공수량산출서(최종)_01 토공-깨기_01 토공-깨기_8.06 보도용 난간 2" xfId="27273"/>
    <cellStyle name="_08.부대공_매천로 토공수량산출서(최종)_01 토공-깨기_8.06 보도용 난간" xfId="5168"/>
    <cellStyle name="_08.부대공_매천로 토공수량산출서(최종)_01 토공-깨기_8.06 보도용 난간 2" xfId="27274"/>
    <cellStyle name="_08.부대공_매천로 토공수량산출서(최종)_8.06 보도용 난간" xfId="5167"/>
    <cellStyle name="_08.부대공_매천로 토공수량산출서(최종)_8.06 보도용 난간 2" xfId="27275"/>
    <cellStyle name="_08.부대공2" xfId="5166"/>
    <cellStyle name="_08.부대공2 2" xfId="27276"/>
    <cellStyle name="_08-신호등산출서" xfId="5165"/>
    <cellStyle name="_08-신호등산출서 2" xfId="27277"/>
    <cellStyle name="_09-가로등산출서" xfId="5164"/>
    <cellStyle name="_09-가로등산출서 2" xfId="27278"/>
    <cellStyle name="_09-수하5교-옹벽수량" xfId="5163"/>
    <cellStyle name="_09-수하5교-옹벽수량 2" xfId="27279"/>
    <cellStyle name="_1) 교대토공수량" xfId="5162"/>
    <cellStyle name="_1) 교대토공수량_1) 교대토공수량" xfId="5161"/>
    <cellStyle name="_1) 교대토공수량_1) 교대토공수량_1.여주JCT6교" xfId="5160"/>
    <cellStyle name="_1) 교대토공수량_1) 교대토공수량_2.여주jc7교" xfId="5159"/>
    <cellStyle name="_1) 교대토공수량_1) 교대토공수량_4.4 환승통로 일반수량집계표" xfId="5158"/>
    <cellStyle name="_1) 교대토공수량_1) 교대토공수량_4.4 환승통로 일반수량집계표_노반 수량" xfId="5157"/>
    <cellStyle name="_1) 교대토공수량_1) 교대토공수량_4.4 환승통로 일반수량집계표_월곡제1 수로암거 일반수량" xfId="5156"/>
    <cellStyle name="_1) 교대토공수량_1) 교대토공수량_7.광석2교" xfId="5155"/>
    <cellStyle name="_1) 교대토공수량_1) 교대토공수량_7.광석2교(집계표)" xfId="5154"/>
    <cellStyle name="_1) 교대토공수량_1) 교대토공수량_내성천교-수량산출서" xfId="5153"/>
    <cellStyle name="_1) 교대토공수량_1) 교대토공수량_내역(최종수정)" xfId="5152"/>
    <cellStyle name="_1) 교대토공수량_1) 교대토공수량_내역(최종수정)_거모4교" xfId="5151"/>
    <cellStyle name="_1) 교대토공수량_1) 교대토공수량_내역(최종수정)_거모4교_내성천교-수량산출서" xfId="5150"/>
    <cellStyle name="_1) 교대토공수량_1) 교대토공수량_내역(최종수정)_거모4교_석수IC교수량산출서" xfId="5149"/>
    <cellStyle name="_1) 교대토공수량_1) 교대토공수량_내역(최종수정)_거모4교_석수IC교수량산출서(기둥보강)" xfId="5148"/>
    <cellStyle name="_1) 교대토공수량_1) 교대토공수량_내역(최종수정)_내성천교-수량산출서" xfId="5147"/>
    <cellStyle name="_1) 교대토공수량_1) 교대토공수량_내역(최종수정)_내역4" xfId="5146"/>
    <cellStyle name="_1) 교대토공수량_1) 교대토공수량_내역(최종수정)_내역4_내성천교-수량산출서" xfId="5145"/>
    <cellStyle name="_1) 교대토공수량_1) 교대토공수량_내역(최종수정)_내역4_석수IC교수량산출서" xfId="5144"/>
    <cellStyle name="_1) 교대토공수량_1) 교대토공수량_내역(최종수정)_내역4_석수IC교수량산출서(기둥보강)" xfId="5143"/>
    <cellStyle name="_1) 교대토공수량_1) 교대토공수량_내역(최종수정)_동명교" xfId="5142"/>
    <cellStyle name="_1) 교대토공수량_1) 교대토공수량_내역(최종수정)_동명교_내성천교-수량산출서" xfId="5141"/>
    <cellStyle name="_1) 교대토공수량_1) 교대토공수량_내역(최종수정)_동명교_석수IC교수량산출서" xfId="5140"/>
    <cellStyle name="_1) 교대토공수량_1) 교대토공수량_내역(최종수정)_동명교_석수IC교수량산출서(기둥보강)" xfId="5139"/>
    <cellStyle name="_1) 교대토공수량_1) 교대토공수량_내역(최종수정)_밀주교내역2" xfId="5138"/>
    <cellStyle name="_1) 교대토공수량_1) 교대토공수량_내역(최종수정)_밀주교내역2_내성천교-수량산출서" xfId="5137"/>
    <cellStyle name="_1) 교대토공수량_1) 교대토공수량_내역(최종수정)_밀주교내역2_석수IC교수량산출서" xfId="5136"/>
    <cellStyle name="_1) 교대토공수량_1) 교대토공수량_내역(최종수정)_밀주교내역2_석수IC교수량산출서(기둥보강)" xfId="5135"/>
    <cellStyle name="_1) 교대토공수량_1) 교대토공수량_내역(최종수정)_석수IC교수량산출서" xfId="5134"/>
    <cellStyle name="_1) 교대토공수량_1) 교대토공수량_내역(최종수정)_석수IC교수량산출서(기둥보강)" xfId="5133"/>
    <cellStyle name="_1) 교대토공수량_1) 교대토공수량_내역(최종수정)_소하교" xfId="5132"/>
    <cellStyle name="_1) 교대토공수량_1) 교대토공수량_내역(최종수정)_소하교_내성천교-수량산출서" xfId="5131"/>
    <cellStyle name="_1) 교대토공수량_1) 교대토공수량_내역(최종수정)_소하교_석수IC교수량산출서" xfId="5130"/>
    <cellStyle name="_1) 교대토공수량_1) 교대토공수량_내역(최종수정)_소하교_석수IC교수량산출서(기둥보강)" xfId="5129"/>
    <cellStyle name="_1) 교대토공수량_1) 교대토공수량_내역(최종수정)_소하교수량내역" xfId="5128"/>
    <cellStyle name="_1) 교대토공수량_1) 교대토공수량_내역(최종수정)_소하교수량내역_내성천교-수량산출서" xfId="5127"/>
    <cellStyle name="_1) 교대토공수량_1) 교대토공수량_내역(최종수정)_소하교수량내역_석수IC교수량산출서" xfId="5126"/>
    <cellStyle name="_1) 교대토공수량_1) 교대토공수량_내역(최종수정)_소하교수량내역_석수IC교수량산출서(기둥보강)" xfId="5125"/>
    <cellStyle name="_1) 교대토공수량_1) 교대토공수량_내역(최종수정)_진안교내역2" xfId="5124"/>
    <cellStyle name="_1) 교대토공수량_1) 교대토공수량_내역(최종수정)_진안교내역2_내성천교-수량산출서" xfId="5123"/>
    <cellStyle name="_1) 교대토공수량_1) 교대토공수량_내역(최종수정)_진안교내역2_석수IC교수량산출서" xfId="5122"/>
    <cellStyle name="_1) 교대토공수량_1) 교대토공수량_내역(최종수정)_진안교내역2_석수IC교수량산출서(기둥보강)" xfId="5121"/>
    <cellStyle name="_1) 교대토공수량_1) 교대토공수량_내역(최종수정)_진안교내역3" xfId="5120"/>
    <cellStyle name="_1) 교대토공수량_1) 교대토공수량_내역(최종수정)_진안교내역3_내성천교-수량산출서" xfId="5119"/>
    <cellStyle name="_1) 교대토공수량_1) 교대토공수량_내역(최종수정)_진안교내역3_석수IC교수량산출서" xfId="5118"/>
    <cellStyle name="_1) 교대토공수량_1) 교대토공수량_내역(최종수정)_진안교내역3_석수IC교수량산출서(기둥보강)" xfId="5117"/>
    <cellStyle name="_1) 교대토공수량_1) 교대토공수량_내역(최종수정)_진위교(수정)" xfId="5116"/>
    <cellStyle name="_1) 교대토공수량_1) 교대토공수량_내역(최종수정)_진위교(수정)_내성천교-수량산출서" xfId="5115"/>
    <cellStyle name="_1) 교대토공수량_1) 교대토공수량_내역(최종수정)_진위교(수정)_석수IC교수량산출서" xfId="5114"/>
    <cellStyle name="_1) 교대토공수량_1) 교대토공수량_내역(최종수정)_진위교(수정)_석수IC교수량산출서(기둥보강)" xfId="5113"/>
    <cellStyle name="_1) 교대토공수량_1) 교대토공수량_내역(최종수정)_진위교내역3" xfId="5112"/>
    <cellStyle name="_1) 교대토공수량_1) 교대토공수량_내역(최종수정)_진위교내역3_내성천교-수량산출서" xfId="5111"/>
    <cellStyle name="_1) 교대토공수량_1) 교대토공수량_내역(최종수정)_진위교내역3_석수IC교수량산출서" xfId="5110"/>
    <cellStyle name="_1) 교대토공수량_1) 교대토공수량_내역(최종수정)_진위교내역3_석수IC교수량산출서(기둥보강)" xfId="5109"/>
    <cellStyle name="_1) 교대토공수량_1) 교대토공수량_노반 수량" xfId="5108"/>
    <cellStyle name="_1) 교대토공수량_1) 교대토공수량_밀주교내역2" xfId="5107"/>
    <cellStyle name="_1) 교대토공수량_1) 교대토공수량_밀주교내역2_거모4교" xfId="5106"/>
    <cellStyle name="_1) 교대토공수량_1) 교대토공수량_밀주교내역2_거모4교_내성천교-수량산출서" xfId="5105"/>
    <cellStyle name="_1) 교대토공수량_1) 교대토공수량_밀주교내역2_거모4교_석수IC교수량산출서" xfId="5104"/>
    <cellStyle name="_1) 교대토공수량_1) 교대토공수량_밀주교내역2_거모4교_석수IC교수량산출서(기둥보강)" xfId="5103"/>
    <cellStyle name="_1) 교대토공수량_1) 교대토공수량_밀주교내역2_내성천교-수량산출서" xfId="5102"/>
    <cellStyle name="_1) 교대토공수량_1) 교대토공수량_밀주교내역2_내역4" xfId="5101"/>
    <cellStyle name="_1) 교대토공수량_1) 교대토공수량_밀주교내역2_내역4_내성천교-수량산출서" xfId="5100"/>
    <cellStyle name="_1) 교대토공수량_1) 교대토공수량_밀주교내역2_내역4_석수IC교수량산출서" xfId="5099"/>
    <cellStyle name="_1) 교대토공수량_1) 교대토공수량_밀주교내역2_내역4_석수IC교수량산출서(기둥보강)" xfId="5098"/>
    <cellStyle name="_1) 교대토공수량_1) 교대토공수량_밀주교내역2_동명교" xfId="5097"/>
    <cellStyle name="_1) 교대토공수량_1) 교대토공수량_밀주교내역2_동명교_내성천교-수량산출서" xfId="5096"/>
    <cellStyle name="_1) 교대토공수량_1) 교대토공수량_밀주교내역2_동명교_석수IC교수량산출서" xfId="5095"/>
    <cellStyle name="_1) 교대토공수량_1) 교대토공수량_밀주교내역2_동명교_석수IC교수량산출서(기둥보강)" xfId="5094"/>
    <cellStyle name="_1) 교대토공수량_1) 교대토공수량_밀주교내역2_석수IC교수량산출서" xfId="5869"/>
    <cellStyle name="_1) 교대토공수량_1) 교대토공수량_밀주교내역2_석수IC교수량산출서(기둥보강)" xfId="5868"/>
    <cellStyle name="_1) 교대토공수량_1) 교대토공수량_밀주교내역2_소하교" xfId="5867"/>
    <cellStyle name="_1) 교대토공수량_1) 교대토공수량_밀주교내역2_소하교_내성천교-수량산출서" xfId="5866"/>
    <cellStyle name="_1) 교대토공수량_1) 교대토공수량_밀주교내역2_소하교_석수IC교수량산출서" xfId="5865"/>
    <cellStyle name="_1) 교대토공수량_1) 교대토공수량_밀주교내역2_소하교_석수IC교수량산출서(기둥보강)" xfId="5093"/>
    <cellStyle name="_1) 교대토공수량_1) 교대토공수량_밀주교내역2_소하교수량내역" xfId="5092"/>
    <cellStyle name="_1) 교대토공수량_1) 교대토공수량_밀주교내역2_소하교수량내역_내성천교-수량산출서" xfId="5091"/>
    <cellStyle name="_1) 교대토공수량_1) 교대토공수량_밀주교내역2_소하교수량내역_석수IC교수량산출서" xfId="5090"/>
    <cellStyle name="_1) 교대토공수량_1) 교대토공수량_밀주교내역2_소하교수량내역_석수IC교수량산출서(기둥보강)" xfId="5089"/>
    <cellStyle name="_1) 교대토공수량_1) 교대토공수량_밀주교내역2_진안교내역3" xfId="5088"/>
    <cellStyle name="_1) 교대토공수량_1) 교대토공수량_밀주교내역2_진안교내역3_내성천교-수량산출서" xfId="5087"/>
    <cellStyle name="_1) 교대토공수량_1) 교대토공수량_밀주교내역2_진안교내역3_석수IC교수량산출서" xfId="5086"/>
    <cellStyle name="_1) 교대토공수량_1) 교대토공수량_밀주교내역2_진안교내역3_석수IC교수량산출서(기둥보강)" xfId="5085"/>
    <cellStyle name="_1) 교대토공수량_1) 교대토공수량_밀주교내역2_진위교(수정)" xfId="5084"/>
    <cellStyle name="_1) 교대토공수량_1) 교대토공수량_밀주교내역2_진위교(수정)_내성천교-수량산출서" xfId="5083"/>
    <cellStyle name="_1) 교대토공수량_1) 교대토공수량_밀주교내역2_진위교(수정)_석수IC교수량산출서" xfId="5082"/>
    <cellStyle name="_1) 교대토공수량_1) 교대토공수량_밀주교내역2_진위교(수정)_석수IC교수량산출서(기둥보강)" xfId="5081"/>
    <cellStyle name="_1) 교대토공수량_1) 교대토공수량_밀주교내역2_진위교내역3" xfId="5080"/>
    <cellStyle name="_1) 교대토공수량_1) 교대토공수량_밀주교내역2_진위교내역3_내성천교-수량산출서" xfId="5079"/>
    <cellStyle name="_1) 교대토공수량_1) 교대토공수량_밀주교내역2_진위교내역3_석수IC교수량산출서" xfId="5078"/>
    <cellStyle name="_1) 교대토공수량_1) 교대토공수량_밀주교내역2_진위교내역3_석수IC교수량산출서(기둥보강)" xfId="5077"/>
    <cellStyle name="_1) 교대토공수량_1) 교대토공수량_석수IC교수량산출서" xfId="5076"/>
    <cellStyle name="_1) 교대토공수량_1) 교대토공수량_석수IC교수량산출서(기둥보강)" xfId="5075"/>
    <cellStyle name="_1) 교대토공수량_1) 교대토공수량_월곡제1 수로암거 일반수량" xfId="5074"/>
    <cellStyle name="_1) 교대토공수량_1) 교대토공수량_진안교내역3" xfId="5073"/>
    <cellStyle name="_1) 교대토공수량_1) 교대토공수량_진안교내역3_내성천교-수량산출서" xfId="5072"/>
    <cellStyle name="_1) 교대토공수량_1) 교대토공수량_진안교내역3_석수IC교수량산출서" xfId="5071"/>
    <cellStyle name="_1) 교대토공수량_1) 교대토공수량_진안교내역3_석수IC교수량산출서(기둥보강)" xfId="5070"/>
    <cellStyle name="_1) 교대토공수량_1) 대토공수량" xfId="5069"/>
    <cellStyle name="_1) 교대토공수량_1) 대토공수량_1.여주JCT6교" xfId="5068"/>
    <cellStyle name="_1) 교대토공수량_1) 대토공수량_2.여주jc7교" xfId="5820"/>
    <cellStyle name="_1) 교대토공수량_1) 대토공수량_4.4 환승통로 일반수량집계표" xfId="5819"/>
    <cellStyle name="_1) 교대토공수량_1) 대토공수량_4.4 환승통로 일반수량집계표_노반 수량" xfId="5818"/>
    <cellStyle name="_1) 교대토공수량_1) 대토공수량_4.4 환승통로 일반수량집계표_월곡제1 수로암거 일반수량" xfId="5817"/>
    <cellStyle name="_1) 교대토공수량_1) 대토공수량_7.광석2교" xfId="5816"/>
    <cellStyle name="_1) 교대토공수량_1) 대토공수량_7.광석2교(집계표)" xfId="5067"/>
    <cellStyle name="_1) 교대토공수량_1) 대토공수량_내성천교-수량산출서" xfId="5066"/>
    <cellStyle name="_1) 교대토공수량_1) 대토공수량_내역(최종수정)" xfId="5065"/>
    <cellStyle name="_1) 교대토공수량_1) 대토공수량_내역(최종수정)_거모4교" xfId="5064"/>
    <cellStyle name="_1) 교대토공수량_1) 대토공수량_내역(최종수정)_거모4교_내성천교-수량산출서" xfId="5063"/>
    <cellStyle name="_1) 교대토공수량_1) 대토공수량_내역(최종수정)_거모4교_석수IC교수량산출서" xfId="5062"/>
    <cellStyle name="_1) 교대토공수량_1) 대토공수량_내역(최종수정)_거모4교_석수IC교수량산출서(기둥보강)" xfId="5061"/>
    <cellStyle name="_1) 교대토공수량_1) 대토공수량_내역(최종수정)_내성천교-수량산출서" xfId="5060"/>
    <cellStyle name="_1) 교대토공수량_1) 대토공수량_내역(최종수정)_내역4" xfId="5059"/>
    <cellStyle name="_1) 교대토공수량_1) 대토공수량_내역(최종수정)_내역4_내성천교-수량산출서" xfId="5058"/>
    <cellStyle name="_1) 교대토공수량_1) 대토공수량_내역(최종수정)_내역4_석수IC교수량산출서" xfId="5057"/>
    <cellStyle name="_1) 교대토공수량_1) 대토공수량_내역(최종수정)_내역4_석수IC교수량산출서(기둥보강)" xfId="5056"/>
    <cellStyle name="_1) 교대토공수량_1) 대토공수량_내역(최종수정)_동명교" xfId="5055"/>
    <cellStyle name="_1) 교대토공수량_1) 대토공수량_내역(최종수정)_동명교_내성천교-수량산출서" xfId="5054"/>
    <cellStyle name="_1) 교대토공수량_1) 대토공수량_내역(최종수정)_동명교_석수IC교수량산출서" xfId="5053"/>
    <cellStyle name="_1) 교대토공수량_1) 대토공수량_내역(최종수정)_동명교_석수IC교수량산출서(기둥보강)" xfId="5052"/>
    <cellStyle name="_1) 교대토공수량_1) 대토공수량_내역(최종수정)_밀주교내역2" xfId="5051"/>
    <cellStyle name="_1) 교대토공수량_1) 대토공수량_내역(최종수정)_밀주교내역2_내성천교-수량산출서" xfId="5050"/>
    <cellStyle name="_1) 교대토공수량_1) 대토공수량_내역(최종수정)_밀주교내역2_석수IC교수량산출서" xfId="5049"/>
    <cellStyle name="_1) 교대토공수량_1) 대토공수량_내역(최종수정)_밀주교내역2_석수IC교수량산출서(기둥보강)" xfId="5048"/>
    <cellStyle name="_1) 교대토공수량_1) 대토공수량_내역(최종수정)_석수IC교수량산출서" xfId="5047"/>
    <cellStyle name="_1) 교대토공수량_1) 대토공수량_내역(최종수정)_석수IC교수량산출서(기둥보강)" xfId="5046"/>
    <cellStyle name="_1) 교대토공수량_1) 대토공수량_내역(최종수정)_소하교" xfId="5045"/>
    <cellStyle name="_1) 교대토공수량_1) 대토공수량_내역(최종수정)_소하교_내성천교-수량산출서" xfId="5044"/>
    <cellStyle name="_1) 교대토공수량_1) 대토공수량_내역(최종수정)_소하교_석수IC교수량산출서" xfId="5043"/>
    <cellStyle name="_1) 교대토공수량_1) 대토공수량_내역(최종수정)_소하교_석수IC교수량산출서(기둥보강)" xfId="5042"/>
    <cellStyle name="_1) 교대토공수량_1) 대토공수량_내역(최종수정)_소하교수량내역" xfId="5041"/>
    <cellStyle name="_1) 교대토공수량_1) 대토공수량_내역(최종수정)_소하교수량내역_내성천교-수량산출서" xfId="5040"/>
    <cellStyle name="_1) 교대토공수량_1) 대토공수량_내역(최종수정)_소하교수량내역_석수IC교수량산출서" xfId="5039"/>
    <cellStyle name="_1) 교대토공수량_1) 대토공수량_내역(최종수정)_소하교수량내역_석수IC교수량산출서(기둥보강)" xfId="5038"/>
    <cellStyle name="_1) 교대토공수량_1) 대토공수량_내역(최종수정)_진안교내역2" xfId="5037"/>
    <cellStyle name="_1) 교대토공수량_1) 대토공수량_내역(최종수정)_진안교내역2_내성천교-수량산출서" xfId="5036"/>
    <cellStyle name="_1) 교대토공수량_1) 대토공수량_내역(최종수정)_진안교내역2_석수IC교수량산출서" xfId="5035"/>
    <cellStyle name="_1) 교대토공수량_1) 대토공수량_내역(최종수정)_진안교내역2_석수IC교수량산출서(기둥보강)" xfId="5034"/>
    <cellStyle name="_1) 교대토공수량_1) 대토공수량_내역(최종수정)_진안교내역3" xfId="5033"/>
    <cellStyle name="_1) 교대토공수량_1) 대토공수량_내역(최종수정)_진안교내역3_내성천교-수량산출서" xfId="5032"/>
    <cellStyle name="_1) 교대토공수량_1) 대토공수량_내역(최종수정)_진안교내역3_석수IC교수량산출서" xfId="5031"/>
    <cellStyle name="_1) 교대토공수량_1) 대토공수량_내역(최종수정)_진안교내역3_석수IC교수량산출서(기둥보강)" xfId="5030"/>
    <cellStyle name="_1) 교대토공수량_1) 대토공수량_내역(최종수정)_진위교(수정)" xfId="5029"/>
    <cellStyle name="_1) 교대토공수량_1) 대토공수량_내역(최종수정)_진위교(수정)_내성천교-수량산출서" xfId="5028"/>
    <cellStyle name="_1) 교대토공수량_1) 대토공수량_내역(최종수정)_진위교(수정)_석수IC교수량산출서" xfId="5027"/>
    <cellStyle name="_1) 교대토공수량_1) 대토공수량_내역(최종수정)_진위교(수정)_석수IC교수량산출서(기둥보강)" xfId="5026"/>
    <cellStyle name="_1) 교대토공수량_1) 대토공수량_내역(최종수정)_진위교내역3" xfId="5025"/>
    <cellStyle name="_1) 교대토공수량_1) 대토공수량_내역(최종수정)_진위교내역3_내성천교-수량산출서" xfId="5024"/>
    <cellStyle name="_1) 교대토공수량_1) 대토공수량_내역(최종수정)_진위교내역3_석수IC교수량산출서" xfId="5023"/>
    <cellStyle name="_1) 교대토공수량_1) 대토공수량_내역(최종수정)_진위교내역3_석수IC교수량산출서(기둥보강)" xfId="5022"/>
    <cellStyle name="_1) 교대토공수량_1) 대토공수량_노반 수량" xfId="5021"/>
    <cellStyle name="_1) 교대토공수량_1) 대토공수량_밀주교내역2" xfId="5020"/>
    <cellStyle name="_1) 교대토공수량_1) 대토공수량_밀주교내역2_거모4교" xfId="5019"/>
    <cellStyle name="_1) 교대토공수량_1) 대토공수량_밀주교내역2_거모4교_내성천교-수량산출서" xfId="5018"/>
    <cellStyle name="_1) 교대토공수량_1) 대토공수량_밀주교내역2_거모4교_석수IC교수량산출서" xfId="5017"/>
    <cellStyle name="_1) 교대토공수량_1) 대토공수량_밀주교내역2_거모4교_석수IC교수량산출서(기둥보강)" xfId="5016"/>
    <cellStyle name="_1) 교대토공수량_1) 대토공수량_밀주교내역2_내성천교-수량산출서" xfId="5015"/>
    <cellStyle name="_1) 교대토공수량_1) 대토공수량_밀주교내역2_내역4" xfId="5014"/>
    <cellStyle name="_1) 교대토공수량_1) 대토공수량_밀주교내역2_내역4_내성천교-수량산출서" xfId="5013"/>
    <cellStyle name="_1) 교대토공수량_1) 대토공수량_밀주교내역2_내역4_석수IC교수량산출서" xfId="5012"/>
    <cellStyle name="_1) 교대토공수량_1) 대토공수량_밀주교내역2_내역4_석수IC교수량산출서(기둥보강)" xfId="5011"/>
    <cellStyle name="_1) 교대토공수량_1) 대토공수량_밀주교내역2_동명교" xfId="5010"/>
    <cellStyle name="_1) 교대토공수량_1) 대토공수량_밀주교내역2_동명교_내성천교-수량산출서" xfId="5009"/>
    <cellStyle name="_1) 교대토공수량_1) 대토공수량_밀주교내역2_동명교_석수IC교수량산출서" xfId="5008"/>
    <cellStyle name="_1) 교대토공수량_1) 대토공수량_밀주교내역2_동명교_석수IC교수량산출서(기둥보강)" xfId="5007"/>
    <cellStyle name="_1) 교대토공수량_1) 대토공수량_밀주교내역2_석수IC교수량산출서" xfId="5006"/>
    <cellStyle name="_1) 교대토공수량_1) 대토공수량_밀주교내역2_석수IC교수량산출서(기둥보강)" xfId="5005"/>
    <cellStyle name="_1) 교대토공수량_1) 대토공수량_밀주교내역2_소하교" xfId="5004"/>
    <cellStyle name="_1) 교대토공수량_1) 대토공수량_밀주교내역2_소하교_내성천교-수량산출서" xfId="5003"/>
    <cellStyle name="_1) 교대토공수량_1) 대토공수량_밀주교내역2_소하교_석수IC교수량산출서" xfId="5002"/>
    <cellStyle name="_1) 교대토공수량_1) 대토공수량_밀주교내역2_소하교_석수IC교수량산출서(기둥보강)" xfId="5001"/>
    <cellStyle name="_1) 교대토공수량_1) 대토공수량_밀주교내역2_소하교수량내역" xfId="5000"/>
    <cellStyle name="_1) 교대토공수량_1) 대토공수량_밀주교내역2_소하교수량내역_내성천교-수량산출서" xfId="4999"/>
    <cellStyle name="_1) 교대토공수량_1) 대토공수량_밀주교내역2_소하교수량내역_석수IC교수량산출서" xfId="4998"/>
    <cellStyle name="_1) 교대토공수량_1) 대토공수량_밀주교내역2_소하교수량내역_석수IC교수량산출서(기둥보강)" xfId="4997"/>
    <cellStyle name="_1) 교대토공수량_1) 대토공수량_밀주교내역2_진안교내역3" xfId="4996"/>
    <cellStyle name="_1) 교대토공수량_1) 대토공수량_밀주교내역2_진안교내역3_내성천교-수량산출서" xfId="4995"/>
    <cellStyle name="_1) 교대토공수량_1) 대토공수량_밀주교내역2_진안교내역3_석수IC교수량산출서" xfId="4994"/>
    <cellStyle name="_1) 교대토공수량_1) 대토공수량_밀주교내역2_진안교내역3_석수IC교수량산출서(기둥보강)" xfId="4993"/>
    <cellStyle name="_1) 교대토공수량_1) 대토공수량_밀주교내역2_진위교(수정)" xfId="4992"/>
    <cellStyle name="_1) 교대토공수량_1) 대토공수량_밀주교내역2_진위교(수정)_내성천교-수량산출서" xfId="4991"/>
    <cellStyle name="_1) 교대토공수량_1) 대토공수량_밀주교내역2_진위교(수정)_석수IC교수량산출서" xfId="4990"/>
    <cellStyle name="_1) 교대토공수량_1) 대토공수량_밀주교내역2_진위교(수정)_석수IC교수량산출서(기둥보강)" xfId="4989"/>
    <cellStyle name="_1) 교대토공수량_1) 대토공수량_밀주교내역2_진위교내역3" xfId="4988"/>
    <cellStyle name="_1) 교대토공수량_1) 대토공수량_밀주교내역2_진위교내역3_내성천교-수량산출서" xfId="4987"/>
    <cellStyle name="_1) 교대토공수량_1) 대토공수량_밀주교내역2_진위교내역3_석수IC교수량산출서" xfId="4986"/>
    <cellStyle name="_1) 교대토공수량_1) 대토공수량_밀주교내역2_진위교내역3_석수IC교수량산출서(기둥보강)" xfId="4985"/>
    <cellStyle name="_1) 교대토공수량_1) 대토공수량_석수IC교수량산출서" xfId="4984"/>
    <cellStyle name="_1) 교대토공수량_1) 대토공수량_석수IC교수량산출서(기둥보강)" xfId="4983"/>
    <cellStyle name="_1) 교대토공수량_1) 대토공수량_월곡제1 수로암거 일반수량" xfId="4982"/>
    <cellStyle name="_1) 교대토공수량_1) 대토공수량_진안교내역3" xfId="4981"/>
    <cellStyle name="_1) 교대토공수량_1) 대토공수량_진안교내역3_내성천교-수량산출서" xfId="4980"/>
    <cellStyle name="_1) 교대토공수량_1) 대토공수량_진안교내역3_석수IC교수량산출서" xfId="4979"/>
    <cellStyle name="_1) 교대토공수량_1) 대토공수량_진안교내역3_석수IC교수량산출서(기둥보강)" xfId="4978"/>
    <cellStyle name="_1) 교대토공수량_1.여주JCT6교" xfId="4977"/>
    <cellStyle name="_1) 교대토공수량_2.여주jc7교" xfId="4976"/>
    <cellStyle name="_1) 교대토공수량_4.4 환승통로 일반수량집계표" xfId="4975"/>
    <cellStyle name="_1) 교대토공수량_4.4 환승통로 일반수량집계표_노반 수량" xfId="4974"/>
    <cellStyle name="_1) 교대토공수량_4.4 환승통로 일반수량집계표_월곡제1 수로암거 일반수량" xfId="4973"/>
    <cellStyle name="_1) 교대토공수량_7.광석2교" xfId="4972"/>
    <cellStyle name="_1) 교대토공수량_7.광석2교(집계표)" xfId="4971"/>
    <cellStyle name="_1) 교대토공수량_내성천교-수량산출서" xfId="4970"/>
    <cellStyle name="_1) 교대토공수량_내역(최종수정)" xfId="4969"/>
    <cellStyle name="_1) 교대토공수량_내역(최종수정)_거모4교" xfId="4968"/>
    <cellStyle name="_1) 교대토공수량_내역(최종수정)_거모4교_내성천교-수량산출서" xfId="4967"/>
    <cellStyle name="_1) 교대토공수량_내역(최종수정)_거모4교_석수IC교수량산출서" xfId="4966"/>
    <cellStyle name="_1) 교대토공수량_내역(최종수정)_거모4교_석수IC교수량산출서(기둥보강)" xfId="4965"/>
    <cellStyle name="_1) 교대토공수량_내역(최종수정)_내성천교-수량산출서" xfId="4964"/>
    <cellStyle name="_1) 교대토공수량_내역(최종수정)_내역4" xfId="4963"/>
    <cellStyle name="_1) 교대토공수량_내역(최종수정)_내역4_내성천교-수량산출서" xfId="4962"/>
    <cellStyle name="_1) 교대토공수량_내역(최종수정)_내역4_석수IC교수량산출서" xfId="4961"/>
    <cellStyle name="_1) 교대토공수량_내역(최종수정)_내역4_석수IC교수량산출서(기둥보강)" xfId="4960"/>
    <cellStyle name="_1) 교대토공수량_내역(최종수정)_동명교" xfId="4959"/>
    <cellStyle name="_1) 교대토공수량_내역(최종수정)_동명교_내성천교-수량산출서" xfId="4958"/>
    <cellStyle name="_1) 교대토공수량_내역(최종수정)_동명교_석수IC교수량산출서" xfId="4957"/>
    <cellStyle name="_1) 교대토공수량_내역(최종수정)_동명교_석수IC교수량산출서(기둥보강)" xfId="4956"/>
    <cellStyle name="_1) 교대토공수량_내역(최종수정)_밀주교내역2" xfId="4955"/>
    <cellStyle name="_1) 교대토공수량_내역(최종수정)_밀주교내역2_내성천교-수량산출서" xfId="4954"/>
    <cellStyle name="_1) 교대토공수량_내역(최종수정)_밀주교내역2_석수IC교수량산출서" xfId="4953"/>
    <cellStyle name="_1) 교대토공수량_내역(최종수정)_밀주교내역2_석수IC교수량산출서(기둥보강)" xfId="4952"/>
    <cellStyle name="_1) 교대토공수량_내역(최종수정)_석수IC교수량산출서" xfId="4951"/>
    <cellStyle name="_1) 교대토공수량_내역(최종수정)_석수IC교수량산출서(기둥보강)" xfId="4950"/>
    <cellStyle name="_1) 교대토공수량_내역(최종수정)_소하교" xfId="4949"/>
    <cellStyle name="_1) 교대토공수량_내역(최종수정)_소하교_내성천교-수량산출서" xfId="4948"/>
    <cellStyle name="_1) 교대토공수량_내역(최종수정)_소하교_석수IC교수량산출서" xfId="4947"/>
    <cellStyle name="_1) 교대토공수량_내역(최종수정)_소하교_석수IC교수량산출서(기둥보강)" xfId="4946"/>
    <cellStyle name="_1) 교대토공수량_내역(최종수정)_소하교수량내역" xfId="4945"/>
    <cellStyle name="_1) 교대토공수량_내역(최종수정)_소하교수량내역_내성천교-수량산출서" xfId="4944"/>
    <cellStyle name="_1) 교대토공수량_내역(최종수정)_소하교수량내역_석수IC교수량산출서" xfId="4943"/>
    <cellStyle name="_1) 교대토공수량_내역(최종수정)_소하교수량내역_석수IC교수량산출서(기둥보강)" xfId="4942"/>
    <cellStyle name="_1) 교대토공수량_내역(최종수정)_진안교내역2" xfId="4941"/>
    <cellStyle name="_1) 교대토공수량_내역(최종수정)_진안교내역2_내성천교-수량산출서" xfId="4940"/>
    <cellStyle name="_1) 교대토공수량_내역(최종수정)_진안교내역2_석수IC교수량산출서" xfId="4939"/>
    <cellStyle name="_1) 교대토공수량_내역(최종수정)_진안교내역2_석수IC교수량산출서(기둥보강)" xfId="3065"/>
    <cellStyle name="_1) 교대토공수량_내역(최종수정)_진안교내역3" xfId="3064"/>
    <cellStyle name="_1) 교대토공수량_내역(최종수정)_진안교내역3_내성천교-수량산출서" xfId="3063"/>
    <cellStyle name="_1) 교대토공수량_내역(최종수정)_진안교내역3_석수IC교수량산출서" xfId="3062"/>
    <cellStyle name="_1) 교대토공수량_내역(최종수정)_진안교내역3_석수IC교수량산출서(기둥보강)" xfId="3061"/>
    <cellStyle name="_1) 교대토공수량_내역(최종수정)_진위교(수정)" xfId="3060"/>
    <cellStyle name="_1) 교대토공수량_내역(최종수정)_진위교(수정)_내성천교-수량산출서" xfId="3059"/>
    <cellStyle name="_1) 교대토공수량_내역(최종수정)_진위교(수정)_석수IC교수량산출서" xfId="3058"/>
    <cellStyle name="_1) 교대토공수량_내역(최종수정)_진위교(수정)_석수IC교수량산출서(기둥보강)" xfId="3057"/>
    <cellStyle name="_1) 교대토공수량_내역(최종수정)_진위교내역3" xfId="3056"/>
    <cellStyle name="_1) 교대토공수량_내역(최종수정)_진위교내역3_내성천교-수량산출서" xfId="4938"/>
    <cellStyle name="_1) 교대토공수량_내역(최종수정)_진위교내역3_석수IC교수량산출서" xfId="4937"/>
    <cellStyle name="_1) 교대토공수량_내역(최종수정)_진위교내역3_석수IC교수량산출서(기둥보강)" xfId="4936"/>
    <cellStyle name="_1) 교대토공수량_노반 수량" xfId="4935"/>
    <cellStyle name="_1) 교대토공수량_밀주교내역2" xfId="4934"/>
    <cellStyle name="_1) 교대토공수량_밀주교내역2_거모4교" xfId="4933"/>
    <cellStyle name="_1) 교대토공수량_밀주교내역2_거모4교_내성천교-수량산출서" xfId="4932"/>
    <cellStyle name="_1) 교대토공수량_밀주교내역2_거모4교_석수IC교수량산출서" xfId="4931"/>
    <cellStyle name="_1) 교대토공수량_밀주교내역2_거모4교_석수IC교수량산출서(기둥보강)" xfId="4930"/>
    <cellStyle name="_1) 교대토공수량_밀주교내역2_내성천교-수량산출서" xfId="4929"/>
    <cellStyle name="_1) 교대토공수량_밀주교내역2_내역4" xfId="4928"/>
    <cellStyle name="_1) 교대토공수량_밀주교내역2_내역4_내성천교-수량산출서" xfId="4927"/>
    <cellStyle name="_1) 교대토공수량_밀주교내역2_내역4_석수IC교수량산출서" xfId="4926"/>
    <cellStyle name="_1) 교대토공수량_밀주교내역2_내역4_석수IC교수량산출서(기둥보강)" xfId="4925"/>
    <cellStyle name="_1) 교대토공수량_밀주교내역2_동명교" xfId="4924"/>
    <cellStyle name="_1) 교대토공수량_밀주교내역2_동명교_내성천교-수량산출서" xfId="4923"/>
    <cellStyle name="_1) 교대토공수량_밀주교내역2_동명교_석수IC교수량산출서" xfId="4922"/>
    <cellStyle name="_1) 교대토공수량_밀주교내역2_동명교_석수IC교수량산출서(기둥보강)" xfId="4921"/>
    <cellStyle name="_1) 교대토공수량_밀주교내역2_석수IC교수량산출서" xfId="4920"/>
    <cellStyle name="_1) 교대토공수량_밀주교내역2_석수IC교수량산출서(기둥보강)" xfId="4919"/>
    <cellStyle name="_1) 교대토공수량_밀주교내역2_소하교" xfId="4918"/>
    <cellStyle name="_1) 교대토공수량_밀주교내역2_소하교_내성천교-수량산출서" xfId="4917"/>
    <cellStyle name="_1) 교대토공수량_밀주교내역2_소하교_석수IC교수량산출서" xfId="4916"/>
    <cellStyle name="_1) 교대토공수량_밀주교내역2_소하교_석수IC교수량산출서(기둥보강)" xfId="4915"/>
    <cellStyle name="_1) 교대토공수량_밀주교내역2_소하교수량내역" xfId="4914"/>
    <cellStyle name="_1) 교대토공수량_밀주교내역2_소하교수량내역_내성천교-수량산출서" xfId="4913"/>
    <cellStyle name="_1) 교대토공수량_밀주교내역2_소하교수량내역_석수IC교수량산출서" xfId="4912"/>
    <cellStyle name="_1) 교대토공수량_밀주교내역2_소하교수량내역_석수IC교수량산출서(기둥보강)" xfId="4911"/>
    <cellStyle name="_1) 교대토공수량_밀주교내역2_진안교내역3" xfId="4910"/>
    <cellStyle name="_1) 교대토공수량_밀주교내역2_진안교내역3_내성천교-수량산출서" xfId="4909"/>
    <cellStyle name="_1) 교대토공수량_밀주교내역2_진안교내역3_석수IC교수량산출서" xfId="4908"/>
    <cellStyle name="_1) 교대토공수량_밀주교내역2_진안교내역3_석수IC교수량산출서(기둥보강)" xfId="4907"/>
    <cellStyle name="_1) 교대토공수량_밀주교내역2_진위교(수정)" xfId="4906"/>
    <cellStyle name="_1) 교대토공수량_밀주교내역2_진위교(수정)_내성천교-수량산출서" xfId="4905"/>
    <cellStyle name="_1) 교대토공수량_밀주교내역2_진위교(수정)_석수IC교수량산출서" xfId="4904"/>
    <cellStyle name="_1) 교대토공수량_밀주교내역2_진위교(수정)_석수IC교수량산출서(기둥보강)" xfId="4903"/>
    <cellStyle name="_1) 교대토공수량_밀주교내역2_진위교내역3" xfId="4902"/>
    <cellStyle name="_1) 교대토공수량_밀주교내역2_진위교내역3_내성천교-수량산출서" xfId="4901"/>
    <cellStyle name="_1) 교대토공수량_밀주교내역2_진위교내역3_석수IC교수량산출서" xfId="4900"/>
    <cellStyle name="_1) 교대토공수량_밀주교내역2_진위교내역3_석수IC교수량산출서(기둥보강)" xfId="4899"/>
    <cellStyle name="_1) 교대토공수량_석수IC교수량산출서" xfId="4898"/>
    <cellStyle name="_1) 교대토공수량_석수IC교수량산출서(기둥보강)" xfId="4897"/>
    <cellStyle name="_1) 교대토공수량_월곡제1 수로암거 일반수량" xfId="4896"/>
    <cellStyle name="_1) 교대토공수량_진안교내역3" xfId="4895"/>
    <cellStyle name="_1) 교대토공수량_진안교내역3_내성천교-수량산출서" xfId="4894"/>
    <cellStyle name="_1) 교대토공수량_진안교내역3_석수IC교수량산출서" xfId="4893"/>
    <cellStyle name="_1) 교대토공수량_진안교내역3_석수IC교수량산출서(기둥보강)" xfId="4892"/>
    <cellStyle name="_1)토공" xfId="4891"/>
    <cellStyle name="_1)토공 2" xfId="27280"/>
    <cellStyle name="_1)토공_00. 배수공자재총괄" xfId="4890"/>
    <cellStyle name="_1)토공_00. 배수공자재총괄 2" xfId="27281"/>
    <cellStyle name="_1)토공_거교2리옹벽H=8-1.5m" xfId="4889"/>
    <cellStyle name="_1)토공_거교2리옹벽H=8-1.5m 2" xfId="27282"/>
    <cellStyle name="_1.수량산출서(토목)-신원초교" xfId="4888"/>
    <cellStyle name="_1.수량산출서(토목)-신원초교 2" xfId="27283"/>
    <cellStyle name="_1.여주JCT6교" xfId="4887"/>
    <cellStyle name="_1.유토계획및집계" xfId="4886"/>
    <cellStyle name="_1.유토계획및집계 2" xfId="27284"/>
    <cellStyle name="_1.유토계획및집계_Ⅷ.부대공" xfId="4885"/>
    <cellStyle name="_1.유토계획및집계_Ⅷ.부대공 2" xfId="27285"/>
    <cellStyle name="_1.유토계획및집계_Ⅷ.부대공(0408)" xfId="4884"/>
    <cellStyle name="_1.유토계획및집계_Ⅷ.부대공(0408) 2" xfId="27286"/>
    <cellStyle name="_1.유토계획및집계_Ⅷ.부대공(0408)_Ⅸ.공통단위수량(9-17-1)" xfId="4883"/>
    <cellStyle name="_1.유토계획및집계_Ⅷ.부대공(0408)_Ⅸ.공통단위수량(9-17-1) 2" xfId="27287"/>
    <cellStyle name="_1.유토계획및집계_Ⅷ.부대공(0408)_Ⅸ.공통단위수량(최종1)" xfId="4882"/>
    <cellStyle name="_1.유토계획및집계_Ⅷ.부대공(0408)_Ⅸ.공통단위수량(최종1) 2" xfId="27288"/>
    <cellStyle name="_1.유토계획및집계_Ⅷ.부대공(0421)" xfId="4881"/>
    <cellStyle name="_1.유토계획및집계_Ⅷ.부대공(0421) 2" xfId="27289"/>
    <cellStyle name="_1.유토계획및집계_Ⅷ.부대공(0421)_Ⅸ.공통단위수량(9-17-1)" xfId="4880"/>
    <cellStyle name="_1.유토계획및집계_Ⅷ.부대공(0421)_Ⅸ.공통단위수량(9-17-1) 2" xfId="27290"/>
    <cellStyle name="_1.유토계획및집계_Ⅷ.부대공(0421)_Ⅸ.공통단위수량(최종1)" xfId="4879"/>
    <cellStyle name="_1.유토계획및집계_Ⅷ.부대공(0421)_Ⅸ.공통단위수량(최종1) 2" xfId="27291"/>
    <cellStyle name="_1.유토계획및집계_Ⅷ.부대공_Ⅸ.공통단위수량(9-17-1)" xfId="4878"/>
    <cellStyle name="_1.유토계획및집계_Ⅷ.부대공_Ⅸ.공통단위수량(9-17-1) 2" xfId="27292"/>
    <cellStyle name="_1.유토계획및집계_Ⅷ.부대공_Ⅸ.공통단위수량(최종1)" xfId="4877"/>
    <cellStyle name="_1.유토계획및집계_Ⅷ.부대공_Ⅸ.공통단위수량(최종1) 2" xfId="27293"/>
    <cellStyle name="_1.유토계획및집계_Ⅸ.공통단위수량" xfId="4876"/>
    <cellStyle name="_1.유토계획및집계_Ⅸ.공통단위수량 2" xfId="27294"/>
    <cellStyle name="_1.유토계획및집계_Ⅸ.공통단위수량(0408)" xfId="4875"/>
    <cellStyle name="_1.유토계획및집계_Ⅸ.공통단위수량(0408) 2" xfId="27295"/>
    <cellStyle name="_1.유토계획및집계_Ⅸ.공통단위수량(304)" xfId="4874"/>
    <cellStyle name="_1.유토계획및집계_Ⅸ.공통단위수량(304) 2" xfId="27296"/>
    <cellStyle name="_1.유토계획및집계_Ⅸ.공통단위수량(9-17-1)" xfId="4873"/>
    <cellStyle name="_1.유토계획및집계_Ⅸ.공통단위수량(9-17-1) 2" xfId="27297"/>
    <cellStyle name="_1.유토계획및집계_Ⅸ.공통단위수량(최종1)" xfId="4872"/>
    <cellStyle name="_1.유토계획및집계_Ⅸ.공통단위수량(최종1) 2" xfId="27298"/>
    <cellStyle name="_1.유토계획및집계_Ⅸ.공통단위수량(최종이되길...)" xfId="4871"/>
    <cellStyle name="_1.유토계획및집계_Ⅸ.공통단위수량(최종이되길...) 2" xfId="27299"/>
    <cellStyle name="_1.유토계획및집계_가시설(최종)" xfId="4870"/>
    <cellStyle name="_1.유토계획및집계_가시설(최종) 2" xfId="27300"/>
    <cellStyle name="_1.유토계획및집계_가시설(최종)_Ⅸ.공통단위수량(9-17-1)" xfId="4869"/>
    <cellStyle name="_1.유토계획및집계_가시설(최종)_Ⅸ.공통단위수량(9-17-1) 2" xfId="27301"/>
    <cellStyle name="_1.유토계획및집계_가시설(최종)_Ⅸ.공통단위수량(최종1)" xfId="4868"/>
    <cellStyle name="_1.유토계획및집계_가시설(최종)_Ⅸ.공통단위수량(최종1) 2" xfId="27302"/>
    <cellStyle name="_1.유토계획및집계_가시설(최종0414)" xfId="4867"/>
    <cellStyle name="_1.유토계획및집계_가시설(최종0414) 2" xfId="27303"/>
    <cellStyle name="_1.유토계획및집계_가시설(최종0414)_Ⅸ.공통단위수량(9-17-1)" xfId="4866"/>
    <cellStyle name="_1.유토계획및집계_가시설(최종0414)_Ⅸ.공통단위수량(9-17-1) 2" xfId="27304"/>
    <cellStyle name="_1.유토계획및집계_가시설(최종0414)_Ⅸ.공통단위수량(최종1)" xfId="4865"/>
    <cellStyle name="_1.유토계획및집계_가시설(최종0414)_Ⅸ.공통단위수량(최종1) 2" xfId="27305"/>
    <cellStyle name="_1.유토계획및집계_단위수량(316)" xfId="4864"/>
    <cellStyle name="_1.유토계획및집계_단위수량(316) 2" xfId="27306"/>
    <cellStyle name="_1.유토계획및집계_사본 - Ⅸ.공통단위수량" xfId="4863"/>
    <cellStyle name="_1.유토계획및집계_사본 - Ⅸ.공통단위수량 2" xfId="27307"/>
    <cellStyle name="_1.집계표" xfId="4862"/>
    <cellStyle name="_1.집계표 2" xfId="27308"/>
    <cellStyle name="_1.총괄집계표(송파자전거)" xfId="4861"/>
    <cellStyle name="_1.토공" xfId="4860"/>
    <cellStyle name="_10 맹암거" xfId="17"/>
    <cellStyle name="_1-01토공" xfId="4859"/>
    <cellStyle name="_1-01토공 2" xfId="27309"/>
    <cellStyle name="_1-1공원포장수량" xfId="4858"/>
    <cellStyle name="_1-1공원포장수량 2" xfId="27310"/>
    <cellStyle name="_1-1공원포장수량_대포4 부대공" xfId="4857"/>
    <cellStyle name="_1-1공원포장수량_대포4 부대공 2" xfId="27311"/>
    <cellStyle name="_1-2-5.울타리" xfId="4856"/>
    <cellStyle name="_16.반사경" xfId="4855"/>
    <cellStyle name="_16.반사경 2" xfId="27312"/>
    <cellStyle name="_1공구" xfId="4854"/>
    <cellStyle name="_1공구(1지구)" xfId="4853"/>
    <cellStyle name="_1공구(1지구) 2" xfId="27313"/>
    <cellStyle name="_1공구(1지구)_모산지구수량" xfId="4852"/>
    <cellStyle name="_1공구(1지구)_모산지구수량 2" xfId="27314"/>
    <cellStyle name="_1공구(1지구)_생이골지구수량" xfId="4851"/>
    <cellStyle name="_1공구(1지구)_생이골지구수량 2" xfId="27315"/>
    <cellStyle name="_1공구(1지구)_옥전2-1지구수량" xfId="4850"/>
    <cellStyle name="_1공구(1지구)_옥전2-1지구수량 2" xfId="27316"/>
    <cellStyle name="_1공구(1지구)_옥전2-2지구수량" xfId="4849"/>
    <cellStyle name="_1공구(1지구)_옥전2-2지구수량 2" xfId="27317"/>
    <cellStyle name="_1공구(1지구)_옥전3지구수량" xfId="4848"/>
    <cellStyle name="_1공구(1지구)_옥전3지구수량 2" xfId="27318"/>
    <cellStyle name="_1공구(1지구)_옥전4지구수량" xfId="4847"/>
    <cellStyle name="_1공구(1지구)_옥전4지구수량 2" xfId="27319"/>
    <cellStyle name="_1공구(2지구)" xfId="4846"/>
    <cellStyle name="_1공구(2지구) 2" xfId="27320"/>
    <cellStyle name="_1공구(2지구)_00. 배수공자재총괄" xfId="4845"/>
    <cellStyle name="_1공구(2지구)_00. 배수공자재총괄 2" xfId="27321"/>
    <cellStyle name="_1공구(2지구)_거교2리옹벽H=8-1.5m" xfId="4844"/>
    <cellStyle name="_1공구(2지구)_거교2리옹벽H=8-1.5m 2" xfId="27322"/>
    <cellStyle name="_1공구(2지구)_호안공" xfId="4843"/>
    <cellStyle name="_1공구(2지구)_호안공 2" xfId="27323"/>
    <cellStyle name="_1공구(2지구)_호안공_00. 배수공자재총괄" xfId="4842"/>
    <cellStyle name="_1공구(2지구)_호안공_00. 배수공자재총괄 2" xfId="27324"/>
    <cellStyle name="_1공구(2지구)_호안공_거교2리옹벽H=8-1.5m" xfId="4841"/>
    <cellStyle name="_1공구(2지구)_호안공_거교2리옹벽H=8-1.5m 2" xfId="27325"/>
    <cellStyle name="_1공구도로" xfId="4840"/>
    <cellStyle name="_1공구도로 2" xfId="27326"/>
    <cellStyle name="_1-배수공" xfId="4839"/>
    <cellStyle name="_1-배수공 2" xfId="27327"/>
    <cellStyle name="_1부대공" xfId="4838"/>
    <cellStyle name="_1부대공 2" xfId="27328"/>
    <cellStyle name="_1-토공" xfId="4837"/>
    <cellStyle name="_1-토공 2" xfId="27329"/>
    <cellStyle name="_2 조경공" xfId="4836"/>
    <cellStyle name="_2 조경공 2" xfId="27330"/>
    <cellStyle name="_2) 교대일반수량" xfId="4835"/>
    <cellStyle name="_2) 교대일반수량_4.4 환승통로 일반수량집계표" xfId="4834"/>
    <cellStyle name="_2) 교대일반수량_4.4 환승통로 일반수량집계표_노반 수량" xfId="4833"/>
    <cellStyle name="_2) 교대일반수량_4.4 환승통로 일반수량집계표_월곡제1 수로암거 일반수량" xfId="4832"/>
    <cellStyle name="_2) 교대일반수량_내성천교-수량산출서" xfId="4831"/>
    <cellStyle name="_2) 교대일반수량_내역(최종수정)" xfId="4830"/>
    <cellStyle name="_2) 교대일반수량_내역(최종수정)_거모4교" xfId="4829"/>
    <cellStyle name="_2) 교대일반수량_내역(최종수정)_거모4교_내성천교-수량산출서" xfId="4828"/>
    <cellStyle name="_2) 교대일반수량_내역(최종수정)_거모4교_석수IC교수량산출서" xfId="4827"/>
    <cellStyle name="_2) 교대일반수량_내역(최종수정)_거모4교_석수IC교수량산출서(기둥보강)" xfId="4826"/>
    <cellStyle name="_2) 교대일반수량_내역(최종수정)_내성천교-수량산출서" xfId="4825"/>
    <cellStyle name="_2) 교대일반수량_내역(최종수정)_내역4" xfId="4824"/>
    <cellStyle name="_2) 교대일반수량_내역(최종수정)_내역4_내성천교-수량산출서" xfId="4823"/>
    <cellStyle name="_2) 교대일반수량_내역(최종수정)_내역4_석수IC교수량산출서" xfId="4822"/>
    <cellStyle name="_2) 교대일반수량_내역(최종수정)_내역4_석수IC교수량산출서(기둥보강)" xfId="4821"/>
    <cellStyle name="_2) 교대일반수량_내역(최종수정)_동명교" xfId="4820"/>
    <cellStyle name="_2) 교대일반수량_내역(최종수정)_동명교_내성천교-수량산출서" xfId="4819"/>
    <cellStyle name="_2) 교대일반수량_내역(최종수정)_동명교_석수IC교수량산출서" xfId="4818"/>
    <cellStyle name="_2) 교대일반수량_내역(최종수정)_동명교_석수IC교수량산출서(기둥보강)" xfId="4817"/>
    <cellStyle name="_2) 교대일반수량_내역(최종수정)_밀주교내역2" xfId="4816"/>
    <cellStyle name="_2) 교대일반수량_내역(최종수정)_밀주교내역2_내성천교-수량산출서" xfId="4815"/>
    <cellStyle name="_2) 교대일반수량_내역(최종수정)_밀주교내역2_석수IC교수량산출서" xfId="4814"/>
    <cellStyle name="_2) 교대일반수량_내역(최종수정)_밀주교내역2_석수IC교수량산출서(기둥보강)" xfId="4813"/>
    <cellStyle name="_2) 교대일반수량_내역(최종수정)_석수IC교수량산출서" xfId="4812"/>
    <cellStyle name="_2) 교대일반수량_내역(최종수정)_석수IC교수량산출서(기둥보강)" xfId="4811"/>
    <cellStyle name="_2) 교대일반수량_내역(최종수정)_소하교" xfId="4810"/>
    <cellStyle name="_2) 교대일반수량_내역(최종수정)_소하교_내성천교-수량산출서" xfId="4809"/>
    <cellStyle name="_2) 교대일반수량_내역(최종수정)_소하교_석수IC교수량산출서" xfId="4808"/>
    <cellStyle name="_2) 교대일반수량_내역(최종수정)_소하교_석수IC교수량산출서(기둥보강)" xfId="4807"/>
    <cellStyle name="_2) 교대일반수량_내역(최종수정)_소하교수량내역" xfId="4806"/>
    <cellStyle name="_2) 교대일반수량_내역(최종수정)_소하교수량내역_내성천교-수량산출서" xfId="4805"/>
    <cellStyle name="_2) 교대일반수량_내역(최종수정)_소하교수량내역_석수IC교수량산출서" xfId="4804"/>
    <cellStyle name="_2) 교대일반수량_내역(최종수정)_소하교수량내역_석수IC교수량산출서(기둥보강)" xfId="4803"/>
    <cellStyle name="_2) 교대일반수량_내역(최종수정)_진안교내역2" xfId="4802"/>
    <cellStyle name="_2) 교대일반수량_내역(최종수정)_진안교내역2_내성천교-수량산출서" xfId="4801"/>
    <cellStyle name="_2) 교대일반수량_내역(최종수정)_진안교내역2_석수IC교수량산출서" xfId="4800"/>
    <cellStyle name="_2) 교대일반수량_내역(최종수정)_진안교내역2_석수IC교수량산출서(기둥보강)" xfId="4799"/>
    <cellStyle name="_2) 교대일반수량_내역(최종수정)_진안교내역3" xfId="4798"/>
    <cellStyle name="_2) 교대일반수량_내역(최종수정)_진안교내역3_내성천교-수량산출서" xfId="4797"/>
    <cellStyle name="_2) 교대일반수량_내역(최종수정)_진안교내역3_석수IC교수량산출서" xfId="4796"/>
    <cellStyle name="_2) 교대일반수량_내역(최종수정)_진안교내역3_석수IC교수량산출서(기둥보강)" xfId="4795"/>
    <cellStyle name="_2) 교대일반수량_내역(최종수정)_진위교(수정)" xfId="4794"/>
    <cellStyle name="_2) 교대일반수량_내역(최종수정)_진위교(수정)_내성천교-수량산출서" xfId="4793"/>
    <cellStyle name="_2) 교대일반수량_내역(최종수정)_진위교(수정)_석수IC교수량산출서" xfId="4792"/>
    <cellStyle name="_2) 교대일반수량_내역(최종수정)_진위교(수정)_석수IC교수량산출서(기둥보강)" xfId="4791"/>
    <cellStyle name="_2) 교대일반수량_내역(최종수정)_진위교내역3" xfId="4790"/>
    <cellStyle name="_2) 교대일반수량_내역(최종수정)_진위교내역3_내성천교-수량산출서" xfId="4789"/>
    <cellStyle name="_2) 교대일반수량_내역(최종수정)_진위교내역3_석수IC교수량산출서" xfId="4788"/>
    <cellStyle name="_2) 교대일반수량_내역(최종수정)_진위교내역3_석수IC교수량산출서(기둥보강)" xfId="4787"/>
    <cellStyle name="_2) 교대일반수량_노반 수량" xfId="4786"/>
    <cellStyle name="_2) 교대일반수량_밀주교내역2" xfId="4785"/>
    <cellStyle name="_2) 교대일반수량_밀주교내역2_거모4교" xfId="4784"/>
    <cellStyle name="_2) 교대일반수량_밀주교내역2_거모4교_내성천교-수량산출서" xfId="4783"/>
    <cellStyle name="_2) 교대일반수량_밀주교내역2_거모4교_석수IC교수량산출서" xfId="4782"/>
    <cellStyle name="_2) 교대일반수량_밀주교내역2_거모4교_석수IC교수량산출서(기둥보강)" xfId="4781"/>
    <cellStyle name="_2) 교대일반수량_밀주교내역2_내성천교-수량산출서" xfId="4780"/>
    <cellStyle name="_2) 교대일반수량_밀주교내역2_내역4" xfId="4779"/>
    <cellStyle name="_2) 교대일반수량_밀주교내역2_내역4_내성천교-수량산출서" xfId="4778"/>
    <cellStyle name="_2) 교대일반수량_밀주교내역2_내역4_석수IC교수량산출서" xfId="4777"/>
    <cellStyle name="_2) 교대일반수량_밀주교내역2_내역4_석수IC교수량산출서(기둥보강)" xfId="4776"/>
    <cellStyle name="_2) 교대일반수량_밀주교내역2_동명교" xfId="4775"/>
    <cellStyle name="_2) 교대일반수량_밀주교내역2_동명교_내성천교-수량산출서" xfId="4774"/>
    <cellStyle name="_2) 교대일반수량_밀주교내역2_동명교_석수IC교수량산출서" xfId="4773"/>
    <cellStyle name="_2) 교대일반수량_밀주교내역2_동명교_석수IC교수량산출서(기둥보강)" xfId="4772"/>
    <cellStyle name="_2) 교대일반수량_밀주교내역2_석수IC교수량산출서" xfId="4771"/>
    <cellStyle name="_2) 교대일반수량_밀주교내역2_석수IC교수량산출서(기둥보강)" xfId="4770"/>
    <cellStyle name="_2) 교대일반수량_밀주교내역2_소하교" xfId="4769"/>
    <cellStyle name="_2) 교대일반수량_밀주교내역2_소하교_내성천교-수량산출서" xfId="4768"/>
    <cellStyle name="_2) 교대일반수량_밀주교내역2_소하교_석수IC교수량산출서" xfId="4767"/>
    <cellStyle name="_2) 교대일반수량_밀주교내역2_소하교_석수IC교수량산출서(기둥보강)" xfId="4766"/>
    <cellStyle name="_2) 교대일반수량_밀주교내역2_소하교수량내역" xfId="4765"/>
    <cellStyle name="_2) 교대일반수량_밀주교내역2_소하교수량내역_내성천교-수량산출서" xfId="4764"/>
    <cellStyle name="_2) 교대일반수량_밀주교내역2_소하교수량내역_석수IC교수량산출서" xfId="4763"/>
    <cellStyle name="_2) 교대일반수량_밀주교내역2_소하교수량내역_석수IC교수량산출서(기둥보강)" xfId="4762"/>
    <cellStyle name="_2) 교대일반수량_밀주교내역2_진안교내역3" xfId="4761"/>
    <cellStyle name="_2) 교대일반수량_밀주교내역2_진안교내역3_내성천교-수량산출서" xfId="4760"/>
    <cellStyle name="_2) 교대일반수량_밀주교내역2_진안교내역3_석수IC교수량산출서" xfId="4759"/>
    <cellStyle name="_2) 교대일반수량_밀주교내역2_진안교내역3_석수IC교수량산출서(기둥보강)" xfId="4758"/>
    <cellStyle name="_2) 교대일반수량_밀주교내역2_진위교(수정)" xfId="4757"/>
    <cellStyle name="_2) 교대일반수량_밀주교내역2_진위교(수정)_내성천교-수량산출서" xfId="4756"/>
    <cellStyle name="_2) 교대일반수량_밀주교내역2_진위교(수정)_석수IC교수량산출서" xfId="4755"/>
    <cellStyle name="_2) 교대일반수량_밀주교내역2_진위교(수정)_석수IC교수량산출서(기둥보강)" xfId="4754"/>
    <cellStyle name="_2) 교대일반수량_밀주교내역2_진위교내역3" xfId="4753"/>
    <cellStyle name="_2) 교대일반수량_밀주교내역2_진위교내역3_내성천교-수량산출서" xfId="4752"/>
    <cellStyle name="_2) 교대일반수량_밀주교내역2_진위교내역3_석수IC교수량산출서" xfId="4751"/>
    <cellStyle name="_2) 교대일반수량_밀주교내역2_진위교내역3_석수IC교수량산출서(기둥보강)" xfId="4750"/>
    <cellStyle name="_2) 교대일반수량_석수IC교수량산출서" xfId="4749"/>
    <cellStyle name="_2) 교대일반수량_석수IC교수량산출서(기둥보강)" xfId="4748"/>
    <cellStyle name="_2) 교대일반수량_월곡제1 수로암거 일반수량" xfId="4747"/>
    <cellStyle name="_2) 교대일반수량_진안교내역3" xfId="4746"/>
    <cellStyle name="_2) 교대일반수량_진안교내역3_내성천교-수량산출서" xfId="4745"/>
    <cellStyle name="_2) 교대일반수량_진안교내역3_석수IC교수량산출서" xfId="4744"/>
    <cellStyle name="_2) 교대일반수량_진안교내역3_석수IC교수량산출서(기둥보강)" xfId="4743"/>
    <cellStyle name="_2) 교대일반수량2" xfId="4742"/>
    <cellStyle name="_2) 교대일반수량2 2" xfId="27331"/>
    <cellStyle name="_2) 교대일반수량2_01-1 기존구조물깨기" xfId="4741"/>
    <cellStyle name="_2) 교대일반수량2_01-1 기존구조물깨기 2" xfId="27332"/>
    <cellStyle name="_2) 교대일반수량2_06_0125 측구공" xfId="4740"/>
    <cellStyle name="_2) 교대일반수량2_06_0125 측구공 2" xfId="27333"/>
    <cellStyle name="_2) 교대일반수량2_06_0125 측구공_측구공" xfId="4739"/>
    <cellStyle name="_2) 교대일반수량2_06_0125 측구공_측구공 2" xfId="27334"/>
    <cellStyle name="_2) 교대일반수량2_1) 교대토공수량" xfId="4738"/>
    <cellStyle name="_2) 교대일반수량2_1) 교대토공수량_1.여주JCT6교" xfId="4737"/>
    <cellStyle name="_2) 교대일반수량2_1) 교대토공수량_2.여주jc7교" xfId="4736"/>
    <cellStyle name="_2) 교대일반수량2_1) 교대토공수량_4.4 환승통로 일반수량집계표" xfId="4735"/>
    <cellStyle name="_2) 교대일반수량2_1) 교대토공수량_4.4 환승통로 일반수량집계표_노반 수량" xfId="4734"/>
    <cellStyle name="_2) 교대일반수량2_1) 교대토공수량_4.4 환승통로 일반수량집계표_월곡제1 수로암거 일반수량" xfId="4733"/>
    <cellStyle name="_2) 교대일반수량2_1) 교대토공수량_7.광석2교" xfId="4732"/>
    <cellStyle name="_2) 교대일반수량2_1) 교대토공수량_7.광석2교(집계표)" xfId="4731"/>
    <cellStyle name="_2) 교대일반수량2_1) 교대토공수량_내성천교-수량산출서" xfId="4730"/>
    <cellStyle name="_2) 교대일반수량2_1) 교대토공수량_내역(최종수정)" xfId="4729"/>
    <cellStyle name="_2) 교대일반수량2_1) 교대토공수량_내역(최종수정)_거모4교" xfId="4728"/>
    <cellStyle name="_2) 교대일반수량2_1) 교대토공수량_내역(최종수정)_거모4교_내성천교-수량산출서" xfId="4727"/>
    <cellStyle name="_2) 교대일반수량2_1) 교대토공수량_내역(최종수정)_거모4교_석수IC교수량산출서" xfId="4726"/>
    <cellStyle name="_2) 교대일반수량2_1) 교대토공수량_내역(최종수정)_거모4교_석수IC교수량산출서(기둥보강)" xfId="4725"/>
    <cellStyle name="_2) 교대일반수량2_1) 교대토공수량_내역(최종수정)_내성천교-수량산출서" xfId="4724"/>
    <cellStyle name="_2) 교대일반수량2_1) 교대토공수량_내역(최종수정)_내역4" xfId="4723"/>
    <cellStyle name="_2) 교대일반수량2_1) 교대토공수량_내역(최종수정)_내역4_내성천교-수량산출서" xfId="4722"/>
    <cellStyle name="_2) 교대일반수량2_1) 교대토공수량_내역(최종수정)_내역4_석수IC교수량산출서" xfId="4721"/>
    <cellStyle name="_2) 교대일반수량2_1) 교대토공수량_내역(최종수정)_내역4_석수IC교수량산출서(기둥보강)" xfId="4720"/>
    <cellStyle name="_2) 교대일반수량2_1) 교대토공수량_내역(최종수정)_동명교" xfId="4719"/>
    <cellStyle name="_2) 교대일반수량2_1) 교대토공수량_내역(최종수정)_동명교_내성천교-수량산출서" xfId="4718"/>
    <cellStyle name="_2) 교대일반수량2_1) 교대토공수량_내역(최종수정)_동명교_석수IC교수량산출서" xfId="4717"/>
    <cellStyle name="_2) 교대일반수량2_1) 교대토공수량_내역(최종수정)_동명교_석수IC교수량산출서(기둥보강)" xfId="4716"/>
    <cellStyle name="_2) 교대일반수량2_1) 교대토공수량_내역(최종수정)_밀주교내역2" xfId="4715"/>
    <cellStyle name="_2) 교대일반수량2_1) 교대토공수량_내역(최종수정)_밀주교내역2_내성천교-수량산출서" xfId="4714"/>
    <cellStyle name="_2) 교대일반수량2_1) 교대토공수량_내역(최종수정)_밀주교내역2_석수IC교수량산출서" xfId="4713"/>
    <cellStyle name="_2) 교대일반수량2_1) 교대토공수량_내역(최종수정)_밀주교내역2_석수IC교수량산출서(기둥보강)" xfId="4712"/>
    <cellStyle name="_2) 교대일반수량2_1) 교대토공수량_내역(최종수정)_석수IC교수량산출서" xfId="4711"/>
    <cellStyle name="_2) 교대일반수량2_1) 교대토공수량_내역(최종수정)_석수IC교수량산출서(기둥보강)" xfId="4710"/>
    <cellStyle name="_2) 교대일반수량2_1) 교대토공수량_내역(최종수정)_소하교" xfId="4709"/>
    <cellStyle name="_2) 교대일반수량2_1) 교대토공수량_내역(최종수정)_소하교_내성천교-수량산출서" xfId="4708"/>
    <cellStyle name="_2) 교대일반수량2_1) 교대토공수량_내역(최종수정)_소하교_석수IC교수량산출서" xfId="4707"/>
    <cellStyle name="_2) 교대일반수량2_1) 교대토공수량_내역(최종수정)_소하교_석수IC교수량산출서(기둥보강)" xfId="4706"/>
    <cellStyle name="_2) 교대일반수량2_1) 교대토공수량_내역(최종수정)_소하교수량내역" xfId="4705"/>
    <cellStyle name="_2) 교대일반수량2_1) 교대토공수량_내역(최종수정)_소하교수량내역_내성천교-수량산출서" xfId="4704"/>
    <cellStyle name="_2) 교대일반수량2_1) 교대토공수량_내역(최종수정)_소하교수량내역_석수IC교수량산출서" xfId="4703"/>
    <cellStyle name="_2) 교대일반수량2_1) 교대토공수량_내역(최종수정)_소하교수량내역_석수IC교수량산출서(기둥보강)" xfId="4702"/>
    <cellStyle name="_2) 교대일반수량2_1) 교대토공수량_내역(최종수정)_진안교내역2" xfId="4701"/>
    <cellStyle name="_2) 교대일반수량2_1) 교대토공수량_내역(최종수정)_진안교내역2_내성천교-수량산출서" xfId="4700"/>
    <cellStyle name="_2) 교대일반수량2_1) 교대토공수량_내역(최종수정)_진안교내역2_석수IC교수량산출서" xfId="4699"/>
    <cellStyle name="_2) 교대일반수량2_1) 교대토공수량_내역(최종수정)_진안교내역2_석수IC교수량산출서(기둥보강)" xfId="4698"/>
    <cellStyle name="_2) 교대일반수량2_1) 교대토공수량_내역(최종수정)_진안교내역3" xfId="4697"/>
    <cellStyle name="_2) 교대일반수량2_1) 교대토공수량_내역(최종수정)_진안교내역3_내성천교-수량산출서" xfId="4696"/>
    <cellStyle name="_2) 교대일반수량2_1) 교대토공수량_내역(최종수정)_진안교내역3_석수IC교수량산출서" xfId="4695"/>
    <cellStyle name="_2) 교대일반수량2_1) 교대토공수량_내역(최종수정)_진안교내역3_석수IC교수량산출서(기둥보강)" xfId="4694"/>
    <cellStyle name="_2) 교대일반수량2_1) 교대토공수량_내역(최종수정)_진위교(수정)" xfId="4693"/>
    <cellStyle name="_2) 교대일반수량2_1) 교대토공수량_내역(최종수정)_진위교(수정)_내성천교-수량산출서" xfId="4692"/>
    <cellStyle name="_2) 교대일반수량2_1) 교대토공수량_내역(최종수정)_진위교(수정)_석수IC교수량산출서" xfId="4691"/>
    <cellStyle name="_2) 교대일반수량2_1) 교대토공수량_내역(최종수정)_진위교(수정)_석수IC교수량산출서(기둥보강)" xfId="4690"/>
    <cellStyle name="_2) 교대일반수량2_1) 교대토공수량_내역(최종수정)_진위교내역3" xfId="4689"/>
    <cellStyle name="_2) 교대일반수량2_1) 교대토공수량_내역(최종수정)_진위교내역3_내성천교-수량산출서" xfId="4688"/>
    <cellStyle name="_2) 교대일반수량2_1) 교대토공수량_내역(최종수정)_진위교내역3_석수IC교수량산출서" xfId="4687"/>
    <cellStyle name="_2) 교대일반수량2_1) 교대토공수량_내역(최종수정)_진위교내역3_석수IC교수량산출서(기둥보강)" xfId="4686"/>
    <cellStyle name="_2) 교대일반수량2_1) 교대토공수량_노반 수량" xfId="4685"/>
    <cellStyle name="_2) 교대일반수량2_1) 교대토공수량_밀주교내역2" xfId="4684"/>
    <cellStyle name="_2) 교대일반수량2_1) 교대토공수량_밀주교내역2_거모4교" xfId="4683"/>
    <cellStyle name="_2) 교대일반수량2_1) 교대토공수량_밀주교내역2_거모4교_내성천교-수량산출서" xfId="4682"/>
    <cellStyle name="_2) 교대일반수량2_1) 교대토공수량_밀주교내역2_거모4교_석수IC교수량산출서" xfId="4681"/>
    <cellStyle name="_2) 교대일반수량2_1) 교대토공수량_밀주교내역2_거모4교_석수IC교수량산출서(기둥보강)" xfId="4680"/>
    <cellStyle name="_2) 교대일반수량2_1) 교대토공수량_밀주교내역2_내성천교-수량산출서" xfId="4679"/>
    <cellStyle name="_2) 교대일반수량2_1) 교대토공수량_밀주교내역2_내역4" xfId="4678"/>
    <cellStyle name="_2) 교대일반수량2_1) 교대토공수량_밀주교내역2_내역4_내성천교-수량산출서" xfId="4677"/>
    <cellStyle name="_2) 교대일반수량2_1) 교대토공수량_밀주교내역2_내역4_석수IC교수량산출서" xfId="4676"/>
    <cellStyle name="_2) 교대일반수량2_1) 교대토공수량_밀주교내역2_내역4_석수IC교수량산출서(기둥보강)" xfId="4675"/>
    <cellStyle name="_2) 교대일반수량2_1) 교대토공수량_밀주교내역2_동명교" xfId="4674"/>
    <cellStyle name="_2) 교대일반수량2_1) 교대토공수량_밀주교내역2_동명교_내성천교-수량산출서" xfId="4673"/>
    <cellStyle name="_2) 교대일반수량2_1) 교대토공수량_밀주교내역2_동명교_석수IC교수량산출서" xfId="4672"/>
    <cellStyle name="_2) 교대일반수량2_1) 교대토공수량_밀주교내역2_동명교_석수IC교수량산출서(기둥보강)" xfId="4671"/>
    <cellStyle name="_2) 교대일반수량2_1) 교대토공수량_밀주교내역2_석수IC교수량산출서" xfId="4670"/>
    <cellStyle name="_2) 교대일반수량2_1) 교대토공수량_밀주교내역2_석수IC교수량산출서(기둥보강)" xfId="4669"/>
    <cellStyle name="_2) 교대일반수량2_1) 교대토공수량_밀주교내역2_소하교" xfId="4668"/>
    <cellStyle name="_2) 교대일반수량2_1) 교대토공수량_밀주교내역2_소하교_내성천교-수량산출서" xfId="4667"/>
    <cellStyle name="_2) 교대일반수량2_1) 교대토공수량_밀주교내역2_소하교_석수IC교수량산출서" xfId="4666"/>
    <cellStyle name="_2) 교대일반수량2_1) 교대토공수량_밀주교내역2_소하교_석수IC교수량산출서(기둥보강)" xfId="4665"/>
    <cellStyle name="_2) 교대일반수량2_1) 교대토공수량_밀주교내역2_소하교수량내역" xfId="4664"/>
    <cellStyle name="_2) 교대일반수량2_1) 교대토공수량_밀주교내역2_소하교수량내역_내성천교-수량산출서" xfId="4663"/>
    <cellStyle name="_2) 교대일반수량2_1) 교대토공수량_밀주교내역2_소하교수량내역_석수IC교수량산출서" xfId="4662"/>
    <cellStyle name="_2) 교대일반수량2_1) 교대토공수량_밀주교내역2_소하교수량내역_석수IC교수량산출서(기둥보강)" xfId="4661"/>
    <cellStyle name="_2) 교대일반수량2_1) 교대토공수량_밀주교내역2_진안교내역3" xfId="4660"/>
    <cellStyle name="_2) 교대일반수량2_1) 교대토공수량_밀주교내역2_진안교내역3_내성천교-수량산출서" xfId="4659"/>
    <cellStyle name="_2) 교대일반수량2_1) 교대토공수량_밀주교내역2_진안교내역3_석수IC교수량산출서" xfId="4658"/>
    <cellStyle name="_2) 교대일반수량2_1) 교대토공수량_밀주교내역2_진안교내역3_석수IC교수량산출서(기둥보강)" xfId="4657"/>
    <cellStyle name="_2) 교대일반수량2_1) 교대토공수량_밀주교내역2_진위교(수정)" xfId="4656"/>
    <cellStyle name="_2) 교대일반수량2_1) 교대토공수량_밀주교내역2_진위교(수정)_내성천교-수량산출서" xfId="5864"/>
    <cellStyle name="_2) 교대일반수량2_1) 교대토공수량_밀주교내역2_진위교(수정)_석수IC교수량산출서" xfId="5863"/>
    <cellStyle name="_2) 교대일반수량2_1) 교대토공수량_밀주교내역2_진위교(수정)_석수IC교수량산출서(기둥보강)" xfId="5862"/>
    <cellStyle name="_2) 교대일반수량2_1) 교대토공수량_밀주교내역2_진위교내역3" xfId="5861"/>
    <cellStyle name="_2) 교대일반수량2_1) 교대토공수량_밀주교내역2_진위교내역3_내성천교-수량산출서" xfId="5860"/>
    <cellStyle name="_2) 교대일반수량2_1) 교대토공수량_밀주교내역2_진위교내역3_석수IC교수량산출서" xfId="5859"/>
    <cellStyle name="_2) 교대일반수량2_1) 교대토공수량_밀주교내역2_진위교내역3_석수IC교수량산출서(기둥보강)" xfId="4655"/>
    <cellStyle name="_2) 교대일반수량2_1) 교대토공수량_석수IC교수량산출서" xfId="4654"/>
    <cellStyle name="_2) 교대일반수량2_1) 교대토공수량_석수IC교수량산출서(기둥보강)" xfId="4653"/>
    <cellStyle name="_2) 교대일반수량2_1) 교대토공수량_월곡제1 수로암거 일반수량" xfId="4652"/>
    <cellStyle name="_2) 교대일반수량2_1) 교대토공수량_진안교내역3" xfId="4651"/>
    <cellStyle name="_2) 교대일반수량2_1) 교대토공수량_진안교내역3_내성천교-수량산출서" xfId="4650"/>
    <cellStyle name="_2) 교대일반수량2_1) 교대토공수량_진안교내역3_석수IC교수량산출서" xfId="4649"/>
    <cellStyle name="_2) 교대일반수량2_1) 교대토공수량_진안교내역3_석수IC교수량산출서(기둥보강)" xfId="4648"/>
    <cellStyle name="_2) 교대일반수량2_1) 대토공수량" xfId="4647"/>
    <cellStyle name="_2) 교대일반수량2_1) 대토공수량_1.여주JCT6교" xfId="4646"/>
    <cellStyle name="_2) 교대일반수량2_1) 대토공수량_2.여주jc7교" xfId="5815"/>
    <cellStyle name="_2) 교대일반수량2_1) 대토공수량_4.4 환승통로 일반수량집계표" xfId="5814"/>
    <cellStyle name="_2) 교대일반수량2_1) 대토공수량_4.4 환승통로 일반수량집계표_노반 수량" xfId="5813"/>
    <cellStyle name="_2) 교대일반수량2_1) 대토공수량_4.4 환승통로 일반수량집계표_월곡제1 수로암거 일반수량" xfId="5812"/>
    <cellStyle name="_2) 교대일반수량2_1) 대토공수량_7.광석2교" xfId="5811"/>
    <cellStyle name="_2) 교대일반수량2_1) 대토공수량_7.광석2교(집계표)" xfId="5810"/>
    <cellStyle name="_2) 교대일반수량2_1) 대토공수량_내성천교-수량산출서" xfId="4645"/>
    <cellStyle name="_2) 교대일반수량2_1) 대토공수량_내역(최종수정)" xfId="4644"/>
    <cellStyle name="_2) 교대일반수량2_1) 대토공수량_내역(최종수정)_거모4교" xfId="4643"/>
    <cellStyle name="_2) 교대일반수량2_1) 대토공수량_내역(최종수정)_거모4교_내성천교-수량산출서" xfId="4642"/>
    <cellStyle name="_2) 교대일반수량2_1) 대토공수량_내역(최종수정)_거모4교_석수IC교수량산출서" xfId="4641"/>
    <cellStyle name="_2) 교대일반수량2_1) 대토공수량_내역(최종수정)_거모4교_석수IC교수량산출서(기둥보강)" xfId="4640"/>
    <cellStyle name="_2) 교대일반수량2_1) 대토공수량_내역(최종수정)_내성천교-수량산출서" xfId="4639"/>
    <cellStyle name="_2) 교대일반수량2_1) 대토공수량_내역(최종수정)_내역4" xfId="4638"/>
    <cellStyle name="_2) 교대일반수량2_1) 대토공수량_내역(최종수정)_내역4_내성천교-수량산출서" xfId="4637"/>
    <cellStyle name="_2) 교대일반수량2_1) 대토공수량_내역(최종수정)_내역4_석수IC교수량산출서" xfId="4636"/>
    <cellStyle name="_2) 교대일반수량2_1) 대토공수량_내역(최종수정)_내역4_석수IC교수량산출서(기둥보강)" xfId="4635"/>
    <cellStyle name="_2) 교대일반수량2_1) 대토공수량_내역(최종수정)_동명교" xfId="4634"/>
    <cellStyle name="_2) 교대일반수량2_1) 대토공수량_내역(최종수정)_동명교_내성천교-수량산출서" xfId="4633"/>
    <cellStyle name="_2) 교대일반수량2_1) 대토공수량_내역(최종수정)_동명교_석수IC교수량산출서" xfId="4632"/>
    <cellStyle name="_2) 교대일반수량2_1) 대토공수량_내역(최종수정)_동명교_석수IC교수량산출서(기둥보강)" xfId="4631"/>
    <cellStyle name="_2) 교대일반수량2_1) 대토공수량_내역(최종수정)_밀주교내역2" xfId="4630"/>
    <cellStyle name="_2) 교대일반수량2_1) 대토공수량_내역(최종수정)_밀주교내역2_내성천교-수량산출서" xfId="4629"/>
    <cellStyle name="_2) 교대일반수량2_1) 대토공수량_내역(최종수정)_밀주교내역2_석수IC교수량산출서" xfId="4628"/>
    <cellStyle name="_2) 교대일반수량2_1) 대토공수량_내역(최종수정)_밀주교내역2_석수IC교수량산출서(기둥보강)" xfId="4627"/>
    <cellStyle name="_2) 교대일반수량2_1) 대토공수량_내역(최종수정)_석수IC교수량산출서" xfId="4626"/>
    <cellStyle name="_2) 교대일반수량2_1) 대토공수량_내역(최종수정)_석수IC교수량산출서(기둥보강)" xfId="4625"/>
    <cellStyle name="_2) 교대일반수량2_1) 대토공수량_내역(최종수정)_소하교" xfId="4624"/>
    <cellStyle name="_2) 교대일반수량2_1) 대토공수량_내역(최종수정)_소하교_내성천교-수량산출서" xfId="4623"/>
    <cellStyle name="_2) 교대일반수량2_1) 대토공수량_내역(최종수정)_소하교_석수IC교수량산출서" xfId="4622"/>
    <cellStyle name="_2) 교대일반수량2_1) 대토공수량_내역(최종수정)_소하교_석수IC교수량산출서(기둥보강)" xfId="4621"/>
    <cellStyle name="_2) 교대일반수량2_1) 대토공수량_내역(최종수정)_소하교수량내역" xfId="4620"/>
    <cellStyle name="_2) 교대일반수량2_1) 대토공수량_내역(최종수정)_소하교수량내역_내성천교-수량산출서" xfId="4619"/>
    <cellStyle name="_2) 교대일반수량2_1) 대토공수량_내역(최종수정)_소하교수량내역_석수IC교수량산출서" xfId="4618"/>
    <cellStyle name="_2) 교대일반수량2_1) 대토공수량_내역(최종수정)_소하교수량내역_석수IC교수량산출서(기둥보강)" xfId="4617"/>
    <cellStyle name="_2) 교대일반수량2_1) 대토공수량_내역(최종수정)_진안교내역2" xfId="4616"/>
    <cellStyle name="_2) 교대일반수량2_1) 대토공수량_내역(최종수정)_진안교내역2_내성천교-수량산출서" xfId="4615"/>
    <cellStyle name="_2) 교대일반수량2_1) 대토공수량_내역(최종수정)_진안교내역2_석수IC교수량산출서" xfId="4614"/>
    <cellStyle name="_2) 교대일반수량2_1) 대토공수량_내역(최종수정)_진안교내역2_석수IC교수량산출서(기둥보강)" xfId="4613"/>
    <cellStyle name="_2) 교대일반수량2_1) 대토공수량_내역(최종수정)_진안교내역3" xfId="4612"/>
    <cellStyle name="_2) 교대일반수량2_1) 대토공수량_내역(최종수정)_진안교내역3_내성천교-수량산출서" xfId="4611"/>
    <cellStyle name="_2) 교대일반수량2_1) 대토공수량_내역(최종수정)_진안교내역3_석수IC교수량산출서" xfId="4610"/>
    <cellStyle name="_2) 교대일반수량2_1) 대토공수량_내역(최종수정)_진안교내역3_석수IC교수량산출서(기둥보강)" xfId="4609"/>
    <cellStyle name="_2) 교대일반수량2_1) 대토공수량_내역(최종수정)_진위교(수정)" xfId="4608"/>
    <cellStyle name="_2) 교대일반수량2_1) 대토공수량_내역(최종수정)_진위교(수정)_내성천교-수량산출서" xfId="4607"/>
    <cellStyle name="_2) 교대일반수량2_1) 대토공수량_내역(최종수정)_진위교(수정)_석수IC교수량산출서" xfId="4606"/>
    <cellStyle name="_2) 교대일반수량2_1) 대토공수량_내역(최종수정)_진위교(수정)_석수IC교수량산출서(기둥보강)" xfId="4605"/>
    <cellStyle name="_2) 교대일반수량2_1) 대토공수량_내역(최종수정)_진위교내역3" xfId="4604"/>
    <cellStyle name="_2) 교대일반수량2_1) 대토공수량_내역(최종수정)_진위교내역3_내성천교-수량산출서" xfId="4603"/>
    <cellStyle name="_2) 교대일반수량2_1) 대토공수량_내역(최종수정)_진위교내역3_석수IC교수량산출서" xfId="4602"/>
    <cellStyle name="_2) 교대일반수량2_1) 대토공수량_내역(최종수정)_진위교내역3_석수IC교수량산출서(기둥보강)" xfId="4601"/>
    <cellStyle name="_2) 교대일반수량2_1) 대토공수량_노반 수량" xfId="4600"/>
    <cellStyle name="_2) 교대일반수량2_1) 대토공수량_밀주교내역2" xfId="4599"/>
    <cellStyle name="_2) 교대일반수량2_1) 대토공수량_밀주교내역2_거모4교" xfId="4598"/>
    <cellStyle name="_2) 교대일반수량2_1) 대토공수량_밀주교내역2_거모4교_내성천교-수량산출서" xfId="4597"/>
    <cellStyle name="_2) 교대일반수량2_1) 대토공수량_밀주교내역2_거모4교_석수IC교수량산출서" xfId="4596"/>
    <cellStyle name="_2) 교대일반수량2_1) 대토공수량_밀주교내역2_거모4교_석수IC교수량산출서(기둥보강)" xfId="4595"/>
    <cellStyle name="_2) 교대일반수량2_1) 대토공수량_밀주교내역2_내성천교-수량산출서" xfId="4594"/>
    <cellStyle name="_2) 교대일반수량2_1) 대토공수량_밀주교내역2_내역4" xfId="4593"/>
    <cellStyle name="_2) 교대일반수량2_1) 대토공수량_밀주교내역2_내역4_내성천교-수량산출서" xfId="4592"/>
    <cellStyle name="_2) 교대일반수량2_1) 대토공수량_밀주교내역2_내역4_석수IC교수량산출서" xfId="4591"/>
    <cellStyle name="_2) 교대일반수량2_1) 대토공수량_밀주교내역2_내역4_석수IC교수량산출서(기둥보강)" xfId="4590"/>
    <cellStyle name="_2) 교대일반수량2_1) 대토공수량_밀주교내역2_동명교" xfId="4589"/>
    <cellStyle name="_2) 교대일반수량2_1) 대토공수량_밀주교내역2_동명교_내성천교-수량산출서" xfId="4588"/>
    <cellStyle name="_2) 교대일반수량2_1) 대토공수량_밀주교내역2_동명교_석수IC교수량산출서" xfId="4587"/>
    <cellStyle name="_2) 교대일반수량2_1) 대토공수량_밀주교내역2_동명교_석수IC교수량산출서(기둥보강)" xfId="4586"/>
    <cellStyle name="_2) 교대일반수량2_1) 대토공수량_밀주교내역2_석수IC교수량산출서" xfId="4585"/>
    <cellStyle name="_2) 교대일반수량2_1) 대토공수량_밀주교내역2_석수IC교수량산출서(기둥보강)" xfId="4584"/>
    <cellStyle name="_2) 교대일반수량2_1) 대토공수량_밀주교내역2_소하교" xfId="4583"/>
    <cellStyle name="_2) 교대일반수량2_1) 대토공수량_밀주교내역2_소하교_내성천교-수량산출서" xfId="4582"/>
    <cellStyle name="_2) 교대일반수량2_1) 대토공수량_밀주교내역2_소하교_석수IC교수량산출서" xfId="4581"/>
    <cellStyle name="_2) 교대일반수량2_1) 대토공수량_밀주교내역2_소하교_석수IC교수량산출서(기둥보강)" xfId="4580"/>
    <cellStyle name="_2) 교대일반수량2_1) 대토공수량_밀주교내역2_소하교수량내역" xfId="4579"/>
    <cellStyle name="_2) 교대일반수량2_1) 대토공수량_밀주교내역2_소하교수량내역_내성천교-수량산출서" xfId="4578"/>
    <cellStyle name="_2) 교대일반수량2_1) 대토공수량_밀주교내역2_소하교수량내역_석수IC교수량산출서" xfId="4577"/>
    <cellStyle name="_2) 교대일반수량2_1) 대토공수량_밀주교내역2_소하교수량내역_석수IC교수량산출서(기둥보강)" xfId="4576"/>
    <cellStyle name="_2) 교대일반수량2_1) 대토공수량_밀주교내역2_진안교내역3" xfId="4575"/>
    <cellStyle name="_2) 교대일반수량2_1) 대토공수량_밀주교내역2_진안교내역3_내성천교-수량산출서" xfId="4574"/>
    <cellStyle name="_2) 교대일반수량2_1) 대토공수량_밀주교내역2_진안교내역3_석수IC교수량산출서" xfId="4573"/>
    <cellStyle name="_2) 교대일반수량2_1) 대토공수량_밀주교내역2_진안교내역3_석수IC교수량산출서(기둥보강)" xfId="4572"/>
    <cellStyle name="_2) 교대일반수량2_1) 대토공수량_밀주교내역2_진위교(수정)" xfId="4571"/>
    <cellStyle name="_2) 교대일반수량2_1) 대토공수량_밀주교내역2_진위교(수정)_내성천교-수량산출서" xfId="4570"/>
    <cellStyle name="_2) 교대일반수량2_1) 대토공수량_밀주교내역2_진위교(수정)_석수IC교수량산출서" xfId="4569"/>
    <cellStyle name="_2) 교대일반수량2_1) 대토공수량_밀주교내역2_진위교(수정)_석수IC교수량산출서(기둥보강)" xfId="4568"/>
    <cellStyle name="_2) 교대일반수량2_1) 대토공수량_밀주교내역2_진위교내역3" xfId="4567"/>
    <cellStyle name="_2) 교대일반수량2_1) 대토공수량_밀주교내역2_진위교내역3_내성천교-수량산출서" xfId="4566"/>
    <cellStyle name="_2) 교대일반수량2_1) 대토공수량_밀주교내역2_진위교내역3_석수IC교수량산출서" xfId="4565"/>
    <cellStyle name="_2) 교대일반수량2_1) 대토공수량_밀주교내역2_진위교내역3_석수IC교수량산출서(기둥보강)" xfId="4564"/>
    <cellStyle name="_2) 교대일반수량2_1) 대토공수량_석수IC교수량산출서" xfId="4563"/>
    <cellStyle name="_2) 교대일반수량2_1) 대토공수량_석수IC교수량산출서(기둥보강)" xfId="4562"/>
    <cellStyle name="_2) 교대일반수량2_1) 대토공수량_월곡제1 수로암거 일반수량" xfId="4561"/>
    <cellStyle name="_2) 교대일반수량2_1) 대토공수량_진안교내역3" xfId="4560"/>
    <cellStyle name="_2) 교대일반수량2_1) 대토공수량_진안교내역3_내성천교-수량산출서" xfId="4559"/>
    <cellStyle name="_2) 교대일반수량2_1) 대토공수량_진안교내역3_석수IC교수량산출서" xfId="4558"/>
    <cellStyle name="_2) 교대일반수량2_1) 대토공수량_진안교내역3_석수IC교수량산출서(기둥보강)" xfId="4557"/>
    <cellStyle name="_2) 교대일반수량2_1.여주JCT6교" xfId="4556"/>
    <cellStyle name="_2) 교대일반수량2_2.여주jc7교" xfId="4555"/>
    <cellStyle name="_2) 교대일반수량2_4.4 환승통로 일반수량집계표" xfId="4554"/>
    <cellStyle name="_2) 교대일반수량2_4.4 환승통로 일반수량집계표_노반 수량" xfId="4553"/>
    <cellStyle name="_2) 교대일반수량2_4.4 환승통로 일반수량집계표_월곡제1 수로암거 일반수량" xfId="4552"/>
    <cellStyle name="_2) 교대일반수량2_7.광석2교" xfId="4551"/>
    <cellStyle name="_2) 교대일반수량2_7.광석2교(집계표)" xfId="4550"/>
    <cellStyle name="_2) 교대일반수량2_Book3" xfId="4549"/>
    <cellStyle name="_2) 교대일반수량2_Book3 2" xfId="27335"/>
    <cellStyle name="_2) 교대일반수량2_Book3_01-1 기존구조물깨기" xfId="4548"/>
    <cellStyle name="_2) 교대일반수량2_Book3_01-1 기존구조물깨기 2" xfId="27336"/>
    <cellStyle name="_2) 교대일반수량2_Book3_06_0125 측구공" xfId="4547"/>
    <cellStyle name="_2) 교대일반수량2_Book3_06_0125 측구공 2" xfId="27337"/>
    <cellStyle name="_2) 교대일반수량2_Book3_06_0125 측구공_측구공" xfId="4546"/>
    <cellStyle name="_2) 교대일반수량2_Book3_06_0125 측구공_측구공 2" xfId="27338"/>
    <cellStyle name="_2) 교대일반수량2_Book3_기존구조물깨기" xfId="4545"/>
    <cellStyle name="_2) 교대일반수량2_Book3_기존구조물깨기 2" xfId="27339"/>
    <cellStyle name="_2) 교대일반수량2_Book3_대포4 부대공" xfId="4544"/>
    <cellStyle name="_2) 교대일반수량2_Book3_대포4 부대공 2" xfId="27340"/>
    <cellStyle name="_2) 교대일반수량2_Book3_장방교" xfId="4543"/>
    <cellStyle name="_2) 교대일반수량2_Book3_장방교 2" xfId="27341"/>
    <cellStyle name="_2) 교대일반수량2_Book3_장방교_01-1 기존구조물깨기" xfId="4542"/>
    <cellStyle name="_2) 교대일반수량2_Book3_장방교_01-1 기존구조물깨기 2" xfId="27342"/>
    <cellStyle name="_2) 교대일반수량2_Book3_장방교_06_0125 측구공" xfId="4541"/>
    <cellStyle name="_2) 교대일반수량2_Book3_장방교_06_0125 측구공 2" xfId="27343"/>
    <cellStyle name="_2) 교대일반수량2_Book3_장방교_06_0125 측구공_측구공" xfId="4540"/>
    <cellStyle name="_2) 교대일반수량2_Book3_장방교_06_0125 측구공_측구공 2" xfId="27344"/>
    <cellStyle name="_2) 교대일반수량2_Book3_장방교_기존구조물깨기" xfId="4539"/>
    <cellStyle name="_2) 교대일반수량2_Book3_장방교_기존구조물깨기 2" xfId="27345"/>
    <cellStyle name="_2) 교대일반수량2_Book3_장방교_대포4 부대공" xfId="4538"/>
    <cellStyle name="_2) 교대일반수량2_Book3_장방교_대포4 부대공 2" xfId="27346"/>
    <cellStyle name="_2) 교대일반수량2_Book3_장방교_천진구조물깨기" xfId="4537"/>
    <cellStyle name="_2) 교대일반수량2_Book3_장방교_천진구조물깨기 2" xfId="27347"/>
    <cellStyle name="_2) 교대일반수량2_Book3_장방교_측구공" xfId="4536"/>
    <cellStyle name="_2) 교대일반수량2_Book3_장방교_측구공 2" xfId="27348"/>
    <cellStyle name="_2) 교대일반수량2_Book3_장방교_측구공_측구공" xfId="4535"/>
    <cellStyle name="_2) 교대일반수량2_Book3_장방교_측구공_측구공 2" xfId="27349"/>
    <cellStyle name="_2) 교대일반수량2_Book3_장방교_토공깨기" xfId="4534"/>
    <cellStyle name="_2) 교대일반수량2_Book3_장방교_토공깨기 2" xfId="27350"/>
    <cellStyle name="_2) 교대일반수량2_Book3_장방교_토공깨기_01-1 기존구조물깨기" xfId="4533"/>
    <cellStyle name="_2) 교대일반수량2_Book3_장방교_토공깨기_01-1 기존구조물깨기 2" xfId="27351"/>
    <cellStyle name="_2) 교대일반수량2_Book3_장방교_토공깨기_기존구조물깨기" xfId="4532"/>
    <cellStyle name="_2) 교대일반수량2_Book3_장방교_토공깨기_기존구조물깨기 2" xfId="27352"/>
    <cellStyle name="_2) 교대일반수량2_Book3_장방교_토공깨기_천진구조물깨기" xfId="4531"/>
    <cellStyle name="_2) 교대일반수량2_Book3_장방교_토공깨기_천진구조물깨기 2" xfId="27353"/>
    <cellStyle name="_2) 교대일반수량2_Book3_천진구조물깨기" xfId="4530"/>
    <cellStyle name="_2) 교대일반수량2_Book3_천진구조물깨기 2" xfId="27354"/>
    <cellStyle name="_2) 교대일반수량2_Book3_측구공" xfId="4529"/>
    <cellStyle name="_2) 교대일반수량2_Book3_측구공 2" xfId="27355"/>
    <cellStyle name="_2) 교대일반수량2_Book3_측구공_측구공" xfId="4528"/>
    <cellStyle name="_2) 교대일반수량2_Book3_측구공_측구공 2" xfId="27356"/>
    <cellStyle name="_2) 교대일반수량2_Book3_토공깨기" xfId="4527"/>
    <cellStyle name="_2) 교대일반수량2_Book3_토공깨기 2" xfId="27357"/>
    <cellStyle name="_2) 교대일반수량2_Book3_토공깨기_01-1 기존구조물깨기" xfId="4526"/>
    <cellStyle name="_2) 교대일반수량2_Book3_토공깨기_01-1 기존구조물깨기 2" xfId="27358"/>
    <cellStyle name="_2) 교대일반수량2_Book3_토공깨기_기존구조물깨기" xfId="4525"/>
    <cellStyle name="_2) 교대일반수량2_Book3_토공깨기_기존구조물깨기 2" xfId="27359"/>
    <cellStyle name="_2) 교대일반수량2_Book3_토공깨기_천진구조물깨기" xfId="4524"/>
    <cellStyle name="_2) 교대일반수량2_Book3_토공깨기_천진구조물깨기 2" xfId="27360"/>
    <cellStyle name="_2) 교대일반수량2_교량총집계" xfId="4523"/>
    <cellStyle name="_2) 교대일반수량2_교량총집계 2" xfId="27361"/>
    <cellStyle name="_2) 교대일반수량2_교량총집계_01-1 기존구조물깨기" xfId="4522"/>
    <cellStyle name="_2) 교대일반수량2_교량총집계_01-1 기존구조물깨기 2" xfId="27362"/>
    <cellStyle name="_2) 교대일반수량2_교량총집계_06_0125 측구공" xfId="4521"/>
    <cellStyle name="_2) 교대일반수량2_교량총집계_06_0125 측구공 2" xfId="27363"/>
    <cellStyle name="_2) 교대일반수량2_교량총집계_06_0125 측구공_측구공" xfId="4520"/>
    <cellStyle name="_2) 교대일반수량2_교량총집계_06_0125 측구공_측구공 2" xfId="27364"/>
    <cellStyle name="_2) 교대일반수량2_교량총집계_교량총집계" xfId="4519"/>
    <cellStyle name="_2) 교대일반수량2_교량총집계_교량총집계 2" xfId="27365"/>
    <cellStyle name="_2) 교대일반수량2_교량총집계_교량총집계_01-1 기존구조물깨기" xfId="4518"/>
    <cellStyle name="_2) 교대일반수량2_교량총집계_교량총집계_01-1 기존구조물깨기 2" xfId="27366"/>
    <cellStyle name="_2) 교대일반수량2_교량총집계_교량총집계_06_0125 측구공" xfId="3055"/>
    <cellStyle name="_2) 교대일반수량2_교량총집계_교량총집계_06_0125 측구공 2" xfId="27367"/>
    <cellStyle name="_2) 교대일반수량2_교량총집계_교량총집계_06_0125 측구공_측구공" xfId="3054"/>
    <cellStyle name="_2) 교대일반수량2_교량총집계_교량총집계_06_0125 측구공_측구공 2" xfId="27368"/>
    <cellStyle name="_2) 교대일반수량2_교량총집계_교량총집계_기존구조물깨기" xfId="3053"/>
    <cellStyle name="_2) 교대일반수량2_교량총집계_교량총집계_기존구조물깨기 2" xfId="27369"/>
    <cellStyle name="_2) 교대일반수량2_교량총집계_교량총집계_대포4 부대공" xfId="3052"/>
    <cellStyle name="_2) 교대일반수량2_교량총집계_교량총집계_대포4 부대공 2" xfId="27370"/>
    <cellStyle name="_2) 교대일반수량2_교량총집계_교량총집계_천진구조물깨기" xfId="3051"/>
    <cellStyle name="_2) 교대일반수량2_교량총집계_교량총집계_천진구조물깨기 2" xfId="27371"/>
    <cellStyle name="_2) 교대일반수량2_교량총집계_교량총집계_측구공" xfId="3050"/>
    <cellStyle name="_2) 교대일반수량2_교량총집계_교량총집계_측구공 2" xfId="27372"/>
    <cellStyle name="_2) 교대일반수량2_교량총집계_교량총집계_측구공_측구공" xfId="3049"/>
    <cellStyle name="_2) 교대일반수량2_교량총집계_교량총집계_측구공_측구공 2" xfId="27373"/>
    <cellStyle name="_2) 교대일반수량2_교량총집계_교량총집계_토공깨기" xfId="3048"/>
    <cellStyle name="_2) 교대일반수량2_교량총집계_교량총집계_토공깨기 2" xfId="27374"/>
    <cellStyle name="_2) 교대일반수량2_교량총집계_교량총집계_토공깨기_01-1 기존구조물깨기" xfId="3047"/>
    <cellStyle name="_2) 교대일반수량2_교량총집계_교량총집계_토공깨기_01-1 기존구조물깨기 2" xfId="27375"/>
    <cellStyle name="_2) 교대일반수량2_교량총집계_교량총집계_토공깨기_기존구조물깨기" xfId="3046"/>
    <cellStyle name="_2) 교대일반수량2_교량총집계_교량총집계_토공깨기_기존구조물깨기 2" xfId="27376"/>
    <cellStyle name="_2) 교대일반수량2_교량총집계_교량총집계_토공깨기_천진구조물깨기" xfId="4517"/>
    <cellStyle name="_2) 교대일반수량2_교량총집계_교량총집계_토공깨기_천진구조물깨기 2" xfId="27377"/>
    <cellStyle name="_2) 교대일반수량2_교량총집계_기존구조물깨기" xfId="4516"/>
    <cellStyle name="_2) 교대일반수량2_교량총집계_기존구조물깨기 2" xfId="27378"/>
    <cellStyle name="_2) 교대일반수량2_교량총집계_대포4 부대공" xfId="4515"/>
    <cellStyle name="_2) 교대일반수량2_교량총집계_대포4 부대공 2" xfId="27379"/>
    <cellStyle name="_2) 교대일반수량2_교량총집계_천진구조물깨기" xfId="5809"/>
    <cellStyle name="_2) 교대일반수량2_교량총집계_천진구조물깨기 2" xfId="27380"/>
    <cellStyle name="_2) 교대일반수량2_교량총집계_측구공" xfId="5808"/>
    <cellStyle name="_2) 교대일반수량2_교량총집계_측구공 2" xfId="27381"/>
    <cellStyle name="_2) 교대일반수량2_교량총집계_측구공_측구공" xfId="5807"/>
    <cellStyle name="_2) 교대일반수량2_교량총집계_측구공_측구공 2" xfId="27382"/>
    <cellStyle name="_2) 교대일반수량2_교량총집계_토공깨기" xfId="5806"/>
    <cellStyle name="_2) 교대일반수량2_교량총집계_토공깨기 2" xfId="27383"/>
    <cellStyle name="_2) 교대일반수량2_교량총집계_토공깨기_01-1 기존구조물깨기" xfId="5805"/>
    <cellStyle name="_2) 교대일반수량2_교량총집계_토공깨기_01-1 기존구조물깨기 2" xfId="27384"/>
    <cellStyle name="_2) 교대일반수량2_교량총집계_토공깨기_기존구조물깨기" xfId="5804"/>
    <cellStyle name="_2) 교대일반수량2_교량총집계_토공깨기_기존구조물깨기 2" xfId="27385"/>
    <cellStyle name="_2) 교대일반수량2_교량총집계_토공깨기_천진구조물깨기" xfId="5803"/>
    <cellStyle name="_2) 교대일반수량2_교량총집계_토공깨기_천진구조물깨기 2" xfId="27386"/>
    <cellStyle name="_2) 교대일반수량2_기존구조물깨기" xfId="5802"/>
    <cellStyle name="_2) 교대일반수량2_기존구조물깨기 2" xfId="27387"/>
    <cellStyle name="_2) 교대일반수량2_내성천교-수량산출서" xfId="5801"/>
    <cellStyle name="_2) 교대일반수량2_내역(최종수정)" xfId="5800"/>
    <cellStyle name="_2) 교대일반수량2_내역(최종수정)_거모4교" xfId="5858"/>
    <cellStyle name="_2) 교대일반수량2_내역(최종수정)_거모4교_내성천교-수량산출서" xfId="5857"/>
    <cellStyle name="_2) 교대일반수량2_내역(최종수정)_거모4교_석수IC교수량산출서" xfId="5856"/>
    <cellStyle name="_2) 교대일반수량2_내역(최종수정)_거모4교_석수IC교수량산출서(기둥보강)" xfId="5855"/>
    <cellStyle name="_2) 교대일반수량2_내역(최종수정)_내성천교-수량산출서" xfId="5854"/>
    <cellStyle name="_2) 교대일반수량2_내역(최종수정)_내역4" xfId="5853"/>
    <cellStyle name="_2) 교대일반수량2_내역(최종수정)_내역4_내성천교-수량산출서" xfId="5852"/>
    <cellStyle name="_2) 교대일반수량2_내역(최종수정)_내역4_석수IC교수량산출서" xfId="5851"/>
    <cellStyle name="_2) 교대일반수량2_내역(최종수정)_내역4_석수IC교수량산출서(기둥보강)" xfId="5850"/>
    <cellStyle name="_2) 교대일반수량2_내역(최종수정)_동명교" xfId="5849"/>
    <cellStyle name="_2) 교대일반수량2_내역(최종수정)_동명교_내성천교-수량산출서" xfId="4514"/>
    <cellStyle name="_2) 교대일반수량2_내역(최종수정)_동명교_석수IC교수량산출서" xfId="4513"/>
    <cellStyle name="_2) 교대일반수량2_내역(최종수정)_동명교_석수IC교수량산출서(기둥보강)" xfId="4512"/>
    <cellStyle name="_2) 교대일반수량2_내역(최종수정)_밀주교내역2" xfId="4511"/>
    <cellStyle name="_2) 교대일반수량2_내역(최종수정)_밀주교내역2_내성천교-수량산출서" xfId="4510"/>
    <cellStyle name="_2) 교대일반수량2_내역(최종수정)_밀주교내역2_석수IC교수량산출서" xfId="4509"/>
    <cellStyle name="_2) 교대일반수량2_내역(최종수정)_밀주교내역2_석수IC교수량산출서(기둥보강)" xfId="4508"/>
    <cellStyle name="_2) 교대일반수량2_내역(최종수정)_석수IC교수량산출서" xfId="4507"/>
    <cellStyle name="_2) 교대일반수량2_내역(최종수정)_석수IC교수량산출서(기둥보강)" xfId="4506"/>
    <cellStyle name="_2) 교대일반수량2_내역(최종수정)_소하교" xfId="4505"/>
    <cellStyle name="_2) 교대일반수량2_내역(최종수정)_소하교_내성천교-수량산출서" xfId="4504"/>
    <cellStyle name="_2) 교대일반수량2_내역(최종수정)_소하교_석수IC교수량산출서" xfId="4503"/>
    <cellStyle name="_2) 교대일반수량2_내역(최종수정)_소하교_석수IC교수량산출서(기둥보강)" xfId="4502"/>
    <cellStyle name="_2) 교대일반수량2_내역(최종수정)_소하교수량내역" xfId="4501"/>
    <cellStyle name="_2) 교대일반수량2_내역(최종수정)_소하교수량내역_내성천교-수량산출서" xfId="4500"/>
    <cellStyle name="_2) 교대일반수량2_내역(최종수정)_소하교수량내역_석수IC교수량산출서" xfId="4499"/>
    <cellStyle name="_2) 교대일반수량2_내역(최종수정)_소하교수량내역_석수IC교수량산출서(기둥보강)" xfId="4498"/>
    <cellStyle name="_2) 교대일반수량2_내역(최종수정)_진안교내역2" xfId="4497"/>
    <cellStyle name="_2) 교대일반수량2_내역(최종수정)_진안교내역2_내성천교-수량산출서" xfId="4496"/>
    <cellStyle name="_2) 교대일반수량2_내역(최종수정)_진안교내역2_석수IC교수량산출서" xfId="4495"/>
    <cellStyle name="_2) 교대일반수량2_내역(최종수정)_진안교내역2_석수IC교수량산출서(기둥보강)" xfId="4494"/>
    <cellStyle name="_2) 교대일반수량2_내역(최종수정)_진안교내역3" xfId="4493"/>
    <cellStyle name="_2) 교대일반수량2_내역(최종수정)_진안교내역3_내성천교-수량산출서" xfId="4492"/>
    <cellStyle name="_2) 교대일반수량2_내역(최종수정)_진안교내역3_석수IC교수량산출서" xfId="4491"/>
    <cellStyle name="_2) 교대일반수량2_내역(최종수정)_진안교내역3_석수IC교수량산출서(기둥보강)" xfId="4490"/>
    <cellStyle name="_2) 교대일반수량2_내역(최종수정)_진위교(수정)" xfId="4489"/>
    <cellStyle name="_2) 교대일반수량2_내역(최종수정)_진위교(수정)_내성천교-수량산출서" xfId="4488"/>
    <cellStyle name="_2) 교대일반수량2_내역(최종수정)_진위교(수정)_석수IC교수량산출서" xfId="4487"/>
    <cellStyle name="_2) 교대일반수량2_내역(최종수정)_진위교(수정)_석수IC교수량산출서(기둥보강)" xfId="4486"/>
    <cellStyle name="_2) 교대일반수량2_내역(최종수정)_진위교내역3" xfId="4485"/>
    <cellStyle name="_2) 교대일반수량2_내역(최종수정)_진위교내역3_내성천교-수량산출서" xfId="4484"/>
    <cellStyle name="_2) 교대일반수량2_내역(최종수정)_진위교내역3_석수IC교수량산출서" xfId="4483"/>
    <cellStyle name="_2) 교대일반수량2_내역(최종수정)_진위교내역3_석수IC교수량산출서(기둥보강)" xfId="4482"/>
    <cellStyle name="_2) 교대일반수량2_노반 수량" xfId="4481"/>
    <cellStyle name="_2) 교대일반수량2_대포4 부대공" xfId="4480"/>
    <cellStyle name="_2) 교대일반수량2_대포4 부대공 2" xfId="27388"/>
    <cellStyle name="_2) 교대일반수량2_밀주교내역2" xfId="4479"/>
    <cellStyle name="_2) 교대일반수량2_밀주교내역2_거모4교" xfId="4478"/>
    <cellStyle name="_2) 교대일반수량2_밀주교내역2_거모4교_내성천교-수량산출서" xfId="4477"/>
    <cellStyle name="_2) 교대일반수량2_밀주교내역2_거모4교_석수IC교수량산출서" xfId="4476"/>
    <cellStyle name="_2) 교대일반수량2_밀주교내역2_거모4교_석수IC교수량산출서(기둥보강)" xfId="4475"/>
    <cellStyle name="_2) 교대일반수량2_밀주교내역2_내성천교-수량산출서" xfId="4474"/>
    <cellStyle name="_2) 교대일반수량2_밀주교내역2_내역4" xfId="4473"/>
    <cellStyle name="_2) 교대일반수량2_밀주교내역2_내역4_내성천교-수량산출서" xfId="4472"/>
    <cellStyle name="_2) 교대일반수량2_밀주교내역2_내역4_석수IC교수량산출서" xfId="4471"/>
    <cellStyle name="_2) 교대일반수량2_밀주교내역2_내역4_석수IC교수량산출서(기둥보강)" xfId="4470"/>
    <cellStyle name="_2) 교대일반수량2_밀주교내역2_동명교" xfId="4469"/>
    <cellStyle name="_2) 교대일반수량2_밀주교내역2_동명교_내성천교-수량산출서" xfId="4468"/>
    <cellStyle name="_2) 교대일반수량2_밀주교내역2_동명교_석수IC교수량산출서" xfId="4467"/>
    <cellStyle name="_2) 교대일반수량2_밀주교내역2_동명교_석수IC교수량산출서(기둥보강)" xfId="4466"/>
    <cellStyle name="_2) 교대일반수량2_밀주교내역2_석수IC교수량산출서" xfId="4465"/>
    <cellStyle name="_2) 교대일반수량2_밀주교내역2_석수IC교수량산출서(기둥보강)" xfId="4464"/>
    <cellStyle name="_2) 교대일반수량2_밀주교내역2_소하교" xfId="4463"/>
    <cellStyle name="_2) 교대일반수량2_밀주교내역2_소하교_내성천교-수량산출서" xfId="4462"/>
    <cellStyle name="_2) 교대일반수량2_밀주교내역2_소하교_석수IC교수량산출서" xfId="4461"/>
    <cellStyle name="_2) 교대일반수량2_밀주교내역2_소하교_석수IC교수량산출서(기둥보강)" xfId="4460"/>
    <cellStyle name="_2) 교대일반수량2_밀주교내역2_소하교수량내역" xfId="4459"/>
    <cellStyle name="_2) 교대일반수량2_밀주교내역2_소하교수량내역_내성천교-수량산출서" xfId="4458"/>
    <cellStyle name="_2) 교대일반수량2_밀주교내역2_소하교수량내역_석수IC교수량산출서" xfId="4457"/>
    <cellStyle name="_2) 교대일반수량2_밀주교내역2_소하교수량내역_석수IC교수량산출서(기둥보강)" xfId="4456"/>
    <cellStyle name="_2) 교대일반수량2_밀주교내역2_진안교내역3" xfId="4455"/>
    <cellStyle name="_2) 교대일반수량2_밀주교내역2_진안교내역3_내성천교-수량산출서" xfId="4454"/>
    <cellStyle name="_2) 교대일반수량2_밀주교내역2_진안교내역3_석수IC교수량산출서" xfId="4453"/>
    <cellStyle name="_2) 교대일반수량2_밀주교내역2_진안교내역3_석수IC교수량산출서(기둥보강)" xfId="4452"/>
    <cellStyle name="_2) 교대일반수량2_밀주교내역2_진위교(수정)" xfId="4451"/>
    <cellStyle name="_2) 교대일반수량2_밀주교내역2_진위교(수정)_내성천교-수량산출서" xfId="4450"/>
    <cellStyle name="_2) 교대일반수량2_밀주교내역2_진위교(수정)_석수IC교수량산출서" xfId="4449"/>
    <cellStyle name="_2) 교대일반수량2_밀주교내역2_진위교(수정)_석수IC교수량산출서(기둥보강)" xfId="4448"/>
    <cellStyle name="_2) 교대일반수량2_밀주교내역2_진위교내역3" xfId="4447"/>
    <cellStyle name="_2) 교대일반수량2_밀주교내역2_진위교내역3_내성천교-수량산출서" xfId="4446"/>
    <cellStyle name="_2) 교대일반수량2_밀주교내역2_진위교내역3_석수IC교수량산출서" xfId="4445"/>
    <cellStyle name="_2) 교대일반수량2_밀주교내역2_진위교내역3_석수IC교수량산출서(기둥보강)" xfId="4444"/>
    <cellStyle name="_2) 교대일반수량2_사기막교Pier" xfId="4443"/>
    <cellStyle name="_2) 교대일반수량2_사기막교Pier 2" xfId="27389"/>
    <cellStyle name="_2) 교대일반수량2_사기막교Pier_01-1 기존구조물깨기" xfId="4442"/>
    <cellStyle name="_2) 교대일반수량2_사기막교Pier_01-1 기존구조물깨기 2" xfId="27390"/>
    <cellStyle name="_2) 교대일반수량2_사기막교Pier_06_0125 측구공" xfId="4441"/>
    <cellStyle name="_2) 교대일반수량2_사기막교Pier_06_0125 측구공 2" xfId="27391"/>
    <cellStyle name="_2) 교대일반수량2_사기막교Pier_06_0125 측구공_측구공" xfId="4440"/>
    <cellStyle name="_2) 교대일반수량2_사기막교Pier_06_0125 측구공_측구공 2" xfId="27392"/>
    <cellStyle name="_2) 교대일반수량2_사기막교Pier_Book3" xfId="4439"/>
    <cellStyle name="_2) 교대일반수량2_사기막교Pier_Book3 2" xfId="27393"/>
    <cellStyle name="_2) 교대일반수량2_사기막교Pier_Book3_01-1 기존구조물깨기" xfId="4438"/>
    <cellStyle name="_2) 교대일반수량2_사기막교Pier_Book3_01-1 기존구조물깨기 2" xfId="27394"/>
    <cellStyle name="_2) 교대일반수량2_사기막교Pier_Book3_06_0125 측구공" xfId="4437"/>
    <cellStyle name="_2) 교대일반수량2_사기막교Pier_Book3_06_0125 측구공 2" xfId="27395"/>
    <cellStyle name="_2) 교대일반수량2_사기막교Pier_Book3_06_0125 측구공_측구공" xfId="4436"/>
    <cellStyle name="_2) 교대일반수량2_사기막교Pier_Book3_06_0125 측구공_측구공 2" xfId="27396"/>
    <cellStyle name="_2) 교대일반수량2_사기막교Pier_Book3_기존구조물깨기" xfId="4435"/>
    <cellStyle name="_2) 교대일반수량2_사기막교Pier_Book3_기존구조물깨기 2" xfId="27397"/>
    <cellStyle name="_2) 교대일반수량2_사기막교Pier_Book3_대포4 부대공" xfId="4434"/>
    <cellStyle name="_2) 교대일반수량2_사기막교Pier_Book3_대포4 부대공 2" xfId="27398"/>
    <cellStyle name="_2) 교대일반수량2_사기막교Pier_Book3_장방교" xfId="4433"/>
    <cellStyle name="_2) 교대일반수량2_사기막교Pier_Book3_장방교 2" xfId="27399"/>
    <cellStyle name="_2) 교대일반수량2_사기막교Pier_Book3_장방교_01-1 기존구조물깨기" xfId="4432"/>
    <cellStyle name="_2) 교대일반수량2_사기막교Pier_Book3_장방교_01-1 기존구조물깨기 2" xfId="27400"/>
    <cellStyle name="_2) 교대일반수량2_사기막교Pier_Book3_장방교_06_0125 측구공" xfId="4431"/>
    <cellStyle name="_2) 교대일반수량2_사기막교Pier_Book3_장방교_06_0125 측구공 2" xfId="27401"/>
    <cellStyle name="_2) 교대일반수량2_사기막교Pier_Book3_장방교_06_0125 측구공_측구공" xfId="4430"/>
    <cellStyle name="_2) 교대일반수량2_사기막교Pier_Book3_장방교_06_0125 측구공_측구공 2" xfId="27402"/>
    <cellStyle name="_2) 교대일반수량2_사기막교Pier_Book3_장방교_기존구조물깨기" xfId="4429"/>
    <cellStyle name="_2) 교대일반수량2_사기막교Pier_Book3_장방교_기존구조물깨기 2" xfId="27403"/>
    <cellStyle name="_2) 교대일반수량2_사기막교Pier_Book3_장방교_대포4 부대공" xfId="4428"/>
    <cellStyle name="_2) 교대일반수량2_사기막교Pier_Book3_장방교_대포4 부대공 2" xfId="27404"/>
    <cellStyle name="_2) 교대일반수량2_사기막교Pier_Book3_장방교_천진구조물깨기" xfId="4427"/>
    <cellStyle name="_2) 교대일반수량2_사기막교Pier_Book3_장방교_천진구조물깨기 2" xfId="27405"/>
    <cellStyle name="_2) 교대일반수량2_사기막교Pier_Book3_장방교_측구공" xfId="4426"/>
    <cellStyle name="_2) 교대일반수량2_사기막교Pier_Book3_장방교_측구공 2" xfId="27406"/>
    <cellStyle name="_2) 교대일반수량2_사기막교Pier_Book3_장방교_측구공_측구공" xfId="4425"/>
    <cellStyle name="_2) 교대일반수량2_사기막교Pier_Book3_장방교_측구공_측구공 2" xfId="27407"/>
    <cellStyle name="_2) 교대일반수량2_사기막교Pier_Book3_장방교_토공깨기" xfId="4424"/>
    <cellStyle name="_2) 교대일반수량2_사기막교Pier_Book3_장방교_토공깨기 2" xfId="27408"/>
    <cellStyle name="_2) 교대일반수량2_사기막교Pier_Book3_장방교_토공깨기_01-1 기존구조물깨기" xfId="4423"/>
    <cellStyle name="_2) 교대일반수량2_사기막교Pier_Book3_장방교_토공깨기_01-1 기존구조물깨기 2" xfId="27409"/>
    <cellStyle name="_2) 교대일반수량2_사기막교Pier_Book3_장방교_토공깨기_기존구조물깨기" xfId="4422"/>
    <cellStyle name="_2) 교대일반수량2_사기막교Pier_Book3_장방교_토공깨기_기존구조물깨기 2" xfId="27410"/>
    <cellStyle name="_2) 교대일반수량2_사기막교Pier_Book3_장방교_토공깨기_천진구조물깨기" xfId="4421"/>
    <cellStyle name="_2) 교대일반수량2_사기막교Pier_Book3_장방교_토공깨기_천진구조물깨기 2" xfId="27411"/>
    <cellStyle name="_2) 교대일반수량2_사기막교Pier_Book3_천진구조물깨기" xfId="4420"/>
    <cellStyle name="_2) 교대일반수량2_사기막교Pier_Book3_천진구조물깨기 2" xfId="27412"/>
    <cellStyle name="_2) 교대일반수량2_사기막교Pier_Book3_측구공" xfId="4419"/>
    <cellStyle name="_2) 교대일반수량2_사기막교Pier_Book3_측구공 2" xfId="27413"/>
    <cellStyle name="_2) 교대일반수량2_사기막교Pier_Book3_측구공_측구공" xfId="4418"/>
    <cellStyle name="_2) 교대일반수량2_사기막교Pier_Book3_측구공_측구공 2" xfId="27414"/>
    <cellStyle name="_2) 교대일반수량2_사기막교Pier_Book3_토공깨기" xfId="4417"/>
    <cellStyle name="_2) 교대일반수량2_사기막교Pier_Book3_토공깨기 2" xfId="27415"/>
    <cellStyle name="_2) 교대일반수량2_사기막교Pier_Book3_토공깨기_01-1 기존구조물깨기" xfId="4416"/>
    <cellStyle name="_2) 교대일반수량2_사기막교Pier_Book3_토공깨기_01-1 기존구조물깨기 2" xfId="27416"/>
    <cellStyle name="_2) 교대일반수량2_사기막교Pier_Book3_토공깨기_기존구조물깨기" xfId="4415"/>
    <cellStyle name="_2) 교대일반수량2_사기막교Pier_Book3_토공깨기_기존구조물깨기 2" xfId="27417"/>
    <cellStyle name="_2) 교대일반수량2_사기막교Pier_Book3_토공깨기_천진구조물깨기" xfId="4414"/>
    <cellStyle name="_2) 교대일반수량2_사기막교Pier_Book3_토공깨기_천진구조물깨기 2" xfId="27418"/>
    <cellStyle name="_2) 교대일반수량2_사기막교Pier_교량총집계" xfId="4413"/>
    <cellStyle name="_2) 교대일반수량2_사기막교Pier_교량총집계 2" xfId="27419"/>
    <cellStyle name="_2) 교대일반수량2_사기막교Pier_교량총집계_01-1 기존구조물깨기" xfId="4412"/>
    <cellStyle name="_2) 교대일반수량2_사기막교Pier_교량총집계_01-1 기존구조물깨기 2" xfId="27420"/>
    <cellStyle name="_2) 교대일반수량2_사기막교Pier_교량총집계_06_0125 측구공" xfId="4411"/>
    <cellStyle name="_2) 교대일반수량2_사기막교Pier_교량총집계_06_0125 측구공 2" xfId="27421"/>
    <cellStyle name="_2) 교대일반수량2_사기막교Pier_교량총집계_06_0125 측구공_측구공" xfId="4410"/>
    <cellStyle name="_2) 교대일반수량2_사기막교Pier_교량총집계_06_0125 측구공_측구공 2" xfId="27422"/>
    <cellStyle name="_2) 교대일반수량2_사기막교Pier_교량총집계_교량총집계" xfId="4409"/>
    <cellStyle name="_2) 교대일반수량2_사기막교Pier_교량총집계_교량총집계 2" xfId="27423"/>
    <cellStyle name="_2) 교대일반수량2_사기막교Pier_교량총집계_교량총집계_01-1 기존구조물깨기" xfId="4408"/>
    <cellStyle name="_2) 교대일반수량2_사기막교Pier_교량총집계_교량총집계_01-1 기존구조물깨기 2" xfId="27424"/>
    <cellStyle name="_2) 교대일반수량2_사기막교Pier_교량총집계_교량총집계_06_0125 측구공" xfId="4407"/>
    <cellStyle name="_2) 교대일반수량2_사기막교Pier_교량총집계_교량총집계_06_0125 측구공 2" xfId="27425"/>
    <cellStyle name="_2) 교대일반수량2_사기막교Pier_교량총집계_교량총집계_06_0125 측구공_측구공" xfId="4406"/>
    <cellStyle name="_2) 교대일반수량2_사기막교Pier_교량총집계_교량총집계_06_0125 측구공_측구공 2" xfId="27426"/>
    <cellStyle name="_2) 교대일반수량2_사기막교Pier_교량총집계_교량총집계_기존구조물깨기" xfId="4405"/>
    <cellStyle name="_2) 교대일반수량2_사기막교Pier_교량총집계_교량총집계_기존구조물깨기 2" xfId="27427"/>
    <cellStyle name="_2) 교대일반수량2_사기막교Pier_교량총집계_교량총집계_대포4 부대공" xfId="4404"/>
    <cellStyle name="_2) 교대일반수량2_사기막교Pier_교량총집계_교량총집계_대포4 부대공 2" xfId="27428"/>
    <cellStyle name="_2) 교대일반수량2_사기막교Pier_교량총집계_교량총집계_천진구조물깨기" xfId="4403"/>
    <cellStyle name="_2) 교대일반수량2_사기막교Pier_교량총집계_교량총집계_천진구조물깨기 2" xfId="27429"/>
    <cellStyle name="_2) 교대일반수량2_사기막교Pier_교량총집계_교량총집계_측구공" xfId="4402"/>
    <cellStyle name="_2) 교대일반수량2_사기막교Pier_교량총집계_교량총집계_측구공 2" xfId="27430"/>
    <cellStyle name="_2) 교대일반수량2_사기막교Pier_교량총집계_교량총집계_측구공_측구공" xfId="4401"/>
    <cellStyle name="_2) 교대일반수량2_사기막교Pier_교량총집계_교량총집계_측구공_측구공 2" xfId="27431"/>
    <cellStyle name="_2) 교대일반수량2_사기막교Pier_교량총집계_교량총집계_토공깨기" xfId="4400"/>
    <cellStyle name="_2) 교대일반수량2_사기막교Pier_교량총집계_교량총집계_토공깨기 2" xfId="27432"/>
    <cellStyle name="_2) 교대일반수량2_사기막교Pier_교량총집계_교량총집계_토공깨기_01-1 기존구조물깨기" xfId="4399"/>
    <cellStyle name="_2) 교대일반수량2_사기막교Pier_교량총집계_교량총집계_토공깨기_01-1 기존구조물깨기 2" xfId="27433"/>
    <cellStyle name="_2) 교대일반수량2_사기막교Pier_교량총집계_교량총집계_토공깨기_기존구조물깨기" xfId="4398"/>
    <cellStyle name="_2) 교대일반수량2_사기막교Pier_교량총집계_교량총집계_토공깨기_기존구조물깨기 2" xfId="27434"/>
    <cellStyle name="_2) 교대일반수량2_사기막교Pier_교량총집계_교량총집계_토공깨기_천진구조물깨기" xfId="4397"/>
    <cellStyle name="_2) 교대일반수량2_사기막교Pier_교량총집계_교량총집계_토공깨기_천진구조물깨기 2" xfId="27435"/>
    <cellStyle name="_2) 교대일반수량2_사기막교Pier_교량총집계_기존구조물깨기" xfId="4396"/>
    <cellStyle name="_2) 교대일반수량2_사기막교Pier_교량총집계_기존구조물깨기 2" xfId="27436"/>
    <cellStyle name="_2) 교대일반수량2_사기막교Pier_교량총집계_대포4 부대공" xfId="4395"/>
    <cellStyle name="_2) 교대일반수량2_사기막교Pier_교량총집계_대포4 부대공 2" xfId="27437"/>
    <cellStyle name="_2) 교대일반수량2_사기막교Pier_교량총집계_천진구조물깨기" xfId="4394"/>
    <cellStyle name="_2) 교대일반수량2_사기막교Pier_교량총집계_천진구조물깨기 2" xfId="27438"/>
    <cellStyle name="_2) 교대일반수량2_사기막교Pier_교량총집계_측구공" xfId="4393"/>
    <cellStyle name="_2) 교대일반수량2_사기막교Pier_교량총집계_측구공 2" xfId="27439"/>
    <cellStyle name="_2) 교대일반수량2_사기막교Pier_교량총집계_측구공_측구공" xfId="4392"/>
    <cellStyle name="_2) 교대일반수량2_사기막교Pier_교량총집계_측구공_측구공 2" xfId="27440"/>
    <cellStyle name="_2) 교대일반수량2_사기막교Pier_교량총집계_토공깨기" xfId="4391"/>
    <cellStyle name="_2) 교대일반수량2_사기막교Pier_교량총집계_토공깨기 2" xfId="27441"/>
    <cellStyle name="_2) 교대일반수량2_사기막교Pier_교량총집계_토공깨기_01-1 기존구조물깨기" xfId="4390"/>
    <cellStyle name="_2) 교대일반수량2_사기막교Pier_교량총집계_토공깨기_01-1 기존구조물깨기 2" xfId="27442"/>
    <cellStyle name="_2) 교대일반수량2_사기막교Pier_교량총집계_토공깨기_기존구조물깨기" xfId="4389"/>
    <cellStyle name="_2) 교대일반수량2_사기막교Pier_교량총집계_토공깨기_기존구조물깨기 2" xfId="27443"/>
    <cellStyle name="_2) 교대일반수량2_사기막교Pier_교량총집계_토공깨기_천진구조물깨기" xfId="4388"/>
    <cellStyle name="_2) 교대일반수량2_사기막교Pier_교량총집계_토공깨기_천진구조물깨기 2" xfId="27444"/>
    <cellStyle name="_2) 교대일반수량2_사기막교Pier_기존구조물깨기" xfId="4387"/>
    <cellStyle name="_2) 교대일반수량2_사기막교Pier_기존구조물깨기 2" xfId="27445"/>
    <cellStyle name="_2) 교대일반수량2_사기막교Pier_대포4 부대공" xfId="3045"/>
    <cellStyle name="_2) 교대일반수량2_사기막교Pier_대포4 부대공 2" xfId="27446"/>
    <cellStyle name="_2) 교대일반수량2_사기막교Pier_천진구조물깨기" xfId="3044"/>
    <cellStyle name="_2) 교대일반수량2_사기막교Pier_천진구조물깨기 2" xfId="27447"/>
    <cellStyle name="_2) 교대일반수량2_사기막교Pier_측구공" xfId="3043"/>
    <cellStyle name="_2) 교대일반수량2_사기막교Pier_측구공 2" xfId="27448"/>
    <cellStyle name="_2) 교대일반수량2_사기막교Pier_측구공_측구공" xfId="3042"/>
    <cellStyle name="_2) 교대일반수량2_사기막교Pier_측구공_측구공 2" xfId="27449"/>
    <cellStyle name="_2) 교대일반수량2_사기막교Pier_토공깨기" xfId="3041"/>
    <cellStyle name="_2) 교대일반수량2_사기막교Pier_토공깨기 2" xfId="27450"/>
    <cellStyle name="_2) 교대일반수량2_사기막교Pier_토공깨기_01-1 기존구조물깨기" xfId="3040"/>
    <cellStyle name="_2) 교대일반수량2_사기막교Pier_토공깨기_01-1 기존구조물깨기 2" xfId="27451"/>
    <cellStyle name="_2) 교대일반수량2_사기막교Pier_토공깨기_기존구조물깨기" xfId="4386"/>
    <cellStyle name="_2) 교대일반수량2_사기막교Pier_토공깨기_기존구조물깨기 2" xfId="27452"/>
    <cellStyle name="_2) 교대일반수량2_사기막교Pier_토공깨기_천진구조물깨기" xfId="4385"/>
    <cellStyle name="_2) 교대일반수량2_사기막교Pier_토공깨기_천진구조물깨기 2" xfId="27453"/>
    <cellStyle name="_2) 교대일반수량2_사기막교각토공" xfId="4384"/>
    <cellStyle name="_2) 교대일반수량2_사기막교각토공 2" xfId="27454"/>
    <cellStyle name="_2) 교대일반수량2_사기막교각토공_01-1 기존구조물깨기" xfId="4383"/>
    <cellStyle name="_2) 교대일반수량2_사기막교각토공_01-1 기존구조물깨기 2" xfId="27455"/>
    <cellStyle name="_2) 교대일반수량2_사기막교각토공_06_0125 측구공" xfId="4382"/>
    <cellStyle name="_2) 교대일반수량2_사기막교각토공_06_0125 측구공 2" xfId="27456"/>
    <cellStyle name="_2) 교대일반수량2_사기막교각토공_06_0125 측구공_측구공" xfId="4381"/>
    <cellStyle name="_2) 교대일반수량2_사기막교각토공_06_0125 측구공_측구공 2" xfId="27457"/>
    <cellStyle name="_2) 교대일반수량2_사기막교각토공_Book3" xfId="4380"/>
    <cellStyle name="_2) 교대일반수량2_사기막교각토공_Book3 2" xfId="27458"/>
    <cellStyle name="_2) 교대일반수량2_사기막교각토공_Book3_01-1 기존구조물깨기" xfId="4379"/>
    <cellStyle name="_2) 교대일반수량2_사기막교각토공_Book3_01-1 기존구조물깨기 2" xfId="27459"/>
    <cellStyle name="_2) 교대일반수량2_사기막교각토공_Book3_06_0125 측구공" xfId="4378"/>
    <cellStyle name="_2) 교대일반수량2_사기막교각토공_Book3_06_0125 측구공 2" xfId="27460"/>
    <cellStyle name="_2) 교대일반수량2_사기막교각토공_Book3_06_0125 측구공_측구공" xfId="4377"/>
    <cellStyle name="_2) 교대일반수량2_사기막교각토공_Book3_06_0125 측구공_측구공 2" xfId="27461"/>
    <cellStyle name="_2) 교대일반수량2_사기막교각토공_Book3_기존구조물깨기" xfId="4376"/>
    <cellStyle name="_2) 교대일반수량2_사기막교각토공_Book3_기존구조물깨기 2" xfId="27462"/>
    <cellStyle name="_2) 교대일반수량2_사기막교각토공_Book3_대포4 부대공" xfId="4375"/>
    <cellStyle name="_2) 교대일반수량2_사기막교각토공_Book3_대포4 부대공 2" xfId="27463"/>
    <cellStyle name="_2) 교대일반수량2_사기막교각토공_Book3_장방교" xfId="4374"/>
    <cellStyle name="_2) 교대일반수량2_사기막교각토공_Book3_장방교 2" xfId="27464"/>
    <cellStyle name="_2) 교대일반수량2_사기막교각토공_Book3_장방교_01-1 기존구조물깨기" xfId="4373"/>
    <cellStyle name="_2) 교대일반수량2_사기막교각토공_Book3_장방교_01-1 기존구조물깨기 2" xfId="27465"/>
    <cellStyle name="_2) 교대일반수량2_사기막교각토공_Book3_장방교_06_0125 측구공" xfId="4372"/>
    <cellStyle name="_2) 교대일반수량2_사기막교각토공_Book3_장방교_06_0125 측구공 2" xfId="27466"/>
    <cellStyle name="_2) 교대일반수량2_사기막교각토공_Book3_장방교_06_0125 측구공_측구공" xfId="4371"/>
    <cellStyle name="_2) 교대일반수량2_사기막교각토공_Book3_장방교_06_0125 측구공_측구공 2" xfId="27467"/>
    <cellStyle name="_2) 교대일반수량2_사기막교각토공_Book3_장방교_기존구조물깨기" xfId="4370"/>
    <cellStyle name="_2) 교대일반수량2_사기막교각토공_Book3_장방교_기존구조물깨기 2" xfId="27468"/>
    <cellStyle name="_2) 교대일반수량2_사기막교각토공_Book3_장방교_대포4 부대공" xfId="4369"/>
    <cellStyle name="_2) 교대일반수량2_사기막교각토공_Book3_장방교_대포4 부대공 2" xfId="27469"/>
    <cellStyle name="_2) 교대일반수량2_사기막교각토공_Book3_장방교_천진구조물깨기" xfId="4368"/>
    <cellStyle name="_2) 교대일반수량2_사기막교각토공_Book3_장방교_천진구조물깨기 2" xfId="27470"/>
    <cellStyle name="_2) 교대일반수량2_사기막교각토공_Book3_장방교_측구공" xfId="4367"/>
    <cellStyle name="_2) 교대일반수량2_사기막교각토공_Book3_장방교_측구공 2" xfId="27471"/>
    <cellStyle name="_2) 교대일반수량2_사기막교각토공_Book3_장방교_측구공_측구공" xfId="4366"/>
    <cellStyle name="_2) 교대일반수량2_사기막교각토공_Book3_장방교_측구공_측구공 2" xfId="27472"/>
    <cellStyle name="_2) 교대일반수량2_사기막교각토공_Book3_장방교_토공깨기" xfId="4365"/>
    <cellStyle name="_2) 교대일반수량2_사기막교각토공_Book3_장방교_토공깨기 2" xfId="27473"/>
    <cellStyle name="_2) 교대일반수량2_사기막교각토공_Book3_장방교_토공깨기_01-1 기존구조물깨기" xfId="4364"/>
    <cellStyle name="_2) 교대일반수량2_사기막교각토공_Book3_장방교_토공깨기_01-1 기존구조물깨기 2" xfId="27474"/>
    <cellStyle name="_2) 교대일반수량2_사기막교각토공_Book3_장방교_토공깨기_기존구조물깨기" xfId="4363"/>
    <cellStyle name="_2) 교대일반수량2_사기막교각토공_Book3_장방교_토공깨기_기존구조물깨기 2" xfId="27475"/>
    <cellStyle name="_2) 교대일반수량2_사기막교각토공_Book3_장방교_토공깨기_천진구조물깨기" xfId="4362"/>
    <cellStyle name="_2) 교대일반수량2_사기막교각토공_Book3_장방교_토공깨기_천진구조물깨기 2" xfId="27476"/>
    <cellStyle name="_2) 교대일반수량2_사기막교각토공_Book3_천진구조물깨기" xfId="4361"/>
    <cellStyle name="_2) 교대일반수량2_사기막교각토공_Book3_천진구조물깨기 2" xfId="27477"/>
    <cellStyle name="_2) 교대일반수량2_사기막교각토공_Book3_측구공" xfId="4360"/>
    <cellStyle name="_2) 교대일반수량2_사기막교각토공_Book3_측구공 2" xfId="27478"/>
    <cellStyle name="_2) 교대일반수량2_사기막교각토공_Book3_측구공_측구공" xfId="4359"/>
    <cellStyle name="_2) 교대일반수량2_사기막교각토공_Book3_측구공_측구공 2" xfId="27479"/>
    <cellStyle name="_2) 교대일반수량2_사기막교각토공_Book3_토공깨기" xfId="4358"/>
    <cellStyle name="_2) 교대일반수량2_사기막교각토공_Book3_토공깨기 2" xfId="27480"/>
    <cellStyle name="_2) 교대일반수량2_사기막교각토공_Book3_토공깨기_01-1 기존구조물깨기" xfId="4357"/>
    <cellStyle name="_2) 교대일반수량2_사기막교각토공_Book3_토공깨기_01-1 기존구조물깨기 2" xfId="27481"/>
    <cellStyle name="_2) 교대일반수량2_사기막교각토공_Book3_토공깨기_기존구조물깨기" xfId="4356"/>
    <cellStyle name="_2) 교대일반수량2_사기막교각토공_Book3_토공깨기_기존구조물깨기 2" xfId="27482"/>
    <cellStyle name="_2) 교대일반수량2_사기막교각토공_Book3_토공깨기_천진구조물깨기" xfId="4355"/>
    <cellStyle name="_2) 교대일반수량2_사기막교각토공_Book3_토공깨기_천진구조물깨기 2" xfId="27483"/>
    <cellStyle name="_2) 교대일반수량2_사기막교각토공_교량총집계" xfId="4354"/>
    <cellStyle name="_2) 교대일반수량2_사기막교각토공_교량총집계 2" xfId="27484"/>
    <cellStyle name="_2) 교대일반수량2_사기막교각토공_교량총집계_01-1 기존구조물깨기" xfId="4353"/>
    <cellStyle name="_2) 교대일반수량2_사기막교각토공_교량총집계_01-1 기존구조물깨기 2" xfId="27485"/>
    <cellStyle name="_2) 교대일반수량2_사기막교각토공_교량총집계_06_0125 측구공" xfId="4352"/>
    <cellStyle name="_2) 교대일반수량2_사기막교각토공_교량총집계_06_0125 측구공 2" xfId="27486"/>
    <cellStyle name="_2) 교대일반수량2_사기막교각토공_교량총집계_06_0125 측구공_측구공" xfId="4351"/>
    <cellStyle name="_2) 교대일반수량2_사기막교각토공_교량총집계_06_0125 측구공_측구공 2" xfId="27487"/>
    <cellStyle name="_2) 교대일반수량2_사기막교각토공_교량총집계_교량총집계" xfId="4350"/>
    <cellStyle name="_2) 교대일반수량2_사기막교각토공_교량총집계_교량총집계 2" xfId="27488"/>
    <cellStyle name="_2) 교대일반수량2_사기막교각토공_교량총집계_교량총집계_01-1 기존구조물깨기" xfId="4349"/>
    <cellStyle name="_2) 교대일반수량2_사기막교각토공_교량총집계_교량총집계_01-1 기존구조물깨기 2" xfId="27489"/>
    <cellStyle name="_2) 교대일반수량2_사기막교각토공_교량총집계_교량총집계_06_0125 측구공" xfId="4348"/>
    <cellStyle name="_2) 교대일반수량2_사기막교각토공_교량총집계_교량총집계_06_0125 측구공 2" xfId="27490"/>
    <cellStyle name="_2) 교대일반수량2_사기막교각토공_교량총집계_교량총집계_06_0125 측구공_측구공" xfId="4347"/>
    <cellStyle name="_2) 교대일반수량2_사기막교각토공_교량총집계_교량총집계_06_0125 측구공_측구공 2" xfId="27491"/>
    <cellStyle name="_2) 교대일반수량2_사기막교각토공_교량총집계_교량총집계_기존구조물깨기" xfId="4346"/>
    <cellStyle name="_2) 교대일반수량2_사기막교각토공_교량총집계_교량총집계_기존구조물깨기 2" xfId="27492"/>
    <cellStyle name="_2) 교대일반수량2_사기막교각토공_교량총집계_교량총집계_대포4 부대공" xfId="4345"/>
    <cellStyle name="_2) 교대일반수량2_사기막교각토공_교량총집계_교량총집계_대포4 부대공 2" xfId="27493"/>
    <cellStyle name="_2) 교대일반수량2_사기막교각토공_교량총집계_교량총집계_천진구조물깨기" xfId="4344"/>
    <cellStyle name="_2) 교대일반수량2_사기막교각토공_교량총집계_교량총집계_천진구조물깨기 2" xfId="27494"/>
    <cellStyle name="_2) 교대일반수량2_사기막교각토공_교량총집계_교량총집계_측구공" xfId="4343"/>
    <cellStyle name="_2) 교대일반수량2_사기막교각토공_교량총집계_교량총집계_측구공 2" xfId="27495"/>
    <cellStyle name="_2) 교대일반수량2_사기막교각토공_교량총집계_교량총집계_측구공_측구공" xfId="4342"/>
    <cellStyle name="_2) 교대일반수량2_사기막교각토공_교량총집계_교량총집계_측구공_측구공 2" xfId="27496"/>
    <cellStyle name="_2) 교대일반수량2_사기막교각토공_교량총집계_교량총집계_토공깨기" xfId="4341"/>
    <cellStyle name="_2) 교대일반수량2_사기막교각토공_교량총집계_교량총집계_토공깨기 2" xfId="27497"/>
    <cellStyle name="_2) 교대일반수량2_사기막교각토공_교량총집계_교량총집계_토공깨기_01-1 기존구조물깨기" xfId="4340"/>
    <cellStyle name="_2) 교대일반수량2_사기막교각토공_교량총집계_교량총집계_토공깨기_01-1 기존구조물깨기 2" xfId="27498"/>
    <cellStyle name="_2) 교대일반수량2_사기막교각토공_교량총집계_교량총집계_토공깨기_기존구조물깨기" xfId="4339"/>
    <cellStyle name="_2) 교대일반수량2_사기막교각토공_교량총집계_교량총집계_토공깨기_기존구조물깨기 2" xfId="27499"/>
    <cellStyle name="_2) 교대일반수량2_사기막교각토공_교량총집계_교량총집계_토공깨기_천진구조물깨기" xfId="4338"/>
    <cellStyle name="_2) 교대일반수량2_사기막교각토공_교량총집계_교량총집계_토공깨기_천진구조물깨기 2" xfId="27500"/>
    <cellStyle name="_2) 교대일반수량2_사기막교각토공_교량총집계_기존구조물깨기" xfId="4337"/>
    <cellStyle name="_2) 교대일반수량2_사기막교각토공_교량총집계_기존구조물깨기 2" xfId="27501"/>
    <cellStyle name="_2) 교대일반수량2_사기막교각토공_교량총집계_대포4 부대공" xfId="4336"/>
    <cellStyle name="_2) 교대일반수량2_사기막교각토공_교량총집계_대포4 부대공 2" xfId="27502"/>
    <cellStyle name="_2) 교대일반수량2_사기막교각토공_교량총집계_천진구조물깨기" xfId="4335"/>
    <cellStyle name="_2) 교대일반수량2_사기막교각토공_교량총집계_천진구조물깨기 2" xfId="27503"/>
    <cellStyle name="_2) 교대일반수량2_사기막교각토공_교량총집계_측구공" xfId="4334"/>
    <cellStyle name="_2) 교대일반수량2_사기막교각토공_교량총집계_측구공 2" xfId="27504"/>
    <cellStyle name="_2) 교대일반수량2_사기막교각토공_교량총집계_측구공_측구공" xfId="4333"/>
    <cellStyle name="_2) 교대일반수량2_사기막교각토공_교량총집계_측구공_측구공 2" xfId="27505"/>
    <cellStyle name="_2) 교대일반수량2_사기막교각토공_교량총집계_토공깨기" xfId="4332"/>
    <cellStyle name="_2) 교대일반수량2_사기막교각토공_교량총집계_토공깨기 2" xfId="27506"/>
    <cellStyle name="_2) 교대일반수량2_사기막교각토공_교량총집계_토공깨기_01-1 기존구조물깨기" xfId="4331"/>
    <cellStyle name="_2) 교대일반수량2_사기막교각토공_교량총집계_토공깨기_01-1 기존구조물깨기 2" xfId="27507"/>
    <cellStyle name="_2) 교대일반수량2_사기막교각토공_교량총집계_토공깨기_기존구조물깨기" xfId="4330"/>
    <cellStyle name="_2) 교대일반수량2_사기막교각토공_교량총집계_토공깨기_기존구조물깨기 2" xfId="27508"/>
    <cellStyle name="_2) 교대일반수량2_사기막교각토공_교량총집계_토공깨기_천진구조물깨기" xfId="4329"/>
    <cellStyle name="_2) 교대일반수량2_사기막교각토공_교량총집계_토공깨기_천진구조물깨기 2" xfId="27509"/>
    <cellStyle name="_2) 교대일반수량2_사기막교각토공_기존구조물깨기" xfId="4328"/>
    <cellStyle name="_2) 교대일반수량2_사기막교각토공_기존구조물깨기 2" xfId="27510"/>
    <cellStyle name="_2) 교대일반수량2_사기막교각토공_대포4 부대공" xfId="4327"/>
    <cellStyle name="_2) 교대일반수량2_사기막교각토공_대포4 부대공 2" xfId="27511"/>
    <cellStyle name="_2) 교대일반수량2_사기막교각토공_천진구조물깨기" xfId="4326"/>
    <cellStyle name="_2) 교대일반수량2_사기막교각토공_천진구조물깨기 2" xfId="27512"/>
    <cellStyle name="_2) 교대일반수량2_사기막교각토공_측구공" xfId="4325"/>
    <cellStyle name="_2) 교대일반수량2_사기막교각토공_측구공 2" xfId="27513"/>
    <cellStyle name="_2) 교대일반수량2_사기막교각토공_측구공_측구공" xfId="4324"/>
    <cellStyle name="_2) 교대일반수량2_사기막교각토공_측구공_측구공 2" xfId="27514"/>
    <cellStyle name="_2) 교대일반수량2_사기막교각토공_토공깨기" xfId="4323"/>
    <cellStyle name="_2) 교대일반수량2_사기막교각토공_토공깨기 2" xfId="27515"/>
    <cellStyle name="_2) 교대일반수량2_사기막교각토공_토공깨기_01-1 기존구조물깨기" xfId="4322"/>
    <cellStyle name="_2) 교대일반수량2_사기막교각토공_토공깨기_01-1 기존구조물깨기 2" xfId="27516"/>
    <cellStyle name="_2) 교대일반수량2_사기막교각토공_토공깨기_기존구조물깨기" xfId="4321"/>
    <cellStyle name="_2) 교대일반수량2_사기막교각토공_토공깨기_기존구조물깨기 2" xfId="27517"/>
    <cellStyle name="_2) 교대일반수량2_사기막교각토공_토공깨기_천진구조물깨기" xfId="4320"/>
    <cellStyle name="_2) 교대일반수량2_사기막교각토공_토공깨기_천진구조물깨기 2" xfId="27518"/>
    <cellStyle name="_2) 교대일반수량2_석수IC교수량산출서" xfId="4319"/>
    <cellStyle name="_2) 교대일반수량2_석수IC교수량산출서(기둥보강)" xfId="4318"/>
    <cellStyle name="_2) 교대일반수량2_안동교" xfId="4317"/>
    <cellStyle name="_2) 교대일반수량2_안동교 2" xfId="27519"/>
    <cellStyle name="_2) 교대일반수량2_안동교_01-1 기존구조물깨기" xfId="4316"/>
    <cellStyle name="_2) 교대일반수량2_안동교_01-1 기존구조물깨기 2" xfId="27520"/>
    <cellStyle name="_2) 교대일반수량2_안동교_06_0125 측구공" xfId="4315"/>
    <cellStyle name="_2) 교대일반수량2_안동교_06_0125 측구공 2" xfId="27521"/>
    <cellStyle name="_2) 교대일반수량2_안동교_06_0125 측구공_측구공" xfId="4314"/>
    <cellStyle name="_2) 교대일반수량2_안동교_06_0125 측구공_측구공 2" xfId="27522"/>
    <cellStyle name="_2) 교대일반수량2_안동교_Book3" xfId="4313"/>
    <cellStyle name="_2) 교대일반수량2_안동교_Book3 2" xfId="27523"/>
    <cellStyle name="_2) 교대일반수량2_안동교_Book3_01-1 기존구조물깨기" xfId="4312"/>
    <cellStyle name="_2) 교대일반수량2_안동교_Book3_01-1 기존구조물깨기 2" xfId="27524"/>
    <cellStyle name="_2) 교대일반수량2_안동교_Book3_06_0125 측구공" xfId="4311"/>
    <cellStyle name="_2) 교대일반수량2_안동교_Book3_06_0125 측구공 2" xfId="27525"/>
    <cellStyle name="_2) 교대일반수량2_안동교_Book3_06_0125 측구공_측구공" xfId="4310"/>
    <cellStyle name="_2) 교대일반수량2_안동교_Book3_06_0125 측구공_측구공 2" xfId="27526"/>
    <cellStyle name="_2) 교대일반수량2_안동교_Book3_기존구조물깨기" xfId="4309"/>
    <cellStyle name="_2) 교대일반수량2_안동교_Book3_기존구조물깨기 2" xfId="27527"/>
    <cellStyle name="_2) 교대일반수량2_안동교_Book3_대포4 부대공" xfId="4308"/>
    <cellStyle name="_2) 교대일반수량2_안동교_Book3_대포4 부대공 2" xfId="27528"/>
    <cellStyle name="_2) 교대일반수량2_안동교_Book3_장방교" xfId="4307"/>
    <cellStyle name="_2) 교대일반수량2_안동교_Book3_장방교 2" xfId="27529"/>
    <cellStyle name="_2) 교대일반수량2_안동교_Book3_장방교_01-1 기존구조물깨기" xfId="4306"/>
    <cellStyle name="_2) 교대일반수량2_안동교_Book3_장방교_01-1 기존구조물깨기 2" xfId="27530"/>
    <cellStyle name="_2) 교대일반수량2_안동교_Book3_장방교_06_0125 측구공" xfId="4305"/>
    <cellStyle name="_2) 교대일반수량2_안동교_Book3_장방교_06_0125 측구공 2" xfId="27531"/>
    <cellStyle name="_2) 교대일반수량2_안동교_Book3_장방교_06_0125 측구공_측구공" xfId="4304"/>
    <cellStyle name="_2) 교대일반수량2_안동교_Book3_장방교_06_0125 측구공_측구공 2" xfId="27532"/>
    <cellStyle name="_2) 교대일반수량2_안동교_Book3_장방교_기존구조물깨기" xfId="4303"/>
    <cellStyle name="_2) 교대일반수량2_안동교_Book3_장방교_기존구조물깨기 2" xfId="27533"/>
    <cellStyle name="_2) 교대일반수량2_안동교_Book3_장방교_대포4 부대공" xfId="4302"/>
    <cellStyle name="_2) 교대일반수량2_안동교_Book3_장방교_대포4 부대공 2" xfId="27534"/>
    <cellStyle name="_2) 교대일반수량2_안동교_Book3_장방교_천진구조물깨기" xfId="4301"/>
    <cellStyle name="_2) 교대일반수량2_안동교_Book3_장방교_천진구조물깨기 2" xfId="27535"/>
    <cellStyle name="_2) 교대일반수량2_안동교_Book3_장방교_측구공" xfId="4300"/>
    <cellStyle name="_2) 교대일반수량2_안동교_Book3_장방교_측구공 2" xfId="27536"/>
    <cellStyle name="_2) 교대일반수량2_안동교_Book3_장방교_측구공_측구공" xfId="4299"/>
    <cellStyle name="_2) 교대일반수량2_안동교_Book3_장방교_측구공_측구공 2" xfId="27537"/>
    <cellStyle name="_2) 교대일반수량2_안동교_Book3_장방교_토공깨기" xfId="4298"/>
    <cellStyle name="_2) 교대일반수량2_안동교_Book3_장방교_토공깨기 2" xfId="27538"/>
    <cellStyle name="_2) 교대일반수량2_안동교_Book3_장방교_토공깨기_01-1 기존구조물깨기" xfId="4297"/>
    <cellStyle name="_2) 교대일반수량2_안동교_Book3_장방교_토공깨기_01-1 기존구조물깨기 2" xfId="27539"/>
    <cellStyle name="_2) 교대일반수량2_안동교_Book3_장방교_토공깨기_기존구조물깨기" xfId="4296"/>
    <cellStyle name="_2) 교대일반수량2_안동교_Book3_장방교_토공깨기_기존구조물깨기 2" xfId="27540"/>
    <cellStyle name="_2) 교대일반수량2_안동교_Book3_장방교_토공깨기_천진구조물깨기" xfId="4295"/>
    <cellStyle name="_2) 교대일반수량2_안동교_Book3_장방교_토공깨기_천진구조물깨기 2" xfId="27541"/>
    <cellStyle name="_2) 교대일반수량2_안동교_Book3_천진구조물깨기" xfId="4294"/>
    <cellStyle name="_2) 교대일반수량2_안동교_Book3_천진구조물깨기 2" xfId="27542"/>
    <cellStyle name="_2) 교대일반수량2_안동교_Book3_측구공" xfId="4293"/>
    <cellStyle name="_2) 교대일반수량2_안동교_Book3_측구공 2" xfId="27543"/>
    <cellStyle name="_2) 교대일반수량2_안동교_Book3_측구공_측구공" xfId="4292"/>
    <cellStyle name="_2) 교대일반수량2_안동교_Book3_측구공_측구공 2" xfId="27544"/>
    <cellStyle name="_2) 교대일반수량2_안동교_Book3_토공깨기" xfId="4291"/>
    <cellStyle name="_2) 교대일반수량2_안동교_Book3_토공깨기 2" xfId="27545"/>
    <cellStyle name="_2) 교대일반수량2_안동교_Book3_토공깨기_01-1 기존구조물깨기" xfId="4290"/>
    <cellStyle name="_2) 교대일반수량2_안동교_Book3_토공깨기_01-1 기존구조물깨기 2" xfId="27546"/>
    <cellStyle name="_2) 교대일반수량2_안동교_Book3_토공깨기_기존구조물깨기" xfId="4289"/>
    <cellStyle name="_2) 교대일반수량2_안동교_Book3_토공깨기_기존구조물깨기 2" xfId="27547"/>
    <cellStyle name="_2) 교대일반수량2_안동교_Book3_토공깨기_천진구조물깨기" xfId="4288"/>
    <cellStyle name="_2) 교대일반수량2_안동교_Book3_토공깨기_천진구조물깨기 2" xfId="27548"/>
    <cellStyle name="_2) 교대일반수량2_안동교_교량총집계" xfId="4287"/>
    <cellStyle name="_2) 교대일반수량2_안동교_교량총집계 2" xfId="27549"/>
    <cellStyle name="_2) 교대일반수량2_안동교_교량총집계_01-1 기존구조물깨기" xfId="4286"/>
    <cellStyle name="_2) 교대일반수량2_안동교_교량총집계_01-1 기존구조물깨기 2" xfId="27550"/>
    <cellStyle name="_2) 교대일반수량2_안동교_교량총집계_06_0125 측구공" xfId="4285"/>
    <cellStyle name="_2) 교대일반수량2_안동교_교량총집계_06_0125 측구공 2" xfId="27551"/>
    <cellStyle name="_2) 교대일반수량2_안동교_교량총집계_06_0125 측구공_측구공" xfId="4284"/>
    <cellStyle name="_2) 교대일반수량2_안동교_교량총집계_06_0125 측구공_측구공 2" xfId="27552"/>
    <cellStyle name="_2) 교대일반수량2_안동교_교량총집계_교량총집계" xfId="4283"/>
    <cellStyle name="_2) 교대일반수량2_안동교_교량총집계_교량총집계 2" xfId="27553"/>
    <cellStyle name="_2) 교대일반수량2_안동교_교량총집계_교량총집계_01-1 기존구조물깨기" xfId="4282"/>
    <cellStyle name="_2) 교대일반수량2_안동교_교량총집계_교량총집계_01-1 기존구조물깨기 2" xfId="27554"/>
    <cellStyle name="_2) 교대일반수량2_안동교_교량총집계_교량총집계_06_0125 측구공" xfId="4281"/>
    <cellStyle name="_2) 교대일반수량2_안동교_교량총집계_교량총집계_06_0125 측구공 2" xfId="27555"/>
    <cellStyle name="_2) 교대일반수량2_안동교_교량총집계_교량총집계_06_0125 측구공_측구공" xfId="4280"/>
    <cellStyle name="_2) 교대일반수량2_안동교_교량총집계_교량총집계_06_0125 측구공_측구공 2" xfId="27556"/>
    <cellStyle name="_2) 교대일반수량2_안동교_교량총집계_교량총집계_기존구조물깨기" xfId="4279"/>
    <cellStyle name="_2) 교대일반수량2_안동교_교량총집계_교량총집계_기존구조물깨기 2" xfId="27557"/>
    <cellStyle name="_2) 교대일반수량2_안동교_교량총집계_교량총집계_대포4 부대공" xfId="4278"/>
    <cellStyle name="_2) 교대일반수량2_안동교_교량총집계_교량총집계_대포4 부대공 2" xfId="27558"/>
    <cellStyle name="_2) 교대일반수량2_안동교_교량총집계_교량총집계_천진구조물깨기" xfId="4277"/>
    <cellStyle name="_2) 교대일반수량2_안동교_교량총집계_교량총집계_천진구조물깨기 2" xfId="27559"/>
    <cellStyle name="_2) 교대일반수량2_안동교_교량총집계_교량총집계_측구공" xfId="4276"/>
    <cellStyle name="_2) 교대일반수량2_안동교_교량총집계_교량총집계_측구공 2" xfId="27560"/>
    <cellStyle name="_2) 교대일반수량2_안동교_교량총집계_교량총집계_측구공_측구공" xfId="4275"/>
    <cellStyle name="_2) 교대일반수량2_안동교_교량총집계_교량총집계_측구공_측구공 2" xfId="27561"/>
    <cellStyle name="_2) 교대일반수량2_안동교_교량총집계_교량총집계_토공깨기" xfId="4274"/>
    <cellStyle name="_2) 교대일반수량2_안동교_교량총집계_교량총집계_토공깨기 2" xfId="27562"/>
    <cellStyle name="_2) 교대일반수량2_안동교_교량총집계_교량총집계_토공깨기_01-1 기존구조물깨기" xfId="4273"/>
    <cellStyle name="_2) 교대일반수량2_안동교_교량총집계_교량총집계_토공깨기_01-1 기존구조물깨기 2" xfId="27563"/>
    <cellStyle name="_2) 교대일반수량2_안동교_교량총집계_교량총집계_토공깨기_기존구조물깨기" xfId="4272"/>
    <cellStyle name="_2) 교대일반수량2_안동교_교량총집계_교량총집계_토공깨기_기존구조물깨기 2" xfId="27564"/>
    <cellStyle name="_2) 교대일반수량2_안동교_교량총집계_교량총집계_토공깨기_천진구조물깨기" xfId="4271"/>
    <cellStyle name="_2) 교대일반수량2_안동교_교량총집계_교량총집계_토공깨기_천진구조물깨기 2" xfId="27565"/>
    <cellStyle name="_2) 교대일반수량2_안동교_교량총집계_기존구조물깨기" xfId="4270"/>
    <cellStyle name="_2) 교대일반수량2_안동교_교량총집계_기존구조물깨기 2" xfId="27566"/>
    <cellStyle name="_2) 교대일반수량2_안동교_교량총집계_대포4 부대공" xfId="4269"/>
    <cellStyle name="_2) 교대일반수량2_안동교_교량총집계_대포4 부대공 2" xfId="27567"/>
    <cellStyle name="_2) 교대일반수량2_안동교_교량총집계_천진구조물깨기" xfId="4268"/>
    <cellStyle name="_2) 교대일반수량2_안동교_교량총집계_천진구조물깨기 2" xfId="27568"/>
    <cellStyle name="_2) 교대일반수량2_안동교_교량총집계_측구공" xfId="4267"/>
    <cellStyle name="_2) 교대일반수량2_안동교_교량총집계_측구공 2" xfId="27569"/>
    <cellStyle name="_2) 교대일반수량2_안동교_교량총집계_측구공_측구공" xfId="4266"/>
    <cellStyle name="_2) 교대일반수량2_안동교_교량총집계_측구공_측구공 2" xfId="27570"/>
    <cellStyle name="_2) 교대일반수량2_안동교_교량총집계_토공깨기" xfId="4265"/>
    <cellStyle name="_2) 교대일반수량2_안동교_교량총집계_토공깨기 2" xfId="27571"/>
    <cellStyle name="_2) 교대일반수량2_안동교_교량총집계_토공깨기_01-1 기존구조물깨기" xfId="4264"/>
    <cellStyle name="_2) 교대일반수량2_안동교_교량총집계_토공깨기_01-1 기존구조물깨기 2" xfId="27572"/>
    <cellStyle name="_2) 교대일반수량2_안동교_교량총집계_토공깨기_기존구조물깨기" xfId="4263"/>
    <cellStyle name="_2) 교대일반수량2_안동교_교량총집계_토공깨기_기존구조물깨기 2" xfId="27573"/>
    <cellStyle name="_2) 교대일반수량2_안동교_교량총집계_토공깨기_천진구조물깨기" xfId="4262"/>
    <cellStyle name="_2) 교대일반수량2_안동교_교량총집계_토공깨기_천진구조물깨기 2" xfId="27574"/>
    <cellStyle name="_2) 교대일반수량2_안동교_기존구조물깨기" xfId="4261"/>
    <cellStyle name="_2) 교대일반수량2_안동교_기존구조물깨기 2" xfId="27575"/>
    <cellStyle name="_2) 교대일반수량2_안동교_대포4 부대공" xfId="4260"/>
    <cellStyle name="_2) 교대일반수량2_안동교_대포4 부대공 2" xfId="27576"/>
    <cellStyle name="_2) 교대일반수량2_안동교_천진구조물깨기" xfId="4259"/>
    <cellStyle name="_2) 교대일반수량2_안동교_천진구조물깨기 2" xfId="27577"/>
    <cellStyle name="_2) 교대일반수량2_안동교_측구공" xfId="4258"/>
    <cellStyle name="_2) 교대일반수량2_안동교_측구공 2" xfId="27578"/>
    <cellStyle name="_2) 교대일반수량2_안동교_측구공_측구공" xfId="4257"/>
    <cellStyle name="_2) 교대일반수량2_안동교_측구공_측구공 2" xfId="27579"/>
    <cellStyle name="_2) 교대일반수량2_안동교_토공깨기" xfId="4256"/>
    <cellStyle name="_2) 교대일반수량2_안동교_토공깨기 2" xfId="27580"/>
    <cellStyle name="_2) 교대일반수량2_안동교_토공깨기_01-1 기존구조물깨기" xfId="4255"/>
    <cellStyle name="_2) 교대일반수량2_안동교_토공깨기_01-1 기존구조물깨기 2" xfId="27581"/>
    <cellStyle name="_2) 교대일반수량2_안동교_토공깨기_기존구조물깨기" xfId="4254"/>
    <cellStyle name="_2) 교대일반수량2_안동교_토공깨기_기존구조물깨기 2" xfId="27582"/>
    <cellStyle name="_2) 교대일반수량2_안동교_토공깨기_천진구조물깨기" xfId="4253"/>
    <cellStyle name="_2) 교대일반수량2_안동교_토공깨기_천진구조물깨기 2" xfId="27583"/>
    <cellStyle name="_2) 교대일반수량2_안동교Pier" xfId="4252"/>
    <cellStyle name="_2) 교대일반수량2_안동교Pier 2" xfId="27584"/>
    <cellStyle name="_2) 교대일반수량2_안동교Pier_01-1 기존구조물깨기" xfId="4251"/>
    <cellStyle name="_2) 교대일반수량2_안동교Pier_01-1 기존구조물깨기 2" xfId="27585"/>
    <cellStyle name="_2) 교대일반수량2_안동교Pier_06_0125 측구공" xfId="4250"/>
    <cellStyle name="_2) 교대일반수량2_안동교Pier_06_0125 측구공 2" xfId="27586"/>
    <cellStyle name="_2) 교대일반수량2_안동교Pier_06_0125 측구공_측구공" xfId="4249"/>
    <cellStyle name="_2) 교대일반수량2_안동교Pier_06_0125 측구공_측구공 2" xfId="27587"/>
    <cellStyle name="_2) 교대일반수량2_안동교Pier_Book3" xfId="4248"/>
    <cellStyle name="_2) 교대일반수량2_안동교Pier_Book3 2" xfId="27588"/>
    <cellStyle name="_2) 교대일반수량2_안동교Pier_Book3_01-1 기존구조물깨기" xfId="4247"/>
    <cellStyle name="_2) 교대일반수량2_안동교Pier_Book3_01-1 기존구조물깨기 2" xfId="27589"/>
    <cellStyle name="_2) 교대일반수량2_안동교Pier_Book3_06_0125 측구공" xfId="4246"/>
    <cellStyle name="_2) 교대일반수량2_안동교Pier_Book3_06_0125 측구공 2" xfId="27590"/>
    <cellStyle name="_2) 교대일반수량2_안동교Pier_Book3_06_0125 측구공_측구공" xfId="4245"/>
    <cellStyle name="_2) 교대일반수량2_안동교Pier_Book3_06_0125 측구공_측구공 2" xfId="27591"/>
    <cellStyle name="_2) 교대일반수량2_안동교Pier_Book3_기존구조물깨기" xfId="4244"/>
    <cellStyle name="_2) 교대일반수량2_안동교Pier_Book3_기존구조물깨기 2" xfId="27592"/>
    <cellStyle name="_2) 교대일반수량2_안동교Pier_Book3_대포4 부대공" xfId="4243"/>
    <cellStyle name="_2) 교대일반수량2_안동교Pier_Book3_대포4 부대공 2" xfId="27593"/>
    <cellStyle name="_2) 교대일반수량2_안동교Pier_Book3_장방교" xfId="4242"/>
    <cellStyle name="_2) 교대일반수량2_안동교Pier_Book3_장방교 2" xfId="27594"/>
    <cellStyle name="_2) 교대일반수량2_안동교Pier_Book3_장방교_01-1 기존구조물깨기" xfId="4241"/>
    <cellStyle name="_2) 교대일반수량2_안동교Pier_Book3_장방교_01-1 기존구조물깨기 2" xfId="27595"/>
    <cellStyle name="_2) 교대일반수량2_안동교Pier_Book3_장방교_06_0125 측구공" xfId="4240"/>
    <cellStyle name="_2) 교대일반수량2_안동교Pier_Book3_장방교_06_0125 측구공 2" xfId="27596"/>
    <cellStyle name="_2) 교대일반수량2_안동교Pier_Book3_장방교_06_0125 측구공_측구공" xfId="4239"/>
    <cellStyle name="_2) 교대일반수량2_안동교Pier_Book3_장방교_06_0125 측구공_측구공 2" xfId="27597"/>
    <cellStyle name="_2) 교대일반수량2_안동교Pier_Book3_장방교_기존구조물깨기" xfId="4238"/>
    <cellStyle name="_2) 교대일반수량2_안동교Pier_Book3_장방교_기존구조물깨기 2" xfId="27598"/>
    <cellStyle name="_2) 교대일반수량2_안동교Pier_Book3_장방교_대포4 부대공" xfId="4237"/>
    <cellStyle name="_2) 교대일반수량2_안동교Pier_Book3_장방교_대포4 부대공 2" xfId="27599"/>
    <cellStyle name="_2) 교대일반수량2_안동교Pier_Book3_장방교_천진구조물깨기" xfId="4236"/>
    <cellStyle name="_2) 교대일반수량2_안동교Pier_Book3_장방교_천진구조물깨기 2" xfId="27600"/>
    <cellStyle name="_2) 교대일반수량2_안동교Pier_Book3_장방교_측구공" xfId="4235"/>
    <cellStyle name="_2) 교대일반수량2_안동교Pier_Book3_장방교_측구공 2" xfId="27601"/>
    <cellStyle name="_2) 교대일반수량2_안동교Pier_Book3_장방교_측구공_측구공" xfId="4234"/>
    <cellStyle name="_2) 교대일반수량2_안동교Pier_Book3_장방교_측구공_측구공 2" xfId="27602"/>
    <cellStyle name="_2) 교대일반수량2_안동교Pier_Book3_장방교_토공깨기" xfId="4233"/>
    <cellStyle name="_2) 교대일반수량2_안동교Pier_Book3_장방교_토공깨기 2" xfId="27603"/>
    <cellStyle name="_2) 교대일반수량2_안동교Pier_Book3_장방교_토공깨기_01-1 기존구조물깨기" xfId="4232"/>
    <cellStyle name="_2) 교대일반수량2_안동교Pier_Book3_장방교_토공깨기_01-1 기존구조물깨기 2" xfId="27604"/>
    <cellStyle name="_2) 교대일반수량2_안동교Pier_Book3_장방교_토공깨기_기존구조물깨기" xfId="4231"/>
    <cellStyle name="_2) 교대일반수량2_안동교Pier_Book3_장방교_토공깨기_기존구조물깨기 2" xfId="27605"/>
    <cellStyle name="_2) 교대일반수량2_안동교Pier_Book3_장방교_토공깨기_천진구조물깨기" xfId="4230"/>
    <cellStyle name="_2) 교대일반수량2_안동교Pier_Book3_장방교_토공깨기_천진구조물깨기 2" xfId="27606"/>
    <cellStyle name="_2) 교대일반수량2_안동교Pier_Book3_천진구조물깨기" xfId="4229"/>
    <cellStyle name="_2) 교대일반수량2_안동교Pier_Book3_천진구조물깨기 2" xfId="27607"/>
    <cellStyle name="_2) 교대일반수량2_안동교Pier_Book3_측구공" xfId="4228"/>
    <cellStyle name="_2) 교대일반수량2_안동교Pier_Book3_측구공 2" xfId="27608"/>
    <cellStyle name="_2) 교대일반수량2_안동교Pier_Book3_측구공_측구공" xfId="4227"/>
    <cellStyle name="_2) 교대일반수량2_안동교Pier_Book3_측구공_측구공 2" xfId="27609"/>
    <cellStyle name="_2) 교대일반수량2_안동교Pier_Book3_토공깨기" xfId="4226"/>
    <cellStyle name="_2) 교대일반수량2_안동교Pier_Book3_토공깨기 2" xfId="27610"/>
    <cellStyle name="_2) 교대일반수량2_안동교Pier_Book3_토공깨기_01-1 기존구조물깨기" xfId="4225"/>
    <cellStyle name="_2) 교대일반수량2_안동교Pier_Book3_토공깨기_01-1 기존구조물깨기 2" xfId="27611"/>
    <cellStyle name="_2) 교대일반수량2_안동교Pier_Book3_토공깨기_기존구조물깨기" xfId="4224"/>
    <cellStyle name="_2) 교대일반수량2_안동교Pier_Book3_토공깨기_기존구조물깨기 2" xfId="27612"/>
    <cellStyle name="_2) 교대일반수량2_안동교Pier_Book3_토공깨기_천진구조물깨기" xfId="4223"/>
    <cellStyle name="_2) 교대일반수량2_안동교Pier_Book3_토공깨기_천진구조물깨기 2" xfId="27613"/>
    <cellStyle name="_2) 교대일반수량2_안동교Pier_교량총집계" xfId="4222"/>
    <cellStyle name="_2) 교대일반수량2_안동교Pier_교량총집계 2" xfId="27614"/>
    <cellStyle name="_2) 교대일반수량2_안동교Pier_교량총집계_01-1 기존구조물깨기" xfId="4221"/>
    <cellStyle name="_2) 교대일반수량2_안동교Pier_교량총집계_01-1 기존구조물깨기 2" xfId="27615"/>
    <cellStyle name="_2) 교대일반수량2_안동교Pier_교량총집계_06_0125 측구공" xfId="4220"/>
    <cellStyle name="_2) 교대일반수량2_안동교Pier_교량총집계_06_0125 측구공 2" xfId="27616"/>
    <cellStyle name="_2) 교대일반수량2_안동교Pier_교량총집계_06_0125 측구공_측구공" xfId="4219"/>
    <cellStyle name="_2) 교대일반수량2_안동교Pier_교량총집계_06_0125 측구공_측구공 2" xfId="27617"/>
    <cellStyle name="_2) 교대일반수량2_안동교Pier_교량총집계_교량총집계" xfId="4218"/>
    <cellStyle name="_2) 교대일반수량2_안동교Pier_교량총집계_교량총집계 2" xfId="27618"/>
    <cellStyle name="_2) 교대일반수량2_안동교Pier_교량총집계_교량총집계_01-1 기존구조물깨기" xfId="4217"/>
    <cellStyle name="_2) 교대일반수량2_안동교Pier_교량총집계_교량총집계_01-1 기존구조물깨기 2" xfId="27619"/>
    <cellStyle name="_2) 교대일반수량2_안동교Pier_교량총집계_교량총집계_06_0125 측구공" xfId="4216"/>
    <cellStyle name="_2) 교대일반수량2_안동교Pier_교량총집계_교량총집계_06_0125 측구공 2" xfId="27620"/>
    <cellStyle name="_2) 교대일반수량2_안동교Pier_교량총집계_교량총집계_06_0125 측구공_측구공" xfId="4215"/>
    <cellStyle name="_2) 교대일반수량2_안동교Pier_교량총집계_교량총집계_06_0125 측구공_측구공 2" xfId="27621"/>
    <cellStyle name="_2) 교대일반수량2_안동교Pier_교량총집계_교량총집계_기존구조물깨기" xfId="4214"/>
    <cellStyle name="_2) 교대일반수량2_안동교Pier_교량총집계_교량총집계_기존구조물깨기 2" xfId="27622"/>
    <cellStyle name="_2) 교대일반수량2_안동교Pier_교량총집계_교량총집계_대포4 부대공" xfId="4213"/>
    <cellStyle name="_2) 교대일반수량2_안동교Pier_교량총집계_교량총집계_대포4 부대공 2" xfId="27623"/>
    <cellStyle name="_2) 교대일반수량2_안동교Pier_교량총집계_교량총집계_천진구조물깨기" xfId="4212"/>
    <cellStyle name="_2) 교대일반수량2_안동교Pier_교량총집계_교량총집계_천진구조물깨기 2" xfId="27624"/>
    <cellStyle name="_2) 교대일반수량2_안동교Pier_교량총집계_교량총집계_측구공" xfId="4211"/>
    <cellStyle name="_2) 교대일반수량2_안동교Pier_교량총집계_교량총집계_측구공 2" xfId="27625"/>
    <cellStyle name="_2) 교대일반수량2_안동교Pier_교량총집계_교량총집계_측구공_측구공" xfId="4210"/>
    <cellStyle name="_2) 교대일반수량2_안동교Pier_교량총집계_교량총집계_측구공_측구공 2" xfId="27626"/>
    <cellStyle name="_2) 교대일반수량2_안동교Pier_교량총집계_교량총집계_토공깨기" xfId="4209"/>
    <cellStyle name="_2) 교대일반수량2_안동교Pier_교량총집계_교량총집계_토공깨기 2" xfId="27627"/>
    <cellStyle name="_2) 교대일반수량2_안동교Pier_교량총집계_교량총집계_토공깨기_01-1 기존구조물깨기" xfId="4208"/>
    <cellStyle name="_2) 교대일반수량2_안동교Pier_교량총집계_교량총집계_토공깨기_01-1 기존구조물깨기 2" xfId="27628"/>
    <cellStyle name="_2) 교대일반수량2_안동교Pier_교량총집계_교량총집계_토공깨기_기존구조물깨기" xfId="4207"/>
    <cellStyle name="_2) 교대일반수량2_안동교Pier_교량총집계_교량총집계_토공깨기_기존구조물깨기 2" xfId="27629"/>
    <cellStyle name="_2) 교대일반수량2_안동교Pier_교량총집계_교량총집계_토공깨기_천진구조물깨기" xfId="4206"/>
    <cellStyle name="_2) 교대일반수량2_안동교Pier_교량총집계_교량총집계_토공깨기_천진구조물깨기 2" xfId="27630"/>
    <cellStyle name="_2) 교대일반수량2_안동교Pier_교량총집계_기존구조물깨기" xfId="4205"/>
    <cellStyle name="_2) 교대일반수량2_안동교Pier_교량총집계_기존구조물깨기 2" xfId="27631"/>
    <cellStyle name="_2) 교대일반수량2_안동교Pier_교량총집계_대포4 부대공" xfId="4204"/>
    <cellStyle name="_2) 교대일반수량2_안동교Pier_교량총집계_대포4 부대공 2" xfId="27632"/>
    <cellStyle name="_2) 교대일반수량2_안동교Pier_교량총집계_천진구조물깨기" xfId="4203"/>
    <cellStyle name="_2) 교대일반수량2_안동교Pier_교량총집계_천진구조물깨기 2" xfId="27633"/>
    <cellStyle name="_2) 교대일반수량2_안동교Pier_교량총집계_측구공" xfId="4202"/>
    <cellStyle name="_2) 교대일반수량2_안동교Pier_교량총집계_측구공 2" xfId="27634"/>
    <cellStyle name="_2) 교대일반수량2_안동교Pier_교량총집계_측구공_측구공" xfId="4201"/>
    <cellStyle name="_2) 교대일반수량2_안동교Pier_교량총집계_측구공_측구공 2" xfId="27635"/>
    <cellStyle name="_2) 교대일반수량2_안동교Pier_교량총집계_토공깨기" xfId="4200"/>
    <cellStyle name="_2) 교대일반수량2_안동교Pier_교량총집계_토공깨기 2" xfId="27636"/>
    <cellStyle name="_2) 교대일반수량2_안동교Pier_교량총집계_토공깨기_01-1 기존구조물깨기" xfId="4199"/>
    <cellStyle name="_2) 교대일반수량2_안동교Pier_교량총집계_토공깨기_01-1 기존구조물깨기 2" xfId="27637"/>
    <cellStyle name="_2) 교대일반수량2_안동교Pier_교량총집계_토공깨기_기존구조물깨기" xfId="4198"/>
    <cellStyle name="_2) 교대일반수량2_안동교Pier_교량총집계_토공깨기_기존구조물깨기 2" xfId="27638"/>
    <cellStyle name="_2) 교대일반수량2_안동교Pier_교량총집계_토공깨기_천진구조물깨기" xfId="4197"/>
    <cellStyle name="_2) 교대일반수량2_안동교Pier_교량총집계_토공깨기_천진구조물깨기 2" xfId="27639"/>
    <cellStyle name="_2) 교대일반수량2_안동교Pier_기존구조물깨기" xfId="4196"/>
    <cellStyle name="_2) 교대일반수량2_안동교Pier_기존구조물깨기 2" xfId="27640"/>
    <cellStyle name="_2) 교대일반수량2_안동교Pier_대포4 부대공" xfId="4195"/>
    <cellStyle name="_2) 교대일반수량2_안동교Pier_대포4 부대공 2" xfId="27641"/>
    <cellStyle name="_2) 교대일반수량2_안동교Pier_천진구조물깨기" xfId="4194"/>
    <cellStyle name="_2) 교대일반수량2_안동교Pier_천진구조물깨기 2" xfId="27642"/>
    <cellStyle name="_2) 교대일반수량2_안동교Pier_측구공" xfId="4193"/>
    <cellStyle name="_2) 교대일반수량2_안동교Pier_측구공 2" xfId="27643"/>
    <cellStyle name="_2) 교대일반수량2_안동교Pier_측구공_측구공" xfId="4192"/>
    <cellStyle name="_2) 교대일반수량2_안동교Pier_측구공_측구공 2" xfId="27644"/>
    <cellStyle name="_2) 교대일반수량2_안동교Pier_토공깨기" xfId="4191"/>
    <cellStyle name="_2) 교대일반수량2_안동교Pier_토공깨기 2" xfId="27645"/>
    <cellStyle name="_2) 교대일반수량2_안동교Pier_토공깨기_01-1 기존구조물깨기" xfId="4190"/>
    <cellStyle name="_2) 교대일반수량2_안동교Pier_토공깨기_01-1 기존구조물깨기 2" xfId="27646"/>
    <cellStyle name="_2) 교대일반수량2_안동교Pier_토공깨기_기존구조물깨기" xfId="4189"/>
    <cellStyle name="_2) 교대일반수량2_안동교Pier_토공깨기_기존구조물깨기 2" xfId="27647"/>
    <cellStyle name="_2) 교대일반수량2_안동교Pier_토공깨기_천진구조물깨기" xfId="4188"/>
    <cellStyle name="_2) 교대일반수량2_안동교Pier_토공깨기_천진구조물깨기 2" xfId="27648"/>
    <cellStyle name="_2) 교대일반수량2_월곡제1 수로암거 일반수량" xfId="4187"/>
    <cellStyle name="_2) 교대일반수량2_진안교내역3" xfId="4186"/>
    <cellStyle name="_2) 교대일반수량2_진안교내역3_내성천교-수량산출서" xfId="4185"/>
    <cellStyle name="_2) 교대일반수량2_진안교내역3_석수IC교수량산출서" xfId="4184"/>
    <cellStyle name="_2) 교대일반수량2_진안교내역3_석수IC교수량산출서(기둥보강)" xfId="4183"/>
    <cellStyle name="_2) 교대일반수량2_천진구조물깨기" xfId="4182"/>
    <cellStyle name="_2) 교대일반수량2_천진구조물깨기 2" xfId="27649"/>
    <cellStyle name="_2) 교대일반수량2_측구공" xfId="4181"/>
    <cellStyle name="_2) 교대일반수량2_측구공 2" xfId="27650"/>
    <cellStyle name="_2) 교대일반수량2_측구공_측구공" xfId="4180"/>
    <cellStyle name="_2) 교대일반수량2_측구공_측구공 2" xfId="27651"/>
    <cellStyle name="_2) 교대일반수량2_토공깨기" xfId="4179"/>
    <cellStyle name="_2) 교대일반수량2_토공깨기 2" xfId="27652"/>
    <cellStyle name="_2) 교대일반수량2_토공깨기_01-1 기존구조물깨기" xfId="4178"/>
    <cellStyle name="_2) 교대일반수량2_토공깨기_01-1 기존구조물깨기 2" xfId="27653"/>
    <cellStyle name="_2) 교대일반수량2_토공깨기_기존구조물깨기" xfId="4177"/>
    <cellStyle name="_2) 교대일반수량2_토공깨기_기존구조물깨기 2" xfId="27654"/>
    <cellStyle name="_2) 교대일반수량2_토공깨기_천진구조물깨기" xfId="4176"/>
    <cellStyle name="_2) 교대일반수량2_토공깨기_천진구조물깨기 2" xfId="27655"/>
    <cellStyle name="_2) 교대토공수량" xfId="4175"/>
    <cellStyle name="_2) 교대토공수량_1) 교대토공수량" xfId="4174"/>
    <cellStyle name="_2) 교대토공수량_1) 교대토공수량_1.여주JCT6교" xfId="4173"/>
    <cellStyle name="_2) 교대토공수량_1) 교대토공수량_2.여주jc7교" xfId="4172"/>
    <cellStyle name="_2) 교대토공수량_1) 교대토공수량_4.4 환승통로 일반수량집계표" xfId="4171"/>
    <cellStyle name="_2) 교대토공수량_1) 교대토공수량_4.4 환승통로 일반수량집계표_노반 수량" xfId="4170"/>
    <cellStyle name="_2) 교대토공수량_1) 교대토공수량_4.4 환승통로 일반수량집계표_월곡제1 수로암거 일반수량" xfId="4169"/>
    <cellStyle name="_2) 교대토공수량_1) 교대토공수량_7.광석2교" xfId="4168"/>
    <cellStyle name="_2) 교대토공수량_1) 교대토공수량_7.광석2교(집계표)" xfId="4167"/>
    <cellStyle name="_2) 교대토공수량_1) 교대토공수량_내성천교-수량산출서" xfId="4166"/>
    <cellStyle name="_2) 교대토공수량_1) 교대토공수량_내역(최종수정)" xfId="4165"/>
    <cellStyle name="_2) 교대토공수량_1) 교대토공수량_내역(최종수정)_거모4교" xfId="4164"/>
    <cellStyle name="_2) 교대토공수량_1) 교대토공수량_내역(최종수정)_거모4교_내성천교-수량산출서" xfId="4163"/>
    <cellStyle name="_2) 교대토공수량_1) 교대토공수량_내역(최종수정)_거모4교_석수IC교수량산출서" xfId="4162"/>
    <cellStyle name="_2) 교대토공수량_1) 교대토공수량_내역(최종수정)_거모4교_석수IC교수량산출서(기둥보강)" xfId="4161"/>
    <cellStyle name="_2) 교대토공수량_1) 교대토공수량_내역(최종수정)_내성천교-수량산출서" xfId="4160"/>
    <cellStyle name="_2) 교대토공수량_1) 교대토공수량_내역(최종수정)_내역4" xfId="4159"/>
    <cellStyle name="_2) 교대토공수량_1) 교대토공수량_내역(최종수정)_내역4_내성천교-수량산출서" xfId="4158"/>
    <cellStyle name="_2) 교대토공수량_1) 교대토공수량_내역(최종수정)_내역4_석수IC교수량산출서" xfId="4157"/>
    <cellStyle name="_2) 교대토공수량_1) 교대토공수량_내역(최종수정)_내역4_석수IC교수량산출서(기둥보강)" xfId="4156"/>
    <cellStyle name="_2) 교대토공수량_1) 교대토공수량_내역(최종수정)_동명교" xfId="4155"/>
    <cellStyle name="_2) 교대토공수량_1) 교대토공수량_내역(최종수정)_동명교_내성천교-수량산출서" xfId="4154"/>
    <cellStyle name="_2) 교대토공수량_1) 교대토공수량_내역(최종수정)_동명교_석수IC교수량산출서" xfId="4153"/>
    <cellStyle name="_2) 교대토공수량_1) 교대토공수량_내역(최종수정)_동명교_석수IC교수량산출서(기둥보강)" xfId="4152"/>
    <cellStyle name="_2) 교대토공수량_1) 교대토공수량_내역(최종수정)_밀주교내역2" xfId="4151"/>
    <cellStyle name="_2) 교대토공수량_1) 교대토공수량_내역(최종수정)_밀주교내역2_내성천교-수량산출서" xfId="4150"/>
    <cellStyle name="_2) 교대토공수량_1) 교대토공수량_내역(최종수정)_밀주교내역2_석수IC교수량산출서" xfId="4149"/>
    <cellStyle name="_2) 교대토공수량_1) 교대토공수량_내역(최종수정)_밀주교내역2_석수IC교수량산출서(기둥보강)" xfId="4148"/>
    <cellStyle name="_2) 교대토공수량_1) 교대토공수량_내역(최종수정)_석수IC교수량산출서" xfId="4147"/>
    <cellStyle name="_2) 교대토공수량_1) 교대토공수량_내역(최종수정)_석수IC교수량산출서(기둥보강)" xfId="4146"/>
    <cellStyle name="_2) 교대토공수량_1) 교대토공수량_내역(최종수정)_소하교" xfId="4145"/>
    <cellStyle name="_2) 교대토공수량_1) 교대토공수량_내역(최종수정)_소하교_내성천교-수량산출서" xfId="4144"/>
    <cellStyle name="_2) 교대토공수량_1) 교대토공수량_내역(최종수정)_소하교_석수IC교수량산출서" xfId="4143"/>
    <cellStyle name="_2) 교대토공수량_1) 교대토공수량_내역(최종수정)_소하교_석수IC교수량산출서(기둥보강)" xfId="4142"/>
    <cellStyle name="_2) 교대토공수량_1) 교대토공수량_내역(최종수정)_소하교수량내역" xfId="4141"/>
    <cellStyle name="_2) 교대토공수량_1) 교대토공수량_내역(최종수정)_소하교수량내역_내성천교-수량산출서" xfId="4140"/>
    <cellStyle name="_2) 교대토공수량_1) 교대토공수량_내역(최종수정)_소하교수량내역_석수IC교수량산출서" xfId="4139"/>
    <cellStyle name="_2) 교대토공수량_1) 교대토공수량_내역(최종수정)_소하교수량내역_석수IC교수량산출서(기둥보강)" xfId="4138"/>
    <cellStyle name="_2) 교대토공수량_1) 교대토공수량_내역(최종수정)_진안교내역2" xfId="4137"/>
    <cellStyle name="_2) 교대토공수량_1) 교대토공수량_내역(최종수정)_진안교내역2_내성천교-수량산출서" xfId="4136"/>
    <cellStyle name="_2) 교대토공수량_1) 교대토공수량_내역(최종수정)_진안교내역2_석수IC교수량산출서" xfId="4135"/>
    <cellStyle name="_2) 교대토공수량_1) 교대토공수량_내역(최종수정)_진안교내역2_석수IC교수량산출서(기둥보강)" xfId="4134"/>
    <cellStyle name="_2) 교대토공수량_1) 교대토공수량_내역(최종수정)_진안교내역3" xfId="4133"/>
    <cellStyle name="_2) 교대토공수량_1) 교대토공수량_내역(최종수정)_진안교내역3_내성천교-수량산출서" xfId="4132"/>
    <cellStyle name="_2) 교대토공수량_1) 교대토공수량_내역(최종수정)_진안교내역3_석수IC교수량산출서" xfId="4131"/>
    <cellStyle name="_2) 교대토공수량_1) 교대토공수량_내역(최종수정)_진안교내역3_석수IC교수량산출서(기둥보강)" xfId="4130"/>
    <cellStyle name="_2) 교대토공수량_1) 교대토공수량_내역(최종수정)_진위교(수정)" xfId="4129"/>
    <cellStyle name="_2) 교대토공수량_1) 교대토공수량_내역(최종수정)_진위교(수정)_내성천교-수량산출서" xfId="4128"/>
    <cellStyle name="_2) 교대토공수량_1) 교대토공수량_내역(최종수정)_진위교(수정)_석수IC교수량산출서" xfId="4127"/>
    <cellStyle name="_2) 교대토공수량_1) 교대토공수량_내역(최종수정)_진위교(수정)_석수IC교수량산출서(기둥보강)" xfId="4126"/>
    <cellStyle name="_2) 교대토공수량_1) 교대토공수량_내역(최종수정)_진위교내역3" xfId="4125"/>
    <cellStyle name="_2) 교대토공수량_1) 교대토공수량_내역(최종수정)_진위교내역3_내성천교-수량산출서" xfId="4124"/>
    <cellStyle name="_2) 교대토공수량_1) 교대토공수량_내역(최종수정)_진위교내역3_석수IC교수량산출서" xfId="4123"/>
    <cellStyle name="_2) 교대토공수량_1) 교대토공수량_내역(최종수정)_진위교내역3_석수IC교수량산출서(기둥보강)" xfId="4122"/>
    <cellStyle name="_2) 교대토공수량_1) 교대토공수량_노반 수량" xfId="4121"/>
    <cellStyle name="_2) 교대토공수량_1) 교대토공수량_밀주교내역2" xfId="4120"/>
    <cellStyle name="_2) 교대토공수량_1) 교대토공수량_밀주교내역2_거모4교" xfId="4119"/>
    <cellStyle name="_2) 교대토공수량_1) 교대토공수량_밀주교내역2_거모4교_내성천교-수량산출서" xfId="4118"/>
    <cellStyle name="_2) 교대토공수량_1) 교대토공수량_밀주교내역2_거모4교_석수IC교수량산출서" xfId="4117"/>
    <cellStyle name="_2) 교대토공수량_1) 교대토공수량_밀주교내역2_거모4교_석수IC교수량산출서(기둥보강)" xfId="4116"/>
    <cellStyle name="_2) 교대토공수량_1) 교대토공수량_밀주교내역2_내성천교-수량산출서" xfId="4115"/>
    <cellStyle name="_2) 교대토공수량_1) 교대토공수량_밀주교내역2_내역4" xfId="4114"/>
    <cellStyle name="_2) 교대토공수량_1) 교대토공수량_밀주교내역2_내역4_내성천교-수량산출서" xfId="4113"/>
    <cellStyle name="_2) 교대토공수량_1) 교대토공수량_밀주교내역2_내역4_석수IC교수량산출서" xfId="4112"/>
    <cellStyle name="_2) 교대토공수량_1) 교대토공수량_밀주교내역2_내역4_석수IC교수량산출서(기둥보강)" xfId="4111"/>
    <cellStyle name="_2) 교대토공수량_1) 교대토공수량_밀주교내역2_동명교" xfId="4110"/>
    <cellStyle name="_2) 교대토공수량_1) 교대토공수량_밀주교내역2_동명교_내성천교-수량산출서" xfId="4109"/>
    <cellStyle name="_2) 교대토공수량_1) 교대토공수량_밀주교내역2_동명교_석수IC교수량산출서" xfId="4108"/>
    <cellStyle name="_2) 교대토공수량_1) 교대토공수량_밀주교내역2_동명교_석수IC교수량산출서(기둥보강)" xfId="4107"/>
    <cellStyle name="_2) 교대토공수량_1) 교대토공수량_밀주교내역2_석수IC교수량산출서" xfId="4106"/>
    <cellStyle name="_2) 교대토공수량_1) 교대토공수량_밀주교내역2_석수IC교수량산출서(기둥보강)" xfId="4105"/>
    <cellStyle name="_2) 교대토공수량_1) 교대토공수량_밀주교내역2_소하교" xfId="4104"/>
    <cellStyle name="_2) 교대토공수량_1) 교대토공수량_밀주교내역2_소하교_내성천교-수량산출서" xfId="5799"/>
    <cellStyle name="_2) 교대토공수량_1) 교대토공수량_밀주교내역2_소하교_석수IC교수량산출서" xfId="5798"/>
    <cellStyle name="_2) 교대토공수량_1) 교대토공수량_밀주교내역2_소하교_석수IC교수량산출서(기둥보강)" xfId="5797"/>
    <cellStyle name="_2) 교대토공수량_1) 교대토공수량_밀주교내역2_소하교수량내역" xfId="5796"/>
    <cellStyle name="_2) 교대토공수량_1) 교대토공수량_밀주교내역2_소하교수량내역_내성천교-수량산출서" xfId="5795"/>
    <cellStyle name="_2) 교대토공수량_1) 교대토공수량_밀주교내역2_소하교수량내역_석수IC교수량산출서" xfId="5794"/>
    <cellStyle name="_2) 교대토공수량_1) 교대토공수량_밀주교내역2_소하교수량내역_석수IC교수량산출서(기둥보강)" xfId="5793"/>
    <cellStyle name="_2) 교대토공수량_1) 교대토공수량_밀주교내역2_진안교내역3" xfId="5792"/>
    <cellStyle name="_2) 교대토공수량_1) 교대토공수량_밀주교내역2_진안교내역3_내성천교-수량산출서" xfId="5791"/>
    <cellStyle name="_2) 교대토공수량_1) 교대토공수량_밀주교내역2_진안교내역3_석수IC교수량산출서" xfId="5790"/>
    <cellStyle name="_2) 교대토공수량_1) 교대토공수량_밀주교내역2_진안교내역3_석수IC교수량산출서(기둥보강)" xfId="4103"/>
    <cellStyle name="_2) 교대토공수량_1) 교대토공수량_밀주교내역2_진위교(수정)" xfId="4102"/>
    <cellStyle name="_2) 교대토공수량_1) 교대토공수량_밀주교내역2_진위교(수정)_내성천교-수량산출서" xfId="4101"/>
    <cellStyle name="_2) 교대토공수량_1) 교대토공수량_밀주교내역2_진위교(수정)_석수IC교수량산출서" xfId="4100"/>
    <cellStyle name="_2) 교대토공수량_1) 교대토공수량_밀주교내역2_진위교(수정)_석수IC교수량산출서(기둥보강)" xfId="4099"/>
    <cellStyle name="_2) 교대토공수량_1) 교대토공수량_밀주교내역2_진위교내역3" xfId="4098"/>
    <cellStyle name="_2) 교대토공수량_1) 교대토공수량_밀주교내역2_진위교내역3_내성천교-수량산출서" xfId="4097"/>
    <cellStyle name="_2) 교대토공수량_1) 교대토공수량_밀주교내역2_진위교내역3_석수IC교수량산출서" xfId="4096"/>
    <cellStyle name="_2) 교대토공수량_1) 교대토공수량_밀주교내역2_진위교내역3_석수IC교수량산출서(기둥보강)" xfId="4095"/>
    <cellStyle name="_2) 교대토공수량_1) 교대토공수량_석수IC교수량산출서" xfId="4094"/>
    <cellStyle name="_2) 교대토공수량_1) 교대토공수량_석수IC교수량산출서(기둥보강)" xfId="4093"/>
    <cellStyle name="_2) 교대토공수량_1) 교대토공수량_월곡제1 수로암거 일반수량" xfId="4092"/>
    <cellStyle name="_2) 교대토공수량_1) 교대토공수량_진안교내역3" xfId="4091"/>
    <cellStyle name="_2) 교대토공수량_1) 교대토공수량_진안교내역3_내성천교-수량산출서" xfId="4090"/>
    <cellStyle name="_2) 교대토공수량_1) 교대토공수량_진안교내역3_석수IC교수량산출서" xfId="4089"/>
    <cellStyle name="_2) 교대토공수량_1) 교대토공수량_진안교내역3_석수IC교수량산출서(기둥보강)" xfId="4088"/>
    <cellStyle name="_2) 교대토공수량_1) 대토공수량" xfId="5848"/>
    <cellStyle name="_2) 교대토공수량_1) 대토공수량_1.여주JCT6교" xfId="5847"/>
    <cellStyle name="_2) 교대토공수량_1) 대토공수량_2.여주jc7교" xfId="5846"/>
    <cellStyle name="_2) 교대토공수량_1) 대토공수량_4.4 환승통로 일반수량집계표" xfId="5845"/>
    <cellStyle name="_2) 교대토공수량_1) 대토공수량_4.4 환승통로 일반수량집계표_노반 수량" xfId="5844"/>
    <cellStyle name="_2) 교대토공수량_1) 대토공수량_4.4 환승통로 일반수량집계표_월곡제1 수로암거 일반수량" xfId="5843"/>
    <cellStyle name="_2) 교대토공수량_1) 대토공수량_7.광석2교" xfId="5842"/>
    <cellStyle name="_2) 교대토공수량_1) 대토공수량_7.광석2교(집계표)" xfId="5841"/>
    <cellStyle name="_2) 교대토공수량_1) 대토공수량_내성천교-수량산출서" xfId="5840"/>
    <cellStyle name="_2) 교대토공수량_1) 대토공수량_내역(최종수정)" xfId="5839"/>
    <cellStyle name="_2) 교대토공수량_1) 대토공수량_내역(최종수정)_거모4교" xfId="4087"/>
    <cellStyle name="_2) 교대토공수량_1) 대토공수량_내역(최종수정)_거모4교_내성천교-수량산출서" xfId="4086"/>
    <cellStyle name="_2) 교대토공수량_1) 대토공수량_내역(최종수정)_거모4교_석수IC교수량산출서" xfId="4085"/>
    <cellStyle name="_2) 교대토공수량_1) 대토공수량_내역(최종수정)_거모4교_석수IC교수량산출서(기둥보강)" xfId="4084"/>
    <cellStyle name="_2) 교대토공수량_1) 대토공수량_내역(최종수정)_내성천교-수량산출서" xfId="4083"/>
    <cellStyle name="_2) 교대토공수량_1) 대토공수량_내역(최종수정)_내역4" xfId="4082"/>
    <cellStyle name="_2) 교대토공수량_1) 대토공수량_내역(최종수정)_내역4_내성천교-수량산출서" xfId="4081"/>
    <cellStyle name="_2) 교대토공수량_1) 대토공수량_내역(최종수정)_내역4_석수IC교수량산출서" xfId="4080"/>
    <cellStyle name="_2) 교대토공수량_1) 대토공수량_내역(최종수정)_내역4_석수IC교수량산출서(기둥보강)" xfId="4079"/>
    <cellStyle name="_2) 교대토공수량_1) 대토공수량_내역(최종수정)_동명교" xfId="4078"/>
    <cellStyle name="_2) 교대토공수량_1) 대토공수량_내역(최종수정)_동명교_내성천교-수량산출서" xfId="4077"/>
    <cellStyle name="_2) 교대토공수량_1) 대토공수량_내역(최종수정)_동명교_석수IC교수량산출서" xfId="4076"/>
    <cellStyle name="_2) 교대토공수량_1) 대토공수량_내역(최종수정)_동명교_석수IC교수량산출서(기둥보강)" xfId="4075"/>
    <cellStyle name="_2) 교대토공수량_1) 대토공수량_내역(최종수정)_밀주교내역2" xfId="4074"/>
    <cellStyle name="_2) 교대토공수량_1) 대토공수량_내역(최종수정)_밀주교내역2_내성천교-수량산출서" xfId="4073"/>
    <cellStyle name="_2) 교대토공수량_1) 대토공수량_내역(최종수정)_밀주교내역2_석수IC교수량산출서" xfId="4072"/>
    <cellStyle name="_2) 교대토공수량_1) 대토공수량_내역(최종수정)_밀주교내역2_석수IC교수량산출서(기둥보강)" xfId="4071"/>
    <cellStyle name="_2) 교대토공수량_1) 대토공수량_내역(최종수정)_석수IC교수량산출서" xfId="4070"/>
    <cellStyle name="_2) 교대토공수량_1) 대토공수량_내역(최종수정)_석수IC교수량산출서(기둥보강)" xfId="4069"/>
    <cellStyle name="_2) 교대토공수량_1) 대토공수량_내역(최종수정)_소하교" xfId="4068"/>
    <cellStyle name="_2) 교대토공수량_1) 대토공수량_내역(최종수정)_소하교_내성천교-수량산출서" xfId="4067"/>
    <cellStyle name="_2) 교대토공수량_1) 대토공수량_내역(최종수정)_소하교_석수IC교수량산출서" xfId="4066"/>
    <cellStyle name="_2) 교대토공수량_1) 대토공수량_내역(최종수정)_소하교_석수IC교수량산출서(기둥보강)" xfId="4065"/>
    <cellStyle name="_2) 교대토공수량_1) 대토공수량_내역(최종수정)_소하교수량내역" xfId="4064"/>
    <cellStyle name="_2) 교대토공수량_1) 대토공수량_내역(최종수정)_소하교수량내역_내성천교-수량산출서" xfId="4063"/>
    <cellStyle name="_2) 교대토공수량_1) 대토공수량_내역(최종수정)_소하교수량내역_석수IC교수량산출서" xfId="4062"/>
    <cellStyle name="_2) 교대토공수량_1) 대토공수량_내역(최종수정)_소하교수량내역_석수IC교수량산출서(기둥보강)" xfId="4061"/>
    <cellStyle name="_2) 교대토공수량_1) 대토공수량_내역(최종수정)_진안교내역2" xfId="4060"/>
    <cellStyle name="_2) 교대토공수량_1) 대토공수량_내역(최종수정)_진안교내역2_내성천교-수량산출서" xfId="4059"/>
    <cellStyle name="_2) 교대토공수량_1) 대토공수량_내역(최종수정)_진안교내역2_석수IC교수량산출서" xfId="4058"/>
    <cellStyle name="_2) 교대토공수량_1) 대토공수량_내역(최종수정)_진안교내역2_석수IC교수량산출서(기둥보강)" xfId="4057"/>
    <cellStyle name="_2) 교대토공수량_1) 대토공수량_내역(최종수정)_진안교내역3" xfId="4056"/>
    <cellStyle name="_2) 교대토공수량_1) 대토공수량_내역(최종수정)_진안교내역3_내성천교-수량산출서" xfId="4055"/>
    <cellStyle name="_2) 교대토공수량_1) 대토공수량_내역(최종수정)_진안교내역3_석수IC교수량산출서" xfId="4054"/>
    <cellStyle name="_2) 교대토공수량_1) 대토공수량_내역(최종수정)_진안교내역3_석수IC교수량산출서(기둥보강)" xfId="4053"/>
    <cellStyle name="_2) 교대토공수량_1) 대토공수량_내역(최종수정)_진위교(수정)" xfId="4052"/>
    <cellStyle name="_2) 교대토공수량_1) 대토공수량_내역(최종수정)_진위교(수정)_내성천교-수량산출서" xfId="4051"/>
    <cellStyle name="_2) 교대토공수량_1) 대토공수량_내역(최종수정)_진위교(수정)_석수IC교수량산출서" xfId="4050"/>
    <cellStyle name="_2) 교대토공수량_1) 대토공수량_내역(최종수정)_진위교(수정)_석수IC교수량산출서(기둥보강)" xfId="4049"/>
    <cellStyle name="_2) 교대토공수량_1) 대토공수량_내역(최종수정)_진위교내역3" xfId="4048"/>
    <cellStyle name="_2) 교대토공수량_1) 대토공수량_내역(최종수정)_진위교내역3_내성천교-수량산출서" xfId="4047"/>
    <cellStyle name="_2) 교대토공수량_1) 대토공수량_내역(최종수정)_진위교내역3_석수IC교수량산출서" xfId="4046"/>
    <cellStyle name="_2) 교대토공수량_1) 대토공수량_내역(최종수정)_진위교내역3_석수IC교수량산출서(기둥보강)" xfId="4045"/>
    <cellStyle name="_2) 교대토공수량_1) 대토공수량_노반 수량" xfId="4044"/>
    <cellStyle name="_2) 교대토공수량_1) 대토공수량_밀주교내역2" xfId="4043"/>
    <cellStyle name="_2) 교대토공수량_1) 대토공수량_밀주교내역2_거모4교" xfId="4042"/>
    <cellStyle name="_2) 교대토공수량_1) 대토공수량_밀주교내역2_거모4교_내성천교-수량산출서" xfId="4041"/>
    <cellStyle name="_2) 교대토공수량_1) 대토공수량_밀주교내역2_거모4교_석수IC교수량산출서" xfId="4040"/>
    <cellStyle name="_2) 교대토공수량_1) 대토공수량_밀주교내역2_거모4교_석수IC교수량산출서(기둥보강)" xfId="4039"/>
    <cellStyle name="_2) 교대토공수량_1) 대토공수량_밀주교내역2_내성천교-수량산출서" xfId="4038"/>
    <cellStyle name="_2) 교대토공수량_1) 대토공수량_밀주교내역2_내역4" xfId="4037"/>
    <cellStyle name="_2) 교대토공수량_1) 대토공수량_밀주교내역2_내역4_내성천교-수량산출서" xfId="4036"/>
    <cellStyle name="_2) 교대토공수량_1) 대토공수량_밀주교내역2_내역4_석수IC교수량산출서" xfId="4035"/>
    <cellStyle name="_2) 교대토공수량_1) 대토공수량_밀주교내역2_내역4_석수IC교수량산출서(기둥보강)" xfId="4034"/>
    <cellStyle name="_2) 교대토공수량_1) 대토공수량_밀주교내역2_동명교" xfId="4033"/>
    <cellStyle name="_2) 교대토공수량_1) 대토공수량_밀주교내역2_동명교_내성천교-수량산출서" xfId="4032"/>
    <cellStyle name="_2) 교대토공수량_1) 대토공수량_밀주교내역2_동명교_석수IC교수량산출서" xfId="4031"/>
    <cellStyle name="_2) 교대토공수량_1) 대토공수량_밀주교내역2_동명교_석수IC교수량산출서(기둥보강)" xfId="4030"/>
    <cellStyle name="_2) 교대토공수량_1) 대토공수량_밀주교내역2_석수IC교수량산출서" xfId="4029"/>
    <cellStyle name="_2) 교대토공수량_1) 대토공수량_밀주교내역2_석수IC교수량산출서(기둥보강)" xfId="4028"/>
    <cellStyle name="_2) 교대토공수량_1) 대토공수량_밀주교내역2_소하교" xfId="4027"/>
    <cellStyle name="_2) 교대토공수량_1) 대토공수량_밀주교내역2_소하교_내성천교-수량산출서" xfId="4026"/>
    <cellStyle name="_2) 교대토공수량_1) 대토공수량_밀주교내역2_소하교_석수IC교수량산출서" xfId="4025"/>
    <cellStyle name="_2) 교대토공수량_1) 대토공수량_밀주교내역2_소하교_석수IC교수량산출서(기둥보강)" xfId="4024"/>
    <cellStyle name="_2) 교대토공수량_1) 대토공수량_밀주교내역2_소하교수량내역" xfId="4023"/>
    <cellStyle name="_2) 교대토공수량_1) 대토공수량_밀주교내역2_소하교수량내역_내성천교-수량산출서" xfId="4022"/>
    <cellStyle name="_2) 교대토공수량_1) 대토공수량_밀주교내역2_소하교수량내역_석수IC교수량산출서" xfId="4021"/>
    <cellStyle name="_2) 교대토공수량_1) 대토공수량_밀주교내역2_소하교수량내역_석수IC교수량산출서(기둥보강)" xfId="4020"/>
    <cellStyle name="_2) 교대토공수량_1) 대토공수량_밀주교내역2_진안교내역3" xfId="4019"/>
    <cellStyle name="_2) 교대토공수량_1) 대토공수량_밀주교내역2_진안교내역3_내성천교-수량산출서" xfId="4018"/>
    <cellStyle name="_2) 교대토공수량_1) 대토공수량_밀주교내역2_진안교내역3_석수IC교수량산출서" xfId="4017"/>
    <cellStyle name="_2) 교대토공수량_1) 대토공수량_밀주교내역2_진안교내역3_석수IC교수량산출서(기둥보강)" xfId="4016"/>
    <cellStyle name="_2) 교대토공수량_1) 대토공수량_밀주교내역2_진위교(수정)" xfId="4015"/>
    <cellStyle name="_2) 교대토공수량_1) 대토공수량_밀주교내역2_진위교(수정)_내성천교-수량산출서" xfId="4014"/>
    <cellStyle name="_2) 교대토공수량_1) 대토공수량_밀주교내역2_진위교(수정)_석수IC교수량산출서" xfId="4013"/>
    <cellStyle name="_2) 교대토공수량_1) 대토공수량_밀주교내역2_진위교(수정)_석수IC교수량산출서(기둥보강)" xfId="4012"/>
    <cellStyle name="_2) 교대토공수량_1) 대토공수량_밀주교내역2_진위교내역3" xfId="4011"/>
    <cellStyle name="_2) 교대토공수량_1) 대토공수량_밀주교내역2_진위교내역3_내성천교-수량산출서" xfId="4010"/>
    <cellStyle name="_2) 교대토공수량_1) 대토공수량_밀주교내역2_진위교내역3_석수IC교수량산출서" xfId="4009"/>
    <cellStyle name="_2) 교대토공수량_1) 대토공수량_밀주교내역2_진위교내역3_석수IC교수량산출서(기둥보강)" xfId="4008"/>
    <cellStyle name="_2) 교대토공수량_1) 대토공수량_석수IC교수량산출서" xfId="4007"/>
    <cellStyle name="_2) 교대토공수량_1) 대토공수량_석수IC교수량산출서(기둥보강)" xfId="4006"/>
    <cellStyle name="_2) 교대토공수량_1) 대토공수량_월곡제1 수로암거 일반수량" xfId="4005"/>
    <cellStyle name="_2) 교대토공수량_1) 대토공수량_진안교내역3" xfId="4004"/>
    <cellStyle name="_2) 교대토공수량_1) 대토공수량_진안교내역3_내성천교-수량산출서" xfId="4003"/>
    <cellStyle name="_2) 교대토공수량_1) 대토공수량_진안교내역3_석수IC교수량산출서" xfId="4002"/>
    <cellStyle name="_2) 교대토공수량_1) 대토공수량_진안교내역3_석수IC교수량산출서(기둥보강)" xfId="4001"/>
    <cellStyle name="_2) 교대토공수량_1.여주JCT6교" xfId="4000"/>
    <cellStyle name="_2) 교대토공수량_2.여주jc7교" xfId="3999"/>
    <cellStyle name="_2) 교대토공수량_4.4 환승통로 일반수량집계표" xfId="3998"/>
    <cellStyle name="_2) 교대토공수량_4.4 환승통로 일반수량집계표_노반 수량" xfId="3997"/>
    <cellStyle name="_2) 교대토공수량_4.4 환승통로 일반수량집계표_월곡제1 수로암거 일반수량" xfId="3996"/>
    <cellStyle name="_2) 교대토공수량_7.광석2교" xfId="3995"/>
    <cellStyle name="_2) 교대토공수량_7.광석2교(집계표)" xfId="3994"/>
    <cellStyle name="_2) 교대토공수량_내성천교-수량산출서" xfId="3993"/>
    <cellStyle name="_2) 교대토공수량_내역(최종수정)" xfId="3992"/>
    <cellStyle name="_2) 교대토공수량_내역(최종수정)_거모4교" xfId="3991"/>
    <cellStyle name="_2) 교대토공수량_내역(최종수정)_거모4교_내성천교-수량산출서" xfId="3990"/>
    <cellStyle name="_2) 교대토공수량_내역(최종수정)_거모4교_석수IC교수량산출서" xfId="3989"/>
    <cellStyle name="_2) 교대토공수량_내역(최종수정)_거모4교_석수IC교수량산출서(기둥보강)" xfId="3988"/>
    <cellStyle name="_2) 교대토공수량_내역(최종수정)_내성천교-수량산출서" xfId="3987"/>
    <cellStyle name="_2) 교대토공수량_내역(최종수정)_내역4" xfId="3986"/>
    <cellStyle name="_2) 교대토공수량_내역(최종수정)_내역4_내성천교-수량산출서" xfId="3985"/>
    <cellStyle name="_2) 교대토공수량_내역(최종수정)_내역4_석수IC교수량산출서" xfId="3984"/>
    <cellStyle name="_2) 교대토공수량_내역(최종수정)_내역4_석수IC교수량산출서(기둥보강)" xfId="3983"/>
    <cellStyle name="_2) 교대토공수량_내역(최종수정)_동명교" xfId="3982"/>
    <cellStyle name="_2) 교대토공수량_내역(최종수정)_동명교_내성천교-수량산출서" xfId="3981"/>
    <cellStyle name="_2) 교대토공수량_내역(최종수정)_동명교_석수IC교수량산출서" xfId="3980"/>
    <cellStyle name="_2) 교대토공수량_내역(최종수정)_동명교_석수IC교수량산출서(기둥보강)" xfId="3979"/>
    <cellStyle name="_2) 교대토공수량_내역(최종수정)_밀주교내역2" xfId="3978"/>
    <cellStyle name="_2) 교대토공수량_내역(최종수정)_밀주교내역2_내성천교-수량산출서" xfId="3977"/>
    <cellStyle name="_2) 교대토공수량_내역(최종수정)_밀주교내역2_석수IC교수량산출서" xfId="3976"/>
    <cellStyle name="_2) 교대토공수량_내역(최종수정)_밀주교내역2_석수IC교수량산출서(기둥보강)" xfId="3975"/>
    <cellStyle name="_2) 교대토공수량_내역(최종수정)_석수IC교수량산출서" xfId="3974"/>
    <cellStyle name="_2) 교대토공수량_내역(최종수정)_석수IC교수량산출서(기둥보강)" xfId="3973"/>
    <cellStyle name="_2) 교대토공수량_내역(최종수정)_소하교" xfId="3972"/>
    <cellStyle name="_2) 교대토공수량_내역(최종수정)_소하교_내성천교-수량산출서" xfId="3971"/>
    <cellStyle name="_2) 교대토공수량_내역(최종수정)_소하교_석수IC교수량산출서" xfId="3970"/>
    <cellStyle name="_2) 교대토공수량_내역(최종수정)_소하교_석수IC교수량산출서(기둥보강)" xfId="3969"/>
    <cellStyle name="_2) 교대토공수량_내역(최종수정)_소하교수량내역" xfId="3968"/>
    <cellStyle name="_2) 교대토공수량_내역(최종수정)_소하교수량내역_내성천교-수량산출서" xfId="3967"/>
    <cellStyle name="_2) 교대토공수량_내역(최종수정)_소하교수량내역_석수IC교수량산출서" xfId="3966"/>
    <cellStyle name="_2) 교대토공수량_내역(최종수정)_소하교수량내역_석수IC교수량산출서(기둥보강)" xfId="3965"/>
    <cellStyle name="_2) 교대토공수량_내역(최종수정)_진안교내역2" xfId="3964"/>
    <cellStyle name="_2) 교대토공수량_내역(최종수정)_진안교내역2_내성천교-수량산출서" xfId="3963"/>
    <cellStyle name="_2) 교대토공수량_내역(최종수정)_진안교내역2_석수IC교수량산출서" xfId="3962"/>
    <cellStyle name="_2) 교대토공수량_내역(최종수정)_진안교내역2_석수IC교수량산출서(기둥보강)" xfId="3961"/>
    <cellStyle name="_2) 교대토공수량_내역(최종수정)_진안교내역3" xfId="3960"/>
    <cellStyle name="_2) 교대토공수량_내역(최종수정)_진안교내역3_내성천교-수량산출서" xfId="3959"/>
    <cellStyle name="_2) 교대토공수량_내역(최종수정)_진안교내역3_석수IC교수량산출서" xfId="3039"/>
    <cellStyle name="_2) 교대토공수량_내역(최종수정)_진안교내역3_석수IC교수량산출서(기둥보강)" xfId="3038"/>
    <cellStyle name="_2) 교대토공수량_내역(최종수정)_진위교(수정)" xfId="3037"/>
    <cellStyle name="_2) 교대토공수량_내역(최종수정)_진위교(수정)_내성천교-수량산출서" xfId="3036"/>
    <cellStyle name="_2) 교대토공수량_내역(최종수정)_진위교(수정)_석수IC교수량산출서" xfId="3035"/>
    <cellStyle name="_2) 교대토공수량_내역(최종수정)_진위교(수정)_석수IC교수량산출서(기둥보강)" xfId="3958"/>
    <cellStyle name="_2) 교대토공수량_내역(최종수정)_진위교내역3" xfId="3957"/>
    <cellStyle name="_2) 교대토공수량_내역(최종수정)_진위교내역3_내성천교-수량산출서" xfId="3956"/>
    <cellStyle name="_2) 교대토공수량_내역(최종수정)_진위교내역3_석수IC교수량산출서" xfId="3955"/>
    <cellStyle name="_2) 교대토공수량_내역(최종수정)_진위교내역3_석수IC교수량산출서(기둥보강)" xfId="3954"/>
    <cellStyle name="_2) 교대토공수량_노반 수량" xfId="3953"/>
    <cellStyle name="_2) 교대토공수량_밀주교내역2" xfId="3952"/>
    <cellStyle name="_2) 교대토공수량_밀주교내역2_거모4교" xfId="3951"/>
    <cellStyle name="_2) 교대토공수량_밀주교내역2_거모4교_내성천교-수량산출서" xfId="3950"/>
    <cellStyle name="_2) 교대토공수량_밀주교내역2_거모4교_석수IC교수량산출서" xfId="3949"/>
    <cellStyle name="_2) 교대토공수량_밀주교내역2_거모4교_석수IC교수량산출서(기둥보강)" xfId="3948"/>
    <cellStyle name="_2) 교대토공수량_밀주교내역2_내성천교-수량산출서" xfId="3947"/>
    <cellStyle name="_2) 교대토공수량_밀주교내역2_내역4" xfId="3946"/>
    <cellStyle name="_2) 교대토공수량_밀주교내역2_내역4_내성천교-수량산출서" xfId="3945"/>
    <cellStyle name="_2) 교대토공수량_밀주교내역2_내역4_석수IC교수량산출서" xfId="3944"/>
    <cellStyle name="_2) 교대토공수량_밀주교내역2_내역4_석수IC교수량산출서(기둥보강)" xfId="3943"/>
    <cellStyle name="_2) 교대토공수량_밀주교내역2_동명교" xfId="3942"/>
    <cellStyle name="_2) 교대토공수량_밀주교내역2_동명교_내성천교-수량산출서" xfId="3941"/>
    <cellStyle name="_2) 교대토공수량_밀주교내역2_동명교_석수IC교수량산출서" xfId="3940"/>
    <cellStyle name="_2) 교대토공수량_밀주교내역2_동명교_석수IC교수량산출서(기둥보강)" xfId="3939"/>
    <cellStyle name="_2) 교대토공수량_밀주교내역2_석수IC교수량산출서" xfId="3938"/>
    <cellStyle name="_2) 교대토공수량_밀주교내역2_석수IC교수량산출서(기둥보강)" xfId="3937"/>
    <cellStyle name="_2) 교대토공수량_밀주교내역2_소하교" xfId="3936"/>
    <cellStyle name="_2) 교대토공수량_밀주교내역2_소하교_내성천교-수량산출서" xfId="3935"/>
    <cellStyle name="_2) 교대토공수량_밀주교내역2_소하교_석수IC교수량산출서" xfId="3934"/>
    <cellStyle name="_2) 교대토공수량_밀주교내역2_소하교_석수IC교수량산출서(기둥보강)" xfId="3933"/>
    <cellStyle name="_2) 교대토공수량_밀주교내역2_소하교수량내역" xfId="3932"/>
    <cellStyle name="_2) 교대토공수량_밀주교내역2_소하교수량내역_내성천교-수량산출서" xfId="3931"/>
    <cellStyle name="_2) 교대토공수량_밀주교내역2_소하교수량내역_석수IC교수량산출서" xfId="3930"/>
    <cellStyle name="_2) 교대토공수량_밀주교내역2_소하교수량내역_석수IC교수량산출서(기둥보강)" xfId="3929"/>
    <cellStyle name="_2) 교대토공수량_밀주교내역2_진안교내역3" xfId="3928"/>
    <cellStyle name="_2) 교대토공수량_밀주교내역2_진안교내역3_내성천교-수량산출서" xfId="3927"/>
    <cellStyle name="_2) 교대토공수량_밀주교내역2_진안교내역3_석수IC교수량산출서" xfId="3926"/>
    <cellStyle name="_2) 교대토공수량_밀주교내역2_진안교내역3_석수IC교수량산출서(기둥보강)" xfId="3925"/>
    <cellStyle name="_2) 교대토공수량_밀주교내역2_진위교(수정)" xfId="3924"/>
    <cellStyle name="_2) 교대토공수량_밀주교내역2_진위교(수정)_내성천교-수량산출서" xfId="3923"/>
    <cellStyle name="_2) 교대토공수량_밀주교내역2_진위교(수정)_석수IC교수량산출서" xfId="3922"/>
    <cellStyle name="_2) 교대토공수량_밀주교내역2_진위교(수정)_석수IC교수량산출서(기둥보강)" xfId="3921"/>
    <cellStyle name="_2) 교대토공수량_밀주교내역2_진위교내역3" xfId="3920"/>
    <cellStyle name="_2) 교대토공수량_밀주교내역2_진위교내역3_내성천교-수량산출서" xfId="3919"/>
    <cellStyle name="_2) 교대토공수량_밀주교내역2_진위교내역3_석수IC교수량산출서" xfId="3918"/>
    <cellStyle name="_2) 교대토공수량_밀주교내역2_진위교내역3_석수IC교수량산출서(기둥보강)" xfId="3917"/>
    <cellStyle name="_2) 교대토공수량_석수IC교수량산출서" xfId="3916"/>
    <cellStyle name="_2) 교대토공수량_석수IC교수량산출서(기둥보강)" xfId="3915"/>
    <cellStyle name="_2) 교대토공수량_월곡제1 수로암거 일반수량" xfId="3914"/>
    <cellStyle name="_2) 교대토공수량_진안교내역3" xfId="3913"/>
    <cellStyle name="_2) 교대토공수량_진안교내역3_내성천교-수량산출서" xfId="3912"/>
    <cellStyle name="_2) 교대토공수량_진안교내역3_석수IC교수량산출서" xfId="3911"/>
    <cellStyle name="_2) 교대토공수량_진안교내역3_석수IC교수량산출서(기둥보강)" xfId="3910"/>
    <cellStyle name="_2.0우수맨홀" xfId="3909"/>
    <cellStyle name="_2.0우수맨홀 2" xfId="27656"/>
    <cellStyle name="_2.0우수맨홀_Ⅷ.부대공" xfId="3908"/>
    <cellStyle name="_2.0우수맨홀_Ⅷ.부대공 2" xfId="27657"/>
    <cellStyle name="_2.0우수맨홀_Ⅷ.부대공(0408)" xfId="3907"/>
    <cellStyle name="_2.0우수맨홀_Ⅷ.부대공(0408) 2" xfId="27658"/>
    <cellStyle name="_2.0우수맨홀_Ⅷ.부대공(0408)_Ⅸ.공통단위수량(9-17-1)" xfId="3906"/>
    <cellStyle name="_2.0우수맨홀_Ⅷ.부대공(0408)_Ⅸ.공통단위수량(9-17-1) 2" xfId="27659"/>
    <cellStyle name="_2.0우수맨홀_Ⅷ.부대공(0408)_Ⅸ.공통단위수량(최종1)" xfId="3905"/>
    <cellStyle name="_2.0우수맨홀_Ⅷ.부대공(0408)_Ⅸ.공통단위수량(최종1) 2" xfId="27660"/>
    <cellStyle name="_2.0우수맨홀_Ⅷ.부대공(0421)" xfId="3904"/>
    <cellStyle name="_2.0우수맨홀_Ⅷ.부대공(0421) 2" xfId="27661"/>
    <cellStyle name="_2.0우수맨홀_Ⅷ.부대공(0421)_Ⅸ.공통단위수량(9-17-1)" xfId="3903"/>
    <cellStyle name="_2.0우수맨홀_Ⅷ.부대공(0421)_Ⅸ.공통단위수량(9-17-1) 2" xfId="27662"/>
    <cellStyle name="_2.0우수맨홀_Ⅷ.부대공(0421)_Ⅸ.공통단위수량(최종1)" xfId="3902"/>
    <cellStyle name="_2.0우수맨홀_Ⅷ.부대공(0421)_Ⅸ.공통단위수량(최종1) 2" xfId="27663"/>
    <cellStyle name="_2.0우수맨홀_Ⅷ.부대공_Ⅸ.공통단위수량(9-17-1)" xfId="3901"/>
    <cellStyle name="_2.0우수맨홀_Ⅷ.부대공_Ⅸ.공통단위수량(9-17-1) 2" xfId="27664"/>
    <cellStyle name="_2.0우수맨홀_Ⅷ.부대공_Ⅸ.공통단위수량(최종1)" xfId="3900"/>
    <cellStyle name="_2.0우수맨홀_Ⅷ.부대공_Ⅸ.공통단위수량(최종1) 2" xfId="27665"/>
    <cellStyle name="_2.0우수맨홀_Ⅸ.공통단위수량" xfId="3899"/>
    <cellStyle name="_2.0우수맨홀_Ⅸ.공통단위수량 2" xfId="27666"/>
    <cellStyle name="_2.0우수맨홀_Ⅸ.공통단위수량(0408)" xfId="3898"/>
    <cellStyle name="_2.0우수맨홀_Ⅸ.공통단위수량(0408) 2" xfId="27667"/>
    <cellStyle name="_2.0우수맨홀_Ⅸ.공통단위수량(304)" xfId="3897"/>
    <cellStyle name="_2.0우수맨홀_Ⅸ.공통단위수량(304) 2" xfId="27668"/>
    <cellStyle name="_2.0우수맨홀_Ⅸ.공통단위수량(9-17-1)" xfId="3896"/>
    <cellStyle name="_2.0우수맨홀_Ⅸ.공통단위수량(9-17-1) 2" xfId="27669"/>
    <cellStyle name="_2.0우수맨홀_Ⅸ.공통단위수량(최종1)" xfId="3895"/>
    <cellStyle name="_2.0우수맨홀_Ⅸ.공통단위수량(최종1) 2" xfId="27670"/>
    <cellStyle name="_2.0우수맨홀_Ⅸ.공통단위수량(최종이되길...)" xfId="3894"/>
    <cellStyle name="_2.0우수맨홀_Ⅸ.공통단위수량(최종이되길...) 2" xfId="27671"/>
    <cellStyle name="_2.0우수맨홀_가시설(최종)" xfId="3893"/>
    <cellStyle name="_2.0우수맨홀_가시설(최종) 2" xfId="27672"/>
    <cellStyle name="_2.0우수맨홀_가시설(최종)_Ⅸ.공통단위수량(9-17-1)" xfId="3892"/>
    <cellStyle name="_2.0우수맨홀_가시설(최종)_Ⅸ.공통단위수량(9-17-1) 2" xfId="27673"/>
    <cellStyle name="_2.0우수맨홀_가시설(최종)_Ⅸ.공통단위수량(최종1)" xfId="3891"/>
    <cellStyle name="_2.0우수맨홀_가시설(최종)_Ⅸ.공통단위수량(최종1) 2" xfId="27674"/>
    <cellStyle name="_2.0우수맨홀_가시설(최종0414)" xfId="3890"/>
    <cellStyle name="_2.0우수맨홀_가시설(최종0414) 2" xfId="27675"/>
    <cellStyle name="_2.0우수맨홀_가시설(최종0414)_Ⅸ.공통단위수량(9-17-1)" xfId="3889"/>
    <cellStyle name="_2.0우수맨홀_가시설(최종0414)_Ⅸ.공통단위수량(9-17-1) 2" xfId="27676"/>
    <cellStyle name="_2.0우수맨홀_가시설(최종0414)_Ⅸ.공통단위수량(최종1)" xfId="3888"/>
    <cellStyle name="_2.0우수맨홀_가시설(최종0414)_Ⅸ.공통단위수량(최종1) 2" xfId="27677"/>
    <cellStyle name="_2.0우수맨홀_단위수량(316)" xfId="3887"/>
    <cellStyle name="_2.0우수맨홀_단위수량(316) 2" xfId="27678"/>
    <cellStyle name="_2.0우수맨홀_사본 - Ⅸ.공통단위수량" xfId="3886"/>
    <cellStyle name="_2.0우수맨홀_사본 - Ⅸ.공통단위수량 2" xfId="27679"/>
    <cellStyle name="_2.여주jc7교" xfId="3885"/>
    <cellStyle name="_2.토공" xfId="3884"/>
    <cellStyle name="_2.토공 2" xfId="27680"/>
    <cellStyle name="_2.토공(송파자전거)" xfId="3883"/>
    <cellStyle name="_2.토공집계표" xfId="18"/>
    <cellStyle name="_200.토사제거(암거)" xfId="3882"/>
    <cellStyle name="_200.토사제거(암거) 2" xfId="27681"/>
    <cellStyle name="_2001년 왕성중기건설" xfId="3881"/>
    <cellStyle name="_2001년 왕성중기건설 2" xfId="27682"/>
    <cellStyle name="_2003예정공정(변경)" xfId="3880"/>
    <cellStyle name="_2004년 공원시설정비공사" xfId="19"/>
    <cellStyle name="_2004년설계" xfId="3879"/>
    <cellStyle name="_2004년설계 2" xfId="27683"/>
    <cellStyle name="_2005년 등산로 정비공사" xfId="20"/>
    <cellStyle name="_2006일반고가보수공사(1차설계변경)(1)" xfId="3878"/>
    <cellStyle name="_2006일반고가보수공사(1차설계변경)(1) 2" xfId="27684"/>
    <cellStyle name="_2006일반고가보수공사(1차설계변경)(1)(1)" xfId="3877"/>
    <cellStyle name="_2006일반고가보수공사(1차설계변경)(1)(1) 2" xfId="27685"/>
    <cellStyle name="_2007.02.06" xfId="3876"/>
    <cellStyle name="_2007년_M(1).S공법__일위대가표및특별시방서" xfId="3875"/>
    <cellStyle name="_2007년_M(1).S공법__일위대가표및특별시방서 2" xfId="27686"/>
    <cellStyle name="_2007년_SS-ET___일위대가" xfId="3874"/>
    <cellStyle name="_2007년_SS-ET___일위대가 2" xfId="27687"/>
    <cellStyle name="_21 봉림교-교대수량" xfId="3873"/>
    <cellStyle name="_21 봉림교-교대수량 2" xfId="27688"/>
    <cellStyle name="_2-2.깨기수량산출서1" xfId="3872"/>
    <cellStyle name="_2-2.깨기수량산출서1 2" xfId="27689"/>
    <cellStyle name="_22043282000_이포대교 차량방호울타리설치-02" xfId="3871"/>
    <cellStyle name="_22043282000_이포대교 차량방호울타리설치-02 2" xfId="27690"/>
    <cellStyle name="_2-3-2PIPE" xfId="3870"/>
    <cellStyle name="_2-3-2PIPE 2" xfId="27691"/>
    <cellStyle name="_2-4.상반기실적부문별요약" xfId="21"/>
    <cellStyle name="_2-4.상반기실적부문별요약 2" xfId="27692"/>
    <cellStyle name="_2-4.상반기실적부문별요약(표지및목차포함)" xfId="22"/>
    <cellStyle name="_2-4.상반기실적부문별요약(표지및목차포함) 2" xfId="27693"/>
    <cellStyle name="_2-4.상반기실적부문별요약(표지및목차포함)_1" xfId="23"/>
    <cellStyle name="_2-4.상반기실적부문별요약(표지및목차포함)_1 2" xfId="27694"/>
    <cellStyle name="_2-4.상반기실적부문별요약_1" xfId="24"/>
    <cellStyle name="_2-4.상반기실적부문별요약_1 2" xfId="27695"/>
    <cellStyle name="_2공구" xfId="3869"/>
    <cellStyle name="_2공구 2" xfId="27696"/>
    <cellStyle name="_2공구수량" xfId="3868"/>
    <cellStyle name="_2배수공(석교1리추가)" xfId="3867"/>
    <cellStyle name="_2배수공(석교1리추가) 2" xfId="27697"/>
    <cellStyle name="_2-수량산출" xfId="3866"/>
    <cellStyle name="_2-수량산출 2" xfId="27698"/>
    <cellStyle name="_2-오수공" xfId="3865"/>
    <cellStyle name="_2-오수공 2" xfId="27699"/>
    <cellStyle name="_2차설계변경확정" xfId="3864"/>
    <cellStyle name="_2차설계변경확정 2" xfId="27700"/>
    <cellStyle name="_3. 상도문1리" xfId="3863"/>
    <cellStyle name="_3. 상도문1리 2" xfId="27701"/>
    <cellStyle name="_3.05종배수관(상구)" xfId="3862"/>
    <cellStyle name="_3.05종배수관(상구) 2" xfId="27702"/>
    <cellStyle name="_3.0U형측구" xfId="3861"/>
    <cellStyle name="_3.0U형측구 2" xfId="27703"/>
    <cellStyle name="_3.0U형측구_Ⅷ.부대공" xfId="3860"/>
    <cellStyle name="_3.0U형측구_Ⅷ.부대공 2" xfId="27704"/>
    <cellStyle name="_3.0U형측구_Ⅷ.부대공(0408)" xfId="3859"/>
    <cellStyle name="_3.0U형측구_Ⅷ.부대공(0408) 2" xfId="27705"/>
    <cellStyle name="_3.0U형측구_Ⅷ.부대공(0408)_Ⅸ.공통단위수량(9-17-1)" xfId="3858"/>
    <cellStyle name="_3.0U형측구_Ⅷ.부대공(0408)_Ⅸ.공통단위수량(9-17-1) 2" xfId="27706"/>
    <cellStyle name="_3.0U형측구_Ⅷ.부대공(0408)_Ⅸ.공통단위수량(최종1)" xfId="3857"/>
    <cellStyle name="_3.0U형측구_Ⅷ.부대공(0408)_Ⅸ.공통단위수량(최종1) 2" xfId="27707"/>
    <cellStyle name="_3.0U형측구_Ⅷ.부대공(0421)" xfId="3856"/>
    <cellStyle name="_3.0U형측구_Ⅷ.부대공(0421) 2" xfId="27708"/>
    <cellStyle name="_3.0U형측구_Ⅷ.부대공(0421)_Ⅸ.공통단위수량(9-17-1)" xfId="3855"/>
    <cellStyle name="_3.0U형측구_Ⅷ.부대공(0421)_Ⅸ.공통단위수량(9-17-1) 2" xfId="27709"/>
    <cellStyle name="_3.0U형측구_Ⅷ.부대공(0421)_Ⅸ.공통단위수량(최종1)" xfId="3854"/>
    <cellStyle name="_3.0U형측구_Ⅷ.부대공(0421)_Ⅸ.공통단위수량(최종1) 2" xfId="27710"/>
    <cellStyle name="_3.0U형측구_Ⅷ.부대공_Ⅸ.공통단위수량(9-17-1)" xfId="3853"/>
    <cellStyle name="_3.0U형측구_Ⅷ.부대공_Ⅸ.공통단위수량(9-17-1) 2" xfId="27711"/>
    <cellStyle name="_3.0U형측구_Ⅷ.부대공_Ⅸ.공통단위수량(최종1)" xfId="3852"/>
    <cellStyle name="_3.0U형측구_Ⅷ.부대공_Ⅸ.공통단위수량(최종1) 2" xfId="27712"/>
    <cellStyle name="_3.0U형측구_Ⅸ.공통단위수량" xfId="3851"/>
    <cellStyle name="_3.0U형측구_Ⅸ.공통단위수량 2" xfId="27713"/>
    <cellStyle name="_3.0U형측구_Ⅸ.공통단위수량(0408)" xfId="3850"/>
    <cellStyle name="_3.0U형측구_Ⅸ.공통단위수량(0408) 2" xfId="27714"/>
    <cellStyle name="_3.0U형측구_Ⅸ.공통단위수량(304)" xfId="3849"/>
    <cellStyle name="_3.0U형측구_Ⅸ.공통단위수량(304) 2" xfId="27715"/>
    <cellStyle name="_3.0U형측구_Ⅸ.공통단위수량(9-17-1)" xfId="3848"/>
    <cellStyle name="_3.0U형측구_Ⅸ.공통단위수량(9-17-1) 2" xfId="27716"/>
    <cellStyle name="_3.0U형측구_Ⅸ.공통단위수량(최종1)" xfId="3847"/>
    <cellStyle name="_3.0U형측구_Ⅸ.공통단위수량(최종1) 2" xfId="27717"/>
    <cellStyle name="_3.0U형측구_Ⅸ.공통단위수량(최종이되길...)" xfId="3846"/>
    <cellStyle name="_3.0U형측구_Ⅸ.공통단위수량(최종이되길...) 2" xfId="27718"/>
    <cellStyle name="_3.0U형측구_가시설(최종)" xfId="3845"/>
    <cellStyle name="_3.0U형측구_가시설(최종) 2" xfId="27719"/>
    <cellStyle name="_3.0U형측구_가시설(최종)_Ⅸ.공통단위수량(9-17-1)" xfId="3844"/>
    <cellStyle name="_3.0U형측구_가시설(최종)_Ⅸ.공통단위수량(9-17-1) 2" xfId="27720"/>
    <cellStyle name="_3.0U형측구_가시설(최종)_Ⅸ.공통단위수량(최종1)" xfId="3843"/>
    <cellStyle name="_3.0U형측구_가시설(최종)_Ⅸ.공통단위수량(최종1) 2" xfId="27721"/>
    <cellStyle name="_3.0U형측구_가시설(최종0414)" xfId="3842"/>
    <cellStyle name="_3.0U형측구_가시설(최종0414) 2" xfId="27722"/>
    <cellStyle name="_3.0U형측구_가시설(최종0414)_Ⅸ.공통단위수량(9-17-1)" xfId="3841"/>
    <cellStyle name="_3.0U형측구_가시설(최종0414)_Ⅸ.공통단위수량(9-17-1) 2" xfId="27723"/>
    <cellStyle name="_3.0U형측구_가시설(최종0414)_Ⅸ.공통단위수량(최종1)" xfId="3840"/>
    <cellStyle name="_3.0U형측구_가시설(최종0414)_Ⅸ.공통단위수량(최종1) 2" xfId="27724"/>
    <cellStyle name="_3.0U형측구_단위수량(316)" xfId="3839"/>
    <cellStyle name="_3.0U형측구_단위수량(316) 2" xfId="27725"/>
    <cellStyle name="_3.0U형측구_사본 - Ⅸ.공통단위수량" xfId="3838"/>
    <cellStyle name="_3.0U형측구_사본 - Ⅸ.공통단위수량 2" xfId="27726"/>
    <cellStyle name="_3.3 우동역사 가시설 수량" xfId="3837"/>
    <cellStyle name="_3.3 우동역사 가시설 수량_노반 수량" xfId="3836"/>
    <cellStyle name="_3.3 우동역사 가시설 수량_월곡제1 수로암거 일반수량" xfId="3835"/>
    <cellStyle name="_3.관부설공" xfId="3834"/>
    <cellStyle name="_3.관부설공 2" xfId="27727"/>
    <cellStyle name="_3.교통안전시설공(목포남초등)" xfId="3833"/>
    <cellStyle name="_3.구조물공" xfId="3832"/>
    <cellStyle name="_3.구조물공 2" xfId="27728"/>
    <cellStyle name="_3.구조물공_00. 배수공자재총괄" xfId="3831"/>
    <cellStyle name="_3.구조물공_00. 배수공자재총괄 2" xfId="27729"/>
    <cellStyle name="_3.오수처리시설공" xfId="3830"/>
    <cellStyle name="_3.오수처리시설공 2" xfId="27730"/>
    <cellStyle name="_3.인구교-수량산출(PREFLEX)" xfId="3829"/>
    <cellStyle name="_3.인구교-수량산출(PREFLEX) 2" xfId="27731"/>
    <cellStyle name="_3.포장공" xfId="3828"/>
    <cellStyle name="_3.포장공 2" xfId="27732"/>
    <cellStyle name="_3-04포장공" xfId="3827"/>
    <cellStyle name="_3-04포장공 2" xfId="27733"/>
    <cellStyle name="_30-구조물공" xfId="3826"/>
    <cellStyle name="_30-구조물공 2" xfId="27734"/>
    <cellStyle name="_3공구" xfId="3825"/>
    <cellStyle name="_3공구 2" xfId="27735"/>
    <cellStyle name="_3공구(U형측구)" xfId="3824"/>
    <cellStyle name="_3-괴곡수로관" xfId="3823"/>
    <cellStyle name="_3-괴곡수로관 2" xfId="27736"/>
    <cellStyle name="_3-구조물공" xfId="3822"/>
    <cellStyle name="_3-구조물공 2" xfId="27737"/>
    <cellStyle name="_3-우수관로" xfId="3821"/>
    <cellStyle name="_3-우수관로 2" xfId="27738"/>
    <cellStyle name="_4.4 환승통로 일반수량집계표" xfId="3820"/>
    <cellStyle name="_4.4 환승통로 일반수량집계표_노반 수량" xfId="3819"/>
    <cellStyle name="_4.4 환승통로 일반수량집계표_월곡제1 수로암거 일반수량" xfId="3818"/>
    <cellStyle name="_4.시설물" xfId="25"/>
    <cellStyle name="_4.인구교-수량산출(슬래브)" xfId="3034"/>
    <cellStyle name="_4.인구교-수량산출(슬래브) 2" xfId="27739"/>
    <cellStyle name="_451-1콘팻칭(MDI)" xfId="3033"/>
    <cellStyle name="_451-1콘팻칭(MDI) 2" xfId="27740"/>
    <cellStyle name="_451-2.팻칭(초속경)" xfId="3032"/>
    <cellStyle name="_451-2.팻칭(초속경) 2" xfId="27741"/>
    <cellStyle name="_458-2.전단면보수" xfId="3031"/>
    <cellStyle name="_4공구" xfId="3030"/>
    <cellStyle name="_4공구 2" xfId="27742"/>
    <cellStyle name="_4공구-횡배수관" xfId="3029"/>
    <cellStyle name="_4공구-횡배수관 2" xfId="27743"/>
    <cellStyle name="_5) 맨홀공" xfId="3028"/>
    <cellStyle name="_5) 맨홀공 2" xfId="27744"/>
    <cellStyle name="_5.배수공" xfId="3027"/>
    <cellStyle name="_5.배수공 2" xfId="27745"/>
    <cellStyle name="_5.부대공" xfId="3026"/>
    <cellStyle name="_5.부대공 2" xfId="27746"/>
    <cellStyle name="_5.수목집계표1" xfId="26"/>
    <cellStyle name="_5.포장" xfId="27"/>
    <cellStyle name="_5.포장공" xfId="3025"/>
    <cellStyle name="_5.포장공 2" xfId="27747"/>
    <cellStyle name="_5_세륜세차시설" xfId="3024"/>
    <cellStyle name="_5_세륜세차시설 2" xfId="27748"/>
    <cellStyle name="_5E" xfId="3817"/>
    <cellStyle name="_5E(R)" xfId="3816"/>
    <cellStyle name="_5E(R)_가시설 길내기 수량산출" xfId="3815"/>
    <cellStyle name="_5E(R)_가시설 길내기 수량산출(수정)" xfId="3814"/>
    <cellStyle name="_5E(R)_가시설 길내기 수량산출(수정)_노반 수량" xfId="3813"/>
    <cellStyle name="_5E(R)_가시설 길내기 수량산출(수정)_월곡제1 수로암거 일반수량" xfId="3812"/>
    <cellStyle name="_5E(R)_가시설 길내기 수량산출_노반 수량" xfId="3811"/>
    <cellStyle name="_5E(R)_가시설 길내기 수량산출_월곡제1 수로암거 일반수량" xfId="3810"/>
    <cellStyle name="_5E(R)_가시설 본선 수량산출" xfId="3809"/>
    <cellStyle name="_5E(R)_가시설 본선 수량산출_노반 수량" xfId="3808"/>
    <cellStyle name="_5E(R)_가시설 본선 수량산출_월곡제1 수로암거 일반수량" xfId="3807"/>
    <cellStyle name="_5E(R)_노반 수량" xfId="3806"/>
    <cellStyle name="_5E(R)_월곡제1 수로암거 일반수량" xfId="3805"/>
    <cellStyle name="_5E_12E(측부형)" xfId="3804"/>
    <cellStyle name="_5E_12E(측부형)_가시설 길내기 수량산출" xfId="3803"/>
    <cellStyle name="_5E_12E(측부형)_가시설 길내기 수량산출(수정)" xfId="3802"/>
    <cellStyle name="_5E_12E(측부형)_가시설 길내기 수량산출(수정)_노반 수량" xfId="3801"/>
    <cellStyle name="_5E_12E(측부형)_가시설 길내기 수량산출(수정)_월곡제1 수로암거 일반수량" xfId="3800"/>
    <cellStyle name="_5E_12E(측부형)_가시설 길내기 수량산출_노반 수량" xfId="3799"/>
    <cellStyle name="_5E_12E(측부형)_가시설 길내기 수량산출_월곡제1 수로암거 일반수량" xfId="3798"/>
    <cellStyle name="_5E_12E(측부형)_가시설 본선 수량산출" xfId="3797"/>
    <cellStyle name="_5E_12E(측부형)_가시설 본선 수량산출_노반 수량" xfId="3796"/>
    <cellStyle name="_5E_12E(측부형)_가시설 본선 수량산출_월곡제1 수로암거 일반수량" xfId="3795"/>
    <cellStyle name="_5E_12E(측부형)_노반 수량" xfId="3794"/>
    <cellStyle name="_5E_12E(측부형)_월곡제1 수로암거 일반수량" xfId="3793"/>
    <cellStyle name="_5E_5E(R)" xfId="3792"/>
    <cellStyle name="_5E_5E(R)_가시설 길내기 수량산출" xfId="3791"/>
    <cellStyle name="_5E_5E(R)_가시설 길내기 수량산출(수정)" xfId="3790"/>
    <cellStyle name="_5E_5E(R)_가시설 길내기 수량산출(수정)_노반 수량" xfId="3789"/>
    <cellStyle name="_5E_5E(R)_가시설 길내기 수량산출(수정)_월곡제1 수로암거 일반수량" xfId="3788"/>
    <cellStyle name="_5E_5E(R)_가시설 길내기 수량산출_노반 수량" xfId="3787"/>
    <cellStyle name="_5E_5E(R)_가시설 길내기 수량산출_월곡제1 수로암거 일반수량" xfId="3786"/>
    <cellStyle name="_5E_5E(R)_가시설 본선 수량산출" xfId="3785"/>
    <cellStyle name="_5E_5E(R)_가시설 본선 수량산출_노반 수량" xfId="3784"/>
    <cellStyle name="_5E_5E(R)_가시설 본선 수량산출_월곡제1 수로암거 일반수량" xfId="3783"/>
    <cellStyle name="_5E_5E(R)_노반 수량" xfId="3782"/>
    <cellStyle name="_5E_5E(R)_월곡제1 수로암거 일반수량" xfId="3781"/>
    <cellStyle name="_5E_7S(0624)" xfId="3780"/>
    <cellStyle name="_5E_7S(0624)_가시설 길내기 수량산출" xfId="3779"/>
    <cellStyle name="_5E_7S(0624)_가시설 길내기 수량산출(수정)" xfId="3778"/>
    <cellStyle name="_5E_7S(0624)_가시설 길내기 수량산출(수정)_노반 수량" xfId="3777"/>
    <cellStyle name="_5E_7S(0624)_가시설 길내기 수량산출(수정)_월곡제1 수로암거 일반수량" xfId="3776"/>
    <cellStyle name="_5E_7S(0624)_가시설 길내기 수량산출_노반 수량" xfId="3775"/>
    <cellStyle name="_5E_7S(0624)_가시설 길내기 수량산출_월곡제1 수로암거 일반수량" xfId="3774"/>
    <cellStyle name="_5E_7S(0624)_가시설 본선 수량산출" xfId="3773"/>
    <cellStyle name="_5E_7S(0624)_가시설 본선 수량산출_노반 수량" xfId="3772"/>
    <cellStyle name="_5E_7S(0624)_가시설 본선 수량산출_월곡제1 수로암거 일반수량" xfId="3771"/>
    <cellStyle name="_5E_7S(0624)_노반 수량" xfId="3770"/>
    <cellStyle name="_5E_7S(0624)_월곡제1 수로암거 일반수량" xfId="3769"/>
    <cellStyle name="_5E_7S(0804)" xfId="3768"/>
    <cellStyle name="_5E_7S(0804)_가시설 길내기 수량산출" xfId="3767"/>
    <cellStyle name="_5E_7S(0804)_가시설 길내기 수량산출(수정)" xfId="3766"/>
    <cellStyle name="_5E_7S(0804)_가시설 길내기 수량산출(수정)_노반 수량" xfId="3765"/>
    <cellStyle name="_5E_7S(0804)_가시설 길내기 수량산출(수정)_월곡제1 수로암거 일반수량" xfId="3764"/>
    <cellStyle name="_5E_7S(0804)_가시설 길내기 수량산출_노반 수량" xfId="3763"/>
    <cellStyle name="_5E_7S(0804)_가시설 길내기 수량산출_월곡제1 수로암거 일반수량" xfId="3762"/>
    <cellStyle name="_5E_7S(0804)_가시설 본선 수량산출" xfId="3761"/>
    <cellStyle name="_5E_7S(0804)_가시설 본선 수량산출_노반 수량" xfId="3760"/>
    <cellStyle name="_5E_7S(0804)_가시설 본선 수량산출_월곡제1 수로암거 일반수량" xfId="3759"/>
    <cellStyle name="_5E_7S(0804)_노반 수량" xfId="3758"/>
    <cellStyle name="_5E_7S(0804)_월곡제1 수로암거 일반수량" xfId="3757"/>
    <cellStyle name="_5E_7S(최종)" xfId="3756"/>
    <cellStyle name="_5E_7S(최종)_9E(최종)" xfId="3755"/>
    <cellStyle name="_5E_7S(최종)_9E(최종)_가시설 길내기 수량산출" xfId="3754"/>
    <cellStyle name="_5E_7S(최종)_9E(최종)_가시설 길내기 수량산출(수정)" xfId="3753"/>
    <cellStyle name="_5E_7S(최종)_9E(최종)_가시설 길내기 수량산출(수정)_노반 수량" xfId="3752"/>
    <cellStyle name="_5E_7S(최종)_9E(최종)_가시설 길내기 수량산출(수정)_월곡제1 수로암거 일반수량" xfId="3751"/>
    <cellStyle name="_5E_7S(최종)_9E(최종)_가시설 길내기 수량산출_노반 수량" xfId="3750"/>
    <cellStyle name="_5E_7S(최종)_9E(최종)_가시설 길내기 수량산출_월곡제1 수로암거 일반수량" xfId="3749"/>
    <cellStyle name="_5E_7S(최종)_9E(최종)_가시설 본선 수량산출" xfId="3748"/>
    <cellStyle name="_5E_7S(최종)_9E(최종)_가시설 본선 수량산출_노반 수량" xfId="3747"/>
    <cellStyle name="_5E_7S(최종)_9E(최종)_가시설 본선 수량산출_월곡제1 수로암거 일반수량" xfId="3746"/>
    <cellStyle name="_5E_7S(최종)_9E(최종)_노반 수량" xfId="3745"/>
    <cellStyle name="_5E_7S(최종)_9E(최종)_월곡제1 수로암거 일반수량" xfId="3744"/>
    <cellStyle name="_5E_7S(최종)_가시설 길내기 수량산출" xfId="3743"/>
    <cellStyle name="_5E_7S(최종)_가시설 길내기 수량산출(수정)" xfId="3742"/>
    <cellStyle name="_5E_7S(최종)_가시설 길내기 수량산출(수정)_노반 수량" xfId="3741"/>
    <cellStyle name="_5E_7S(최종)_가시설 길내기 수량산출(수정)_월곡제1 수로암거 일반수량" xfId="3740"/>
    <cellStyle name="_5E_7S(최종)_가시설 길내기 수량산출_노반 수량" xfId="3739"/>
    <cellStyle name="_5E_7S(최종)_가시설 길내기 수량산출_월곡제1 수로암거 일반수량" xfId="3738"/>
    <cellStyle name="_5E_7S(최종)_가시설 본선 수량산출" xfId="3737"/>
    <cellStyle name="_5E_7S(최종)_가시설 본선 수량산출_노반 수량" xfId="3736"/>
    <cellStyle name="_5E_7S(최종)_가시설 본선 수량산출_월곡제1 수로암거 일반수량" xfId="3735"/>
    <cellStyle name="_5E_7S(최종)_노반 수량" xfId="3734"/>
    <cellStyle name="_5E_7S(최종)_월곡제1 수로암거 일반수량" xfId="3733"/>
    <cellStyle name="_5E_9E(최종)" xfId="3732"/>
    <cellStyle name="_5E_9E(최종)_가시설 길내기 수량산출" xfId="3731"/>
    <cellStyle name="_5E_9E(최종)_가시설 길내기 수량산출(수정)" xfId="3730"/>
    <cellStyle name="_5E_9E(최종)_가시설 길내기 수량산출(수정)_노반 수량" xfId="3729"/>
    <cellStyle name="_5E_9E(최종)_가시설 길내기 수량산출(수정)_월곡제1 수로암거 일반수량" xfId="3728"/>
    <cellStyle name="_5E_9E(최종)_가시설 길내기 수량산출_노반 수량" xfId="3727"/>
    <cellStyle name="_5E_9E(최종)_가시설 길내기 수량산출_월곡제1 수로암거 일반수량" xfId="3726"/>
    <cellStyle name="_5E_9E(최종)_가시설 본선 수량산출" xfId="3725"/>
    <cellStyle name="_5E_9E(최종)_가시설 본선 수량산출_노반 수량" xfId="3724"/>
    <cellStyle name="_5E_9E(최종)_가시설 본선 수량산출_월곡제1 수로암거 일반수량" xfId="3723"/>
    <cellStyle name="_5E_9E(최종)_노반 수량" xfId="3722"/>
    <cellStyle name="_5E_9E(최종)_월곡제1 수로암거 일반수량" xfId="3721"/>
    <cellStyle name="_5E_T6(최종)" xfId="3720"/>
    <cellStyle name="_5E_T6(최종)_가시설 길내기 수량산출" xfId="3719"/>
    <cellStyle name="_5E_T6(최종)_가시설 길내기 수량산출(수정)" xfId="3718"/>
    <cellStyle name="_5E_T6(최종)_가시설 길내기 수량산출(수정)_노반 수량" xfId="3717"/>
    <cellStyle name="_5E_T6(최종)_가시설 길내기 수량산출(수정)_월곡제1 수로암거 일반수량" xfId="3716"/>
    <cellStyle name="_5E_T6(최종)_가시설 길내기 수량산출_노반 수량" xfId="3715"/>
    <cellStyle name="_5E_T6(최종)_가시설 길내기 수량산출_월곡제1 수로암거 일반수량" xfId="3714"/>
    <cellStyle name="_5E_T6(최종)_가시설 본선 수량산출" xfId="3713"/>
    <cellStyle name="_5E_T6(최종)_가시설 본선 수량산출_노반 수량" xfId="3712"/>
    <cellStyle name="_5E_T6(최종)_가시설 본선 수량산출_월곡제1 수로암거 일반수량" xfId="3711"/>
    <cellStyle name="_5E_T6(최종)_노반 수량" xfId="3710"/>
    <cellStyle name="_5E_T6(최종)_월곡제1 수로암거 일반수량" xfId="3709"/>
    <cellStyle name="_5E_가시설 길내기 수량산출" xfId="3708"/>
    <cellStyle name="_5E_가시설 길내기 수량산출(수정)" xfId="3707"/>
    <cellStyle name="_5E_가시설 길내기 수량산출(수정)_노반 수량" xfId="3706"/>
    <cellStyle name="_5E_가시설 길내기 수량산출(수정)_월곡제1 수로암거 일반수량" xfId="3705"/>
    <cellStyle name="_5E_가시설 길내기 수량산출_노반 수량" xfId="3704"/>
    <cellStyle name="_5E_가시설 길내기 수량산출_월곡제1 수로암거 일반수량" xfId="3703"/>
    <cellStyle name="_5E_가시설 본선 수량산출" xfId="3702"/>
    <cellStyle name="_5E_가시설 본선 수량산출_노반 수량" xfId="3701"/>
    <cellStyle name="_5E_가시설 본선 수량산출_월곡제1 수로암거 일반수량" xfId="3700"/>
    <cellStyle name="_5E_노반 수량" xfId="3699"/>
    <cellStyle name="_5E_월곡제1 수로암거 일반수량" xfId="3698"/>
    <cellStyle name="_5E_환기구10S(0801)" xfId="3697"/>
    <cellStyle name="_5E_환기구10S(0801)_가시설 길내기 수량산출" xfId="3696"/>
    <cellStyle name="_5E_환기구10S(0801)_가시설 길내기 수량산출(수정)" xfId="3695"/>
    <cellStyle name="_5E_환기구10S(0801)_가시설 길내기 수량산출(수정)_노반 수량" xfId="3694"/>
    <cellStyle name="_5E_환기구10S(0801)_가시설 길내기 수량산출(수정)_월곡제1 수로암거 일반수량" xfId="3693"/>
    <cellStyle name="_5E_환기구10S(0801)_가시설 길내기 수량산출_노반 수량" xfId="3692"/>
    <cellStyle name="_5E_환기구10S(0801)_가시설 길내기 수량산출_월곡제1 수로암거 일반수량" xfId="3691"/>
    <cellStyle name="_5E_환기구10S(0801)_가시설 본선 수량산출" xfId="3690"/>
    <cellStyle name="_5E_환기구10S(0801)_가시설 본선 수량산출_노반 수량" xfId="3689"/>
    <cellStyle name="_5E_환기구10S(0801)_가시설 본선 수량산출_월곡제1 수로암거 일반수량" xfId="3688"/>
    <cellStyle name="_5E_환기구10S(0801)_노반 수량" xfId="3687"/>
    <cellStyle name="_5E_환기구10S(0801)_월곡제1 수로암거 일반수량" xfId="3686"/>
    <cellStyle name="_5E_환기구10S(최종)" xfId="3685"/>
    <cellStyle name="_5E_환기구10S(최종)_가시설 길내기 수량산출" xfId="3684"/>
    <cellStyle name="_5E_환기구10S(최종)_가시설 길내기 수량산출(수정)" xfId="3683"/>
    <cellStyle name="_5E_환기구10S(최종)_가시설 길내기 수량산출(수정)_노반 수량" xfId="3682"/>
    <cellStyle name="_5E_환기구10S(최종)_가시설 길내기 수량산출(수정)_월곡제1 수로암거 일반수량" xfId="3681"/>
    <cellStyle name="_5E_환기구10S(최종)_가시설 길내기 수량산출_노반 수량" xfId="3680"/>
    <cellStyle name="_5E_환기구10S(최종)_가시설 길내기 수량산출_월곡제1 수로암거 일반수량" xfId="3679"/>
    <cellStyle name="_5E_환기구10S(최종)_가시설 본선 수량산출" xfId="3678"/>
    <cellStyle name="_5E_환기구10S(최종)_가시설 본선 수량산출_노반 수량" xfId="3677"/>
    <cellStyle name="_5E_환기구10S(최종)_가시설 본선 수량산출_월곡제1 수로암거 일반수량" xfId="3676"/>
    <cellStyle name="_5E_환기구10S(최종)_노반 수량" xfId="3675"/>
    <cellStyle name="_5E_환기구10S(최종)_월곡제1 수로암거 일반수량" xfId="3674"/>
    <cellStyle name="_5E_환기구11E" xfId="3673"/>
    <cellStyle name="_5E_환기구11E(0503)" xfId="3672"/>
    <cellStyle name="_5E_환기구11E(0503)_가시설 길내기 수량산출" xfId="3671"/>
    <cellStyle name="_5E_환기구11E(0503)_가시설 길내기 수량산출(수정)" xfId="3670"/>
    <cellStyle name="_5E_환기구11E(0503)_가시설 길내기 수량산출(수정)_노반 수량" xfId="3669"/>
    <cellStyle name="_5E_환기구11E(0503)_가시설 길내기 수량산출(수정)_월곡제1 수로암거 일반수량" xfId="3668"/>
    <cellStyle name="_5E_환기구11E(0503)_가시설 길내기 수량산출_노반 수량" xfId="3667"/>
    <cellStyle name="_5E_환기구11E(0503)_가시설 길내기 수량산출_월곡제1 수로암거 일반수량" xfId="3666"/>
    <cellStyle name="_5E_환기구11E(0503)_가시설 본선 수량산출" xfId="3665"/>
    <cellStyle name="_5E_환기구11E(0503)_가시설 본선 수량산출_노반 수량" xfId="3664"/>
    <cellStyle name="_5E_환기구11E(0503)_가시설 본선 수량산출_월곡제1 수로암거 일반수량" xfId="3663"/>
    <cellStyle name="_5E_환기구11E(0503)_노반 수량" xfId="3662"/>
    <cellStyle name="_5E_환기구11E(0503)_월곡제1 수로암거 일반수량" xfId="3661"/>
    <cellStyle name="_5E_환기구11E(0624)" xfId="3660"/>
    <cellStyle name="_5E_환기구11E(0624)_가시설 길내기 수량산출" xfId="3659"/>
    <cellStyle name="_5E_환기구11E(0624)_가시설 길내기 수량산출(수정)" xfId="3658"/>
    <cellStyle name="_5E_환기구11E(0624)_가시설 길내기 수량산출(수정)_노반 수량" xfId="3657"/>
    <cellStyle name="_5E_환기구11E(0624)_가시설 길내기 수량산출(수정)_월곡제1 수로암거 일반수량" xfId="3656"/>
    <cellStyle name="_5E_환기구11E(0624)_가시설 길내기 수량산출_노반 수량" xfId="3655"/>
    <cellStyle name="_5E_환기구11E(0624)_가시설 길내기 수량산출_월곡제1 수로암거 일반수량" xfId="3654"/>
    <cellStyle name="_5E_환기구11E(0624)_가시설 본선 수량산출" xfId="3653"/>
    <cellStyle name="_5E_환기구11E(0624)_가시설 본선 수량산출_노반 수량" xfId="3652"/>
    <cellStyle name="_5E_환기구11E(0624)_가시설 본선 수량산출_월곡제1 수로암거 일반수량" xfId="3651"/>
    <cellStyle name="_5E_환기구11E(0624)_노반 수량" xfId="3650"/>
    <cellStyle name="_5E_환기구11E(0624)_월곡제1 수로암거 일반수량" xfId="3649"/>
    <cellStyle name="_5E_환기구11E(거더철근량수정)" xfId="3648"/>
    <cellStyle name="_5E_환기구11E(거더철근량수정)_가시설 길내기 수량산출" xfId="3647"/>
    <cellStyle name="_5E_환기구11E(거더철근량수정)_가시설 길내기 수량산출(수정)" xfId="3646"/>
    <cellStyle name="_5E_환기구11E(거더철근량수정)_가시설 길내기 수량산출(수정)_노반 수량" xfId="3645"/>
    <cellStyle name="_5E_환기구11E(거더철근량수정)_가시설 길내기 수량산출(수정)_월곡제1 수로암거 일반수량" xfId="3644"/>
    <cellStyle name="_5E_환기구11E(거더철근량수정)_가시설 길내기 수량산출_노반 수량" xfId="3643"/>
    <cellStyle name="_5E_환기구11E(거더철근량수정)_가시설 길내기 수량산출_월곡제1 수로암거 일반수량" xfId="3642"/>
    <cellStyle name="_5E_환기구11E(거더철근량수정)_가시설 본선 수량산출" xfId="3641"/>
    <cellStyle name="_5E_환기구11E(거더철근량수정)_가시설 본선 수량산출_노반 수량" xfId="3640"/>
    <cellStyle name="_5E_환기구11E(거더철근량수정)_가시설 본선 수량산출_월곡제1 수로암거 일반수량" xfId="3639"/>
    <cellStyle name="_5E_환기구11E(거더철근량수정)_노반 수량" xfId="3638"/>
    <cellStyle name="_5E_환기구11E(거더철근량수정)_월곡제1 수로암거 일반수량" xfId="3637"/>
    <cellStyle name="_5E_환기구11E_가시설 길내기 수량산출" xfId="3636"/>
    <cellStyle name="_5E_환기구11E_가시설 길내기 수량산출(수정)" xfId="3635"/>
    <cellStyle name="_5E_환기구11E_가시설 길내기 수량산출(수정)_노반 수량" xfId="3634"/>
    <cellStyle name="_5E_환기구11E_가시설 길내기 수량산출(수정)_월곡제1 수로암거 일반수량" xfId="3633"/>
    <cellStyle name="_5E_환기구11E_가시설 길내기 수량산출_노반 수량" xfId="3632"/>
    <cellStyle name="_5E_환기구11E_가시설 길내기 수량산출_월곡제1 수로암거 일반수량" xfId="3631"/>
    <cellStyle name="_5E_환기구11E_가시설 본선 수량산출" xfId="3630"/>
    <cellStyle name="_5E_환기구11E_가시설 본선 수량산출_노반 수량" xfId="3629"/>
    <cellStyle name="_5E_환기구11E_가시설 본선 수량산출_월곡제1 수로암거 일반수량" xfId="3628"/>
    <cellStyle name="_5E_환기구11E_노반 수량" xfId="3627"/>
    <cellStyle name="_5E_환기구11E_월곡제1 수로암거 일반수량" xfId="3626"/>
    <cellStyle name="_5E_환기구6E(A)(0701)" xfId="3625"/>
    <cellStyle name="_5E_환기구6E(A)(0701)_가시설 길내기 수량산출" xfId="3624"/>
    <cellStyle name="_5E_환기구6E(A)(0701)_가시설 길내기 수량산출(수정)" xfId="3623"/>
    <cellStyle name="_5E_환기구6E(A)(0701)_가시설 길내기 수량산출(수정)_노반 수량" xfId="3622"/>
    <cellStyle name="_5E_환기구6E(A)(0701)_가시설 길내기 수량산출(수정)_월곡제1 수로암거 일반수량" xfId="3621"/>
    <cellStyle name="_5E_환기구6E(A)(0701)_가시설 길내기 수량산출_노반 수량" xfId="3023"/>
    <cellStyle name="_5E_환기구6E(A)(0701)_가시설 길내기 수량산출_월곡제1 수로암거 일반수량" xfId="3022"/>
    <cellStyle name="_5E_환기구6E(A)(0701)_가시설 본선 수량산출" xfId="3021"/>
    <cellStyle name="_5E_환기구6E(A)(0701)_가시설 본선 수량산출_노반 수량" xfId="3020"/>
    <cellStyle name="_5E_환기구6E(A)(0701)_가시설 본선 수량산출_월곡제1 수로암거 일반수량" xfId="3019"/>
    <cellStyle name="_5E_환기구6E(A)(0701)_노반 수량" xfId="3620"/>
    <cellStyle name="_5E_환기구6E(A)(0701)_월곡제1 수로암거 일반수량" xfId="3619"/>
    <cellStyle name="_5E_환기구6E(B)-최종" xfId="3618"/>
    <cellStyle name="_5E_환기구6E(B)-최종_가시설 길내기 수량산출" xfId="3617"/>
    <cellStyle name="_5E_환기구6E(B)-최종_가시설 길내기 수량산출(수정)" xfId="3616"/>
    <cellStyle name="_5E_환기구6E(B)-최종_가시설 길내기 수량산출(수정)_노반 수량" xfId="3615"/>
    <cellStyle name="_5E_환기구6E(B)-최종_가시설 길내기 수량산출(수정)_월곡제1 수로암거 일반수량" xfId="3614"/>
    <cellStyle name="_5E_환기구6E(B)-최종_가시설 길내기 수량산출_노반 수량" xfId="3613"/>
    <cellStyle name="_5E_환기구6E(B)-최종_가시설 길내기 수량산출_월곡제1 수로암거 일반수량" xfId="3612"/>
    <cellStyle name="_5E_환기구6E(B)-최종_가시설 본선 수량산출" xfId="3611"/>
    <cellStyle name="_5E_환기구6E(B)-최종_가시설 본선 수량산출_노반 수량" xfId="3610"/>
    <cellStyle name="_5E_환기구6E(B)-최종_가시설 본선 수량산출_월곡제1 수로암거 일반수량" xfId="3609"/>
    <cellStyle name="_5E_환기구6E(B)-최종_노반 수량" xfId="3608"/>
    <cellStyle name="_5E_환기구6E(B)-최종_월곡제1 수로암거 일반수량" xfId="3607"/>
    <cellStyle name="_5E_환기구6E(B)-최종1" xfId="3606"/>
    <cellStyle name="_5E_환기구6E(B)-최종1_가시설 길내기 수량산출" xfId="3605"/>
    <cellStyle name="_5E_환기구6E(B)-최종1_가시설 길내기 수량산출(수정)" xfId="3604"/>
    <cellStyle name="_5E_환기구6E(B)-최종1_가시설 길내기 수량산출(수정)_노반 수량" xfId="3603"/>
    <cellStyle name="_5E_환기구6E(B)-최종1_가시설 길내기 수량산출(수정)_월곡제1 수로암거 일반수량" xfId="3602"/>
    <cellStyle name="_5E_환기구6E(B)-최종1_가시설 길내기 수량산출_노반 수량" xfId="3601"/>
    <cellStyle name="_5E_환기구6E(B)-최종1_가시설 길내기 수량산출_월곡제1 수로암거 일반수량" xfId="3600"/>
    <cellStyle name="_5E_환기구6E(B)-최종1_가시설 본선 수량산출" xfId="3599"/>
    <cellStyle name="_5E_환기구6E(B)-최종1_가시설 본선 수량산출_노반 수량" xfId="3598"/>
    <cellStyle name="_5E_환기구6E(B)-최종1_가시설 본선 수량산출_월곡제1 수로암거 일반수량" xfId="3597"/>
    <cellStyle name="_5E_환기구6E(B)-최종1_노반 수량" xfId="3596"/>
    <cellStyle name="_5E_환기구6E(B)-최종1_월곡제1 수로암거 일반수량" xfId="3595"/>
    <cellStyle name="_6.5 지장물보호공" xfId="3594"/>
    <cellStyle name="_6.5 지장물보호공 2" xfId="27749"/>
    <cellStyle name="_6.6 부대공-기존시설철거공" xfId="3593"/>
    <cellStyle name="_6.6 부대공-기존시설철거공 2" xfId="27750"/>
    <cellStyle name="_6.부대공" xfId="3592"/>
    <cellStyle name="_6.부대공 2" xfId="27751"/>
    <cellStyle name="_6.부대공(송파자전거)" xfId="3591"/>
    <cellStyle name="_62블럭부대공(최종)" xfId="3590"/>
    <cellStyle name="_62블럭부대공(최종) 2" xfId="27752"/>
    <cellStyle name="_6M" xfId="28"/>
    <cellStyle name="_6M-1" xfId="29"/>
    <cellStyle name="_6M목교" xfId="30"/>
    <cellStyle name="_7.1철근량산정" xfId="3589"/>
    <cellStyle name="_7.1철근량산정_가시설 길내기 수량산출" xfId="3588"/>
    <cellStyle name="_7.1철근량산정_가시설 길내기 수량산출(수정)" xfId="3587"/>
    <cellStyle name="_7.1철근량산정_가시설 길내기 수량산출(수정)_노반 수량" xfId="3586"/>
    <cellStyle name="_7.1철근량산정_가시설 길내기 수량산출(수정)_월곡제1 수로암거 일반수량" xfId="3585"/>
    <cellStyle name="_7.1철근량산정_가시설 길내기 수량산출_노반 수량" xfId="3584"/>
    <cellStyle name="_7.1철근량산정_가시설 길내기 수량산출_월곡제1 수로암거 일반수량" xfId="3583"/>
    <cellStyle name="_7.1철근량산정_가시설 본선 수량산출" xfId="3582"/>
    <cellStyle name="_7.1철근량산정_가시설 본선 수량산출_노반 수량" xfId="3581"/>
    <cellStyle name="_7.1철근량산정_가시설 본선 수량산출_월곡제1 수로암거 일반수량" xfId="3580"/>
    <cellStyle name="_7.1철근량산정_노반 수량" xfId="3579"/>
    <cellStyle name="_7.1철근량산정_월곡제1 수로암거 일반수량" xfId="3578"/>
    <cellStyle name="_7.2철근량산정및사용성검토" xfId="3577"/>
    <cellStyle name="_7.2철근량산정및사용성검토_가시설 길내기 수량산출" xfId="3576"/>
    <cellStyle name="_7.2철근량산정및사용성검토_가시설 길내기 수량산출(수정)" xfId="3575"/>
    <cellStyle name="_7.2철근량산정및사용성검토_가시설 길내기 수량산출(수정)_노반 수량" xfId="3574"/>
    <cellStyle name="_7.2철근량산정및사용성검토_가시설 길내기 수량산출(수정)_월곡제1 수로암거 일반수량" xfId="3573"/>
    <cellStyle name="_7.2철근량산정및사용성검토_가시설 길내기 수량산출_노반 수량" xfId="3572"/>
    <cellStyle name="_7.2철근량산정및사용성검토_가시설 길내기 수량산출_월곡제1 수로암거 일반수량" xfId="3571"/>
    <cellStyle name="_7.2철근량산정및사용성검토_가시설 본선 수량산출" xfId="3570"/>
    <cellStyle name="_7.2철근량산정및사용성검토_가시설 본선 수량산출_노반 수량" xfId="3569"/>
    <cellStyle name="_7.2철근량산정및사용성검토_가시설 본선 수량산출_월곡제1 수로암거 일반수량" xfId="3568"/>
    <cellStyle name="_7.2철근량산정및사용성검토_노반 수량" xfId="3567"/>
    <cellStyle name="_7.2철근량산정및사용성검토_월곡제1 수로암거 일반수량" xfId="3566"/>
    <cellStyle name="_7.광석2교" xfId="3565"/>
    <cellStyle name="_7.광석2교(집계표)" xfId="3564"/>
    <cellStyle name="_7.포장공(장애인유도블럭참고)" xfId="3563"/>
    <cellStyle name="_7.포장공(장애인유도블럭참고) 2" xfId="27753"/>
    <cellStyle name="_7S" xfId="3562"/>
    <cellStyle name="_7S(0624)" xfId="3561"/>
    <cellStyle name="_7S(0624)_가시설 길내기 수량산출" xfId="3560"/>
    <cellStyle name="_7S(0624)_가시설 길내기 수량산출(수정)" xfId="3559"/>
    <cellStyle name="_7S(0624)_가시설 길내기 수량산출(수정)_노반 수량" xfId="3558"/>
    <cellStyle name="_7S(0624)_가시설 길내기 수량산출(수정)_월곡제1 수로암거 일반수량" xfId="3557"/>
    <cellStyle name="_7S(0624)_가시설 길내기 수량산출_노반 수량" xfId="3556"/>
    <cellStyle name="_7S(0624)_가시설 길내기 수량산출_월곡제1 수로암거 일반수량" xfId="3555"/>
    <cellStyle name="_7S(0624)_가시설 본선 수량산출" xfId="3554"/>
    <cellStyle name="_7S(0624)_가시설 본선 수량산출_노반 수량" xfId="3553"/>
    <cellStyle name="_7S(0624)_가시설 본선 수량산출_월곡제1 수로암거 일반수량" xfId="3552"/>
    <cellStyle name="_7S(0624)_노반 수량" xfId="3551"/>
    <cellStyle name="_7S(0624)_월곡제1 수로암거 일반수량" xfId="3550"/>
    <cellStyle name="_7S(0804)" xfId="3549"/>
    <cellStyle name="_7S(0804)_가시설 길내기 수량산출" xfId="3548"/>
    <cellStyle name="_7S(0804)_가시설 길내기 수량산출(수정)" xfId="3547"/>
    <cellStyle name="_7S(0804)_가시설 길내기 수량산출(수정)_노반 수량" xfId="3546"/>
    <cellStyle name="_7S(0804)_가시설 길내기 수량산출(수정)_월곡제1 수로암거 일반수량" xfId="3545"/>
    <cellStyle name="_7S(0804)_가시설 길내기 수량산출_노반 수량" xfId="3544"/>
    <cellStyle name="_7S(0804)_가시설 길내기 수량산출_월곡제1 수로암거 일반수량" xfId="3543"/>
    <cellStyle name="_7S(0804)_가시설 본선 수량산출" xfId="3542"/>
    <cellStyle name="_7S(0804)_가시설 본선 수량산출_노반 수량" xfId="3541"/>
    <cellStyle name="_7S(0804)_가시설 본선 수량산출_월곡제1 수로암거 일반수량" xfId="3540"/>
    <cellStyle name="_7S(0804)_노반 수량" xfId="3539"/>
    <cellStyle name="_7S(0804)_월곡제1 수로암거 일반수량" xfId="3538"/>
    <cellStyle name="_7S(최종)" xfId="3537"/>
    <cellStyle name="_7S(최종)_9E(최종)" xfId="3536"/>
    <cellStyle name="_7S(최종)_9E(최종)_가시설 길내기 수량산출" xfId="3535"/>
    <cellStyle name="_7S(최종)_9E(최종)_가시설 길내기 수량산출(수정)" xfId="3534"/>
    <cellStyle name="_7S(최종)_9E(최종)_가시설 길내기 수량산출(수정)_노반 수량" xfId="3533"/>
    <cellStyle name="_7S(최종)_9E(최종)_가시설 길내기 수량산출(수정)_월곡제1 수로암거 일반수량" xfId="3532"/>
    <cellStyle name="_7S(최종)_9E(최종)_가시설 길내기 수량산출_노반 수량" xfId="3531"/>
    <cellStyle name="_7S(최종)_9E(최종)_가시설 길내기 수량산출_월곡제1 수로암거 일반수량" xfId="3530"/>
    <cellStyle name="_7S(최종)_9E(최종)_가시설 본선 수량산출" xfId="3529"/>
    <cellStyle name="_7S(최종)_9E(최종)_가시설 본선 수량산출_노반 수량" xfId="3528"/>
    <cellStyle name="_7S(최종)_9E(최종)_가시설 본선 수량산출_월곡제1 수로암거 일반수량" xfId="3527"/>
    <cellStyle name="_7S(최종)_9E(최종)_노반 수량" xfId="3526"/>
    <cellStyle name="_7S(최종)_9E(최종)_월곡제1 수로암거 일반수량" xfId="3525"/>
    <cellStyle name="_7S(최종)_가시설 길내기 수량산출" xfId="3524"/>
    <cellStyle name="_7S(최종)_가시설 길내기 수량산출(수정)" xfId="3523"/>
    <cellStyle name="_7S(최종)_가시설 길내기 수량산출(수정)_노반 수량" xfId="3522"/>
    <cellStyle name="_7S(최종)_가시설 길내기 수량산출(수정)_월곡제1 수로암거 일반수량" xfId="3521"/>
    <cellStyle name="_7S(최종)_가시설 길내기 수량산출_노반 수량" xfId="3520"/>
    <cellStyle name="_7S(최종)_가시설 길내기 수량산출_월곡제1 수로암거 일반수량" xfId="3519"/>
    <cellStyle name="_7S(최종)_가시설 본선 수량산출" xfId="3518"/>
    <cellStyle name="_7S(최종)_가시설 본선 수량산출_노반 수량" xfId="3517"/>
    <cellStyle name="_7S(최종)_가시설 본선 수량산출_월곡제1 수로암거 일반수량" xfId="3516"/>
    <cellStyle name="_7S(최종)_노반 수량" xfId="3515"/>
    <cellStyle name="_7S(최종)_월곡제1 수로암거 일반수량" xfId="3514"/>
    <cellStyle name="_7S_12E(측부형)" xfId="3513"/>
    <cellStyle name="_7S_12E(측부형)_가시설 길내기 수량산출" xfId="3512"/>
    <cellStyle name="_7S_12E(측부형)_가시설 길내기 수량산출(수정)" xfId="3511"/>
    <cellStyle name="_7S_12E(측부형)_가시설 길내기 수량산출(수정)_노반 수량" xfId="3510"/>
    <cellStyle name="_7S_12E(측부형)_가시설 길내기 수량산출(수정)_월곡제1 수로암거 일반수량" xfId="3509"/>
    <cellStyle name="_7S_12E(측부형)_가시설 길내기 수량산출_노반 수량" xfId="3508"/>
    <cellStyle name="_7S_12E(측부형)_가시설 길내기 수량산출_월곡제1 수로암거 일반수량" xfId="3507"/>
    <cellStyle name="_7S_12E(측부형)_가시설 본선 수량산출" xfId="3506"/>
    <cellStyle name="_7S_12E(측부형)_가시설 본선 수량산출_노반 수량" xfId="3505"/>
    <cellStyle name="_7S_12E(측부형)_가시설 본선 수량산출_월곡제1 수로암거 일반수량" xfId="3504"/>
    <cellStyle name="_7S_12E(측부형)_노반 수량" xfId="3503"/>
    <cellStyle name="_7S_12E(측부형)_월곡제1 수로암거 일반수량" xfId="3502"/>
    <cellStyle name="_7S_5E(R)" xfId="3501"/>
    <cellStyle name="_7S_5E(R)_가시설 길내기 수량산출" xfId="3500"/>
    <cellStyle name="_7S_5E(R)_가시설 길내기 수량산출(수정)" xfId="3499"/>
    <cellStyle name="_7S_5E(R)_가시설 길내기 수량산출(수정)_노반 수량" xfId="3498"/>
    <cellStyle name="_7S_5E(R)_가시설 길내기 수량산출(수정)_월곡제1 수로암거 일반수량" xfId="3497"/>
    <cellStyle name="_7S_5E(R)_가시설 길내기 수량산출_노반 수량" xfId="3496"/>
    <cellStyle name="_7S_5E(R)_가시설 길내기 수량산출_월곡제1 수로암거 일반수량" xfId="3495"/>
    <cellStyle name="_7S_5E(R)_가시설 본선 수량산출" xfId="3494"/>
    <cellStyle name="_7S_5E(R)_가시설 본선 수량산출_노반 수량" xfId="3493"/>
    <cellStyle name="_7S_5E(R)_가시설 본선 수량산출_월곡제1 수로암거 일반수량" xfId="3492"/>
    <cellStyle name="_7S_5E(R)_노반 수량" xfId="3491"/>
    <cellStyle name="_7S_5E(R)_월곡제1 수로암거 일반수량" xfId="3490"/>
    <cellStyle name="_7S_7S(0624)" xfId="3489"/>
    <cellStyle name="_7S_7S(0624)_가시설 길내기 수량산출" xfId="3488"/>
    <cellStyle name="_7S_7S(0624)_가시설 길내기 수량산출(수정)" xfId="3487"/>
    <cellStyle name="_7S_7S(0624)_가시설 길내기 수량산출(수정)_노반 수량" xfId="3486"/>
    <cellStyle name="_7S_7S(0624)_가시설 길내기 수량산출(수정)_월곡제1 수로암거 일반수량" xfId="3485"/>
    <cellStyle name="_7S_7S(0624)_가시설 길내기 수량산출_노반 수량" xfId="3484"/>
    <cellStyle name="_7S_7S(0624)_가시설 길내기 수량산출_월곡제1 수로암거 일반수량" xfId="3483"/>
    <cellStyle name="_7S_7S(0624)_가시설 본선 수량산출" xfId="3482"/>
    <cellStyle name="_7S_7S(0624)_가시설 본선 수량산출_노반 수량" xfId="3481"/>
    <cellStyle name="_7S_7S(0624)_가시설 본선 수량산출_월곡제1 수로암거 일반수량" xfId="3480"/>
    <cellStyle name="_7S_7S(0624)_노반 수량" xfId="3479"/>
    <cellStyle name="_7S_7S(0624)_월곡제1 수로암거 일반수량" xfId="3478"/>
    <cellStyle name="_7S_7S(0804)" xfId="3477"/>
    <cellStyle name="_7S_7S(0804)_가시설 길내기 수량산출" xfId="3476"/>
    <cellStyle name="_7S_7S(0804)_가시설 길내기 수량산출(수정)" xfId="3475"/>
    <cellStyle name="_7S_7S(0804)_가시설 길내기 수량산출(수정)_노반 수량" xfId="3474"/>
    <cellStyle name="_7S_7S(0804)_가시설 길내기 수량산출(수정)_월곡제1 수로암거 일반수량" xfId="3473"/>
    <cellStyle name="_7S_7S(0804)_가시설 길내기 수량산출_노반 수량" xfId="3472"/>
    <cellStyle name="_7S_7S(0804)_가시설 길내기 수량산출_월곡제1 수로암거 일반수량" xfId="3471"/>
    <cellStyle name="_7S_7S(0804)_가시설 본선 수량산출" xfId="3470"/>
    <cellStyle name="_7S_7S(0804)_가시설 본선 수량산출_노반 수량" xfId="3469"/>
    <cellStyle name="_7S_7S(0804)_가시설 본선 수량산출_월곡제1 수로암거 일반수량" xfId="3468"/>
    <cellStyle name="_7S_7S(0804)_노반 수량" xfId="3467"/>
    <cellStyle name="_7S_7S(0804)_월곡제1 수로암거 일반수량" xfId="3466"/>
    <cellStyle name="_7S_7S(최종)" xfId="3465"/>
    <cellStyle name="_7S_7S(최종)_9E(최종)" xfId="3464"/>
    <cellStyle name="_7S_7S(최종)_9E(최종)_가시설 길내기 수량산출" xfId="3463"/>
    <cellStyle name="_7S_7S(최종)_9E(최종)_가시설 길내기 수량산출(수정)" xfId="3462"/>
    <cellStyle name="_7S_7S(최종)_9E(최종)_가시설 길내기 수량산출(수정)_노반 수량" xfId="3461"/>
    <cellStyle name="_7S_7S(최종)_9E(최종)_가시설 길내기 수량산출(수정)_월곡제1 수로암거 일반수량" xfId="3460"/>
    <cellStyle name="_7S_7S(최종)_9E(최종)_가시설 길내기 수량산출_노반 수량" xfId="3459"/>
    <cellStyle name="_7S_7S(최종)_9E(최종)_가시설 길내기 수량산출_월곡제1 수로암거 일반수량" xfId="3458"/>
    <cellStyle name="_7S_7S(최종)_9E(최종)_가시설 본선 수량산출" xfId="3457"/>
    <cellStyle name="_7S_7S(최종)_9E(최종)_가시설 본선 수량산출_노반 수량" xfId="3456"/>
    <cellStyle name="_7S_7S(최종)_9E(최종)_가시설 본선 수량산출_월곡제1 수로암거 일반수량" xfId="3455"/>
    <cellStyle name="_7S_7S(최종)_9E(최종)_노반 수량" xfId="3454"/>
    <cellStyle name="_7S_7S(최종)_9E(최종)_월곡제1 수로암거 일반수량" xfId="3453"/>
    <cellStyle name="_7S_7S(최종)_가시설 길내기 수량산출" xfId="3452"/>
    <cellStyle name="_7S_7S(최종)_가시설 길내기 수량산출(수정)" xfId="3451"/>
    <cellStyle name="_7S_7S(최종)_가시설 길내기 수량산출(수정)_노반 수량" xfId="3450"/>
    <cellStyle name="_7S_7S(최종)_가시설 길내기 수량산출(수정)_월곡제1 수로암거 일반수량" xfId="3449"/>
    <cellStyle name="_7S_7S(최종)_가시설 길내기 수량산출_노반 수량" xfId="3448"/>
    <cellStyle name="_7S_7S(최종)_가시설 길내기 수량산출_월곡제1 수로암거 일반수량" xfId="3447"/>
    <cellStyle name="_7S_7S(최종)_가시설 본선 수량산출" xfId="3446"/>
    <cellStyle name="_7S_7S(최종)_가시설 본선 수량산출_노반 수량" xfId="3445"/>
    <cellStyle name="_7S_7S(최종)_가시설 본선 수량산출_월곡제1 수로암거 일반수량" xfId="3444"/>
    <cellStyle name="_7S_7S(최종)_노반 수량" xfId="3443"/>
    <cellStyle name="_7S_7S(최종)_월곡제1 수로암거 일반수량" xfId="3442"/>
    <cellStyle name="_7S_9E(최종)" xfId="3441"/>
    <cellStyle name="_7S_9E(최종)_가시설 길내기 수량산출" xfId="3440"/>
    <cellStyle name="_7S_9E(최종)_가시설 길내기 수량산출(수정)" xfId="3439"/>
    <cellStyle name="_7S_9E(최종)_가시설 길내기 수량산출(수정)_노반 수량" xfId="3438"/>
    <cellStyle name="_7S_9E(최종)_가시설 길내기 수량산출(수정)_월곡제1 수로암거 일반수량" xfId="3437"/>
    <cellStyle name="_7S_9E(최종)_가시설 길내기 수량산출_노반 수량" xfId="3436"/>
    <cellStyle name="_7S_9E(최종)_가시설 길내기 수량산출_월곡제1 수로암거 일반수량" xfId="3435"/>
    <cellStyle name="_7S_9E(최종)_가시설 본선 수량산출" xfId="3434"/>
    <cellStyle name="_7S_9E(최종)_가시설 본선 수량산출_노반 수량" xfId="3433"/>
    <cellStyle name="_7S_9E(최종)_가시설 본선 수량산출_월곡제1 수로암거 일반수량" xfId="3432"/>
    <cellStyle name="_7S_9E(최종)_노반 수량" xfId="3431"/>
    <cellStyle name="_7S_9E(최종)_월곡제1 수로암거 일반수량" xfId="3430"/>
    <cellStyle name="_7S_T6(최종)" xfId="3429"/>
    <cellStyle name="_7S_T6(최종)_가시설 길내기 수량산출" xfId="3428"/>
    <cellStyle name="_7S_T6(최종)_가시설 길내기 수량산출(수정)" xfId="3427"/>
    <cellStyle name="_7S_T6(최종)_가시설 길내기 수량산출(수정)_노반 수량" xfId="3426"/>
    <cellStyle name="_7S_T6(최종)_가시설 길내기 수량산출(수정)_월곡제1 수로암거 일반수량" xfId="3425"/>
    <cellStyle name="_7S_T6(최종)_가시설 길내기 수량산출_노반 수량" xfId="3424"/>
    <cellStyle name="_7S_T6(최종)_가시설 길내기 수량산출_월곡제1 수로암거 일반수량" xfId="3423"/>
    <cellStyle name="_7S_T6(최종)_가시설 본선 수량산출" xfId="3422"/>
    <cellStyle name="_7S_T6(최종)_가시설 본선 수량산출_노반 수량" xfId="3421"/>
    <cellStyle name="_7S_T6(최종)_가시설 본선 수량산출_월곡제1 수로암거 일반수량" xfId="3420"/>
    <cellStyle name="_7S_T6(최종)_노반 수량" xfId="3419"/>
    <cellStyle name="_7S_T6(최종)_월곡제1 수로암거 일반수량" xfId="3418"/>
    <cellStyle name="_7S_가시설 길내기 수량산출" xfId="3417"/>
    <cellStyle name="_7S_가시설 길내기 수량산출(수정)" xfId="3416"/>
    <cellStyle name="_7S_가시설 길내기 수량산출(수정)_노반 수량" xfId="3415"/>
    <cellStyle name="_7S_가시설 길내기 수량산출(수정)_월곡제1 수로암거 일반수량" xfId="3414"/>
    <cellStyle name="_7S_가시설 길내기 수량산출_노반 수량" xfId="3413"/>
    <cellStyle name="_7S_가시설 길내기 수량산출_월곡제1 수로암거 일반수량" xfId="3412"/>
    <cellStyle name="_7S_가시설 본선 수량산출" xfId="3411"/>
    <cellStyle name="_7S_가시설 본선 수량산출_노반 수량" xfId="3410"/>
    <cellStyle name="_7S_가시설 본선 수량산출_월곡제1 수로암거 일반수량" xfId="3409"/>
    <cellStyle name="_7S_노반 수량" xfId="3408"/>
    <cellStyle name="_7S_월곡제1 수로암거 일반수량" xfId="3407"/>
    <cellStyle name="_7S_환기구10S(0801)" xfId="3406"/>
    <cellStyle name="_7S_환기구10S(0801)_가시설 길내기 수량산출" xfId="3405"/>
    <cellStyle name="_7S_환기구10S(0801)_가시설 길내기 수량산출(수정)" xfId="3404"/>
    <cellStyle name="_7S_환기구10S(0801)_가시설 길내기 수량산출(수정)_노반 수량" xfId="3403"/>
    <cellStyle name="_7S_환기구10S(0801)_가시설 길내기 수량산출(수정)_월곡제1 수로암거 일반수량" xfId="3402"/>
    <cellStyle name="_7S_환기구10S(0801)_가시설 길내기 수량산출_노반 수량" xfId="3401"/>
    <cellStyle name="_7S_환기구10S(0801)_가시설 길내기 수량산출_월곡제1 수로암거 일반수량" xfId="3400"/>
    <cellStyle name="_7S_환기구10S(0801)_가시설 본선 수량산출" xfId="3399"/>
    <cellStyle name="_7S_환기구10S(0801)_가시설 본선 수량산출_노반 수량" xfId="3398"/>
    <cellStyle name="_7S_환기구10S(0801)_가시설 본선 수량산출_월곡제1 수로암거 일반수량" xfId="3397"/>
    <cellStyle name="_7S_환기구10S(0801)_노반 수량" xfId="3396"/>
    <cellStyle name="_7S_환기구10S(0801)_월곡제1 수로암거 일반수량" xfId="3395"/>
    <cellStyle name="_7S_환기구10S(최종)" xfId="3394"/>
    <cellStyle name="_7S_환기구10S(최종)_가시설 길내기 수량산출" xfId="3393"/>
    <cellStyle name="_7S_환기구10S(최종)_가시설 길내기 수량산출(수정)" xfId="3392"/>
    <cellStyle name="_7S_환기구10S(최종)_가시설 길내기 수량산출(수정)_노반 수량" xfId="3391"/>
    <cellStyle name="_7S_환기구10S(최종)_가시설 길내기 수량산출(수정)_월곡제1 수로암거 일반수량" xfId="3390"/>
    <cellStyle name="_7S_환기구10S(최종)_가시설 길내기 수량산출_노반 수량" xfId="3389"/>
    <cellStyle name="_7S_환기구10S(최종)_가시설 길내기 수량산출_월곡제1 수로암거 일반수량" xfId="3388"/>
    <cellStyle name="_7S_환기구10S(최종)_가시설 본선 수량산출" xfId="3387"/>
    <cellStyle name="_7S_환기구10S(최종)_가시설 본선 수량산출_노반 수량" xfId="3386"/>
    <cellStyle name="_7S_환기구10S(최종)_가시설 본선 수량산출_월곡제1 수로암거 일반수량" xfId="3385"/>
    <cellStyle name="_7S_환기구10S(최종)_노반 수량" xfId="3384"/>
    <cellStyle name="_7S_환기구10S(최종)_월곡제1 수로암거 일반수량" xfId="3383"/>
    <cellStyle name="_7S_환기구11E" xfId="3382"/>
    <cellStyle name="_7S_환기구11E(0503)" xfId="3381"/>
    <cellStyle name="_7S_환기구11E(0503)_가시설 길내기 수량산출" xfId="3380"/>
    <cellStyle name="_7S_환기구11E(0503)_가시설 길내기 수량산출(수정)" xfId="3379"/>
    <cellStyle name="_7S_환기구11E(0503)_가시설 길내기 수량산출(수정)_노반 수량" xfId="3378"/>
    <cellStyle name="_7S_환기구11E(0503)_가시설 길내기 수량산출(수정)_월곡제1 수로암거 일반수량" xfId="3377"/>
    <cellStyle name="_7S_환기구11E(0503)_가시설 길내기 수량산출_노반 수량" xfId="3376"/>
    <cellStyle name="_7S_환기구11E(0503)_가시설 길내기 수량산출_월곡제1 수로암거 일반수량" xfId="3375"/>
    <cellStyle name="_7S_환기구11E(0503)_가시설 본선 수량산출" xfId="3374"/>
    <cellStyle name="_7S_환기구11E(0503)_가시설 본선 수량산출_노반 수량" xfId="3373"/>
    <cellStyle name="_7S_환기구11E(0503)_가시설 본선 수량산출_월곡제1 수로암거 일반수량" xfId="3372"/>
    <cellStyle name="_7S_환기구11E(0503)_노반 수량" xfId="3371"/>
    <cellStyle name="_7S_환기구11E(0503)_월곡제1 수로암거 일반수량" xfId="3370"/>
    <cellStyle name="_7S_환기구11E(0624)" xfId="3369"/>
    <cellStyle name="_7S_환기구11E(0624)_가시설 길내기 수량산출" xfId="3368"/>
    <cellStyle name="_7S_환기구11E(0624)_가시설 길내기 수량산출(수정)" xfId="3367"/>
    <cellStyle name="_7S_환기구11E(0624)_가시설 길내기 수량산출(수정)_노반 수량" xfId="3366"/>
    <cellStyle name="_7S_환기구11E(0624)_가시설 길내기 수량산출(수정)_월곡제1 수로암거 일반수량" xfId="3365"/>
    <cellStyle name="_7S_환기구11E(0624)_가시설 길내기 수량산출_노반 수량" xfId="3364"/>
    <cellStyle name="_7S_환기구11E(0624)_가시설 길내기 수량산출_월곡제1 수로암거 일반수량" xfId="3363"/>
    <cellStyle name="_7S_환기구11E(0624)_가시설 본선 수량산출" xfId="3362"/>
    <cellStyle name="_7S_환기구11E(0624)_가시설 본선 수량산출_노반 수량" xfId="3361"/>
    <cellStyle name="_7S_환기구11E(0624)_가시설 본선 수량산출_월곡제1 수로암거 일반수량" xfId="3360"/>
    <cellStyle name="_7S_환기구11E(0624)_노반 수량" xfId="3359"/>
    <cellStyle name="_7S_환기구11E(0624)_월곡제1 수로암거 일반수량" xfId="3358"/>
    <cellStyle name="_7S_환기구11E(거더철근량수정)" xfId="3357"/>
    <cellStyle name="_7S_환기구11E(거더철근량수정)_가시설 길내기 수량산출" xfId="3356"/>
    <cellStyle name="_7S_환기구11E(거더철근량수정)_가시설 길내기 수량산출(수정)" xfId="3355"/>
    <cellStyle name="_7S_환기구11E(거더철근량수정)_가시설 길내기 수량산출(수정)_노반 수량" xfId="3354"/>
    <cellStyle name="_7S_환기구11E(거더철근량수정)_가시설 길내기 수량산출(수정)_월곡제1 수로암거 일반수량" xfId="3353"/>
    <cellStyle name="_7S_환기구11E(거더철근량수정)_가시설 길내기 수량산출_노반 수량" xfId="3352"/>
    <cellStyle name="_7S_환기구11E(거더철근량수정)_가시설 길내기 수량산출_월곡제1 수로암거 일반수량" xfId="3351"/>
    <cellStyle name="_7S_환기구11E(거더철근량수정)_가시설 본선 수량산출" xfId="3350"/>
    <cellStyle name="_7S_환기구11E(거더철근량수정)_가시설 본선 수량산출_노반 수량" xfId="3349"/>
    <cellStyle name="_7S_환기구11E(거더철근량수정)_가시설 본선 수량산출_월곡제1 수로암거 일반수량" xfId="3348"/>
    <cellStyle name="_7S_환기구11E(거더철근량수정)_노반 수량" xfId="3347"/>
    <cellStyle name="_7S_환기구11E(거더철근량수정)_월곡제1 수로암거 일반수량" xfId="3346"/>
    <cellStyle name="_7S_환기구11E_가시설 길내기 수량산출" xfId="3345"/>
    <cellStyle name="_7S_환기구11E_가시설 길내기 수량산출(수정)" xfId="3344"/>
    <cellStyle name="_7S_환기구11E_가시설 길내기 수량산출(수정)_노반 수량" xfId="3343"/>
    <cellStyle name="_7S_환기구11E_가시설 길내기 수량산출(수정)_월곡제1 수로암거 일반수량" xfId="3342"/>
    <cellStyle name="_7S_환기구11E_가시설 길내기 수량산출_노반 수량" xfId="3341"/>
    <cellStyle name="_7S_환기구11E_가시설 길내기 수량산출_월곡제1 수로암거 일반수량" xfId="3340"/>
    <cellStyle name="_7S_환기구11E_가시설 본선 수량산출" xfId="3339"/>
    <cellStyle name="_7S_환기구11E_가시설 본선 수량산출_노반 수량" xfId="3338"/>
    <cellStyle name="_7S_환기구11E_가시설 본선 수량산출_월곡제1 수로암거 일반수량" xfId="3337"/>
    <cellStyle name="_7S_환기구11E_노반 수량" xfId="3336"/>
    <cellStyle name="_7S_환기구11E_월곡제1 수로암거 일반수량" xfId="3335"/>
    <cellStyle name="_7S_환기구6E(A)(0701)" xfId="3334"/>
    <cellStyle name="_7S_환기구6E(A)(0701)_가시설 길내기 수량산출" xfId="3333"/>
    <cellStyle name="_7S_환기구6E(A)(0701)_가시설 길내기 수량산출(수정)" xfId="3332"/>
    <cellStyle name="_7S_환기구6E(A)(0701)_가시설 길내기 수량산출(수정)_노반 수량" xfId="3331"/>
    <cellStyle name="_7S_환기구6E(A)(0701)_가시설 길내기 수량산출(수정)_월곡제1 수로암거 일반수량" xfId="3330"/>
    <cellStyle name="_7S_환기구6E(A)(0701)_가시설 길내기 수량산출_노반 수량" xfId="3329"/>
    <cellStyle name="_7S_환기구6E(A)(0701)_가시설 길내기 수량산출_월곡제1 수로암거 일반수량" xfId="3328"/>
    <cellStyle name="_7S_환기구6E(A)(0701)_가시설 본선 수량산출" xfId="3327"/>
    <cellStyle name="_7S_환기구6E(A)(0701)_가시설 본선 수량산출_노반 수량" xfId="3326"/>
    <cellStyle name="_7S_환기구6E(A)(0701)_가시설 본선 수량산출_월곡제1 수로암거 일반수량" xfId="3325"/>
    <cellStyle name="_7S_환기구6E(A)(0701)_노반 수량" xfId="3324"/>
    <cellStyle name="_7S_환기구6E(A)(0701)_월곡제1 수로암거 일반수량" xfId="3323"/>
    <cellStyle name="_7S_환기구6E(B)-최종" xfId="3322"/>
    <cellStyle name="_7S_환기구6E(B)-최종_가시설 길내기 수량산출" xfId="3321"/>
    <cellStyle name="_7S_환기구6E(B)-최종_가시설 길내기 수량산출(수정)" xfId="3320"/>
    <cellStyle name="_7S_환기구6E(B)-최종_가시설 길내기 수량산출(수정)_노반 수량" xfId="3319"/>
    <cellStyle name="_7S_환기구6E(B)-최종_가시설 길내기 수량산출(수정)_월곡제1 수로암거 일반수량" xfId="3318"/>
    <cellStyle name="_7S_환기구6E(B)-최종_가시설 길내기 수량산출_노반 수량" xfId="3317"/>
    <cellStyle name="_7S_환기구6E(B)-최종_가시설 길내기 수량산출_월곡제1 수로암거 일반수량" xfId="3316"/>
    <cellStyle name="_7S_환기구6E(B)-최종_가시설 본선 수량산출" xfId="3315"/>
    <cellStyle name="_7S_환기구6E(B)-최종_가시설 본선 수량산출_노반 수량" xfId="3314"/>
    <cellStyle name="_7S_환기구6E(B)-최종_가시설 본선 수량산출_월곡제1 수로암거 일반수량" xfId="3313"/>
    <cellStyle name="_7S_환기구6E(B)-최종_노반 수량" xfId="3312"/>
    <cellStyle name="_7S_환기구6E(B)-최종_월곡제1 수로암거 일반수량" xfId="3311"/>
    <cellStyle name="_7S_환기구6E(B)-최종1" xfId="3310"/>
    <cellStyle name="_7S_환기구6E(B)-최종1_가시설 길내기 수량산출" xfId="3309"/>
    <cellStyle name="_7S_환기구6E(B)-최종1_가시설 길내기 수량산출(수정)" xfId="3308"/>
    <cellStyle name="_7S_환기구6E(B)-최종1_가시설 길내기 수량산출(수정)_노반 수량" xfId="3307"/>
    <cellStyle name="_7S_환기구6E(B)-최종1_가시설 길내기 수량산출(수정)_월곡제1 수로암거 일반수량" xfId="3306"/>
    <cellStyle name="_7S_환기구6E(B)-최종1_가시설 길내기 수량산출_노반 수량" xfId="3305"/>
    <cellStyle name="_7S_환기구6E(B)-최종1_가시설 길내기 수량산출_월곡제1 수로암거 일반수량" xfId="3304"/>
    <cellStyle name="_7S_환기구6E(B)-최종1_가시설 본선 수량산출" xfId="3303"/>
    <cellStyle name="_7S_환기구6E(B)-최종1_가시설 본선 수량산출_노반 수량" xfId="3302"/>
    <cellStyle name="_7S_환기구6E(B)-최종1_가시설 본선 수량산출_월곡제1 수로암거 일반수량" xfId="3301"/>
    <cellStyle name="_7S_환기구6E(B)-최종1_노반 수량" xfId="3300"/>
    <cellStyle name="_7S_환기구6E(B)-최종1_월곡제1 수로암거 일반수량" xfId="3299"/>
    <cellStyle name="_8.06 보도용 난간" xfId="3298"/>
    <cellStyle name="_8.06 보도용 난간 2" xfId="27754"/>
    <cellStyle name="_'99상반기경영개선활동결과(게시용)" xfId="31"/>
    <cellStyle name="_'99상반기경영개선활동결과(게시용) 2" xfId="27755"/>
    <cellStyle name="_9E(최종)" xfId="3297"/>
    <cellStyle name="_9E(최종)_가시설 길내기 수량산출" xfId="3296"/>
    <cellStyle name="_9E(최종)_가시설 길내기 수량산출(수정)" xfId="3295"/>
    <cellStyle name="_9E(최종)_가시설 길내기 수량산출(수정)_노반 수량" xfId="3294"/>
    <cellStyle name="_9E(최종)_가시설 길내기 수량산출(수정)_월곡제1 수로암거 일반수량" xfId="3293"/>
    <cellStyle name="_9E(최종)_가시설 길내기 수량산출_노반 수량" xfId="3292"/>
    <cellStyle name="_9E(최종)_가시설 길내기 수량산출_월곡제1 수로암거 일반수량" xfId="3291"/>
    <cellStyle name="_9E(최종)_가시설 본선 수량산출" xfId="3290"/>
    <cellStyle name="_9E(최종)_가시설 본선 수량산출_노반 수량" xfId="3289"/>
    <cellStyle name="_9E(최종)_가시설 본선 수량산출_월곡제1 수로암거 일반수량" xfId="3288"/>
    <cellStyle name="_9E(최종)_노반 수량" xfId="3287"/>
    <cellStyle name="_9E(최종)_월곡제1 수로암거 일반수량" xfId="3286"/>
    <cellStyle name="_A1-토   공" xfId="3285"/>
    <cellStyle name="_A1-토   공 2" xfId="27756"/>
    <cellStyle name="_A1-토공-유점1L-1" xfId="3284"/>
    <cellStyle name="_A1-토공-유점1L-1 2" xfId="27757"/>
    <cellStyle name="_A2-포장공-1L" xfId="3283"/>
    <cellStyle name="_A2-포장공-1L 2" xfId="27758"/>
    <cellStyle name="_ASP&amp;Conc포장" xfId="32"/>
    <cellStyle name="_a입찰표지(금액)" xfId="3282"/>
    <cellStyle name="_a입찰표지(금액)_1-1공구(13313)" xfId="3281"/>
    <cellStyle name="_a입찰표지(금액)_1-2공구" xfId="3280"/>
    <cellStyle name="_a입찰표지(금액)_1-2공구(14229)" xfId="3279"/>
    <cellStyle name="_a입찰표지(금액)_1-3공구" xfId="3278"/>
    <cellStyle name="_a입찰표지(금액)_1-3공구(14157)" xfId="3277"/>
    <cellStyle name="_a입찰표지(금액)_1-3공구11" xfId="3276"/>
    <cellStyle name="_a입찰표지(금액)_2-1공구(동양)" xfId="3015"/>
    <cellStyle name="_beam재료표" xfId="3275"/>
    <cellStyle name="_beam재료표 2" xfId="27759"/>
    <cellStyle name="_Book1" xfId="3010"/>
    <cellStyle name="_Book2" xfId="3069"/>
    <cellStyle name="_Book3" xfId="3070"/>
    <cellStyle name="_Book3 2" xfId="27760"/>
    <cellStyle name="_Book3_01-1 기존구조물깨기" xfId="3018"/>
    <cellStyle name="_Book3_01-1 기존구조물깨기 2" xfId="27761"/>
    <cellStyle name="_Book3_06_0125 측구공" xfId="3274"/>
    <cellStyle name="_Book3_06_0125 측구공 2" xfId="27762"/>
    <cellStyle name="_Book3_06_0125 측구공_측구공" xfId="3273"/>
    <cellStyle name="_Book3_06_0125 측구공_측구공 2" xfId="27763"/>
    <cellStyle name="_Book3_기존구조물깨기" xfId="3272"/>
    <cellStyle name="_Book3_기존구조물깨기 2" xfId="27764"/>
    <cellStyle name="_Book3_대포4 부대공" xfId="3271"/>
    <cellStyle name="_Book3_대포4 부대공 2" xfId="27765"/>
    <cellStyle name="_Book3_장방교" xfId="3270"/>
    <cellStyle name="_Book3_장방교 2" xfId="27766"/>
    <cellStyle name="_Book3_장방교_01-1 기존구조물깨기" xfId="3269"/>
    <cellStyle name="_Book3_장방교_01-1 기존구조물깨기 2" xfId="27767"/>
    <cellStyle name="_Book3_장방교_06_0125 측구공" xfId="3268"/>
    <cellStyle name="_Book3_장방교_06_0125 측구공 2" xfId="27768"/>
    <cellStyle name="_Book3_장방교_06_0125 측구공_측구공" xfId="3267"/>
    <cellStyle name="_Book3_장방교_06_0125 측구공_측구공 2" xfId="27769"/>
    <cellStyle name="_Book3_장방교_기존구조물깨기" xfId="3266"/>
    <cellStyle name="_Book3_장방교_기존구조물깨기 2" xfId="27770"/>
    <cellStyle name="_Book3_장방교_대포4 부대공" xfId="3265"/>
    <cellStyle name="_Book3_장방교_대포4 부대공 2" xfId="27771"/>
    <cellStyle name="_Book3_장방교_천진구조물깨기" xfId="3264"/>
    <cellStyle name="_Book3_장방교_천진구조물깨기 2" xfId="27772"/>
    <cellStyle name="_Book3_장방교_측구공" xfId="3263"/>
    <cellStyle name="_Book3_장방교_측구공 2" xfId="27773"/>
    <cellStyle name="_Book3_장방교_측구공_측구공" xfId="3262"/>
    <cellStyle name="_Book3_장방교_측구공_측구공 2" xfId="27774"/>
    <cellStyle name="_Book3_장방교_토공깨기" xfId="3261"/>
    <cellStyle name="_Book3_장방교_토공깨기 2" xfId="27775"/>
    <cellStyle name="_Book3_장방교_토공깨기_01-1 기존구조물깨기" xfId="3260"/>
    <cellStyle name="_Book3_장방교_토공깨기_01-1 기존구조물깨기 2" xfId="27776"/>
    <cellStyle name="_Book3_장방교_토공깨기_기존구조물깨기" xfId="3259"/>
    <cellStyle name="_Book3_장방교_토공깨기_기존구조물깨기 2" xfId="27777"/>
    <cellStyle name="_Book3_장방교_토공깨기_천진구조물깨기" xfId="3258"/>
    <cellStyle name="_Book3_장방교_토공깨기_천진구조물깨기 2" xfId="27778"/>
    <cellStyle name="_Book3_천진구조물깨기" xfId="3257"/>
    <cellStyle name="_Book3_천진구조물깨기 2" xfId="27779"/>
    <cellStyle name="_Book3_측구공" xfId="3256"/>
    <cellStyle name="_Book3_측구공 2" xfId="27780"/>
    <cellStyle name="_Book3_측구공_측구공" xfId="3255"/>
    <cellStyle name="_Book3_측구공_측구공 2" xfId="27781"/>
    <cellStyle name="_Book3_토공깨기" xfId="3254"/>
    <cellStyle name="_Book3_토공깨기 2" xfId="27782"/>
    <cellStyle name="_Book3_토공깨기_01-1 기존구조물깨기" xfId="3253"/>
    <cellStyle name="_Book3_토공깨기_01-1 기존구조물깨기 2" xfId="27783"/>
    <cellStyle name="_Book3_토공깨기_기존구조물깨기" xfId="3252"/>
    <cellStyle name="_Book3_토공깨기_기존구조물깨기 2" xfId="27784"/>
    <cellStyle name="_Book3_토공깨기_천진구조물깨기" xfId="3251"/>
    <cellStyle name="_Book3_토공깨기_천진구조물깨기 2" xfId="27785"/>
    <cellStyle name="_Book4" xfId="3250"/>
    <cellStyle name="_Book4 2" xfId="27786"/>
    <cellStyle name="_Book4_1" xfId="3249"/>
    <cellStyle name="_Book4_1 2" xfId="27787"/>
    <cellStyle name="_BOQ" xfId="3248"/>
    <cellStyle name="_BOQ 2" xfId="27788"/>
    <cellStyle name="_BOX수량산출서" xfId="3247"/>
    <cellStyle name="_BOX수량산출서 2" xfId="27789"/>
    <cellStyle name="_BOX수량산출서_01.0.1)오수맨홀토공" xfId="3246"/>
    <cellStyle name="_BOX수량산출서_01.0.1)오수맨홀토공 2" xfId="27790"/>
    <cellStyle name="_BOX수량산출서_01.0.1)오수맨홀토공_포장공제(간성읍)-1" xfId="3245"/>
    <cellStyle name="_BOX수량산출서_01.0.1)오수맨홀토공_포장공제(간성읍)-1 2" xfId="27791"/>
    <cellStyle name="_BOX수량산출서_01.구조물헐기" xfId="3244"/>
    <cellStyle name="_BOX수량산출서_01.구조물헐기 2" xfId="27792"/>
    <cellStyle name="_BOX수량산출서_01.토공" xfId="3243"/>
    <cellStyle name="_BOX수량산출서_01.토공 2" xfId="27793"/>
    <cellStyle name="_BOX수량산출서_01.토공공" xfId="3242"/>
    <cellStyle name="_BOX수량산출서_01.토공공 2" xfId="27794"/>
    <cellStyle name="_BOX수량산출서_02. 설계서(대덕상모산마을폐기물)" xfId="23148"/>
    <cellStyle name="_BOX수량산출서_02. 설계서(보개가좌마을폐기물)" xfId="23149"/>
    <cellStyle name="_BOX수량산출서_02.01.오수맨홀수량" xfId="3241"/>
    <cellStyle name="_BOX수량산출서_02.01.오수맨홀수량 2" xfId="27795"/>
    <cellStyle name="_BOX수량산출서_02.01.오수맨홀수량_02.01.오수맨홀수량" xfId="3240"/>
    <cellStyle name="_BOX수량산출서_02.01.오수맨홀수량_02.01.오수맨홀수량 2" xfId="27796"/>
    <cellStyle name="_BOX수량산출서_02.01.오수맨홀수량_02.01.오수맨홀수량_포장공제(간성읍)-1" xfId="3239"/>
    <cellStyle name="_BOX수량산출서_02.01.오수맨홀수량_02.01.오수맨홀수량_포장공제(간성읍)-1 2" xfId="27797"/>
    <cellStyle name="_BOX수량산출서_02.01.오수맨홀수량_포장공제(간성읍)-1" xfId="3238"/>
    <cellStyle name="_BOX수량산출서_02.01.오수맨홀수량_포장공제(간성읍)-1 2" xfId="27798"/>
    <cellStyle name="_BOX수량산출서_02.토공" xfId="3237"/>
    <cellStyle name="_BOX수량산출서_02.토공 2" xfId="27799"/>
    <cellStyle name="_BOX수량산출서_02.토공(단구초교~병영교)" xfId="3236"/>
    <cellStyle name="_BOX수량산출서_02.토공(단구초교~병영교) 2" xfId="27800"/>
    <cellStyle name="_BOX수량산출서_02.헐기" xfId="3235"/>
    <cellStyle name="_BOX수량산출서_02.헐기 2" xfId="27801"/>
    <cellStyle name="_BOX수량산출서_03.관로공" xfId="3234"/>
    <cellStyle name="_BOX수량산출서_03.관로공 2" xfId="27802"/>
    <cellStyle name="_BOX수량산출서_04.부대공" xfId="3233"/>
    <cellStyle name="_BOX수량산출서_04.부대공 2" xfId="27803"/>
    <cellStyle name="_BOX수량산출서_05.상수공(구곡~원주대)" xfId="3232"/>
    <cellStyle name="_BOX수량산출서_05.상수공(구곡~원주대) 2" xfId="27804"/>
    <cellStyle name="_BOX수량산출서_05.포장공(단구초교~병영교)" xfId="3231"/>
    <cellStyle name="_BOX수량산출서_05.포장공(단구초교~병영교) 2" xfId="27805"/>
    <cellStyle name="_BOX수량산출서_관로공" xfId="3230"/>
    <cellStyle name="_BOX수량산출서_관로공 2" xfId="27806"/>
    <cellStyle name="_BOX수량산출서_구조물헐기" xfId="3229"/>
    <cellStyle name="_BOX수량산출서_구조물헐기 2" xfId="27807"/>
    <cellStyle name="_BOX수량산출서_깨기" xfId="3228"/>
    <cellStyle name="_BOX수량산출서_깨기 2" xfId="27808"/>
    <cellStyle name="_BOX수량산출서_상수공" xfId="3227"/>
    <cellStyle name="_BOX수량산출서_상수공 2" xfId="27809"/>
    <cellStyle name="_BOX수량산출서_폐기물" xfId="3226"/>
    <cellStyle name="_BOX수량산출서_폐기물 2" xfId="27810"/>
    <cellStyle name="_BOX수량산출서_포장공제(간성읍)-1" xfId="3225"/>
    <cellStyle name="_BOX수량산출서_포장공제(간성읍)-1 2" xfId="27811"/>
    <cellStyle name="_BOX수량산출서_헐기" xfId="3224"/>
    <cellStyle name="_BOX수량산출서_헐기 2" xfId="27812"/>
    <cellStyle name="_C: My Documents 조남환 청평도면수정 021208 변경도면 Gate slot #13~20.dwg의 워크시트" xfId="3223"/>
    <cellStyle name="_C-BOX2" xfId="3222"/>
    <cellStyle name="_C-BOX2_가시설 길내기 수량산출" xfId="3221"/>
    <cellStyle name="_C-BOX2_가시설 길내기 수량산출(수정)" xfId="3220"/>
    <cellStyle name="_C-BOX2_가시설 길내기 수량산출(수정)_노반 수량" xfId="3219"/>
    <cellStyle name="_C-BOX2_가시설 길내기 수량산출(수정)_월곡제1 수로암거 일반수량" xfId="3218"/>
    <cellStyle name="_C-BOX2_가시설 길내기 수량산출_노반 수량" xfId="3217"/>
    <cellStyle name="_C-BOX2_가시설 길내기 수량산출_월곡제1 수로암거 일반수량" xfId="3216"/>
    <cellStyle name="_C-BOX2_가시설 본선 수량산출" xfId="3215"/>
    <cellStyle name="_C-BOX2_가시설 본선 수량산출_노반 수량" xfId="3214"/>
    <cellStyle name="_C-BOX2_가시설 본선 수량산출_월곡제1 수로암거 일반수량" xfId="3213"/>
    <cellStyle name="_C-BOX2_노반 수량" xfId="3212"/>
    <cellStyle name="_C-BOX2_월곡제1 수로암거 일반수량" xfId="3211"/>
    <cellStyle name="_dimon" xfId="3210"/>
    <cellStyle name="_dimon 2" xfId="27813"/>
    <cellStyle name="_FAX1" xfId="3209"/>
    <cellStyle name="_FAX1 2" xfId="27814"/>
    <cellStyle name="_FAX1_V. 단위수량" xfId="3208"/>
    <cellStyle name="_FAX1_V. 단위수량 2" xfId="27815"/>
    <cellStyle name="_FAX1_V.단위수량" xfId="3207"/>
    <cellStyle name="_FAX1_V.단위수량 2" xfId="27816"/>
    <cellStyle name="_FAX1_선정안(삼산)" xfId="3206"/>
    <cellStyle name="_FAX1_선정안(삼산) 2" xfId="27817"/>
    <cellStyle name="_FAX1_선정안(삼산)_V. 단위수량" xfId="3205"/>
    <cellStyle name="_FAX1_선정안(삼산)_V. 단위수량 2" xfId="27818"/>
    <cellStyle name="_FAX1_선정안(삼산)_V.단위수량" xfId="3204"/>
    <cellStyle name="_FAX1_선정안(삼산)_V.단위수량 2" xfId="27819"/>
    <cellStyle name="_FAX1_선정안(삼산)_설계내역서(화랑고가-계약심사)" xfId="3203"/>
    <cellStyle name="_FAX1_선정안(삼산)_설계내역서(화랑고가-계약심사) 2" xfId="27820"/>
    <cellStyle name="_FAX1_설계내역서(화랑고가-계약심사)" xfId="3202"/>
    <cellStyle name="_FAX1_설계내역서(화랑고가-계약심사) 2" xfId="27821"/>
    <cellStyle name="_FAX1_추풍령" xfId="3201"/>
    <cellStyle name="_FAX1_추풍령 2" xfId="27822"/>
    <cellStyle name="_FAX1_추풍령_V. 단위수량" xfId="3200"/>
    <cellStyle name="_FAX1_추풍령_V. 단위수량 2" xfId="27823"/>
    <cellStyle name="_FAX1_추풍령_V.단위수량" xfId="3199"/>
    <cellStyle name="_FAX1_추풍령_V.단위수량 2" xfId="27824"/>
    <cellStyle name="_FAX1_추풍령_설계내역서(화랑고가-계약심사)" xfId="3198"/>
    <cellStyle name="_FAX1_추풍령_설계내역서(화랑고가-계약심사) 2" xfId="27825"/>
    <cellStyle name="_FAX1_추풍령-1" xfId="3197"/>
    <cellStyle name="_FAX1_추풍령-1 2" xfId="27826"/>
    <cellStyle name="_FAX1_추풍령-1_V. 단위수량" xfId="3196"/>
    <cellStyle name="_FAX1_추풍령-1_V. 단위수량 2" xfId="27827"/>
    <cellStyle name="_FAX1_추풍령-1_V.단위수량" xfId="3195"/>
    <cellStyle name="_FAX1_추풍령-1_V.단위수량 2" xfId="27828"/>
    <cellStyle name="_FAX1_추풍령-1_설계내역서(화랑고가-계약심사)" xfId="3194"/>
    <cellStyle name="_FAX1_추풍령-1_설계내역서(화랑고가-계약심사) 2" xfId="27829"/>
    <cellStyle name="_FAX2" xfId="3193"/>
    <cellStyle name="_FAX2 2" xfId="27830"/>
    <cellStyle name="_FAX2_V. 단위수량" xfId="3192"/>
    <cellStyle name="_FAX2_V. 단위수량 2" xfId="27831"/>
    <cellStyle name="_FAX2_V.단위수량" xfId="3013"/>
    <cellStyle name="_FAX2_V.단위수량 2" xfId="27832"/>
    <cellStyle name="_FAX2_선정안(삼산)" xfId="3191"/>
    <cellStyle name="_FAX2_선정안(삼산) 2" xfId="27833"/>
    <cellStyle name="_FAX2_선정안(삼산)_V. 단위수량" xfId="3190"/>
    <cellStyle name="_FAX2_선정안(삼산)_V. 단위수량 2" xfId="27834"/>
    <cellStyle name="_FAX2_선정안(삼산)_V.단위수량" xfId="3189"/>
    <cellStyle name="_FAX2_선정안(삼산)_V.단위수량 2" xfId="27835"/>
    <cellStyle name="_FAX2_선정안(삼산)_설계내역서(화랑고가-계약심사)" xfId="3188"/>
    <cellStyle name="_FAX2_선정안(삼산)_설계내역서(화랑고가-계약심사) 2" xfId="27836"/>
    <cellStyle name="_FAX2_설계내역서(화랑고가-계약심사)" xfId="3187"/>
    <cellStyle name="_FAX2_설계내역서(화랑고가-계약심사) 2" xfId="27837"/>
    <cellStyle name="_FAX2_추풍령" xfId="3186"/>
    <cellStyle name="_FAX2_추풍령 2" xfId="27838"/>
    <cellStyle name="_FAX2_추풍령_V. 단위수량" xfId="3185"/>
    <cellStyle name="_FAX2_추풍령_V. 단위수량 2" xfId="27839"/>
    <cellStyle name="_FAX2_추풍령_V.단위수량" xfId="3184"/>
    <cellStyle name="_FAX2_추풍령_V.단위수량 2" xfId="27840"/>
    <cellStyle name="_FAX2_추풍령_설계내역서(화랑고가-계약심사)" xfId="3183"/>
    <cellStyle name="_FAX2_추풍령_설계내역서(화랑고가-계약심사) 2" xfId="27841"/>
    <cellStyle name="_FAX2_추풍령-1" xfId="3182"/>
    <cellStyle name="_FAX2_추풍령-1 2" xfId="27842"/>
    <cellStyle name="_FAX2_추풍령-1_V. 단위수량" xfId="3181"/>
    <cellStyle name="_FAX2_추풍령-1_V. 단위수량 2" xfId="27843"/>
    <cellStyle name="_FAX2_추풍령-1_V.단위수량" xfId="3180"/>
    <cellStyle name="_FAX2_추풍령-1_V.단위수량 2" xfId="27844"/>
    <cellStyle name="_FAX2_추풍령-1_설계내역서(화랑고가-계약심사)" xfId="3179"/>
    <cellStyle name="_FAX2_추풍령-1_설계내역서(화랑고가-계약심사) 2" xfId="27845"/>
    <cellStyle name="_HIServlet?SLET=AttView&amp;APP=1&amp;ID=00002vs8b&amp;SEQ=0&amp;K=00fsA0YR&amp;FILENAME=단가불합리개선사항" xfId="3178"/>
    <cellStyle name="_HIServlet?SLET=AttView&amp;APP=1&amp;ID=00002vs8b&amp;SEQ=0&amp;K=00fsA0YR&amp;FILENAME=단가불합리개선사항 2" xfId="27846"/>
    <cellStyle name="_IM-1" xfId="3177"/>
    <cellStyle name="_J형측구" xfId="3176"/>
    <cellStyle name="_J형측구 2" xfId="27847"/>
    <cellStyle name="_J형측구깨기" xfId="3175"/>
    <cellStyle name="_J형측구깨기 2" xfId="27848"/>
    <cellStyle name="_MBR1~3 (version 1)" xfId="3174"/>
    <cellStyle name="_MBR1~3 (version 1) 2" xfId="27849"/>
    <cellStyle name="_MS일위대가표(9-2)" xfId="3173"/>
    <cellStyle name="_MS일위대가표(9-2) 2" xfId="27850"/>
    <cellStyle name="_NCK내역(계장최종)" xfId="3172"/>
    <cellStyle name="_NEGS_1화 [0]_nh_x0010_통화 [0]_OCT-Price" xfId="3171"/>
    <cellStyle name="_NEGS_1화 [0]_nh_x0010_통화 [0]_OCT-Price 2" xfId="27851"/>
    <cellStyle name="_PC BOX운반비대비표-1" xfId="3170"/>
    <cellStyle name="_PC BOX운반비대비표-1 2" xfId="27852"/>
    <cellStyle name="_PRICE" xfId="3169"/>
    <cellStyle name="_PRICE 2" xfId="27853"/>
    <cellStyle name="_PSCBeam-35m " xfId="3168"/>
    <cellStyle name="_PSCBeam-35m  2" xfId="27854"/>
    <cellStyle name="_PSC상부(내맘)" xfId="3167"/>
    <cellStyle name="_PSC상부(내맘) 2" xfId="27855"/>
    <cellStyle name="_PSC상부(내맘)_2.배수공" xfId="3166"/>
    <cellStyle name="_PSC상부(내맘)_2.배수공 2" xfId="27856"/>
    <cellStyle name="_PSC상부(내맘)_2.배수공_1평촌마을" xfId="3165"/>
    <cellStyle name="_PSC상부(내맘)_2.배수공_1평촌마을 2" xfId="27857"/>
    <cellStyle name="_PSC상부(내맘)_2.배수공_1평촌마을_산출근거(관산초옹벽및스텐드공사3)" xfId="3164"/>
    <cellStyle name="_PSC상부(내맘)_2.배수공_1평촌마을_산출근거(관산초옹벽및스텐드공사3) 2" xfId="27858"/>
    <cellStyle name="_PSC상부(내맘)_2.배수공_1평촌마을_산출근거(관산초옹벽및스텐드공사3)_2" xfId="3163"/>
    <cellStyle name="_PSC상부(내맘)_2.배수공_1평촌마을_산출근거(관산초옹벽및스텐드공사3)_2 2" xfId="27859"/>
    <cellStyle name="_PSC상부(내맘)_2.배수공_1평촌마을_산출근거(관산초옹벽및스텐드공사3)_설계내역서(시흥7교등2개교)" xfId="3162"/>
    <cellStyle name="_PSC상부(내맘)_2.배수공_1평촌마을_산출근거(관산초옹벽및스텐드공사3)_설계내역서(시흥7교등2개교) 2" xfId="27860"/>
    <cellStyle name="_PSC상부(내맘)_2.배수공_1평촌마을_산출근거(관산초옹벽및스텐드공사3)_여주설계(6.4)" xfId="3161"/>
    <cellStyle name="_PSC상부(내맘)_2.배수공_1평촌마을_산출근거(관산초옹벽및스텐드공사3)_여주설계(6.4) 2" xfId="27861"/>
    <cellStyle name="_PSC상부(내맘)_2.배수공_1평촌마을_산출근거(관산초옹벽및스텐드공사3)_해봉길_자전거도로" xfId="3160"/>
    <cellStyle name="_PSC상부(내맘)_2.배수공_1평촌마을_산출근거(관산초옹벽및스텐드공사3)_해봉길_자전거도로 2" xfId="27862"/>
    <cellStyle name="_PSC상부(내맘)_2.배수공_배수로" xfId="3159"/>
    <cellStyle name="_PSC상부(내맘)_2.배수공_배수로 2" xfId="27863"/>
    <cellStyle name="_PSC상부(내맘)_2.배수공_배수로_산출근거(관산초옹벽및스텐드공사3)" xfId="3158"/>
    <cellStyle name="_PSC상부(내맘)_2.배수공_배수로_산출근거(관산초옹벽및스텐드공사3) 2" xfId="27864"/>
    <cellStyle name="_PSC상부(내맘)_2.배수공_배수로_산출근거(관산초옹벽및스텐드공사3)_2" xfId="3157"/>
    <cellStyle name="_PSC상부(내맘)_2.배수공_배수로_산출근거(관산초옹벽및스텐드공사3)_2 2" xfId="27865"/>
    <cellStyle name="_PSC상부(내맘)_2.배수공_배수로_산출근거(관산초옹벽및스텐드공사3)_설계내역서(시흥7교등2개교)" xfId="3156"/>
    <cellStyle name="_PSC상부(내맘)_2.배수공_배수로_산출근거(관산초옹벽및스텐드공사3)_설계내역서(시흥7교등2개교) 2" xfId="27866"/>
    <cellStyle name="_PSC상부(내맘)_2.배수공_배수로_산출근거(관산초옹벽및스텐드공사3)_여주설계(6.4)" xfId="3155"/>
    <cellStyle name="_PSC상부(내맘)_2.배수공_배수로_산출근거(관산초옹벽및스텐드공사3)_여주설계(6.4) 2" xfId="27867"/>
    <cellStyle name="_PSC상부(내맘)_2.배수공_배수로_산출근거(관산초옹벽및스텐드공사3)_해봉길_자전거도로" xfId="3154"/>
    <cellStyle name="_PSC상부(내맘)_2.배수공_배수로_산출근거(관산초옹벽및스텐드공사3)_해봉길_자전거도로 2" xfId="27868"/>
    <cellStyle name="_PSC상부(내맘)_2.배수공_산출근거(관산초옹벽및스텐드공사3)" xfId="3153"/>
    <cellStyle name="_PSC상부(내맘)_2.배수공_산출근거(관산초옹벽및스텐드공사3) 2" xfId="27869"/>
    <cellStyle name="_PSC상부(내맘)_2.배수공_산출근거(관산초옹벽및스텐드공사3)_2" xfId="3152"/>
    <cellStyle name="_PSC상부(내맘)_2.배수공_산출근거(관산초옹벽및스텐드공사3)_2 2" xfId="27870"/>
    <cellStyle name="_PSC상부(내맘)_2.배수공_산출근거(관산초옹벽및스텐드공사3)_설계내역서(시흥7교등2개교)" xfId="3151"/>
    <cellStyle name="_PSC상부(내맘)_2.배수공_산출근거(관산초옹벽및스텐드공사3)_설계내역서(시흥7교등2개교) 2" xfId="27871"/>
    <cellStyle name="_PSC상부(내맘)_2.배수공_산출근거(관산초옹벽및스텐드공사3)_여주설계(6.4)" xfId="3150"/>
    <cellStyle name="_PSC상부(내맘)_2.배수공_산출근거(관산초옹벽및스텐드공사3)_여주설계(6.4) 2" xfId="27872"/>
    <cellStyle name="_PSC상부(내맘)_2.배수공_산출근거(관산초옹벽및스텐드공사3)_해봉길_자전거도로" xfId="3149"/>
    <cellStyle name="_PSC상부(내맘)_2.배수공_산출근거(관산초옹벽및스텐드공사3)_해봉길_자전거도로 2" xfId="27873"/>
    <cellStyle name="_PSC상부(내맘)_2.배수공_수량산출" xfId="3148"/>
    <cellStyle name="_PSC상부(내맘)_2.배수공_수량산출 2" xfId="27874"/>
    <cellStyle name="_PSC상부(내맘)_2.배수공_수량산출_산출근거(관산초옹벽및스텐드공사3)" xfId="3147"/>
    <cellStyle name="_PSC상부(내맘)_2.배수공_수량산출_산출근거(관산초옹벽및스텐드공사3) 2" xfId="27875"/>
    <cellStyle name="_PSC상부(내맘)_2.배수공_수량산출_산출근거(관산초옹벽및스텐드공사3)_2" xfId="3146"/>
    <cellStyle name="_PSC상부(내맘)_2.배수공_수량산출_산출근거(관산초옹벽및스텐드공사3)_2 2" xfId="27876"/>
    <cellStyle name="_PSC상부(내맘)_2.배수공_수량산출_산출근거(관산초옹벽및스텐드공사3)_설계내역서(시흥7교등2개교)" xfId="3145"/>
    <cellStyle name="_PSC상부(내맘)_2.배수공_수량산출_산출근거(관산초옹벽및스텐드공사3)_설계내역서(시흥7교등2개교) 2" xfId="27877"/>
    <cellStyle name="_PSC상부(내맘)_2.배수공_수량산출_산출근거(관산초옹벽및스텐드공사3)_여주설계(6.4)" xfId="3144"/>
    <cellStyle name="_PSC상부(내맘)_2.배수공_수량산출_산출근거(관산초옹벽및스텐드공사3)_여주설계(6.4) 2" xfId="27878"/>
    <cellStyle name="_PSC상부(내맘)_2.배수공_수량산출_산출근거(관산초옹벽및스텐드공사3)_해봉길_자전거도로" xfId="3143"/>
    <cellStyle name="_PSC상부(내맘)_2.배수공_수량산출_산출근거(관산초옹벽및스텐드공사3)_해봉길_자전거도로 2" xfId="27879"/>
    <cellStyle name="_PSC상부(내맘)_공안교수량" xfId="3142"/>
    <cellStyle name="_PSC상부(내맘)_공안교수량 2" xfId="27880"/>
    <cellStyle name="_PSC상부(내맘)_공안교수량_곤양1교수량" xfId="3141"/>
    <cellStyle name="_PSC상부(내맘)_공안교수량_곤양1교수량 2" xfId="27881"/>
    <cellStyle name="_PSC상부(내맘)_공안교수량_곤양1교수량(최종본)" xfId="3140"/>
    <cellStyle name="_PSC상부(내맘)_공안교수량_곤양1교수량(최종본) 2" xfId="27882"/>
    <cellStyle name="_PSC상부(내맘)_공안교수량_곤양1교수량(최종본)_궁말천(NO15+40.000)-3련암거(브라켓O)" xfId="3139"/>
    <cellStyle name="_PSC상부(내맘)_공안교수량_곤양1교수량(최종본)_궁말천(NO15+40.000)-3련암거(브라켓O) 2" xfId="27883"/>
    <cellStyle name="_PSC상부(내맘)_공안교수량_곤양1교수량(최종본)_궁말천(NO15+40.000)-3련암거(브라켓O)_산출근거(관산초옹벽및스텐드공사3)" xfId="3138"/>
    <cellStyle name="_PSC상부(내맘)_공안교수량_곤양1교수량(최종본)_궁말천(NO15+40.000)-3련암거(브라켓O)_산출근거(관산초옹벽및스텐드공사3) 2" xfId="27884"/>
    <cellStyle name="_PSC상부(내맘)_공안교수량_곤양1교수량(최종본)_궁말천(NO15+40.000)-3련암거(브라켓O)_산출근거(관산초옹벽및스텐드공사3)_2" xfId="3137"/>
    <cellStyle name="_PSC상부(내맘)_공안교수량_곤양1교수량(최종본)_궁말천(NO15+40.000)-3련암거(브라켓O)_산출근거(관산초옹벽및스텐드공사3)_2 2" xfId="27885"/>
    <cellStyle name="_PSC상부(내맘)_공안교수량_곤양1교수량(최종본)_궁말천(NO15+40.000)-3련암거(브라켓O)_산출근거(관산초옹벽및스텐드공사3)_설계내역서(시흥7교등2개교)" xfId="3136"/>
    <cellStyle name="_PSC상부(내맘)_공안교수량_곤양1교수량(최종본)_궁말천(NO15+40.000)-3련암거(브라켓O)_산출근거(관산초옹벽및스텐드공사3)_설계내역서(시흥7교등2개교) 2" xfId="27886"/>
    <cellStyle name="_PSC상부(내맘)_공안교수량_곤양1교수량(최종본)_궁말천(NO15+40.000)-3련암거(브라켓O)_산출근거(관산초옹벽및스텐드공사3)_여주설계(6.4)" xfId="3135"/>
    <cellStyle name="_PSC상부(내맘)_공안교수량_곤양1교수량(최종본)_궁말천(NO15+40.000)-3련암거(브라켓O)_산출근거(관산초옹벽및스텐드공사3)_여주설계(6.4) 2" xfId="27887"/>
    <cellStyle name="_PSC상부(내맘)_공안교수량_곤양1교수량(최종본)_궁말천(NO15+40.000)-3련암거(브라켓O)_산출근거(관산초옹벽및스텐드공사3)_해봉길_자전거도로" xfId="3134"/>
    <cellStyle name="_PSC상부(내맘)_공안교수량_곤양1교수량(최종본)_궁말천(NO15+40.000)-3련암거(브라켓O)_산출근거(관산초옹벽및스텐드공사3)_해봉길_자전거도로 2" xfId="27888"/>
    <cellStyle name="_PSC상부(내맘)_공안교수량_곤양1교수량(최종본)_산출근거(관산초옹벽및스텐드공사3)" xfId="3133"/>
    <cellStyle name="_PSC상부(내맘)_공안교수량_곤양1교수량(최종본)_산출근거(관산초옹벽및스텐드공사3) 2" xfId="27889"/>
    <cellStyle name="_PSC상부(내맘)_공안교수량_곤양1교수량(최종본)_산출근거(관산초옹벽및스텐드공사3)_2" xfId="3132"/>
    <cellStyle name="_PSC상부(내맘)_공안교수량_곤양1교수량(최종본)_산출근거(관산초옹벽및스텐드공사3)_2 2" xfId="27890"/>
    <cellStyle name="_PSC상부(내맘)_공안교수량_곤양1교수량(최종본)_산출근거(관산초옹벽및스텐드공사3)_설계내역서(시흥7교등2개교)" xfId="3131"/>
    <cellStyle name="_PSC상부(내맘)_공안교수량_곤양1교수량(최종본)_산출근거(관산초옹벽및스텐드공사3)_설계내역서(시흥7교등2개교) 2" xfId="27891"/>
    <cellStyle name="_PSC상부(내맘)_공안교수량_곤양1교수량(최종본)_산출근거(관산초옹벽및스텐드공사3)_여주설계(6.4)" xfId="3017"/>
    <cellStyle name="_PSC상부(내맘)_공안교수량_곤양1교수량(최종본)_산출근거(관산초옹벽및스텐드공사3)_여주설계(6.4) 2" xfId="27892"/>
    <cellStyle name="_PSC상부(내맘)_공안교수량_곤양1교수량(최종본)_산출근거(관산초옹벽및스텐드공사3)_해봉길_자전거도로" xfId="3130"/>
    <cellStyle name="_PSC상부(내맘)_공안교수량_곤양1교수량(최종본)_산출근거(관산초옹벽및스텐드공사3)_해봉길_자전거도로 2" xfId="27893"/>
    <cellStyle name="_PSC상부(내맘)_공안교수량_곤양1교수량(최종본)_유골소천(NO05+00.000)-2련암거(브라켓X)" xfId="3129"/>
    <cellStyle name="_PSC상부(내맘)_공안교수량_곤양1교수량(최종본)_유골소천(NO05+00.000)-2련암거(브라켓X) 2" xfId="27894"/>
    <cellStyle name="_PSC상부(내맘)_공안교수량_곤양1교수량(최종본)_유골소천(NO05+00.000)-2련암거(브라켓X)_산출근거(관산초옹벽및스텐드공사3)" xfId="3128"/>
    <cellStyle name="_PSC상부(내맘)_공안교수량_곤양1교수량(최종본)_유골소천(NO05+00.000)-2련암거(브라켓X)_산출근거(관산초옹벽및스텐드공사3) 2" xfId="27895"/>
    <cellStyle name="_PSC상부(내맘)_공안교수량_곤양1교수량(최종본)_유골소천(NO05+00.000)-2련암거(브라켓X)_산출근거(관산초옹벽및스텐드공사3)_2" xfId="3127"/>
    <cellStyle name="_PSC상부(내맘)_공안교수량_곤양1교수량(최종본)_유골소천(NO05+00.000)-2련암거(브라켓X)_산출근거(관산초옹벽및스텐드공사3)_2 2" xfId="27896"/>
    <cellStyle name="_PSC상부(내맘)_공안교수량_곤양1교수량(최종본)_유골소천(NO05+00.000)-2련암거(브라켓X)_산출근거(관산초옹벽및스텐드공사3)_설계내역서(시흥7교등2개교)" xfId="3126"/>
    <cellStyle name="_PSC상부(내맘)_공안교수량_곤양1교수량(최종본)_유골소천(NO05+00.000)-2련암거(브라켓X)_산출근거(관산초옹벽및스텐드공사3)_설계내역서(시흥7교등2개교) 2" xfId="27897"/>
    <cellStyle name="_PSC상부(내맘)_공안교수량_곤양1교수량(최종본)_유골소천(NO05+00.000)-2련암거(브라켓X)_산출근거(관산초옹벽및스텐드공사3)_여주설계(6.4)" xfId="3125"/>
    <cellStyle name="_PSC상부(내맘)_공안교수량_곤양1교수량(최종본)_유골소천(NO05+00.000)-2련암거(브라켓X)_산출근거(관산초옹벽및스텐드공사3)_여주설계(6.4) 2" xfId="27898"/>
    <cellStyle name="_PSC상부(내맘)_공안교수량_곤양1교수량(최종본)_유골소천(NO05+00.000)-2련암거(브라켓X)_산출근거(관산초옹벽및스텐드공사3)_해봉길_자전거도로" xfId="3124"/>
    <cellStyle name="_PSC상부(내맘)_공안교수량_곤양1교수량(최종본)_유골소천(NO05+00.000)-2련암거(브라켓X)_산출근거(관산초옹벽및스텐드공사3)_해봉길_자전거도로 2" xfId="27899"/>
    <cellStyle name="_PSC상부(내맘)_공안교수량_곤양1교수량_궁말천(NO15+40.000)-3련암거(브라켓O)" xfId="3123"/>
    <cellStyle name="_PSC상부(내맘)_공안교수량_곤양1교수량_궁말천(NO15+40.000)-3련암거(브라켓O) 2" xfId="27900"/>
    <cellStyle name="_PSC상부(내맘)_공안교수량_곤양1교수량_궁말천(NO15+40.000)-3련암거(브라켓O)_산출근거(관산초옹벽및스텐드공사3)" xfId="3122"/>
    <cellStyle name="_PSC상부(내맘)_공안교수량_곤양1교수량_궁말천(NO15+40.000)-3련암거(브라켓O)_산출근거(관산초옹벽및스텐드공사3) 2" xfId="27901"/>
    <cellStyle name="_PSC상부(내맘)_공안교수량_곤양1교수량_궁말천(NO15+40.000)-3련암거(브라켓O)_산출근거(관산초옹벽및스텐드공사3)_2" xfId="3121"/>
    <cellStyle name="_PSC상부(내맘)_공안교수량_곤양1교수량_궁말천(NO15+40.000)-3련암거(브라켓O)_산출근거(관산초옹벽및스텐드공사3)_2 2" xfId="27902"/>
    <cellStyle name="_PSC상부(내맘)_공안교수량_곤양1교수량_궁말천(NO15+40.000)-3련암거(브라켓O)_산출근거(관산초옹벽및스텐드공사3)_설계내역서(시흥7교등2개교)" xfId="3120"/>
    <cellStyle name="_PSC상부(내맘)_공안교수량_곤양1교수량_궁말천(NO15+40.000)-3련암거(브라켓O)_산출근거(관산초옹벽및스텐드공사3)_설계내역서(시흥7교등2개교) 2" xfId="27903"/>
    <cellStyle name="_PSC상부(내맘)_공안교수량_곤양1교수량_궁말천(NO15+40.000)-3련암거(브라켓O)_산출근거(관산초옹벽및스텐드공사3)_여주설계(6.4)" xfId="3119"/>
    <cellStyle name="_PSC상부(내맘)_공안교수량_곤양1교수량_궁말천(NO15+40.000)-3련암거(브라켓O)_산출근거(관산초옹벽및스텐드공사3)_여주설계(6.4) 2" xfId="27904"/>
    <cellStyle name="_PSC상부(내맘)_공안교수량_곤양1교수량_궁말천(NO15+40.000)-3련암거(브라켓O)_산출근거(관산초옹벽및스텐드공사3)_해봉길_자전거도로" xfId="3118"/>
    <cellStyle name="_PSC상부(내맘)_공안교수량_곤양1교수량_궁말천(NO15+40.000)-3련암거(브라켓O)_산출근거(관산초옹벽및스텐드공사3)_해봉길_자전거도로 2" xfId="27905"/>
    <cellStyle name="_PSC상부(내맘)_공안교수량_곤양1교수량_산출근거(관산초옹벽및스텐드공사3)" xfId="3117"/>
    <cellStyle name="_PSC상부(내맘)_공안교수량_곤양1교수량_산출근거(관산초옹벽및스텐드공사3) 2" xfId="27906"/>
    <cellStyle name="_PSC상부(내맘)_공안교수량_곤양1교수량_산출근거(관산초옹벽및스텐드공사3)_2" xfId="3116"/>
    <cellStyle name="_PSC상부(내맘)_공안교수량_곤양1교수량_산출근거(관산초옹벽및스텐드공사3)_2 2" xfId="27907"/>
    <cellStyle name="_PSC상부(내맘)_공안교수량_곤양1교수량_산출근거(관산초옹벽및스텐드공사3)_설계내역서(시흥7교등2개교)" xfId="3115"/>
    <cellStyle name="_PSC상부(내맘)_공안교수량_곤양1교수량_산출근거(관산초옹벽및스텐드공사3)_설계내역서(시흥7교등2개교) 2" xfId="27908"/>
    <cellStyle name="_PSC상부(내맘)_공안교수량_곤양1교수량_산출근거(관산초옹벽및스텐드공사3)_여주설계(6.4)" xfId="3114"/>
    <cellStyle name="_PSC상부(내맘)_공안교수량_곤양1교수량_산출근거(관산초옹벽및스텐드공사3)_여주설계(6.4) 2" xfId="27909"/>
    <cellStyle name="_PSC상부(내맘)_공안교수량_곤양1교수량_산출근거(관산초옹벽및스텐드공사3)_해봉길_자전거도로" xfId="3113"/>
    <cellStyle name="_PSC상부(내맘)_공안교수량_곤양1교수량_산출근거(관산초옹벽및스텐드공사3)_해봉길_자전거도로 2" xfId="27910"/>
    <cellStyle name="_PSC상부(내맘)_공안교수량_곤양1교수량_유골소천(NO05+00.000)-2련암거(브라켓X)" xfId="3112"/>
    <cellStyle name="_PSC상부(내맘)_공안교수량_곤양1교수량_유골소천(NO05+00.000)-2련암거(브라켓X) 2" xfId="27911"/>
    <cellStyle name="_PSC상부(내맘)_공안교수량_곤양1교수량_유골소천(NO05+00.000)-2련암거(브라켓X)_산출근거(관산초옹벽및스텐드공사3)" xfId="3111"/>
    <cellStyle name="_PSC상부(내맘)_공안교수량_곤양1교수량_유골소천(NO05+00.000)-2련암거(브라켓X)_산출근거(관산초옹벽및스텐드공사3) 2" xfId="27912"/>
    <cellStyle name="_PSC상부(내맘)_공안교수량_곤양1교수량_유골소천(NO05+00.000)-2련암거(브라켓X)_산출근거(관산초옹벽및스텐드공사3)_2" xfId="3110"/>
    <cellStyle name="_PSC상부(내맘)_공안교수량_곤양1교수량_유골소천(NO05+00.000)-2련암거(브라켓X)_산출근거(관산초옹벽및스텐드공사3)_2 2" xfId="27913"/>
    <cellStyle name="_PSC상부(내맘)_공안교수량_곤양1교수량_유골소천(NO05+00.000)-2련암거(브라켓X)_산출근거(관산초옹벽및스텐드공사3)_설계내역서(시흥7교등2개교)" xfId="3109"/>
    <cellStyle name="_PSC상부(내맘)_공안교수량_곤양1교수량_유골소천(NO05+00.000)-2련암거(브라켓X)_산출근거(관산초옹벽및스텐드공사3)_설계내역서(시흥7교등2개교) 2" xfId="27914"/>
    <cellStyle name="_PSC상부(내맘)_공안교수량_곤양1교수량_유골소천(NO05+00.000)-2련암거(브라켓X)_산출근거(관산초옹벽및스텐드공사3)_여주설계(6.4)" xfId="3108"/>
    <cellStyle name="_PSC상부(내맘)_공안교수량_곤양1교수량_유골소천(NO05+00.000)-2련암거(브라켓X)_산출근거(관산초옹벽및스텐드공사3)_여주설계(6.4) 2" xfId="27915"/>
    <cellStyle name="_PSC상부(내맘)_공안교수량_곤양1교수량_유골소천(NO05+00.000)-2련암거(브라켓X)_산출근거(관산초옹벽및스텐드공사3)_해봉길_자전거도로" xfId="3107"/>
    <cellStyle name="_PSC상부(내맘)_공안교수량_곤양1교수량_유골소천(NO05+00.000)-2련암거(브라켓X)_산출근거(관산초옹벽및스텐드공사3)_해봉길_자전거도로 2" xfId="27916"/>
    <cellStyle name="_PSC상부(내맘)_공안교수량_궁말천(NO15+40.000)-3련암거(브라켓O)" xfId="3106"/>
    <cellStyle name="_PSC상부(내맘)_공안교수량_궁말천(NO15+40.000)-3련암거(브라켓O) 2" xfId="27917"/>
    <cellStyle name="_PSC상부(내맘)_공안교수량_궁말천(NO15+40.000)-3련암거(브라켓O)_산출근거(관산초옹벽및스텐드공사3)" xfId="3105"/>
    <cellStyle name="_PSC상부(내맘)_공안교수량_궁말천(NO15+40.000)-3련암거(브라켓O)_산출근거(관산초옹벽및스텐드공사3) 2" xfId="27918"/>
    <cellStyle name="_PSC상부(내맘)_공안교수량_궁말천(NO15+40.000)-3련암거(브라켓O)_산출근거(관산초옹벽및스텐드공사3)_2" xfId="3104"/>
    <cellStyle name="_PSC상부(내맘)_공안교수량_궁말천(NO15+40.000)-3련암거(브라켓O)_산출근거(관산초옹벽및스텐드공사3)_2 2" xfId="27919"/>
    <cellStyle name="_PSC상부(내맘)_공안교수량_궁말천(NO15+40.000)-3련암거(브라켓O)_산출근거(관산초옹벽및스텐드공사3)_설계내역서(시흥7교등2개교)" xfId="3103"/>
    <cellStyle name="_PSC상부(내맘)_공안교수량_궁말천(NO15+40.000)-3련암거(브라켓O)_산출근거(관산초옹벽및스텐드공사3)_설계내역서(시흥7교등2개교) 2" xfId="27920"/>
    <cellStyle name="_PSC상부(내맘)_공안교수량_궁말천(NO15+40.000)-3련암거(브라켓O)_산출근거(관산초옹벽및스텐드공사3)_여주설계(6.4)" xfId="3102"/>
    <cellStyle name="_PSC상부(내맘)_공안교수량_궁말천(NO15+40.000)-3련암거(브라켓O)_산출근거(관산초옹벽및스텐드공사3)_여주설계(6.4) 2" xfId="27921"/>
    <cellStyle name="_PSC상부(내맘)_공안교수량_궁말천(NO15+40.000)-3련암거(브라켓O)_산출근거(관산초옹벽및스텐드공사3)_해봉길_자전거도로" xfId="3101"/>
    <cellStyle name="_PSC상부(내맘)_공안교수량_궁말천(NO15+40.000)-3련암거(브라켓O)_산출근거(관산초옹벽및스텐드공사3)_해봉길_자전거도로 2" xfId="27922"/>
    <cellStyle name="_PSC상부(내맘)_공안교수량_금포교수량" xfId="3100"/>
    <cellStyle name="_PSC상부(내맘)_공안교수량_금포교수량 2" xfId="27923"/>
    <cellStyle name="_PSC상부(내맘)_공안교수량_금포교수량(최종본)" xfId="3099"/>
    <cellStyle name="_PSC상부(내맘)_공안교수량_금포교수량(최종본) 2" xfId="27924"/>
    <cellStyle name="_PSC상부(내맘)_공안교수량_금포교수량(최종본)_궁말천(NO15+40.000)-3련암거(브라켓O)" xfId="3098"/>
    <cellStyle name="_PSC상부(내맘)_공안교수량_금포교수량(최종본)_궁말천(NO15+40.000)-3련암거(브라켓O) 2" xfId="27925"/>
    <cellStyle name="_PSC상부(내맘)_공안교수량_금포교수량(최종본)_궁말천(NO15+40.000)-3련암거(브라켓O)_산출근거(관산초옹벽및스텐드공사3)" xfId="3097"/>
    <cellStyle name="_PSC상부(내맘)_공안교수량_금포교수량(최종본)_궁말천(NO15+40.000)-3련암거(브라켓O)_산출근거(관산초옹벽및스텐드공사3) 2" xfId="27926"/>
    <cellStyle name="_PSC상부(내맘)_공안교수량_금포교수량(최종본)_궁말천(NO15+40.000)-3련암거(브라켓O)_산출근거(관산초옹벽및스텐드공사3)_2" xfId="3096"/>
    <cellStyle name="_PSC상부(내맘)_공안교수량_금포교수량(최종본)_궁말천(NO15+40.000)-3련암거(브라켓O)_산출근거(관산초옹벽및스텐드공사3)_2 2" xfId="27927"/>
    <cellStyle name="_PSC상부(내맘)_공안교수량_금포교수량(최종본)_궁말천(NO15+40.000)-3련암거(브라켓O)_산출근거(관산초옹벽및스텐드공사3)_설계내역서(시흥7교등2개교)" xfId="3095"/>
    <cellStyle name="_PSC상부(내맘)_공안교수량_금포교수량(최종본)_궁말천(NO15+40.000)-3련암거(브라켓O)_산출근거(관산초옹벽및스텐드공사3)_설계내역서(시흥7교등2개교) 2" xfId="27928"/>
    <cellStyle name="_PSC상부(내맘)_공안교수량_금포교수량(최종본)_궁말천(NO15+40.000)-3련암거(브라켓O)_산출근거(관산초옹벽및스텐드공사3)_여주설계(6.4)" xfId="3094"/>
    <cellStyle name="_PSC상부(내맘)_공안교수량_금포교수량(최종본)_궁말천(NO15+40.000)-3련암거(브라켓O)_산출근거(관산초옹벽및스텐드공사3)_여주설계(6.4) 2" xfId="27929"/>
    <cellStyle name="_PSC상부(내맘)_공안교수량_금포교수량(최종본)_궁말천(NO15+40.000)-3련암거(브라켓O)_산출근거(관산초옹벽및스텐드공사3)_해봉길_자전거도로" xfId="3093"/>
    <cellStyle name="_PSC상부(내맘)_공안교수량_금포교수량(최종본)_궁말천(NO15+40.000)-3련암거(브라켓O)_산출근거(관산초옹벽및스텐드공사3)_해봉길_자전거도로 2" xfId="27930"/>
    <cellStyle name="_PSC상부(내맘)_공안교수량_금포교수량(최종본)_산출근거(관산초옹벽및스텐드공사3)" xfId="3092"/>
    <cellStyle name="_PSC상부(내맘)_공안교수량_금포교수량(최종본)_산출근거(관산초옹벽및스텐드공사3) 2" xfId="27931"/>
    <cellStyle name="_PSC상부(내맘)_공안교수량_금포교수량(최종본)_산출근거(관산초옹벽및스텐드공사3)_2" xfId="3091"/>
    <cellStyle name="_PSC상부(내맘)_공안교수량_금포교수량(최종본)_산출근거(관산초옹벽및스텐드공사3)_2 2" xfId="27932"/>
    <cellStyle name="_PSC상부(내맘)_공안교수량_금포교수량(최종본)_산출근거(관산초옹벽및스텐드공사3)_설계내역서(시흥7교등2개교)" xfId="3090"/>
    <cellStyle name="_PSC상부(내맘)_공안교수량_금포교수량(최종본)_산출근거(관산초옹벽및스텐드공사3)_설계내역서(시흥7교등2개교) 2" xfId="27933"/>
    <cellStyle name="_PSC상부(내맘)_공안교수량_금포교수량(최종본)_산출근거(관산초옹벽및스텐드공사3)_여주설계(6.4)" xfId="3089"/>
    <cellStyle name="_PSC상부(내맘)_공안교수량_금포교수량(최종본)_산출근거(관산초옹벽및스텐드공사3)_여주설계(6.4) 2" xfId="27934"/>
    <cellStyle name="_PSC상부(내맘)_공안교수량_금포교수량(최종본)_산출근거(관산초옹벽및스텐드공사3)_해봉길_자전거도로" xfId="3088"/>
    <cellStyle name="_PSC상부(내맘)_공안교수량_금포교수량(최종본)_산출근거(관산초옹벽및스텐드공사3)_해봉길_자전거도로 2" xfId="27935"/>
    <cellStyle name="_PSC상부(내맘)_공안교수량_금포교수량(최종본)_유골소천(NO05+00.000)-2련암거(브라켓X)" xfId="3087"/>
    <cellStyle name="_PSC상부(내맘)_공안교수량_금포교수량(최종본)_유골소천(NO05+00.000)-2련암거(브라켓X) 2" xfId="27936"/>
    <cellStyle name="_PSC상부(내맘)_공안교수량_금포교수량(최종본)_유골소천(NO05+00.000)-2련암거(브라켓X)_산출근거(관산초옹벽및스텐드공사3)" xfId="3086"/>
    <cellStyle name="_PSC상부(내맘)_공안교수량_금포교수량(최종본)_유골소천(NO05+00.000)-2련암거(브라켓X)_산출근거(관산초옹벽및스텐드공사3) 2" xfId="27937"/>
    <cellStyle name="_PSC상부(내맘)_공안교수량_금포교수량(최종본)_유골소천(NO05+00.000)-2련암거(브라켓X)_산출근거(관산초옹벽및스텐드공사3)_2" xfId="3085"/>
    <cellStyle name="_PSC상부(내맘)_공안교수량_금포교수량(최종본)_유골소천(NO05+00.000)-2련암거(브라켓X)_산출근거(관산초옹벽및스텐드공사3)_2 2" xfId="27938"/>
    <cellStyle name="_PSC상부(내맘)_공안교수량_금포교수량(최종본)_유골소천(NO05+00.000)-2련암거(브라켓X)_산출근거(관산초옹벽및스텐드공사3)_설계내역서(시흥7교등2개교)" xfId="3084"/>
    <cellStyle name="_PSC상부(내맘)_공안교수량_금포교수량(최종본)_유골소천(NO05+00.000)-2련암거(브라켓X)_산출근거(관산초옹벽및스텐드공사3)_설계내역서(시흥7교등2개교) 2" xfId="27939"/>
    <cellStyle name="_PSC상부(내맘)_공안교수량_금포교수량(최종본)_유골소천(NO05+00.000)-2련암거(브라켓X)_산출근거(관산초옹벽및스텐드공사3)_여주설계(6.4)" xfId="3083"/>
    <cellStyle name="_PSC상부(내맘)_공안교수량_금포교수량(최종본)_유골소천(NO05+00.000)-2련암거(브라켓X)_산출근거(관산초옹벽및스텐드공사3)_여주설계(6.4) 2" xfId="27940"/>
    <cellStyle name="_PSC상부(내맘)_공안교수량_금포교수량(최종본)_유골소천(NO05+00.000)-2련암거(브라켓X)_산출근거(관산초옹벽및스텐드공사3)_해봉길_자전거도로" xfId="3082"/>
    <cellStyle name="_PSC상부(내맘)_공안교수량_금포교수량(최종본)_유골소천(NO05+00.000)-2련암거(브라켓X)_산출근거(관산초옹벽및스텐드공사3)_해봉길_자전거도로 2" xfId="27941"/>
    <cellStyle name="_PSC상부(내맘)_공안교수량_금포교수량_궁말천(NO15+40.000)-3련암거(브라켓O)" xfId="3081"/>
    <cellStyle name="_PSC상부(내맘)_공안교수량_금포교수량_궁말천(NO15+40.000)-3련암거(브라켓O) 2" xfId="27942"/>
    <cellStyle name="_PSC상부(내맘)_공안교수량_금포교수량_궁말천(NO15+40.000)-3련암거(브라켓O)_산출근거(관산초옹벽및스텐드공사3)" xfId="3080"/>
    <cellStyle name="_PSC상부(내맘)_공안교수량_금포교수량_궁말천(NO15+40.000)-3련암거(브라켓O)_산출근거(관산초옹벽및스텐드공사3) 2" xfId="27943"/>
    <cellStyle name="_PSC상부(내맘)_공안교수량_금포교수량_궁말천(NO15+40.000)-3련암거(브라켓O)_산출근거(관산초옹벽및스텐드공사3)_2" xfId="3079"/>
    <cellStyle name="_PSC상부(내맘)_공안교수량_금포교수량_궁말천(NO15+40.000)-3련암거(브라켓O)_산출근거(관산초옹벽및스텐드공사3)_2 2" xfId="27944"/>
    <cellStyle name="_PSC상부(내맘)_공안교수량_금포교수량_궁말천(NO15+40.000)-3련암거(브라켓O)_산출근거(관산초옹벽및스텐드공사3)_설계내역서(시흥7교등2개교)" xfId="5833"/>
    <cellStyle name="_PSC상부(내맘)_공안교수량_금포교수량_궁말천(NO15+40.000)-3련암거(브라켓O)_산출근거(관산초옹벽및스텐드공사3)_설계내역서(시흥7교등2개교) 2" xfId="27945"/>
    <cellStyle name="_PSC상부(내맘)_공안교수량_금포교수량_궁말천(NO15+40.000)-3련암거(브라켓O)_산출근거(관산초옹벽및스텐드공사3)_여주설계(6.4)" xfId="5832"/>
    <cellStyle name="_PSC상부(내맘)_공안교수량_금포교수량_궁말천(NO15+40.000)-3련암거(브라켓O)_산출근거(관산초옹벽및스텐드공사3)_여주설계(6.4) 2" xfId="27946"/>
    <cellStyle name="_PSC상부(내맘)_공안교수량_금포교수량_궁말천(NO15+40.000)-3련암거(브라켓O)_산출근거(관산초옹벽및스텐드공사3)_해봉길_자전거도로" xfId="3078"/>
    <cellStyle name="_PSC상부(내맘)_공안교수량_금포교수량_궁말천(NO15+40.000)-3련암거(브라켓O)_산출근거(관산초옹벽및스텐드공사3)_해봉길_자전거도로 2" xfId="27947"/>
    <cellStyle name="_PSC상부(내맘)_공안교수량_금포교수량_산출근거(관산초옹벽및스텐드공사3)" xfId="3068"/>
    <cellStyle name="_PSC상부(내맘)_공안교수량_금포교수량_산출근거(관산초옹벽및스텐드공사3) 2" xfId="27948"/>
    <cellStyle name="_PSC상부(내맘)_공안교수량_금포교수량_산출근거(관산초옹벽및스텐드공사3)_2" xfId="3071"/>
    <cellStyle name="_PSC상부(내맘)_공안교수량_금포교수량_산출근거(관산초옹벽및스텐드공사3)_2 2" xfId="27949"/>
    <cellStyle name="_PSC상부(내맘)_공안교수량_금포교수량_산출근거(관산초옹벽및스텐드공사3)_설계내역서(시흥7교등2개교)" xfId="3011"/>
    <cellStyle name="_PSC상부(내맘)_공안교수량_금포교수량_산출근거(관산초옹벽및스텐드공사3)_설계내역서(시흥7교등2개교) 2" xfId="27950"/>
    <cellStyle name="_PSC상부(내맘)_공안교수량_금포교수량_산출근거(관산초옹벽및스텐드공사3)_여주설계(6.4)" xfId="3016"/>
    <cellStyle name="_PSC상부(내맘)_공안교수량_금포교수량_산출근거(관산초옹벽및스텐드공사3)_여주설계(6.4) 2" xfId="27951"/>
    <cellStyle name="_PSC상부(내맘)_공안교수량_금포교수량_산출근거(관산초옹벽및스텐드공사3)_해봉길_자전거도로" xfId="3012"/>
    <cellStyle name="_PSC상부(내맘)_공안교수량_금포교수량_산출근거(관산초옹벽및스텐드공사3)_해봉길_자전거도로 2" xfId="27952"/>
    <cellStyle name="_PSC상부(내맘)_공안교수량_금포교수량_유골소천(NO05+00.000)-2련암거(브라켓X)" xfId="3072"/>
    <cellStyle name="_PSC상부(내맘)_공안교수량_금포교수량_유골소천(NO05+00.000)-2련암거(브라켓X) 2" xfId="27953"/>
    <cellStyle name="_PSC상부(내맘)_공안교수량_금포교수량_유골소천(NO05+00.000)-2련암거(브라켓X)_산출근거(관산초옹벽및스텐드공사3)" xfId="3067"/>
    <cellStyle name="_PSC상부(내맘)_공안교수량_금포교수량_유골소천(NO05+00.000)-2련암거(브라켓X)_산출근거(관산초옹벽및스텐드공사3) 2" xfId="27954"/>
    <cellStyle name="_PSC상부(내맘)_공안교수량_금포교수량_유골소천(NO05+00.000)-2련암거(브라켓X)_산출근거(관산초옹벽및스텐드공사3)_2" xfId="3066"/>
    <cellStyle name="_PSC상부(내맘)_공안교수량_금포교수량_유골소천(NO05+00.000)-2련암거(브라켓X)_산출근거(관산초옹벽및스텐드공사3)_2 2" xfId="27955"/>
    <cellStyle name="_PSC상부(내맘)_공안교수량_금포교수량_유골소천(NO05+00.000)-2련암거(브라켓X)_산출근거(관산초옹벽및스텐드공사3)_설계내역서(시흥7교등2개교)" xfId="3077"/>
    <cellStyle name="_PSC상부(내맘)_공안교수량_금포교수량_유골소천(NO05+00.000)-2련암거(브라켓X)_산출근거(관산초옹벽및스텐드공사3)_설계내역서(시흥7교등2개교) 2" xfId="27956"/>
    <cellStyle name="_PSC상부(내맘)_공안교수량_금포교수량_유골소천(NO05+00.000)-2련암거(브라켓X)_산출근거(관산초옹벽및스텐드공사3)_여주설계(6.4)" xfId="3014"/>
    <cellStyle name="_PSC상부(내맘)_공안교수량_금포교수량_유골소천(NO05+00.000)-2련암거(브라켓X)_산출근거(관산초옹벽및스텐드공사3)_여주설계(6.4) 2" xfId="27957"/>
    <cellStyle name="_PSC상부(내맘)_공안교수량_금포교수량_유골소천(NO05+00.000)-2련암거(브라켓X)_산출근거(관산초옹벽및스텐드공사3)_해봉길_자전거도로" xfId="3076"/>
    <cellStyle name="_PSC상부(내맘)_공안교수량_금포교수량_유골소천(NO05+00.000)-2련암거(브라켓X)_산출근거(관산초옹벽및스텐드공사3)_해봉길_자전거도로 2" xfId="27958"/>
    <cellStyle name="_PSC상부(내맘)_공안교수량_산출근거(관산초옹벽및스텐드공사3)" xfId="3075"/>
    <cellStyle name="_PSC상부(내맘)_공안교수량_산출근거(관산초옹벽및스텐드공사3) 2" xfId="27959"/>
    <cellStyle name="_PSC상부(내맘)_공안교수량_산출근거(관산초옹벽및스텐드공사3)_2" xfId="3074"/>
    <cellStyle name="_PSC상부(내맘)_공안교수량_산출근거(관산초옹벽및스텐드공사3)_2 2" xfId="27960"/>
    <cellStyle name="_PSC상부(내맘)_공안교수량_산출근거(관산초옹벽및스텐드공사3)_설계내역서(시흥7교등2개교)" xfId="3073"/>
    <cellStyle name="_PSC상부(내맘)_공안교수량_산출근거(관산초옹벽및스텐드공사3)_설계내역서(시흥7교등2개교) 2" xfId="27961"/>
    <cellStyle name="_PSC상부(내맘)_공안교수량_산출근거(관산초옹벽및스텐드공사3)_여주설계(6.4)" xfId="5892"/>
    <cellStyle name="_PSC상부(내맘)_공안교수량_산출근거(관산초옹벽및스텐드공사3)_여주설계(6.4) 2" xfId="27962"/>
    <cellStyle name="_PSC상부(내맘)_공안교수량_산출근거(관산초옹벽및스텐드공사3)_해봉길_자전거도로" xfId="5893"/>
    <cellStyle name="_PSC상부(내맘)_공안교수량_산출근거(관산초옹벽및스텐드공사3)_해봉길_자전거도로 2" xfId="27963"/>
    <cellStyle name="_PSC상부(내맘)_공안교수량_유골소천(NO05+00.000)-2련암거(브라켓X)" xfId="5894"/>
    <cellStyle name="_PSC상부(내맘)_공안교수량_유골소천(NO05+00.000)-2련암거(브라켓X) 2" xfId="27964"/>
    <cellStyle name="_PSC상부(내맘)_공안교수량_유골소천(NO05+00.000)-2련암거(브라켓X)_산출근거(관산초옹벽및스텐드공사3)" xfId="5895"/>
    <cellStyle name="_PSC상부(내맘)_공안교수량_유골소천(NO05+00.000)-2련암거(브라켓X)_산출근거(관산초옹벽및스텐드공사3) 2" xfId="27965"/>
    <cellStyle name="_PSC상부(내맘)_공안교수량_유골소천(NO05+00.000)-2련암거(브라켓X)_산출근거(관산초옹벽및스텐드공사3)_2" xfId="5896"/>
    <cellStyle name="_PSC상부(내맘)_공안교수량_유골소천(NO05+00.000)-2련암거(브라켓X)_산출근거(관산초옹벽및스텐드공사3)_2 2" xfId="27966"/>
    <cellStyle name="_PSC상부(내맘)_공안교수량_유골소천(NO05+00.000)-2련암거(브라켓X)_산출근거(관산초옹벽및스텐드공사3)_설계내역서(시흥7교등2개교)" xfId="5897"/>
    <cellStyle name="_PSC상부(내맘)_공안교수량_유골소천(NO05+00.000)-2련암거(브라켓X)_산출근거(관산초옹벽및스텐드공사3)_설계내역서(시흥7교등2개교) 2" xfId="27967"/>
    <cellStyle name="_PSC상부(내맘)_공안교수량_유골소천(NO05+00.000)-2련암거(브라켓X)_산출근거(관산초옹벽및스텐드공사3)_여주설계(6.4)" xfId="5898"/>
    <cellStyle name="_PSC상부(내맘)_공안교수량_유골소천(NO05+00.000)-2련암거(브라켓X)_산출근거(관산초옹벽및스텐드공사3)_여주설계(6.4) 2" xfId="27968"/>
    <cellStyle name="_PSC상부(내맘)_공안교수량_유골소천(NO05+00.000)-2련암거(브라켓X)_산출근거(관산초옹벽및스텐드공사3)_해봉길_자전거도로" xfId="5899"/>
    <cellStyle name="_PSC상부(내맘)_공안교수량_유골소천(NO05+00.000)-2련암거(브라켓X)_산출근거(관산초옹벽및스텐드공사3)_해봉길_자전거도로 2" xfId="27969"/>
    <cellStyle name="_PSC상부(내맘)_교대수량" xfId="5900"/>
    <cellStyle name="_PSC상부(내맘)_교대수량 2" xfId="27970"/>
    <cellStyle name="_PSC상부(내맘)_교대수량_곤양1교수량" xfId="5901"/>
    <cellStyle name="_PSC상부(내맘)_교대수량_곤양1교수량 2" xfId="27971"/>
    <cellStyle name="_PSC상부(내맘)_교대수량_곤양1교수량(최종본)" xfId="5902"/>
    <cellStyle name="_PSC상부(내맘)_교대수량_곤양1교수량(최종본) 2" xfId="27972"/>
    <cellStyle name="_PSC상부(내맘)_교대수량_곤양1교수량(최종본)_궁말천(NO15+40.000)-3련암거(브라켓O)" xfId="5903"/>
    <cellStyle name="_PSC상부(내맘)_교대수량_곤양1교수량(최종본)_궁말천(NO15+40.000)-3련암거(브라켓O) 2" xfId="27973"/>
    <cellStyle name="_PSC상부(내맘)_교대수량_곤양1교수량(최종본)_궁말천(NO15+40.000)-3련암거(브라켓O)_산출근거(관산초옹벽및스텐드공사3)" xfId="5904"/>
    <cellStyle name="_PSC상부(내맘)_교대수량_곤양1교수량(최종본)_궁말천(NO15+40.000)-3련암거(브라켓O)_산출근거(관산초옹벽및스텐드공사3) 2" xfId="27974"/>
    <cellStyle name="_PSC상부(내맘)_교대수량_곤양1교수량(최종본)_궁말천(NO15+40.000)-3련암거(브라켓O)_산출근거(관산초옹벽및스텐드공사3)_2" xfId="5905"/>
    <cellStyle name="_PSC상부(내맘)_교대수량_곤양1교수량(최종본)_궁말천(NO15+40.000)-3련암거(브라켓O)_산출근거(관산초옹벽및스텐드공사3)_2 2" xfId="27975"/>
    <cellStyle name="_PSC상부(내맘)_교대수량_곤양1교수량(최종본)_궁말천(NO15+40.000)-3련암거(브라켓O)_산출근거(관산초옹벽및스텐드공사3)_설계내역서(시흥7교등2개교)" xfId="5906"/>
    <cellStyle name="_PSC상부(내맘)_교대수량_곤양1교수량(최종본)_궁말천(NO15+40.000)-3련암거(브라켓O)_산출근거(관산초옹벽및스텐드공사3)_설계내역서(시흥7교등2개교) 2" xfId="27976"/>
    <cellStyle name="_PSC상부(내맘)_교대수량_곤양1교수량(최종본)_궁말천(NO15+40.000)-3련암거(브라켓O)_산출근거(관산초옹벽및스텐드공사3)_여주설계(6.4)" xfId="5907"/>
    <cellStyle name="_PSC상부(내맘)_교대수량_곤양1교수량(최종본)_궁말천(NO15+40.000)-3련암거(브라켓O)_산출근거(관산초옹벽및스텐드공사3)_여주설계(6.4) 2" xfId="27977"/>
    <cellStyle name="_PSC상부(내맘)_교대수량_곤양1교수량(최종본)_궁말천(NO15+40.000)-3련암거(브라켓O)_산출근거(관산초옹벽및스텐드공사3)_해봉길_자전거도로" xfId="5908"/>
    <cellStyle name="_PSC상부(내맘)_교대수량_곤양1교수량(최종본)_궁말천(NO15+40.000)-3련암거(브라켓O)_산출근거(관산초옹벽및스텐드공사3)_해봉길_자전거도로 2" xfId="27978"/>
    <cellStyle name="_PSC상부(내맘)_교대수량_곤양1교수량(최종본)_산출근거(관산초옹벽및스텐드공사3)" xfId="5909"/>
    <cellStyle name="_PSC상부(내맘)_교대수량_곤양1교수량(최종본)_산출근거(관산초옹벽및스텐드공사3) 2" xfId="27979"/>
    <cellStyle name="_PSC상부(내맘)_교대수량_곤양1교수량(최종본)_산출근거(관산초옹벽및스텐드공사3)_2" xfId="5910"/>
    <cellStyle name="_PSC상부(내맘)_교대수량_곤양1교수량(최종본)_산출근거(관산초옹벽및스텐드공사3)_2 2" xfId="27980"/>
    <cellStyle name="_PSC상부(내맘)_교대수량_곤양1교수량(최종본)_산출근거(관산초옹벽및스텐드공사3)_설계내역서(시흥7교등2개교)" xfId="5911"/>
    <cellStyle name="_PSC상부(내맘)_교대수량_곤양1교수량(최종본)_산출근거(관산초옹벽및스텐드공사3)_설계내역서(시흥7교등2개교) 2" xfId="27981"/>
    <cellStyle name="_PSC상부(내맘)_교대수량_곤양1교수량(최종본)_산출근거(관산초옹벽및스텐드공사3)_여주설계(6.4)" xfId="5912"/>
    <cellStyle name="_PSC상부(내맘)_교대수량_곤양1교수량(최종본)_산출근거(관산초옹벽및스텐드공사3)_여주설계(6.4) 2" xfId="27982"/>
    <cellStyle name="_PSC상부(내맘)_교대수량_곤양1교수량(최종본)_산출근거(관산초옹벽및스텐드공사3)_해봉길_자전거도로" xfId="5913"/>
    <cellStyle name="_PSC상부(내맘)_교대수량_곤양1교수량(최종본)_산출근거(관산초옹벽및스텐드공사3)_해봉길_자전거도로 2" xfId="27983"/>
    <cellStyle name="_PSC상부(내맘)_교대수량_곤양1교수량(최종본)_유골소천(NO05+00.000)-2련암거(브라켓X)" xfId="5914"/>
    <cellStyle name="_PSC상부(내맘)_교대수량_곤양1교수량(최종본)_유골소천(NO05+00.000)-2련암거(브라켓X) 2" xfId="27984"/>
    <cellStyle name="_PSC상부(내맘)_교대수량_곤양1교수량(최종본)_유골소천(NO05+00.000)-2련암거(브라켓X)_산출근거(관산초옹벽및스텐드공사3)" xfId="5915"/>
    <cellStyle name="_PSC상부(내맘)_교대수량_곤양1교수량(최종본)_유골소천(NO05+00.000)-2련암거(브라켓X)_산출근거(관산초옹벽및스텐드공사3) 2" xfId="27985"/>
    <cellStyle name="_PSC상부(내맘)_교대수량_곤양1교수량(최종본)_유골소천(NO05+00.000)-2련암거(브라켓X)_산출근거(관산초옹벽및스텐드공사3)_2" xfId="5916"/>
    <cellStyle name="_PSC상부(내맘)_교대수량_곤양1교수량(최종본)_유골소천(NO05+00.000)-2련암거(브라켓X)_산출근거(관산초옹벽및스텐드공사3)_2 2" xfId="27986"/>
    <cellStyle name="_PSC상부(내맘)_교대수량_곤양1교수량(최종본)_유골소천(NO05+00.000)-2련암거(브라켓X)_산출근거(관산초옹벽및스텐드공사3)_설계내역서(시흥7교등2개교)" xfId="5917"/>
    <cellStyle name="_PSC상부(내맘)_교대수량_곤양1교수량(최종본)_유골소천(NO05+00.000)-2련암거(브라켓X)_산출근거(관산초옹벽및스텐드공사3)_설계내역서(시흥7교등2개교) 2" xfId="27987"/>
    <cellStyle name="_PSC상부(내맘)_교대수량_곤양1교수량(최종본)_유골소천(NO05+00.000)-2련암거(브라켓X)_산출근거(관산초옹벽및스텐드공사3)_여주설계(6.4)" xfId="5918"/>
    <cellStyle name="_PSC상부(내맘)_교대수량_곤양1교수량(최종본)_유골소천(NO05+00.000)-2련암거(브라켓X)_산출근거(관산초옹벽및스텐드공사3)_여주설계(6.4) 2" xfId="27988"/>
    <cellStyle name="_PSC상부(내맘)_교대수량_곤양1교수량(최종본)_유골소천(NO05+00.000)-2련암거(브라켓X)_산출근거(관산초옹벽및스텐드공사3)_해봉길_자전거도로" xfId="5919"/>
    <cellStyle name="_PSC상부(내맘)_교대수량_곤양1교수량(최종본)_유골소천(NO05+00.000)-2련암거(브라켓X)_산출근거(관산초옹벽및스텐드공사3)_해봉길_자전거도로 2" xfId="27989"/>
    <cellStyle name="_PSC상부(내맘)_교대수량_곤양1교수량_궁말천(NO15+40.000)-3련암거(브라켓O)" xfId="5920"/>
    <cellStyle name="_PSC상부(내맘)_교대수량_곤양1교수량_궁말천(NO15+40.000)-3련암거(브라켓O) 2" xfId="27990"/>
    <cellStyle name="_PSC상부(내맘)_교대수량_곤양1교수량_궁말천(NO15+40.000)-3련암거(브라켓O)_산출근거(관산초옹벽및스텐드공사3)" xfId="5921"/>
    <cellStyle name="_PSC상부(내맘)_교대수량_곤양1교수량_궁말천(NO15+40.000)-3련암거(브라켓O)_산출근거(관산초옹벽및스텐드공사3) 2" xfId="27991"/>
    <cellStyle name="_PSC상부(내맘)_교대수량_곤양1교수량_궁말천(NO15+40.000)-3련암거(브라켓O)_산출근거(관산초옹벽및스텐드공사3)_2" xfId="5922"/>
    <cellStyle name="_PSC상부(내맘)_교대수량_곤양1교수량_궁말천(NO15+40.000)-3련암거(브라켓O)_산출근거(관산초옹벽및스텐드공사3)_2 2" xfId="27992"/>
    <cellStyle name="_PSC상부(내맘)_교대수량_곤양1교수량_궁말천(NO15+40.000)-3련암거(브라켓O)_산출근거(관산초옹벽및스텐드공사3)_설계내역서(시흥7교등2개교)" xfId="5923"/>
    <cellStyle name="_PSC상부(내맘)_교대수량_곤양1교수량_궁말천(NO15+40.000)-3련암거(브라켓O)_산출근거(관산초옹벽및스텐드공사3)_설계내역서(시흥7교등2개교) 2" xfId="27993"/>
    <cellStyle name="_PSC상부(내맘)_교대수량_곤양1교수량_궁말천(NO15+40.000)-3련암거(브라켓O)_산출근거(관산초옹벽및스텐드공사3)_여주설계(6.4)" xfId="5924"/>
    <cellStyle name="_PSC상부(내맘)_교대수량_곤양1교수량_궁말천(NO15+40.000)-3련암거(브라켓O)_산출근거(관산초옹벽및스텐드공사3)_여주설계(6.4) 2" xfId="27994"/>
    <cellStyle name="_PSC상부(내맘)_교대수량_곤양1교수량_궁말천(NO15+40.000)-3련암거(브라켓O)_산출근거(관산초옹벽및스텐드공사3)_해봉길_자전거도로" xfId="5925"/>
    <cellStyle name="_PSC상부(내맘)_교대수량_곤양1교수량_궁말천(NO15+40.000)-3련암거(브라켓O)_산출근거(관산초옹벽및스텐드공사3)_해봉길_자전거도로 2" xfId="27995"/>
    <cellStyle name="_PSC상부(내맘)_교대수량_곤양1교수량_산출근거(관산초옹벽및스텐드공사3)" xfId="5926"/>
    <cellStyle name="_PSC상부(내맘)_교대수량_곤양1교수량_산출근거(관산초옹벽및스텐드공사3) 2" xfId="27996"/>
    <cellStyle name="_PSC상부(내맘)_교대수량_곤양1교수량_산출근거(관산초옹벽및스텐드공사3)_2" xfId="5927"/>
    <cellStyle name="_PSC상부(내맘)_교대수량_곤양1교수량_산출근거(관산초옹벽및스텐드공사3)_2 2" xfId="27997"/>
    <cellStyle name="_PSC상부(내맘)_교대수량_곤양1교수량_산출근거(관산초옹벽및스텐드공사3)_설계내역서(시흥7교등2개교)" xfId="5928"/>
    <cellStyle name="_PSC상부(내맘)_교대수량_곤양1교수량_산출근거(관산초옹벽및스텐드공사3)_설계내역서(시흥7교등2개교) 2" xfId="27998"/>
    <cellStyle name="_PSC상부(내맘)_교대수량_곤양1교수량_산출근거(관산초옹벽및스텐드공사3)_여주설계(6.4)" xfId="5929"/>
    <cellStyle name="_PSC상부(내맘)_교대수량_곤양1교수량_산출근거(관산초옹벽및스텐드공사3)_여주설계(6.4) 2" xfId="27999"/>
    <cellStyle name="_PSC상부(내맘)_교대수량_곤양1교수량_산출근거(관산초옹벽및스텐드공사3)_해봉길_자전거도로" xfId="5930"/>
    <cellStyle name="_PSC상부(내맘)_교대수량_곤양1교수량_산출근거(관산초옹벽및스텐드공사3)_해봉길_자전거도로 2" xfId="28000"/>
    <cellStyle name="_PSC상부(내맘)_교대수량_곤양1교수량_유골소천(NO05+00.000)-2련암거(브라켓X)" xfId="5931"/>
    <cellStyle name="_PSC상부(내맘)_교대수량_곤양1교수량_유골소천(NO05+00.000)-2련암거(브라켓X) 2" xfId="28001"/>
    <cellStyle name="_PSC상부(내맘)_교대수량_곤양1교수량_유골소천(NO05+00.000)-2련암거(브라켓X)_산출근거(관산초옹벽및스텐드공사3)" xfId="5932"/>
    <cellStyle name="_PSC상부(내맘)_교대수량_곤양1교수량_유골소천(NO05+00.000)-2련암거(브라켓X)_산출근거(관산초옹벽및스텐드공사3) 2" xfId="28002"/>
    <cellStyle name="_PSC상부(내맘)_교대수량_곤양1교수량_유골소천(NO05+00.000)-2련암거(브라켓X)_산출근거(관산초옹벽및스텐드공사3)_2" xfId="5933"/>
    <cellStyle name="_PSC상부(내맘)_교대수량_곤양1교수량_유골소천(NO05+00.000)-2련암거(브라켓X)_산출근거(관산초옹벽및스텐드공사3)_2 2" xfId="28003"/>
    <cellStyle name="_PSC상부(내맘)_교대수량_곤양1교수량_유골소천(NO05+00.000)-2련암거(브라켓X)_산출근거(관산초옹벽및스텐드공사3)_설계내역서(시흥7교등2개교)" xfId="5934"/>
    <cellStyle name="_PSC상부(내맘)_교대수량_곤양1교수량_유골소천(NO05+00.000)-2련암거(브라켓X)_산출근거(관산초옹벽및스텐드공사3)_설계내역서(시흥7교등2개교) 2" xfId="28004"/>
    <cellStyle name="_PSC상부(내맘)_교대수량_곤양1교수량_유골소천(NO05+00.000)-2련암거(브라켓X)_산출근거(관산초옹벽및스텐드공사3)_여주설계(6.4)" xfId="5935"/>
    <cellStyle name="_PSC상부(내맘)_교대수량_곤양1교수량_유골소천(NO05+00.000)-2련암거(브라켓X)_산출근거(관산초옹벽및스텐드공사3)_여주설계(6.4) 2" xfId="28005"/>
    <cellStyle name="_PSC상부(내맘)_교대수량_곤양1교수량_유골소천(NO05+00.000)-2련암거(브라켓X)_산출근거(관산초옹벽및스텐드공사3)_해봉길_자전거도로" xfId="5936"/>
    <cellStyle name="_PSC상부(내맘)_교대수량_곤양1교수량_유골소천(NO05+00.000)-2련암거(브라켓X)_산출근거(관산초옹벽및스텐드공사3)_해봉길_자전거도로 2" xfId="28006"/>
    <cellStyle name="_PSC상부(내맘)_교대수량_궁말천(NO15+40.000)-3련암거(브라켓O)" xfId="5937"/>
    <cellStyle name="_PSC상부(내맘)_교대수량_궁말천(NO15+40.000)-3련암거(브라켓O) 2" xfId="28007"/>
    <cellStyle name="_PSC상부(내맘)_교대수량_궁말천(NO15+40.000)-3련암거(브라켓O)_산출근거(관산초옹벽및스텐드공사3)" xfId="5938"/>
    <cellStyle name="_PSC상부(내맘)_교대수량_궁말천(NO15+40.000)-3련암거(브라켓O)_산출근거(관산초옹벽및스텐드공사3) 2" xfId="28008"/>
    <cellStyle name="_PSC상부(내맘)_교대수량_궁말천(NO15+40.000)-3련암거(브라켓O)_산출근거(관산초옹벽및스텐드공사3)_2" xfId="5939"/>
    <cellStyle name="_PSC상부(내맘)_교대수량_궁말천(NO15+40.000)-3련암거(브라켓O)_산출근거(관산초옹벽및스텐드공사3)_2 2" xfId="28009"/>
    <cellStyle name="_PSC상부(내맘)_교대수량_궁말천(NO15+40.000)-3련암거(브라켓O)_산출근거(관산초옹벽및스텐드공사3)_설계내역서(시흥7교등2개교)" xfId="5940"/>
    <cellStyle name="_PSC상부(내맘)_교대수량_궁말천(NO15+40.000)-3련암거(브라켓O)_산출근거(관산초옹벽및스텐드공사3)_설계내역서(시흥7교등2개교) 2" xfId="28010"/>
    <cellStyle name="_PSC상부(내맘)_교대수량_궁말천(NO15+40.000)-3련암거(브라켓O)_산출근거(관산초옹벽및스텐드공사3)_여주설계(6.4)" xfId="5941"/>
    <cellStyle name="_PSC상부(내맘)_교대수량_궁말천(NO15+40.000)-3련암거(브라켓O)_산출근거(관산초옹벽및스텐드공사3)_여주설계(6.4) 2" xfId="28011"/>
    <cellStyle name="_PSC상부(내맘)_교대수량_궁말천(NO15+40.000)-3련암거(브라켓O)_산출근거(관산초옹벽및스텐드공사3)_해봉길_자전거도로" xfId="5942"/>
    <cellStyle name="_PSC상부(내맘)_교대수량_궁말천(NO15+40.000)-3련암거(브라켓O)_산출근거(관산초옹벽및스텐드공사3)_해봉길_자전거도로 2" xfId="28012"/>
    <cellStyle name="_PSC상부(내맘)_교대수량_금포교수량" xfId="5943"/>
    <cellStyle name="_PSC상부(내맘)_교대수량_금포교수량 2" xfId="28013"/>
    <cellStyle name="_PSC상부(내맘)_교대수량_금포교수량(최종본)" xfId="5944"/>
    <cellStyle name="_PSC상부(내맘)_교대수량_금포교수량(최종본) 2" xfId="28014"/>
    <cellStyle name="_PSC상부(내맘)_교대수량_금포교수량(최종본)_궁말천(NO15+40.000)-3련암거(브라켓O)" xfId="5945"/>
    <cellStyle name="_PSC상부(내맘)_교대수량_금포교수량(최종본)_궁말천(NO15+40.000)-3련암거(브라켓O) 2" xfId="28015"/>
    <cellStyle name="_PSC상부(내맘)_교대수량_금포교수량(최종본)_궁말천(NO15+40.000)-3련암거(브라켓O)_산출근거(관산초옹벽및스텐드공사3)" xfId="5946"/>
    <cellStyle name="_PSC상부(내맘)_교대수량_금포교수량(최종본)_궁말천(NO15+40.000)-3련암거(브라켓O)_산출근거(관산초옹벽및스텐드공사3) 2" xfId="28016"/>
    <cellStyle name="_PSC상부(내맘)_교대수량_금포교수량(최종본)_궁말천(NO15+40.000)-3련암거(브라켓O)_산출근거(관산초옹벽및스텐드공사3)_2" xfId="5947"/>
    <cellStyle name="_PSC상부(내맘)_교대수량_금포교수량(최종본)_궁말천(NO15+40.000)-3련암거(브라켓O)_산출근거(관산초옹벽및스텐드공사3)_2 2" xfId="28017"/>
    <cellStyle name="_PSC상부(내맘)_교대수량_금포교수량(최종본)_궁말천(NO15+40.000)-3련암거(브라켓O)_산출근거(관산초옹벽및스텐드공사3)_설계내역서(시흥7교등2개교)" xfId="5948"/>
    <cellStyle name="_PSC상부(내맘)_교대수량_금포교수량(최종본)_궁말천(NO15+40.000)-3련암거(브라켓O)_산출근거(관산초옹벽및스텐드공사3)_설계내역서(시흥7교등2개교) 2" xfId="28018"/>
    <cellStyle name="_PSC상부(내맘)_교대수량_금포교수량(최종본)_궁말천(NO15+40.000)-3련암거(브라켓O)_산출근거(관산초옹벽및스텐드공사3)_여주설계(6.4)" xfId="5949"/>
    <cellStyle name="_PSC상부(내맘)_교대수량_금포교수량(최종본)_궁말천(NO15+40.000)-3련암거(브라켓O)_산출근거(관산초옹벽및스텐드공사3)_여주설계(6.4) 2" xfId="28019"/>
    <cellStyle name="_PSC상부(내맘)_교대수량_금포교수량(최종본)_궁말천(NO15+40.000)-3련암거(브라켓O)_산출근거(관산초옹벽및스텐드공사3)_해봉길_자전거도로" xfId="5950"/>
    <cellStyle name="_PSC상부(내맘)_교대수량_금포교수량(최종본)_궁말천(NO15+40.000)-3련암거(브라켓O)_산출근거(관산초옹벽및스텐드공사3)_해봉길_자전거도로 2" xfId="28020"/>
    <cellStyle name="_PSC상부(내맘)_교대수량_금포교수량(최종본)_산출근거(관산초옹벽및스텐드공사3)" xfId="5951"/>
    <cellStyle name="_PSC상부(내맘)_교대수량_금포교수량(최종본)_산출근거(관산초옹벽및스텐드공사3) 2" xfId="28021"/>
    <cellStyle name="_PSC상부(내맘)_교대수량_금포교수량(최종본)_산출근거(관산초옹벽및스텐드공사3)_2" xfId="5952"/>
    <cellStyle name="_PSC상부(내맘)_교대수량_금포교수량(최종본)_산출근거(관산초옹벽및스텐드공사3)_2 2" xfId="28022"/>
    <cellStyle name="_PSC상부(내맘)_교대수량_금포교수량(최종본)_산출근거(관산초옹벽및스텐드공사3)_설계내역서(시흥7교등2개교)" xfId="5953"/>
    <cellStyle name="_PSC상부(내맘)_교대수량_금포교수량(최종본)_산출근거(관산초옹벽및스텐드공사3)_설계내역서(시흥7교등2개교) 2" xfId="28023"/>
    <cellStyle name="_PSC상부(내맘)_교대수량_금포교수량(최종본)_산출근거(관산초옹벽및스텐드공사3)_여주설계(6.4)" xfId="5954"/>
    <cellStyle name="_PSC상부(내맘)_교대수량_금포교수량(최종본)_산출근거(관산초옹벽및스텐드공사3)_여주설계(6.4) 2" xfId="28024"/>
    <cellStyle name="_PSC상부(내맘)_교대수량_금포교수량(최종본)_산출근거(관산초옹벽및스텐드공사3)_해봉길_자전거도로" xfId="5955"/>
    <cellStyle name="_PSC상부(내맘)_교대수량_금포교수량(최종본)_산출근거(관산초옹벽및스텐드공사3)_해봉길_자전거도로 2" xfId="28025"/>
    <cellStyle name="_PSC상부(내맘)_교대수량_금포교수량(최종본)_유골소천(NO05+00.000)-2련암거(브라켓X)" xfId="5956"/>
    <cellStyle name="_PSC상부(내맘)_교대수량_금포교수량(최종본)_유골소천(NO05+00.000)-2련암거(브라켓X) 2" xfId="28026"/>
    <cellStyle name="_PSC상부(내맘)_교대수량_금포교수량(최종본)_유골소천(NO05+00.000)-2련암거(브라켓X)_산출근거(관산초옹벽및스텐드공사3)" xfId="5957"/>
    <cellStyle name="_PSC상부(내맘)_교대수량_금포교수량(최종본)_유골소천(NO05+00.000)-2련암거(브라켓X)_산출근거(관산초옹벽및스텐드공사3) 2" xfId="28027"/>
    <cellStyle name="_PSC상부(내맘)_교대수량_금포교수량(최종본)_유골소천(NO05+00.000)-2련암거(브라켓X)_산출근거(관산초옹벽및스텐드공사3)_2" xfId="5958"/>
    <cellStyle name="_PSC상부(내맘)_교대수량_금포교수량(최종본)_유골소천(NO05+00.000)-2련암거(브라켓X)_산출근거(관산초옹벽및스텐드공사3)_2 2" xfId="28028"/>
    <cellStyle name="_PSC상부(내맘)_교대수량_금포교수량(최종본)_유골소천(NO05+00.000)-2련암거(브라켓X)_산출근거(관산초옹벽및스텐드공사3)_설계내역서(시흥7교등2개교)" xfId="5959"/>
    <cellStyle name="_PSC상부(내맘)_교대수량_금포교수량(최종본)_유골소천(NO05+00.000)-2련암거(브라켓X)_산출근거(관산초옹벽및스텐드공사3)_설계내역서(시흥7교등2개교) 2" xfId="28029"/>
    <cellStyle name="_PSC상부(내맘)_교대수량_금포교수량(최종본)_유골소천(NO05+00.000)-2련암거(브라켓X)_산출근거(관산초옹벽및스텐드공사3)_여주설계(6.4)" xfId="5960"/>
    <cellStyle name="_PSC상부(내맘)_교대수량_금포교수량(최종본)_유골소천(NO05+00.000)-2련암거(브라켓X)_산출근거(관산초옹벽및스텐드공사3)_여주설계(6.4) 2" xfId="28030"/>
    <cellStyle name="_PSC상부(내맘)_교대수량_금포교수량(최종본)_유골소천(NO05+00.000)-2련암거(브라켓X)_산출근거(관산초옹벽및스텐드공사3)_해봉길_자전거도로" xfId="5961"/>
    <cellStyle name="_PSC상부(내맘)_교대수량_금포교수량(최종본)_유골소천(NO05+00.000)-2련암거(브라켓X)_산출근거(관산초옹벽및스텐드공사3)_해봉길_자전거도로 2" xfId="28031"/>
    <cellStyle name="_PSC상부(내맘)_교대수량_금포교수량_궁말천(NO15+40.000)-3련암거(브라켓O)" xfId="5962"/>
    <cellStyle name="_PSC상부(내맘)_교대수량_금포교수량_궁말천(NO15+40.000)-3련암거(브라켓O) 2" xfId="28032"/>
    <cellStyle name="_PSC상부(내맘)_교대수량_금포교수량_궁말천(NO15+40.000)-3련암거(브라켓O)_산출근거(관산초옹벽및스텐드공사3)" xfId="5963"/>
    <cellStyle name="_PSC상부(내맘)_교대수량_금포교수량_궁말천(NO15+40.000)-3련암거(브라켓O)_산출근거(관산초옹벽및스텐드공사3) 2" xfId="28033"/>
    <cellStyle name="_PSC상부(내맘)_교대수량_금포교수량_궁말천(NO15+40.000)-3련암거(브라켓O)_산출근거(관산초옹벽및스텐드공사3)_2" xfId="5964"/>
    <cellStyle name="_PSC상부(내맘)_교대수량_금포교수량_궁말천(NO15+40.000)-3련암거(브라켓O)_산출근거(관산초옹벽및스텐드공사3)_2 2" xfId="28034"/>
    <cellStyle name="_PSC상부(내맘)_교대수량_금포교수량_궁말천(NO15+40.000)-3련암거(브라켓O)_산출근거(관산초옹벽및스텐드공사3)_설계내역서(시흥7교등2개교)" xfId="5965"/>
    <cellStyle name="_PSC상부(내맘)_교대수량_금포교수량_궁말천(NO15+40.000)-3련암거(브라켓O)_산출근거(관산초옹벽및스텐드공사3)_설계내역서(시흥7교등2개교) 2" xfId="28035"/>
    <cellStyle name="_PSC상부(내맘)_교대수량_금포교수량_궁말천(NO15+40.000)-3련암거(브라켓O)_산출근거(관산초옹벽및스텐드공사3)_여주설계(6.4)" xfId="5966"/>
    <cellStyle name="_PSC상부(내맘)_교대수량_금포교수량_궁말천(NO15+40.000)-3련암거(브라켓O)_산출근거(관산초옹벽및스텐드공사3)_여주설계(6.4) 2" xfId="28036"/>
    <cellStyle name="_PSC상부(내맘)_교대수량_금포교수량_궁말천(NO15+40.000)-3련암거(브라켓O)_산출근거(관산초옹벽및스텐드공사3)_해봉길_자전거도로" xfId="5967"/>
    <cellStyle name="_PSC상부(내맘)_교대수량_금포교수량_궁말천(NO15+40.000)-3련암거(브라켓O)_산출근거(관산초옹벽및스텐드공사3)_해봉길_자전거도로 2" xfId="28037"/>
    <cellStyle name="_PSC상부(내맘)_교대수량_금포교수량_산출근거(관산초옹벽및스텐드공사3)" xfId="5968"/>
    <cellStyle name="_PSC상부(내맘)_교대수량_금포교수량_산출근거(관산초옹벽및스텐드공사3) 2" xfId="28038"/>
    <cellStyle name="_PSC상부(내맘)_교대수량_금포교수량_산출근거(관산초옹벽및스텐드공사3)_2" xfId="5969"/>
    <cellStyle name="_PSC상부(내맘)_교대수량_금포교수량_산출근거(관산초옹벽및스텐드공사3)_2 2" xfId="28039"/>
    <cellStyle name="_PSC상부(내맘)_교대수량_금포교수량_산출근거(관산초옹벽및스텐드공사3)_설계내역서(시흥7교등2개교)" xfId="5970"/>
    <cellStyle name="_PSC상부(내맘)_교대수량_금포교수량_산출근거(관산초옹벽및스텐드공사3)_설계내역서(시흥7교등2개교) 2" xfId="28040"/>
    <cellStyle name="_PSC상부(내맘)_교대수량_금포교수량_산출근거(관산초옹벽및스텐드공사3)_여주설계(6.4)" xfId="5971"/>
    <cellStyle name="_PSC상부(내맘)_교대수량_금포교수량_산출근거(관산초옹벽및스텐드공사3)_여주설계(6.4) 2" xfId="28041"/>
    <cellStyle name="_PSC상부(내맘)_교대수량_금포교수량_산출근거(관산초옹벽및스텐드공사3)_해봉길_자전거도로" xfId="5972"/>
    <cellStyle name="_PSC상부(내맘)_교대수량_금포교수량_산출근거(관산초옹벽및스텐드공사3)_해봉길_자전거도로 2" xfId="28042"/>
    <cellStyle name="_PSC상부(내맘)_교대수량_금포교수량_유골소천(NO05+00.000)-2련암거(브라켓X)" xfId="5973"/>
    <cellStyle name="_PSC상부(내맘)_교대수량_금포교수량_유골소천(NO05+00.000)-2련암거(브라켓X) 2" xfId="28043"/>
    <cellStyle name="_PSC상부(내맘)_교대수량_금포교수량_유골소천(NO05+00.000)-2련암거(브라켓X)_산출근거(관산초옹벽및스텐드공사3)" xfId="5974"/>
    <cellStyle name="_PSC상부(내맘)_교대수량_금포교수량_유골소천(NO05+00.000)-2련암거(브라켓X)_산출근거(관산초옹벽및스텐드공사3) 2" xfId="28044"/>
    <cellStyle name="_PSC상부(내맘)_교대수량_금포교수량_유골소천(NO05+00.000)-2련암거(브라켓X)_산출근거(관산초옹벽및스텐드공사3)_2" xfId="5975"/>
    <cellStyle name="_PSC상부(내맘)_교대수량_금포교수량_유골소천(NO05+00.000)-2련암거(브라켓X)_산출근거(관산초옹벽및스텐드공사3)_2 2" xfId="28045"/>
    <cellStyle name="_PSC상부(내맘)_교대수량_금포교수량_유골소천(NO05+00.000)-2련암거(브라켓X)_산출근거(관산초옹벽및스텐드공사3)_설계내역서(시흥7교등2개교)" xfId="5976"/>
    <cellStyle name="_PSC상부(내맘)_교대수량_금포교수량_유골소천(NO05+00.000)-2련암거(브라켓X)_산출근거(관산초옹벽및스텐드공사3)_설계내역서(시흥7교등2개교) 2" xfId="28046"/>
    <cellStyle name="_PSC상부(내맘)_교대수량_금포교수량_유골소천(NO05+00.000)-2련암거(브라켓X)_산출근거(관산초옹벽및스텐드공사3)_여주설계(6.4)" xfId="5977"/>
    <cellStyle name="_PSC상부(내맘)_교대수량_금포교수량_유골소천(NO05+00.000)-2련암거(브라켓X)_산출근거(관산초옹벽및스텐드공사3)_여주설계(6.4) 2" xfId="28047"/>
    <cellStyle name="_PSC상부(내맘)_교대수량_금포교수량_유골소천(NO05+00.000)-2련암거(브라켓X)_산출근거(관산초옹벽및스텐드공사3)_해봉길_자전거도로" xfId="5978"/>
    <cellStyle name="_PSC상부(내맘)_교대수량_금포교수량_유골소천(NO05+00.000)-2련암거(브라켓X)_산출근거(관산초옹벽및스텐드공사3)_해봉길_자전거도로 2" xfId="28048"/>
    <cellStyle name="_PSC상부(내맘)_교대수량_산출근거(관산초옹벽및스텐드공사3)" xfId="5979"/>
    <cellStyle name="_PSC상부(내맘)_교대수량_산출근거(관산초옹벽및스텐드공사3) 2" xfId="28049"/>
    <cellStyle name="_PSC상부(내맘)_교대수량_산출근거(관산초옹벽및스텐드공사3)_2" xfId="5980"/>
    <cellStyle name="_PSC상부(내맘)_교대수량_산출근거(관산초옹벽및스텐드공사3)_2 2" xfId="28050"/>
    <cellStyle name="_PSC상부(내맘)_교대수량_산출근거(관산초옹벽및스텐드공사3)_설계내역서(시흥7교등2개교)" xfId="5981"/>
    <cellStyle name="_PSC상부(내맘)_교대수량_산출근거(관산초옹벽및스텐드공사3)_설계내역서(시흥7교등2개교) 2" xfId="28051"/>
    <cellStyle name="_PSC상부(내맘)_교대수량_산출근거(관산초옹벽및스텐드공사3)_여주설계(6.4)" xfId="5982"/>
    <cellStyle name="_PSC상부(내맘)_교대수량_산출근거(관산초옹벽및스텐드공사3)_여주설계(6.4) 2" xfId="28052"/>
    <cellStyle name="_PSC상부(내맘)_교대수량_산출근거(관산초옹벽및스텐드공사3)_해봉길_자전거도로" xfId="5983"/>
    <cellStyle name="_PSC상부(내맘)_교대수량_산출근거(관산초옹벽및스텐드공사3)_해봉길_자전거도로 2" xfId="28053"/>
    <cellStyle name="_PSC상부(내맘)_교대수량_유골소천(NO05+00.000)-2련암거(브라켓X)" xfId="5984"/>
    <cellStyle name="_PSC상부(내맘)_교대수량_유골소천(NO05+00.000)-2련암거(브라켓X) 2" xfId="28054"/>
    <cellStyle name="_PSC상부(내맘)_교대수량_유골소천(NO05+00.000)-2련암거(브라켓X)_산출근거(관산초옹벽및스텐드공사3)" xfId="5985"/>
    <cellStyle name="_PSC상부(내맘)_교대수량_유골소천(NO05+00.000)-2련암거(브라켓X)_산출근거(관산초옹벽및스텐드공사3) 2" xfId="28055"/>
    <cellStyle name="_PSC상부(내맘)_교대수량_유골소천(NO05+00.000)-2련암거(브라켓X)_산출근거(관산초옹벽및스텐드공사3)_2" xfId="5986"/>
    <cellStyle name="_PSC상부(내맘)_교대수량_유골소천(NO05+00.000)-2련암거(브라켓X)_산출근거(관산초옹벽및스텐드공사3)_2 2" xfId="28056"/>
    <cellStyle name="_PSC상부(내맘)_교대수량_유골소천(NO05+00.000)-2련암거(브라켓X)_산출근거(관산초옹벽및스텐드공사3)_설계내역서(시흥7교등2개교)" xfId="5987"/>
    <cellStyle name="_PSC상부(내맘)_교대수량_유골소천(NO05+00.000)-2련암거(브라켓X)_산출근거(관산초옹벽및스텐드공사3)_설계내역서(시흥7교등2개교) 2" xfId="28057"/>
    <cellStyle name="_PSC상부(내맘)_교대수량_유골소천(NO05+00.000)-2련암거(브라켓X)_산출근거(관산초옹벽및스텐드공사3)_여주설계(6.4)" xfId="5988"/>
    <cellStyle name="_PSC상부(내맘)_교대수량_유골소천(NO05+00.000)-2련암거(브라켓X)_산출근거(관산초옹벽및스텐드공사3)_여주설계(6.4) 2" xfId="28058"/>
    <cellStyle name="_PSC상부(내맘)_교대수량_유골소천(NO05+00.000)-2련암거(브라켓X)_산출근거(관산초옹벽및스텐드공사3)_해봉길_자전거도로" xfId="5989"/>
    <cellStyle name="_PSC상부(내맘)_교대수량_유골소천(NO05+00.000)-2련암거(브라켓X)_산출근거(관산초옹벽및스텐드공사3)_해봉길_자전거도로 2" xfId="28059"/>
    <cellStyle name="_PSC상부(내맘)_금포교수량" xfId="5990"/>
    <cellStyle name="_PSC상부(내맘)_금포교수량 2" xfId="28060"/>
    <cellStyle name="_PSC상부(내맘)_금포교수량_곤양1교수량" xfId="5991"/>
    <cellStyle name="_PSC상부(내맘)_금포교수량_곤양1교수량 2" xfId="28061"/>
    <cellStyle name="_PSC상부(내맘)_금포교수량_곤양1교수량(최종본)" xfId="5992"/>
    <cellStyle name="_PSC상부(내맘)_금포교수량_곤양1교수량(최종본) 2" xfId="28062"/>
    <cellStyle name="_PSC상부(내맘)_금포교수량_곤양1교수량(최종본)_궁말천(NO15+40.000)-3련암거(브라켓O)" xfId="5993"/>
    <cellStyle name="_PSC상부(내맘)_금포교수량_곤양1교수량(최종본)_궁말천(NO15+40.000)-3련암거(브라켓O) 2" xfId="28063"/>
    <cellStyle name="_PSC상부(내맘)_금포교수량_곤양1교수량(최종본)_궁말천(NO15+40.000)-3련암거(브라켓O)_산출근거(관산초옹벽및스텐드공사3)" xfId="5994"/>
    <cellStyle name="_PSC상부(내맘)_금포교수량_곤양1교수량(최종본)_궁말천(NO15+40.000)-3련암거(브라켓O)_산출근거(관산초옹벽및스텐드공사3) 2" xfId="28064"/>
    <cellStyle name="_PSC상부(내맘)_금포교수량_곤양1교수량(최종본)_궁말천(NO15+40.000)-3련암거(브라켓O)_산출근거(관산초옹벽및스텐드공사3)_2" xfId="5995"/>
    <cellStyle name="_PSC상부(내맘)_금포교수량_곤양1교수량(최종본)_궁말천(NO15+40.000)-3련암거(브라켓O)_산출근거(관산초옹벽및스텐드공사3)_2 2" xfId="28065"/>
    <cellStyle name="_PSC상부(내맘)_금포교수량_곤양1교수량(최종본)_궁말천(NO15+40.000)-3련암거(브라켓O)_산출근거(관산초옹벽및스텐드공사3)_설계내역서(시흥7교등2개교)" xfId="5996"/>
    <cellStyle name="_PSC상부(내맘)_금포교수량_곤양1교수량(최종본)_궁말천(NO15+40.000)-3련암거(브라켓O)_산출근거(관산초옹벽및스텐드공사3)_설계내역서(시흥7교등2개교) 2" xfId="28066"/>
    <cellStyle name="_PSC상부(내맘)_금포교수량_곤양1교수량(최종본)_궁말천(NO15+40.000)-3련암거(브라켓O)_산출근거(관산초옹벽및스텐드공사3)_여주설계(6.4)" xfId="5997"/>
    <cellStyle name="_PSC상부(내맘)_금포교수량_곤양1교수량(최종본)_궁말천(NO15+40.000)-3련암거(브라켓O)_산출근거(관산초옹벽및스텐드공사3)_여주설계(6.4) 2" xfId="28067"/>
    <cellStyle name="_PSC상부(내맘)_금포교수량_곤양1교수량(최종본)_궁말천(NO15+40.000)-3련암거(브라켓O)_산출근거(관산초옹벽및스텐드공사3)_해봉길_자전거도로" xfId="5998"/>
    <cellStyle name="_PSC상부(내맘)_금포교수량_곤양1교수량(최종본)_궁말천(NO15+40.000)-3련암거(브라켓O)_산출근거(관산초옹벽및스텐드공사3)_해봉길_자전거도로 2" xfId="28068"/>
    <cellStyle name="_PSC상부(내맘)_금포교수량_곤양1교수량(최종본)_산출근거(관산초옹벽및스텐드공사3)" xfId="5999"/>
    <cellStyle name="_PSC상부(내맘)_금포교수량_곤양1교수량(최종본)_산출근거(관산초옹벽및스텐드공사3) 2" xfId="28069"/>
    <cellStyle name="_PSC상부(내맘)_금포교수량_곤양1교수량(최종본)_산출근거(관산초옹벽및스텐드공사3)_2" xfId="6000"/>
    <cellStyle name="_PSC상부(내맘)_금포교수량_곤양1교수량(최종본)_산출근거(관산초옹벽및스텐드공사3)_2 2" xfId="28070"/>
    <cellStyle name="_PSC상부(내맘)_금포교수량_곤양1교수량(최종본)_산출근거(관산초옹벽및스텐드공사3)_설계내역서(시흥7교등2개교)" xfId="6001"/>
    <cellStyle name="_PSC상부(내맘)_금포교수량_곤양1교수량(최종본)_산출근거(관산초옹벽및스텐드공사3)_설계내역서(시흥7교등2개교) 2" xfId="28071"/>
    <cellStyle name="_PSC상부(내맘)_금포교수량_곤양1교수량(최종본)_산출근거(관산초옹벽및스텐드공사3)_여주설계(6.4)" xfId="6002"/>
    <cellStyle name="_PSC상부(내맘)_금포교수량_곤양1교수량(최종본)_산출근거(관산초옹벽및스텐드공사3)_여주설계(6.4) 2" xfId="28072"/>
    <cellStyle name="_PSC상부(내맘)_금포교수량_곤양1교수량(최종본)_산출근거(관산초옹벽및스텐드공사3)_해봉길_자전거도로" xfId="6003"/>
    <cellStyle name="_PSC상부(내맘)_금포교수량_곤양1교수량(최종본)_산출근거(관산초옹벽및스텐드공사3)_해봉길_자전거도로 2" xfId="28073"/>
    <cellStyle name="_PSC상부(내맘)_금포교수량_곤양1교수량(최종본)_유골소천(NO05+00.000)-2련암거(브라켓X)" xfId="6004"/>
    <cellStyle name="_PSC상부(내맘)_금포교수량_곤양1교수량(최종본)_유골소천(NO05+00.000)-2련암거(브라켓X) 2" xfId="28074"/>
    <cellStyle name="_PSC상부(내맘)_금포교수량_곤양1교수량(최종본)_유골소천(NO05+00.000)-2련암거(브라켓X)_산출근거(관산초옹벽및스텐드공사3)" xfId="6005"/>
    <cellStyle name="_PSC상부(내맘)_금포교수량_곤양1교수량(최종본)_유골소천(NO05+00.000)-2련암거(브라켓X)_산출근거(관산초옹벽및스텐드공사3) 2" xfId="28075"/>
    <cellStyle name="_PSC상부(내맘)_금포교수량_곤양1교수량(최종본)_유골소천(NO05+00.000)-2련암거(브라켓X)_산출근거(관산초옹벽및스텐드공사3)_2" xfId="6006"/>
    <cellStyle name="_PSC상부(내맘)_금포교수량_곤양1교수량(최종본)_유골소천(NO05+00.000)-2련암거(브라켓X)_산출근거(관산초옹벽및스텐드공사3)_2 2" xfId="28076"/>
    <cellStyle name="_PSC상부(내맘)_금포교수량_곤양1교수량(최종본)_유골소천(NO05+00.000)-2련암거(브라켓X)_산출근거(관산초옹벽및스텐드공사3)_설계내역서(시흥7교등2개교)" xfId="6007"/>
    <cellStyle name="_PSC상부(내맘)_금포교수량_곤양1교수량(최종본)_유골소천(NO05+00.000)-2련암거(브라켓X)_산출근거(관산초옹벽및스텐드공사3)_설계내역서(시흥7교등2개교) 2" xfId="28077"/>
    <cellStyle name="_PSC상부(내맘)_금포교수량_곤양1교수량(최종본)_유골소천(NO05+00.000)-2련암거(브라켓X)_산출근거(관산초옹벽및스텐드공사3)_여주설계(6.4)" xfId="6008"/>
    <cellStyle name="_PSC상부(내맘)_금포교수량_곤양1교수량(최종본)_유골소천(NO05+00.000)-2련암거(브라켓X)_산출근거(관산초옹벽및스텐드공사3)_여주설계(6.4) 2" xfId="28078"/>
    <cellStyle name="_PSC상부(내맘)_금포교수량_곤양1교수량(최종본)_유골소천(NO05+00.000)-2련암거(브라켓X)_산출근거(관산초옹벽및스텐드공사3)_해봉길_자전거도로" xfId="6009"/>
    <cellStyle name="_PSC상부(내맘)_금포교수량_곤양1교수량(최종본)_유골소천(NO05+00.000)-2련암거(브라켓X)_산출근거(관산초옹벽및스텐드공사3)_해봉길_자전거도로 2" xfId="28079"/>
    <cellStyle name="_PSC상부(내맘)_금포교수량_곤양1교수량_궁말천(NO15+40.000)-3련암거(브라켓O)" xfId="6010"/>
    <cellStyle name="_PSC상부(내맘)_금포교수량_곤양1교수량_궁말천(NO15+40.000)-3련암거(브라켓O) 2" xfId="28080"/>
    <cellStyle name="_PSC상부(내맘)_금포교수량_곤양1교수량_궁말천(NO15+40.000)-3련암거(브라켓O)_산출근거(관산초옹벽및스텐드공사3)" xfId="6011"/>
    <cellStyle name="_PSC상부(내맘)_금포교수량_곤양1교수량_궁말천(NO15+40.000)-3련암거(브라켓O)_산출근거(관산초옹벽및스텐드공사3) 2" xfId="28081"/>
    <cellStyle name="_PSC상부(내맘)_금포교수량_곤양1교수량_궁말천(NO15+40.000)-3련암거(브라켓O)_산출근거(관산초옹벽및스텐드공사3)_2" xfId="6012"/>
    <cellStyle name="_PSC상부(내맘)_금포교수량_곤양1교수량_궁말천(NO15+40.000)-3련암거(브라켓O)_산출근거(관산초옹벽및스텐드공사3)_2 2" xfId="28082"/>
    <cellStyle name="_PSC상부(내맘)_금포교수량_곤양1교수량_궁말천(NO15+40.000)-3련암거(브라켓O)_산출근거(관산초옹벽및스텐드공사3)_설계내역서(시흥7교등2개교)" xfId="6013"/>
    <cellStyle name="_PSC상부(내맘)_금포교수량_곤양1교수량_궁말천(NO15+40.000)-3련암거(브라켓O)_산출근거(관산초옹벽및스텐드공사3)_설계내역서(시흥7교등2개교) 2" xfId="28083"/>
    <cellStyle name="_PSC상부(내맘)_금포교수량_곤양1교수량_궁말천(NO15+40.000)-3련암거(브라켓O)_산출근거(관산초옹벽및스텐드공사3)_여주설계(6.4)" xfId="6014"/>
    <cellStyle name="_PSC상부(내맘)_금포교수량_곤양1교수량_궁말천(NO15+40.000)-3련암거(브라켓O)_산출근거(관산초옹벽및스텐드공사3)_여주설계(6.4) 2" xfId="28084"/>
    <cellStyle name="_PSC상부(내맘)_금포교수량_곤양1교수량_궁말천(NO15+40.000)-3련암거(브라켓O)_산출근거(관산초옹벽및스텐드공사3)_해봉길_자전거도로" xfId="6015"/>
    <cellStyle name="_PSC상부(내맘)_금포교수량_곤양1교수량_궁말천(NO15+40.000)-3련암거(브라켓O)_산출근거(관산초옹벽및스텐드공사3)_해봉길_자전거도로 2" xfId="28085"/>
    <cellStyle name="_PSC상부(내맘)_금포교수량_곤양1교수량_산출근거(관산초옹벽및스텐드공사3)" xfId="6016"/>
    <cellStyle name="_PSC상부(내맘)_금포교수량_곤양1교수량_산출근거(관산초옹벽및스텐드공사3) 2" xfId="28086"/>
    <cellStyle name="_PSC상부(내맘)_금포교수량_곤양1교수량_산출근거(관산초옹벽및스텐드공사3)_2" xfId="6017"/>
    <cellStyle name="_PSC상부(내맘)_금포교수량_곤양1교수량_산출근거(관산초옹벽및스텐드공사3)_2 2" xfId="28087"/>
    <cellStyle name="_PSC상부(내맘)_금포교수량_곤양1교수량_산출근거(관산초옹벽및스텐드공사3)_설계내역서(시흥7교등2개교)" xfId="6018"/>
    <cellStyle name="_PSC상부(내맘)_금포교수량_곤양1교수량_산출근거(관산초옹벽및스텐드공사3)_설계내역서(시흥7교등2개교) 2" xfId="28088"/>
    <cellStyle name="_PSC상부(내맘)_금포교수량_곤양1교수량_산출근거(관산초옹벽및스텐드공사3)_여주설계(6.4)" xfId="6019"/>
    <cellStyle name="_PSC상부(내맘)_금포교수량_곤양1교수량_산출근거(관산초옹벽및스텐드공사3)_여주설계(6.4) 2" xfId="28089"/>
    <cellStyle name="_PSC상부(내맘)_금포교수량_곤양1교수량_산출근거(관산초옹벽및스텐드공사3)_해봉길_자전거도로" xfId="6020"/>
    <cellStyle name="_PSC상부(내맘)_금포교수량_곤양1교수량_산출근거(관산초옹벽및스텐드공사3)_해봉길_자전거도로 2" xfId="28090"/>
    <cellStyle name="_PSC상부(내맘)_금포교수량_곤양1교수량_유골소천(NO05+00.000)-2련암거(브라켓X)" xfId="6021"/>
    <cellStyle name="_PSC상부(내맘)_금포교수량_곤양1교수량_유골소천(NO05+00.000)-2련암거(브라켓X) 2" xfId="28091"/>
    <cellStyle name="_PSC상부(내맘)_금포교수량_곤양1교수량_유골소천(NO05+00.000)-2련암거(브라켓X)_산출근거(관산초옹벽및스텐드공사3)" xfId="6022"/>
    <cellStyle name="_PSC상부(내맘)_금포교수량_곤양1교수량_유골소천(NO05+00.000)-2련암거(브라켓X)_산출근거(관산초옹벽및스텐드공사3) 2" xfId="28092"/>
    <cellStyle name="_PSC상부(내맘)_금포교수량_곤양1교수량_유골소천(NO05+00.000)-2련암거(브라켓X)_산출근거(관산초옹벽및스텐드공사3)_2" xfId="6023"/>
    <cellStyle name="_PSC상부(내맘)_금포교수량_곤양1교수량_유골소천(NO05+00.000)-2련암거(브라켓X)_산출근거(관산초옹벽및스텐드공사3)_2 2" xfId="28093"/>
    <cellStyle name="_PSC상부(내맘)_금포교수량_곤양1교수량_유골소천(NO05+00.000)-2련암거(브라켓X)_산출근거(관산초옹벽및스텐드공사3)_설계내역서(시흥7교등2개교)" xfId="6024"/>
    <cellStyle name="_PSC상부(내맘)_금포교수량_곤양1교수량_유골소천(NO05+00.000)-2련암거(브라켓X)_산출근거(관산초옹벽및스텐드공사3)_설계내역서(시흥7교등2개교) 2" xfId="28094"/>
    <cellStyle name="_PSC상부(내맘)_금포교수량_곤양1교수량_유골소천(NO05+00.000)-2련암거(브라켓X)_산출근거(관산초옹벽및스텐드공사3)_여주설계(6.4)" xfId="6025"/>
    <cellStyle name="_PSC상부(내맘)_금포교수량_곤양1교수량_유골소천(NO05+00.000)-2련암거(브라켓X)_산출근거(관산초옹벽및스텐드공사3)_여주설계(6.4) 2" xfId="28095"/>
    <cellStyle name="_PSC상부(내맘)_금포교수량_곤양1교수량_유골소천(NO05+00.000)-2련암거(브라켓X)_산출근거(관산초옹벽및스텐드공사3)_해봉길_자전거도로" xfId="6026"/>
    <cellStyle name="_PSC상부(내맘)_금포교수량_곤양1교수량_유골소천(NO05+00.000)-2련암거(브라켓X)_산출근거(관산초옹벽및스텐드공사3)_해봉길_자전거도로 2" xfId="28096"/>
    <cellStyle name="_PSC상부(내맘)_금포교수량_궁말천(NO15+40.000)-3련암거(브라켓O)" xfId="6027"/>
    <cellStyle name="_PSC상부(내맘)_금포교수량_궁말천(NO15+40.000)-3련암거(브라켓O) 2" xfId="28097"/>
    <cellStyle name="_PSC상부(내맘)_금포교수량_궁말천(NO15+40.000)-3련암거(브라켓O)_산출근거(관산초옹벽및스텐드공사3)" xfId="6028"/>
    <cellStyle name="_PSC상부(내맘)_금포교수량_궁말천(NO15+40.000)-3련암거(브라켓O)_산출근거(관산초옹벽및스텐드공사3) 2" xfId="28098"/>
    <cellStyle name="_PSC상부(내맘)_금포교수량_궁말천(NO15+40.000)-3련암거(브라켓O)_산출근거(관산초옹벽및스텐드공사3)_2" xfId="6029"/>
    <cellStyle name="_PSC상부(내맘)_금포교수량_궁말천(NO15+40.000)-3련암거(브라켓O)_산출근거(관산초옹벽및스텐드공사3)_2 2" xfId="28099"/>
    <cellStyle name="_PSC상부(내맘)_금포교수량_궁말천(NO15+40.000)-3련암거(브라켓O)_산출근거(관산초옹벽및스텐드공사3)_설계내역서(시흥7교등2개교)" xfId="6030"/>
    <cellStyle name="_PSC상부(내맘)_금포교수량_궁말천(NO15+40.000)-3련암거(브라켓O)_산출근거(관산초옹벽및스텐드공사3)_설계내역서(시흥7교등2개교) 2" xfId="28100"/>
    <cellStyle name="_PSC상부(내맘)_금포교수량_궁말천(NO15+40.000)-3련암거(브라켓O)_산출근거(관산초옹벽및스텐드공사3)_여주설계(6.4)" xfId="6031"/>
    <cellStyle name="_PSC상부(내맘)_금포교수량_궁말천(NO15+40.000)-3련암거(브라켓O)_산출근거(관산초옹벽및스텐드공사3)_여주설계(6.4) 2" xfId="28101"/>
    <cellStyle name="_PSC상부(내맘)_금포교수량_궁말천(NO15+40.000)-3련암거(브라켓O)_산출근거(관산초옹벽및스텐드공사3)_해봉길_자전거도로" xfId="6032"/>
    <cellStyle name="_PSC상부(내맘)_금포교수량_궁말천(NO15+40.000)-3련암거(브라켓O)_산출근거(관산초옹벽및스텐드공사3)_해봉길_자전거도로 2" xfId="28102"/>
    <cellStyle name="_PSC상부(내맘)_금포교수량_금포교수량" xfId="6033"/>
    <cellStyle name="_PSC상부(내맘)_금포교수량_금포교수량 2" xfId="28103"/>
    <cellStyle name="_PSC상부(내맘)_금포교수량_금포교수량(최종본)" xfId="6034"/>
    <cellStyle name="_PSC상부(내맘)_금포교수량_금포교수량(최종본) 2" xfId="28104"/>
    <cellStyle name="_PSC상부(내맘)_금포교수량_금포교수량(최종본)_궁말천(NO15+40.000)-3련암거(브라켓O)" xfId="6035"/>
    <cellStyle name="_PSC상부(내맘)_금포교수량_금포교수량(최종본)_궁말천(NO15+40.000)-3련암거(브라켓O) 2" xfId="28105"/>
    <cellStyle name="_PSC상부(내맘)_금포교수량_금포교수량(최종본)_궁말천(NO15+40.000)-3련암거(브라켓O)_산출근거(관산초옹벽및스텐드공사3)" xfId="6036"/>
    <cellStyle name="_PSC상부(내맘)_금포교수량_금포교수량(최종본)_궁말천(NO15+40.000)-3련암거(브라켓O)_산출근거(관산초옹벽및스텐드공사3) 2" xfId="28106"/>
    <cellStyle name="_PSC상부(내맘)_금포교수량_금포교수량(최종본)_궁말천(NO15+40.000)-3련암거(브라켓O)_산출근거(관산초옹벽및스텐드공사3)_2" xfId="6037"/>
    <cellStyle name="_PSC상부(내맘)_금포교수량_금포교수량(최종본)_궁말천(NO15+40.000)-3련암거(브라켓O)_산출근거(관산초옹벽및스텐드공사3)_2 2" xfId="28107"/>
    <cellStyle name="_PSC상부(내맘)_금포교수량_금포교수량(최종본)_궁말천(NO15+40.000)-3련암거(브라켓O)_산출근거(관산초옹벽및스텐드공사3)_설계내역서(시흥7교등2개교)" xfId="6038"/>
    <cellStyle name="_PSC상부(내맘)_금포교수량_금포교수량(최종본)_궁말천(NO15+40.000)-3련암거(브라켓O)_산출근거(관산초옹벽및스텐드공사3)_설계내역서(시흥7교등2개교) 2" xfId="28108"/>
    <cellStyle name="_PSC상부(내맘)_금포교수량_금포교수량(최종본)_궁말천(NO15+40.000)-3련암거(브라켓O)_산출근거(관산초옹벽및스텐드공사3)_여주설계(6.4)" xfId="6039"/>
    <cellStyle name="_PSC상부(내맘)_금포교수량_금포교수량(최종본)_궁말천(NO15+40.000)-3련암거(브라켓O)_산출근거(관산초옹벽및스텐드공사3)_여주설계(6.4) 2" xfId="28109"/>
    <cellStyle name="_PSC상부(내맘)_금포교수량_금포교수량(최종본)_궁말천(NO15+40.000)-3련암거(브라켓O)_산출근거(관산초옹벽및스텐드공사3)_해봉길_자전거도로" xfId="6040"/>
    <cellStyle name="_PSC상부(내맘)_금포교수량_금포교수량(최종본)_궁말천(NO15+40.000)-3련암거(브라켓O)_산출근거(관산초옹벽및스텐드공사3)_해봉길_자전거도로 2" xfId="28110"/>
    <cellStyle name="_PSC상부(내맘)_금포교수량_금포교수량(최종본)_산출근거(관산초옹벽및스텐드공사3)" xfId="6041"/>
    <cellStyle name="_PSC상부(내맘)_금포교수량_금포교수량(최종본)_산출근거(관산초옹벽및스텐드공사3) 2" xfId="28111"/>
    <cellStyle name="_PSC상부(내맘)_금포교수량_금포교수량(최종본)_산출근거(관산초옹벽및스텐드공사3)_2" xfId="6042"/>
    <cellStyle name="_PSC상부(내맘)_금포교수량_금포교수량(최종본)_산출근거(관산초옹벽및스텐드공사3)_2 2" xfId="28112"/>
    <cellStyle name="_PSC상부(내맘)_금포교수량_금포교수량(최종본)_산출근거(관산초옹벽및스텐드공사3)_설계내역서(시흥7교등2개교)" xfId="6043"/>
    <cellStyle name="_PSC상부(내맘)_금포교수량_금포교수량(최종본)_산출근거(관산초옹벽및스텐드공사3)_설계내역서(시흥7교등2개교) 2" xfId="28113"/>
    <cellStyle name="_PSC상부(내맘)_금포교수량_금포교수량(최종본)_산출근거(관산초옹벽및스텐드공사3)_여주설계(6.4)" xfId="6044"/>
    <cellStyle name="_PSC상부(내맘)_금포교수량_금포교수량(최종본)_산출근거(관산초옹벽및스텐드공사3)_여주설계(6.4) 2" xfId="28114"/>
    <cellStyle name="_PSC상부(내맘)_금포교수량_금포교수량(최종본)_산출근거(관산초옹벽및스텐드공사3)_해봉길_자전거도로" xfId="6045"/>
    <cellStyle name="_PSC상부(내맘)_금포교수량_금포교수량(최종본)_산출근거(관산초옹벽및스텐드공사3)_해봉길_자전거도로 2" xfId="28115"/>
    <cellStyle name="_PSC상부(내맘)_금포교수량_금포교수량(최종본)_유골소천(NO05+00.000)-2련암거(브라켓X)" xfId="6046"/>
    <cellStyle name="_PSC상부(내맘)_금포교수량_금포교수량(최종본)_유골소천(NO05+00.000)-2련암거(브라켓X) 2" xfId="28116"/>
    <cellStyle name="_PSC상부(내맘)_금포교수량_금포교수량(최종본)_유골소천(NO05+00.000)-2련암거(브라켓X)_산출근거(관산초옹벽및스텐드공사3)" xfId="6047"/>
    <cellStyle name="_PSC상부(내맘)_금포교수량_금포교수량(최종본)_유골소천(NO05+00.000)-2련암거(브라켓X)_산출근거(관산초옹벽및스텐드공사3) 2" xfId="28117"/>
    <cellStyle name="_PSC상부(내맘)_금포교수량_금포교수량(최종본)_유골소천(NO05+00.000)-2련암거(브라켓X)_산출근거(관산초옹벽및스텐드공사3)_2" xfId="6048"/>
    <cellStyle name="_PSC상부(내맘)_금포교수량_금포교수량(최종본)_유골소천(NO05+00.000)-2련암거(브라켓X)_산출근거(관산초옹벽및스텐드공사3)_2 2" xfId="28118"/>
    <cellStyle name="_PSC상부(내맘)_금포교수량_금포교수량(최종본)_유골소천(NO05+00.000)-2련암거(브라켓X)_산출근거(관산초옹벽및스텐드공사3)_설계내역서(시흥7교등2개교)" xfId="6049"/>
    <cellStyle name="_PSC상부(내맘)_금포교수량_금포교수량(최종본)_유골소천(NO05+00.000)-2련암거(브라켓X)_산출근거(관산초옹벽및스텐드공사3)_설계내역서(시흥7교등2개교) 2" xfId="28119"/>
    <cellStyle name="_PSC상부(내맘)_금포교수량_금포교수량(최종본)_유골소천(NO05+00.000)-2련암거(브라켓X)_산출근거(관산초옹벽및스텐드공사3)_여주설계(6.4)" xfId="6050"/>
    <cellStyle name="_PSC상부(내맘)_금포교수량_금포교수량(최종본)_유골소천(NO05+00.000)-2련암거(브라켓X)_산출근거(관산초옹벽및스텐드공사3)_여주설계(6.4) 2" xfId="28120"/>
    <cellStyle name="_PSC상부(내맘)_금포교수량_금포교수량(최종본)_유골소천(NO05+00.000)-2련암거(브라켓X)_산출근거(관산초옹벽및스텐드공사3)_해봉길_자전거도로" xfId="6051"/>
    <cellStyle name="_PSC상부(내맘)_금포교수량_금포교수량(최종본)_유골소천(NO05+00.000)-2련암거(브라켓X)_산출근거(관산초옹벽및스텐드공사3)_해봉길_자전거도로 2" xfId="28121"/>
    <cellStyle name="_PSC상부(내맘)_금포교수량_금포교수량_궁말천(NO15+40.000)-3련암거(브라켓O)" xfId="6052"/>
    <cellStyle name="_PSC상부(내맘)_금포교수량_금포교수량_궁말천(NO15+40.000)-3련암거(브라켓O) 2" xfId="28122"/>
    <cellStyle name="_PSC상부(내맘)_금포교수량_금포교수량_궁말천(NO15+40.000)-3련암거(브라켓O)_산출근거(관산초옹벽및스텐드공사3)" xfId="6053"/>
    <cellStyle name="_PSC상부(내맘)_금포교수량_금포교수량_궁말천(NO15+40.000)-3련암거(브라켓O)_산출근거(관산초옹벽및스텐드공사3) 2" xfId="28123"/>
    <cellStyle name="_PSC상부(내맘)_금포교수량_금포교수량_궁말천(NO15+40.000)-3련암거(브라켓O)_산출근거(관산초옹벽및스텐드공사3)_2" xfId="6054"/>
    <cellStyle name="_PSC상부(내맘)_금포교수량_금포교수량_궁말천(NO15+40.000)-3련암거(브라켓O)_산출근거(관산초옹벽및스텐드공사3)_2 2" xfId="28124"/>
    <cellStyle name="_PSC상부(내맘)_금포교수량_금포교수량_궁말천(NO15+40.000)-3련암거(브라켓O)_산출근거(관산초옹벽및스텐드공사3)_설계내역서(시흥7교등2개교)" xfId="6055"/>
    <cellStyle name="_PSC상부(내맘)_금포교수량_금포교수량_궁말천(NO15+40.000)-3련암거(브라켓O)_산출근거(관산초옹벽및스텐드공사3)_설계내역서(시흥7교등2개교) 2" xfId="28125"/>
    <cellStyle name="_PSC상부(내맘)_금포교수량_금포교수량_궁말천(NO15+40.000)-3련암거(브라켓O)_산출근거(관산초옹벽및스텐드공사3)_여주설계(6.4)" xfId="6056"/>
    <cellStyle name="_PSC상부(내맘)_금포교수량_금포교수량_궁말천(NO15+40.000)-3련암거(브라켓O)_산출근거(관산초옹벽및스텐드공사3)_여주설계(6.4) 2" xfId="28126"/>
    <cellStyle name="_PSC상부(내맘)_금포교수량_금포교수량_궁말천(NO15+40.000)-3련암거(브라켓O)_산출근거(관산초옹벽및스텐드공사3)_해봉길_자전거도로" xfId="6057"/>
    <cellStyle name="_PSC상부(내맘)_금포교수량_금포교수량_궁말천(NO15+40.000)-3련암거(브라켓O)_산출근거(관산초옹벽및스텐드공사3)_해봉길_자전거도로 2" xfId="28127"/>
    <cellStyle name="_PSC상부(내맘)_금포교수량_금포교수량_산출근거(관산초옹벽및스텐드공사3)" xfId="6058"/>
    <cellStyle name="_PSC상부(내맘)_금포교수량_금포교수량_산출근거(관산초옹벽및스텐드공사3) 2" xfId="28128"/>
    <cellStyle name="_PSC상부(내맘)_금포교수량_금포교수량_산출근거(관산초옹벽및스텐드공사3)_2" xfId="6059"/>
    <cellStyle name="_PSC상부(내맘)_금포교수량_금포교수량_산출근거(관산초옹벽및스텐드공사3)_2 2" xfId="28129"/>
    <cellStyle name="_PSC상부(내맘)_금포교수량_금포교수량_산출근거(관산초옹벽및스텐드공사3)_설계내역서(시흥7교등2개교)" xfId="6060"/>
    <cellStyle name="_PSC상부(내맘)_금포교수량_금포교수량_산출근거(관산초옹벽및스텐드공사3)_설계내역서(시흥7교등2개교) 2" xfId="28130"/>
    <cellStyle name="_PSC상부(내맘)_금포교수량_금포교수량_산출근거(관산초옹벽및스텐드공사3)_여주설계(6.4)" xfId="6061"/>
    <cellStyle name="_PSC상부(내맘)_금포교수량_금포교수량_산출근거(관산초옹벽및스텐드공사3)_여주설계(6.4) 2" xfId="28131"/>
    <cellStyle name="_PSC상부(내맘)_금포교수량_금포교수량_산출근거(관산초옹벽및스텐드공사3)_해봉길_자전거도로" xfId="6062"/>
    <cellStyle name="_PSC상부(내맘)_금포교수량_금포교수량_산출근거(관산초옹벽및스텐드공사3)_해봉길_자전거도로 2" xfId="28132"/>
    <cellStyle name="_PSC상부(내맘)_금포교수량_금포교수량_유골소천(NO05+00.000)-2련암거(브라켓X)" xfId="6063"/>
    <cellStyle name="_PSC상부(내맘)_금포교수량_금포교수량_유골소천(NO05+00.000)-2련암거(브라켓X) 2" xfId="28133"/>
    <cellStyle name="_PSC상부(내맘)_금포교수량_금포교수량_유골소천(NO05+00.000)-2련암거(브라켓X)_산출근거(관산초옹벽및스텐드공사3)" xfId="6064"/>
    <cellStyle name="_PSC상부(내맘)_금포교수량_금포교수량_유골소천(NO05+00.000)-2련암거(브라켓X)_산출근거(관산초옹벽및스텐드공사3) 2" xfId="28134"/>
    <cellStyle name="_PSC상부(내맘)_금포교수량_금포교수량_유골소천(NO05+00.000)-2련암거(브라켓X)_산출근거(관산초옹벽및스텐드공사3)_2" xfId="6065"/>
    <cellStyle name="_PSC상부(내맘)_금포교수량_금포교수량_유골소천(NO05+00.000)-2련암거(브라켓X)_산출근거(관산초옹벽및스텐드공사3)_2 2" xfId="28135"/>
    <cellStyle name="_PSC상부(내맘)_금포교수량_금포교수량_유골소천(NO05+00.000)-2련암거(브라켓X)_산출근거(관산초옹벽및스텐드공사3)_설계내역서(시흥7교등2개교)" xfId="6066"/>
    <cellStyle name="_PSC상부(내맘)_금포교수량_금포교수량_유골소천(NO05+00.000)-2련암거(브라켓X)_산출근거(관산초옹벽및스텐드공사3)_설계내역서(시흥7교등2개교) 2" xfId="28136"/>
    <cellStyle name="_PSC상부(내맘)_금포교수량_금포교수량_유골소천(NO05+00.000)-2련암거(브라켓X)_산출근거(관산초옹벽및스텐드공사3)_여주설계(6.4)" xfId="6067"/>
    <cellStyle name="_PSC상부(내맘)_금포교수량_금포교수량_유골소천(NO05+00.000)-2련암거(브라켓X)_산출근거(관산초옹벽및스텐드공사3)_여주설계(6.4) 2" xfId="28137"/>
    <cellStyle name="_PSC상부(내맘)_금포교수량_금포교수량_유골소천(NO05+00.000)-2련암거(브라켓X)_산출근거(관산초옹벽및스텐드공사3)_해봉길_자전거도로" xfId="6068"/>
    <cellStyle name="_PSC상부(내맘)_금포교수량_금포교수량_유골소천(NO05+00.000)-2련암거(브라켓X)_산출근거(관산초옹벽및스텐드공사3)_해봉길_자전거도로 2" xfId="28138"/>
    <cellStyle name="_PSC상부(내맘)_금포교수량_산출근거(관산초옹벽및스텐드공사3)" xfId="6069"/>
    <cellStyle name="_PSC상부(내맘)_금포교수량_산출근거(관산초옹벽및스텐드공사3) 2" xfId="28139"/>
    <cellStyle name="_PSC상부(내맘)_금포교수량_산출근거(관산초옹벽및스텐드공사3)_2" xfId="6070"/>
    <cellStyle name="_PSC상부(내맘)_금포교수량_산출근거(관산초옹벽및스텐드공사3)_2 2" xfId="28140"/>
    <cellStyle name="_PSC상부(내맘)_금포교수량_산출근거(관산초옹벽및스텐드공사3)_설계내역서(시흥7교등2개교)" xfId="6071"/>
    <cellStyle name="_PSC상부(내맘)_금포교수량_산출근거(관산초옹벽및스텐드공사3)_설계내역서(시흥7교등2개교) 2" xfId="28141"/>
    <cellStyle name="_PSC상부(내맘)_금포교수량_산출근거(관산초옹벽및스텐드공사3)_여주설계(6.4)" xfId="6072"/>
    <cellStyle name="_PSC상부(내맘)_금포교수량_산출근거(관산초옹벽및스텐드공사3)_여주설계(6.4) 2" xfId="28142"/>
    <cellStyle name="_PSC상부(내맘)_금포교수량_산출근거(관산초옹벽및스텐드공사3)_해봉길_자전거도로" xfId="6073"/>
    <cellStyle name="_PSC상부(내맘)_금포교수량_산출근거(관산초옹벽및스텐드공사3)_해봉길_자전거도로 2" xfId="28143"/>
    <cellStyle name="_PSC상부(내맘)_금포교수량_유골소천(NO05+00.000)-2련암거(브라켓X)" xfId="6074"/>
    <cellStyle name="_PSC상부(내맘)_금포교수량_유골소천(NO05+00.000)-2련암거(브라켓X) 2" xfId="28144"/>
    <cellStyle name="_PSC상부(내맘)_금포교수량_유골소천(NO05+00.000)-2련암거(브라켓X)_산출근거(관산초옹벽및스텐드공사3)" xfId="6075"/>
    <cellStyle name="_PSC상부(내맘)_금포교수량_유골소천(NO05+00.000)-2련암거(브라켓X)_산출근거(관산초옹벽및스텐드공사3) 2" xfId="28145"/>
    <cellStyle name="_PSC상부(내맘)_금포교수량_유골소천(NO05+00.000)-2련암거(브라켓X)_산출근거(관산초옹벽및스텐드공사3)_2" xfId="6076"/>
    <cellStyle name="_PSC상부(내맘)_금포교수량_유골소천(NO05+00.000)-2련암거(브라켓X)_산출근거(관산초옹벽및스텐드공사3)_2 2" xfId="28146"/>
    <cellStyle name="_PSC상부(내맘)_금포교수량_유골소천(NO05+00.000)-2련암거(브라켓X)_산출근거(관산초옹벽및스텐드공사3)_설계내역서(시흥7교등2개교)" xfId="6077"/>
    <cellStyle name="_PSC상부(내맘)_금포교수량_유골소천(NO05+00.000)-2련암거(브라켓X)_산출근거(관산초옹벽및스텐드공사3)_설계내역서(시흥7교등2개교) 2" xfId="28147"/>
    <cellStyle name="_PSC상부(내맘)_금포교수량_유골소천(NO05+00.000)-2련암거(브라켓X)_산출근거(관산초옹벽및스텐드공사3)_여주설계(6.4)" xfId="6078"/>
    <cellStyle name="_PSC상부(내맘)_금포교수량_유골소천(NO05+00.000)-2련암거(브라켓X)_산출근거(관산초옹벽및스텐드공사3)_여주설계(6.4) 2" xfId="28148"/>
    <cellStyle name="_PSC상부(내맘)_금포교수량_유골소천(NO05+00.000)-2련암거(브라켓X)_산출근거(관산초옹벽및스텐드공사3)_해봉길_자전거도로" xfId="6079"/>
    <cellStyle name="_PSC상부(내맘)_금포교수량_유골소천(NO05+00.000)-2련암거(브라켓X)_산출근거(관산초옹벽및스텐드공사3)_해봉길_자전거도로 2" xfId="28149"/>
    <cellStyle name="_PSC상부(내맘)_만세교리(개거)" xfId="6080"/>
    <cellStyle name="_PSC상부(내맘)_만세교리(개거) 2" xfId="28150"/>
    <cellStyle name="_PSC상부(내맘)_만세교리(개거)_산출근거(관산초옹벽및스텐드공사3)" xfId="6081"/>
    <cellStyle name="_PSC상부(내맘)_만세교리(개거)_산출근거(관산초옹벽및스텐드공사3) 2" xfId="28151"/>
    <cellStyle name="_PSC상부(내맘)_만세교리(개거)_산출근거(관산초옹벽및스텐드공사3)_2" xfId="6082"/>
    <cellStyle name="_PSC상부(내맘)_만세교리(개거)_산출근거(관산초옹벽및스텐드공사3)_2 2" xfId="28152"/>
    <cellStyle name="_PSC상부(내맘)_만세교리(개거)_산출근거(관산초옹벽및스텐드공사3)_설계내역서(시흥7교등2개교)" xfId="6083"/>
    <cellStyle name="_PSC상부(내맘)_만세교리(개거)_산출근거(관산초옹벽및스텐드공사3)_설계내역서(시흥7교등2개교) 2" xfId="28153"/>
    <cellStyle name="_PSC상부(내맘)_만세교리(개거)_산출근거(관산초옹벽및스텐드공사3)_여주설계(6.4)" xfId="6084"/>
    <cellStyle name="_PSC상부(내맘)_만세교리(개거)_산출근거(관산초옹벽및스텐드공사3)_여주설계(6.4) 2" xfId="28154"/>
    <cellStyle name="_PSC상부(내맘)_만세교리(개거)_산출근거(관산초옹벽및스텐드공사3)_해봉길_자전거도로" xfId="6085"/>
    <cellStyle name="_PSC상부(내맘)_만세교리(개거)_산출근거(관산초옹벽및스텐드공사3)_해봉길_자전거도로 2" xfId="28155"/>
    <cellStyle name="_PSC상부(내맘)_물막이수량" xfId="6086"/>
    <cellStyle name="_PSC상부(내맘)_물막이수량 2" xfId="28156"/>
    <cellStyle name="_PSC상부(내맘)_물막이수량_산출근거(관산초옹벽및스텐드공사3)" xfId="6087"/>
    <cellStyle name="_PSC상부(내맘)_물막이수량_산출근거(관산초옹벽및스텐드공사3) 2" xfId="28157"/>
    <cellStyle name="_PSC상부(내맘)_물막이수량_산출근거(관산초옹벽및스텐드공사3)_2" xfId="6088"/>
    <cellStyle name="_PSC상부(내맘)_물막이수량_산출근거(관산초옹벽및스텐드공사3)_2 2" xfId="28158"/>
    <cellStyle name="_PSC상부(내맘)_물막이수량_산출근거(관산초옹벽및스텐드공사3)_설계내역서(시흥7교등2개교)" xfId="6089"/>
    <cellStyle name="_PSC상부(내맘)_물막이수량_산출근거(관산초옹벽및스텐드공사3)_설계내역서(시흥7교등2개교) 2" xfId="28159"/>
    <cellStyle name="_PSC상부(내맘)_물막이수량_산출근거(관산초옹벽및스텐드공사3)_여주설계(6.4)" xfId="6090"/>
    <cellStyle name="_PSC상부(내맘)_물막이수량_산출근거(관산초옹벽및스텐드공사3)_여주설계(6.4) 2" xfId="28160"/>
    <cellStyle name="_PSC상부(내맘)_물막이수량_산출근거(관산초옹벽및스텐드공사3)_해봉길_자전거도로" xfId="6091"/>
    <cellStyle name="_PSC상부(내맘)_물막이수량_산출근거(관산초옹벽및스텐드공사3)_해봉길_자전거도로 2" xfId="28161"/>
    <cellStyle name="_PSC상부(내맘)_물막이수량_유골소천(NO05+00.000)-2련암거(브라켓X)" xfId="6092"/>
    <cellStyle name="_PSC상부(내맘)_물막이수량_유골소천(NO05+00.000)-2련암거(브라켓X) 2" xfId="28162"/>
    <cellStyle name="_PSC상부(내맘)_물막이수량_유골소천(NO05+00.000)-2련암거(브라켓X)_산출근거(관산초옹벽및스텐드공사3)" xfId="6093"/>
    <cellStyle name="_PSC상부(내맘)_물막이수량_유골소천(NO05+00.000)-2련암거(브라켓X)_산출근거(관산초옹벽및스텐드공사3) 2" xfId="28163"/>
    <cellStyle name="_PSC상부(내맘)_물막이수량_유골소천(NO05+00.000)-2련암거(브라켓X)_산출근거(관산초옹벽및스텐드공사3)_2" xfId="6094"/>
    <cellStyle name="_PSC상부(내맘)_물막이수량_유골소천(NO05+00.000)-2련암거(브라켓X)_산출근거(관산초옹벽및스텐드공사3)_2 2" xfId="28164"/>
    <cellStyle name="_PSC상부(내맘)_물막이수량_유골소천(NO05+00.000)-2련암거(브라켓X)_산출근거(관산초옹벽및스텐드공사3)_설계내역서(시흥7교등2개교)" xfId="6095"/>
    <cellStyle name="_PSC상부(내맘)_물막이수량_유골소천(NO05+00.000)-2련암거(브라켓X)_산출근거(관산초옹벽및스텐드공사3)_설계내역서(시흥7교등2개교) 2" xfId="28165"/>
    <cellStyle name="_PSC상부(내맘)_물막이수량_유골소천(NO05+00.000)-2련암거(브라켓X)_산출근거(관산초옹벽및스텐드공사3)_여주설계(6.4)" xfId="6096"/>
    <cellStyle name="_PSC상부(내맘)_물막이수량_유골소천(NO05+00.000)-2련암거(브라켓X)_산출근거(관산초옹벽및스텐드공사3)_여주설계(6.4) 2" xfId="28166"/>
    <cellStyle name="_PSC상부(내맘)_물막이수량_유골소천(NO05+00.000)-2련암거(브라켓X)_산출근거(관산초옹벽및스텐드공사3)_해봉길_자전거도로" xfId="6097"/>
    <cellStyle name="_PSC상부(내맘)_물막이수량_유골소천(NO05+00.000)-2련암거(브라켓X)_산출근거(관산초옹벽및스텐드공사3)_해봉길_자전거도로 2" xfId="28167"/>
    <cellStyle name="_PSC상부(내맘)_산출근거(관산초옹벽및스텐드공사3)" xfId="6098"/>
    <cellStyle name="_PSC상부(내맘)_산출근거(관산초옹벽및스텐드공사3) 2" xfId="28168"/>
    <cellStyle name="_PSC상부(내맘)_산출근거(관산초옹벽및스텐드공사3)_2" xfId="6099"/>
    <cellStyle name="_PSC상부(내맘)_산출근거(관산초옹벽및스텐드공사3)_2 2" xfId="28169"/>
    <cellStyle name="_PSC상부(내맘)_산출근거(관산초옹벽및스텐드공사3)_설계내역서(시흥7교등2개교)" xfId="6100"/>
    <cellStyle name="_PSC상부(내맘)_산출근거(관산초옹벽및스텐드공사3)_설계내역서(시흥7교등2개교) 2" xfId="28170"/>
    <cellStyle name="_PSC상부(내맘)_산출근거(관산초옹벽및스텐드공사3)_여주설계(6.4)" xfId="6101"/>
    <cellStyle name="_PSC상부(내맘)_산출근거(관산초옹벽및스텐드공사3)_여주설계(6.4) 2" xfId="28171"/>
    <cellStyle name="_PSC상부(내맘)_산출근거(관산초옹벽및스텐드공사3)_해봉길_자전거도로" xfId="6102"/>
    <cellStyle name="_PSC상부(내맘)_산출근거(관산초옹벽및스텐드공사3)_해봉길_자전거도로 2" xfId="28172"/>
    <cellStyle name="_PSC상부(내맘)_자재" xfId="6103"/>
    <cellStyle name="_PSC상부(내맘)_자재 2" xfId="28173"/>
    <cellStyle name="_PSC상부(내맘)_자재_1평촌마을" xfId="6104"/>
    <cellStyle name="_PSC상부(내맘)_자재_1평촌마을 2" xfId="28174"/>
    <cellStyle name="_PSC상부(내맘)_자재_1평촌마을_산출근거(관산초옹벽및스텐드공사3)" xfId="6105"/>
    <cellStyle name="_PSC상부(내맘)_자재_1평촌마을_산출근거(관산초옹벽및스텐드공사3) 2" xfId="28175"/>
    <cellStyle name="_PSC상부(내맘)_자재_1평촌마을_산출근거(관산초옹벽및스텐드공사3)_2" xfId="6106"/>
    <cellStyle name="_PSC상부(내맘)_자재_1평촌마을_산출근거(관산초옹벽및스텐드공사3)_2 2" xfId="28176"/>
    <cellStyle name="_PSC상부(내맘)_자재_1평촌마을_산출근거(관산초옹벽및스텐드공사3)_설계내역서(시흥7교등2개교)" xfId="6107"/>
    <cellStyle name="_PSC상부(내맘)_자재_1평촌마을_산출근거(관산초옹벽및스텐드공사3)_설계내역서(시흥7교등2개교) 2" xfId="28177"/>
    <cellStyle name="_PSC상부(내맘)_자재_1평촌마을_산출근거(관산초옹벽및스텐드공사3)_여주설계(6.4)" xfId="6108"/>
    <cellStyle name="_PSC상부(내맘)_자재_1평촌마을_산출근거(관산초옹벽및스텐드공사3)_여주설계(6.4) 2" xfId="28178"/>
    <cellStyle name="_PSC상부(내맘)_자재_1평촌마을_산출근거(관산초옹벽및스텐드공사3)_해봉길_자전거도로" xfId="6109"/>
    <cellStyle name="_PSC상부(내맘)_자재_1평촌마을_산출근거(관산초옹벽및스텐드공사3)_해봉길_자전거도로 2" xfId="28179"/>
    <cellStyle name="_PSC상부(내맘)_자재_배수로" xfId="6110"/>
    <cellStyle name="_PSC상부(내맘)_자재_배수로 2" xfId="28180"/>
    <cellStyle name="_PSC상부(내맘)_자재_배수로_산출근거(관산초옹벽및스텐드공사3)" xfId="6111"/>
    <cellStyle name="_PSC상부(내맘)_자재_배수로_산출근거(관산초옹벽및스텐드공사3) 2" xfId="28181"/>
    <cellStyle name="_PSC상부(내맘)_자재_배수로_산출근거(관산초옹벽및스텐드공사3)_2" xfId="6112"/>
    <cellStyle name="_PSC상부(내맘)_자재_배수로_산출근거(관산초옹벽및스텐드공사3)_2 2" xfId="28182"/>
    <cellStyle name="_PSC상부(내맘)_자재_배수로_산출근거(관산초옹벽및스텐드공사3)_설계내역서(시흥7교등2개교)" xfId="6113"/>
    <cellStyle name="_PSC상부(내맘)_자재_배수로_산출근거(관산초옹벽및스텐드공사3)_설계내역서(시흥7교등2개교) 2" xfId="28183"/>
    <cellStyle name="_PSC상부(내맘)_자재_배수로_산출근거(관산초옹벽및스텐드공사3)_여주설계(6.4)" xfId="6114"/>
    <cellStyle name="_PSC상부(내맘)_자재_배수로_산출근거(관산초옹벽및스텐드공사3)_여주설계(6.4) 2" xfId="28184"/>
    <cellStyle name="_PSC상부(내맘)_자재_배수로_산출근거(관산초옹벽및스텐드공사3)_해봉길_자전거도로" xfId="6115"/>
    <cellStyle name="_PSC상부(내맘)_자재_배수로_산출근거(관산초옹벽및스텐드공사3)_해봉길_자전거도로 2" xfId="28185"/>
    <cellStyle name="_PSC상부(내맘)_자재_산출근거(관산초옹벽및스텐드공사3)" xfId="6116"/>
    <cellStyle name="_PSC상부(내맘)_자재_산출근거(관산초옹벽및스텐드공사3) 2" xfId="28186"/>
    <cellStyle name="_PSC상부(내맘)_자재_산출근거(관산초옹벽및스텐드공사3)_2" xfId="6117"/>
    <cellStyle name="_PSC상부(내맘)_자재_산출근거(관산초옹벽및스텐드공사3)_2 2" xfId="28187"/>
    <cellStyle name="_PSC상부(내맘)_자재_산출근거(관산초옹벽및스텐드공사3)_설계내역서(시흥7교등2개교)" xfId="6118"/>
    <cellStyle name="_PSC상부(내맘)_자재_산출근거(관산초옹벽및스텐드공사3)_설계내역서(시흥7교등2개교) 2" xfId="28188"/>
    <cellStyle name="_PSC상부(내맘)_자재_산출근거(관산초옹벽및스텐드공사3)_여주설계(6.4)" xfId="6119"/>
    <cellStyle name="_PSC상부(내맘)_자재_산출근거(관산초옹벽및스텐드공사3)_여주설계(6.4) 2" xfId="28189"/>
    <cellStyle name="_PSC상부(내맘)_자재_산출근거(관산초옹벽및스텐드공사3)_해봉길_자전거도로" xfId="6120"/>
    <cellStyle name="_PSC상부(내맘)_자재_산출근거(관산초옹벽및스텐드공사3)_해봉길_자전거도로 2" xfId="28190"/>
    <cellStyle name="_PSC상부(내맘)_자재_수량산출" xfId="6121"/>
    <cellStyle name="_PSC상부(내맘)_자재_수량산출 2" xfId="28191"/>
    <cellStyle name="_PSC상부(내맘)_자재_수량산출_산출근거(관산초옹벽및스텐드공사3)" xfId="6122"/>
    <cellStyle name="_PSC상부(내맘)_자재_수량산출_산출근거(관산초옹벽및스텐드공사3) 2" xfId="28192"/>
    <cellStyle name="_PSC상부(내맘)_자재_수량산출_산출근거(관산초옹벽및스텐드공사3)_2" xfId="6123"/>
    <cellStyle name="_PSC상부(내맘)_자재_수량산출_산출근거(관산초옹벽및스텐드공사3)_2 2" xfId="28193"/>
    <cellStyle name="_PSC상부(내맘)_자재_수량산출_산출근거(관산초옹벽및스텐드공사3)_설계내역서(시흥7교등2개교)" xfId="6124"/>
    <cellStyle name="_PSC상부(내맘)_자재_수량산출_산출근거(관산초옹벽및스텐드공사3)_설계내역서(시흥7교등2개교) 2" xfId="28194"/>
    <cellStyle name="_PSC상부(내맘)_자재_수량산출_산출근거(관산초옹벽및스텐드공사3)_여주설계(6.4)" xfId="6125"/>
    <cellStyle name="_PSC상부(내맘)_자재_수량산출_산출근거(관산초옹벽및스텐드공사3)_여주설계(6.4) 2" xfId="28195"/>
    <cellStyle name="_PSC상부(내맘)_자재_수량산출_산출근거(관산초옹벽및스텐드공사3)_해봉길_자전거도로" xfId="6126"/>
    <cellStyle name="_PSC상부(내맘)_자재_수량산출_산출근거(관산초옹벽및스텐드공사3)_해봉길_자전거도로 2" xfId="28196"/>
    <cellStyle name="_PSSC Beam교 상부 슬래브수량(내동교)" xfId="6127"/>
    <cellStyle name="_PSSC Beam교 상부 슬래브수량(내동교) 2" xfId="28197"/>
    <cellStyle name="_RESULTS" xfId="33"/>
    <cellStyle name="_SHB-01(SB4등급)" xfId="6128"/>
    <cellStyle name="_SHB-01(SB4등급) 2" xfId="28198"/>
    <cellStyle name="_Sheet1" xfId="6129"/>
    <cellStyle name="_Sheet1 2" xfId="28199"/>
    <cellStyle name="_slab-new" xfId="6130"/>
    <cellStyle name="_slab-new 2" xfId="28200"/>
    <cellStyle name="_slab-new_Wd3(방호벽)" xfId="6131"/>
    <cellStyle name="_slab-new_Wd3(방호벽) 2" xfId="28201"/>
    <cellStyle name="_slab-new_Wd3(방호벽+중분대없음)" xfId="6132"/>
    <cellStyle name="_slab-new_Wd3(방호벽+중분대없음) 2" xfId="28202"/>
    <cellStyle name="_slab-new_Wd3(보도+연석+난간)" xfId="6133"/>
    <cellStyle name="_slab-new_Wd3(보도+연석+난간) 2" xfId="28203"/>
    <cellStyle name="_slab-new_미양1교" xfId="6134"/>
    <cellStyle name="_slab-new_미양1교 2" xfId="28204"/>
    <cellStyle name="_slab-new_미양1교_01_계산서" xfId="6135"/>
    <cellStyle name="_slab-new_미양1교_01_계산서 2" xfId="28205"/>
    <cellStyle name="_slab-new_미양1교_01_계산서_Wd3(방호벽)" xfId="6136"/>
    <cellStyle name="_slab-new_미양1교_01_계산서_Wd3(방호벽) 2" xfId="28206"/>
    <cellStyle name="_slab-new_미양1교_01_계산서_Wd3(방호벽+중분대없음)" xfId="6137"/>
    <cellStyle name="_slab-new_미양1교_01_계산서_Wd3(방호벽+중분대없음) 2" xfId="28207"/>
    <cellStyle name="_slab-new_미양1교_01_계산서_Wd3(보도+연석+난간)" xfId="6138"/>
    <cellStyle name="_slab-new_미양1교_01_계산서_Wd3(보도+연석+난간) 2" xfId="28208"/>
    <cellStyle name="_slab-new_미양1교_Wd3(분리)" xfId="6139"/>
    <cellStyle name="_slab-new_미양1교_Wd3(분리) 2" xfId="28209"/>
    <cellStyle name="_slab-new_미양1교_구시장(임곡_1)" xfId="6140"/>
    <cellStyle name="_slab-new_미양1교_구시장(임곡_1) 2" xfId="28210"/>
    <cellStyle name="_slab-new_미양1교_구시장(임곡_1)_Wd3(방호벽)" xfId="6141"/>
    <cellStyle name="_slab-new_미양1교_구시장(임곡_1)_Wd3(방호벽) 2" xfId="28211"/>
    <cellStyle name="_slab-new_미양1교_구시장(임곡_1)_Wd3(방호벽+중분대없음)" xfId="6142"/>
    <cellStyle name="_slab-new_미양1교_구시장(임곡_1)_Wd3(방호벽+중분대없음) 2" xfId="28212"/>
    <cellStyle name="_slab-new_미양1교_구시장(임곡_1)_Wd3(보도+연석+난간)" xfId="6143"/>
    <cellStyle name="_slab-new_미양1교_구시장(임곡_1)_Wd3(보도+연석+난간) 2" xfId="28213"/>
    <cellStyle name="_slab-new_미양1교_구시장-임곡" xfId="6144"/>
    <cellStyle name="_slab-new_미양1교_구시장-임곡 2" xfId="28214"/>
    <cellStyle name="_slab-new_미양1교_구시장-임곡_Wd3(방호벽)" xfId="6145"/>
    <cellStyle name="_slab-new_미양1교_구시장-임곡_Wd3(방호벽) 2" xfId="28215"/>
    <cellStyle name="_slab-new_미양1교_구시장-임곡_Wd3(방호벽+중분대없음)" xfId="6146"/>
    <cellStyle name="_slab-new_미양1교_구시장-임곡_Wd3(방호벽+중분대없음) 2" xfId="28216"/>
    <cellStyle name="_slab-new_미양1교_구시장-임곡_Wd3(보도+연석+난간)" xfId="6147"/>
    <cellStyle name="_slab-new_미양1교_구시장-임곡_Wd3(보도+연석+난간) 2" xfId="28217"/>
    <cellStyle name="_slab-new_미양1교_방아육교계산서(고령방향)" xfId="6148"/>
    <cellStyle name="_slab-new_미양1교_방아육교계산서(고령방향) 2" xfId="28218"/>
    <cellStyle name="_slab-new_미양1교_방아육교계산서(고령방향)_Wd3(방호벽)" xfId="6149"/>
    <cellStyle name="_slab-new_미양1교_방아육교계산서(고령방향)_Wd3(방호벽) 2" xfId="28219"/>
    <cellStyle name="_slab-new_미양1교_방아육교계산서(고령방향)_Wd3(방호벽+중분대없음)" xfId="6150"/>
    <cellStyle name="_slab-new_미양1교_방아육교계산서(고령방향)_Wd3(방호벽+중분대없음) 2" xfId="28220"/>
    <cellStyle name="_slab-new_미양1교_방아육교계산서(고령방향)_Wd3(보도+연석+난간)" xfId="6151"/>
    <cellStyle name="_slab-new_미양1교_방아육교계산서(고령방향)_Wd3(보도+연석+난간) 2" xfId="28221"/>
    <cellStyle name="_slab-new_미양1교_방아육교계산서(쌍림방향)" xfId="6152"/>
    <cellStyle name="_slab-new_미양1교_방아육교계산서(쌍림방향) 2" xfId="28222"/>
    <cellStyle name="_slab-new_미양1교_방아육교계산서(쌍림방향)_Wd3(방호벽)" xfId="6153"/>
    <cellStyle name="_slab-new_미양1교_방아육교계산서(쌍림방향)_Wd3(방호벽) 2" xfId="28223"/>
    <cellStyle name="_slab-new_미양1교_방아육교계산서(쌍림방향)_Wd3(방호벽+중분대없음)" xfId="6154"/>
    <cellStyle name="_slab-new_미양1교_방아육교계산서(쌍림방향)_Wd3(방호벽+중분대없음) 2" xfId="28224"/>
    <cellStyle name="_slab-new_미양1교_방아육교계산서(쌍림방향)_Wd3(보도+연석+난간)" xfId="6155"/>
    <cellStyle name="_slab-new_미양1교_방아육교계산서(쌍림방향)_Wd3(보도+연석+난간) 2" xfId="28225"/>
    <cellStyle name="_slab-new_미양1교_신곡육교계산서(고령방향)" xfId="6156"/>
    <cellStyle name="_slab-new_미양1교_신곡육교계산서(고령방향) 2" xfId="28226"/>
    <cellStyle name="_slab-new_미양1교_신곡육교계산서(고령방향)_Wd3(방호벽)" xfId="6157"/>
    <cellStyle name="_slab-new_미양1교_신곡육교계산서(고령방향)_Wd3(방호벽) 2" xfId="28227"/>
    <cellStyle name="_slab-new_미양1교_신곡육교계산서(고령방향)_Wd3(방호벽+중분대없음)" xfId="6158"/>
    <cellStyle name="_slab-new_미양1교_신곡육교계산서(고령방향)_Wd3(방호벽+중분대없음) 2" xfId="28228"/>
    <cellStyle name="_slab-new_미양1교_신곡육교계산서(고령방향)_Wd3(보도+연석+난간)" xfId="6159"/>
    <cellStyle name="_slab-new_미양1교_신곡육교계산서(고령방향)_Wd3(보도+연석+난간) 2" xfId="28229"/>
    <cellStyle name="_slab-new_미양1교_신기육교계산서" xfId="6160"/>
    <cellStyle name="_slab-new_미양1교_신기육교계산서 2" xfId="28230"/>
    <cellStyle name="_slab-new_미양1교_신기육교계산서_Wd3(방호벽)" xfId="6161"/>
    <cellStyle name="_slab-new_미양1교_신기육교계산서_Wd3(방호벽) 2" xfId="28231"/>
    <cellStyle name="_slab-new_미양1교_신기육교계산서_Wd3(방호벽+중분대없음)" xfId="6162"/>
    <cellStyle name="_slab-new_미양1교_신기육교계산서_Wd3(방호벽+중분대없음) 2" xfId="28232"/>
    <cellStyle name="_slab-new_미양1교_신기육교계산서_Wd3(보도+연석+난간)" xfId="6163"/>
    <cellStyle name="_slab-new_미양1교_신기육교계산서_Wd3(보도+연석+난간) 2" xfId="28233"/>
    <cellStyle name="_slab-new_미양1교_신원1교(곡선교)계산서" xfId="6164"/>
    <cellStyle name="_slab-new_미양1교_신원1교(곡선교)계산서 2" xfId="28234"/>
    <cellStyle name="_slab-new_미양1교_신원1교(곡선교)계산서_Wd3(방호벽)" xfId="6165"/>
    <cellStyle name="_slab-new_미양1교_신원1교(곡선교)계산서_Wd3(방호벽) 2" xfId="28235"/>
    <cellStyle name="_slab-new_미양1교_신원1교(곡선교)계산서_Wd3(방호벽+중분대없음)" xfId="6166"/>
    <cellStyle name="_slab-new_미양1교_신원1교(곡선교)계산서_Wd3(방호벽+중분대없음) 2" xfId="28236"/>
    <cellStyle name="_slab-new_미양1교_신원1교(곡선교)계산서_Wd3(보도+연석+난간)" xfId="6167"/>
    <cellStyle name="_slab-new_미양1교_신원1교(곡선교)계산서_Wd3(보도+연석+난간) 2" xfId="28237"/>
    <cellStyle name="_slab-new_미양1교_원본-from안양시" xfId="6168"/>
    <cellStyle name="_slab-new_미양1교_원본-from안양시 2" xfId="28238"/>
    <cellStyle name="_slab-new_미양1교_원본-from안양시_Wd3(방호벽)" xfId="6169"/>
    <cellStyle name="_slab-new_미양1교_원본-from안양시_Wd3(방호벽) 2" xfId="28239"/>
    <cellStyle name="_slab-new_미양1교_원본-from안양시_Wd3(방호벽+중분대없음)" xfId="6170"/>
    <cellStyle name="_slab-new_미양1교_원본-from안양시_Wd3(방호벽+중분대없음) 2" xfId="28240"/>
    <cellStyle name="_slab-new_미양1교_원본-from안양시_Wd3(보도+연석+난간)" xfId="6171"/>
    <cellStyle name="_slab-new_미양1교_원본-from안양시_Wd3(보도+연석+난간) 2" xfId="28241"/>
    <cellStyle name="_slab-new_미양1교_이천1육교계산서" xfId="6172"/>
    <cellStyle name="_slab-new_미양1교_이천1육교계산서 2" xfId="28242"/>
    <cellStyle name="_slab-new_미양1교_이천1육교계산서_Wd3(방호벽)" xfId="6173"/>
    <cellStyle name="_slab-new_미양1교_이천1육교계산서_Wd3(방호벽) 2" xfId="28243"/>
    <cellStyle name="_slab-new_미양1교_이천1육교계산서_Wd3(방호벽+중분대없음)" xfId="6174"/>
    <cellStyle name="_slab-new_미양1교_이천1육교계산서_Wd3(방호벽+중분대없음) 2" xfId="28244"/>
    <cellStyle name="_slab-new_미양1교_이천1육교계산서_Wd3(보도+연석+난간)" xfId="6175"/>
    <cellStyle name="_slab-new_미양1교_이천1육교계산서_Wd3(보도+연석+난간) 2" xfId="28245"/>
    <cellStyle name="_SS-ET   일위대가(9-1)" xfId="6176"/>
    <cellStyle name="_SS-ET   일위대가(9-1) 2" xfId="28246"/>
    <cellStyle name="_SS-ET공법_일위대가표(2010)" xfId="6177"/>
    <cellStyle name="_SS-ET공법_일위대가표(2010) 2" xfId="28247"/>
    <cellStyle name="_SS-ET일위대가" xfId="6178"/>
    <cellStyle name="_SS-ET일위대가 2" xfId="28248"/>
    <cellStyle name="_T2(최종)" xfId="6179"/>
    <cellStyle name="_T2(최종)_가시설 길내기 수량산출" xfId="6180"/>
    <cellStyle name="_T2(최종)_가시설 길내기 수량산출(수정)" xfId="6181"/>
    <cellStyle name="_T2(최종)_가시설 길내기 수량산출(수정)_노반 수량" xfId="6182"/>
    <cellStyle name="_T2(최종)_가시설 길내기 수량산출(수정)_월곡제1 수로암거 일반수량" xfId="6183"/>
    <cellStyle name="_T2(최종)_가시설 길내기 수량산출_노반 수량" xfId="6184"/>
    <cellStyle name="_T2(최종)_가시설 길내기 수량산출_월곡제1 수로암거 일반수량" xfId="6185"/>
    <cellStyle name="_T2(최종)_가시설 본선 수량산출" xfId="6186"/>
    <cellStyle name="_T2(최종)_가시설 본선 수량산출_노반 수량" xfId="6187"/>
    <cellStyle name="_T2(최종)_가시설 본선 수량산출_월곡제1 수로암거 일반수량" xfId="6188"/>
    <cellStyle name="_T2(최종)_노반 수량" xfId="6189"/>
    <cellStyle name="_T2(최종)_월곡제1 수로암거 일반수량" xfId="6190"/>
    <cellStyle name="_T6(최종)" xfId="6191"/>
    <cellStyle name="_T6(최종)_가시설 길내기 수량산출" xfId="6192"/>
    <cellStyle name="_T6(최종)_가시설 길내기 수량산출(수정)" xfId="6193"/>
    <cellStyle name="_T6(최종)_가시설 길내기 수량산출(수정)_노반 수량" xfId="6194"/>
    <cellStyle name="_T6(최종)_가시설 길내기 수량산출(수정)_월곡제1 수로암거 일반수량" xfId="6195"/>
    <cellStyle name="_T6(최종)_가시설 길내기 수량산출_노반 수량" xfId="6196"/>
    <cellStyle name="_T6(최종)_가시설 길내기 수량산출_월곡제1 수로암거 일반수량" xfId="6197"/>
    <cellStyle name="_T6(최종)_가시설 본선 수량산출" xfId="6198"/>
    <cellStyle name="_T6(최종)_가시설 본선 수량산출_노반 수량" xfId="6199"/>
    <cellStyle name="_T6(최종)_가시설 본선 수량산출_월곡제1 수로암거 일반수량" xfId="6200"/>
    <cellStyle name="_T6(최종)_노반 수량" xfId="6201"/>
    <cellStyle name="_T6(최종)_월곡제1 수로암거 일반수량" xfId="6202"/>
    <cellStyle name="_TYPE-2(0902)" xfId="6203"/>
    <cellStyle name="_TYPE-2(0902)_가시설 길내기 수량산출" xfId="6204"/>
    <cellStyle name="_TYPE-2(0902)_가시설 길내기 수량산출(수정)" xfId="6205"/>
    <cellStyle name="_TYPE-2(0902)_가시설 길내기 수량산출(수정)_노반 수량" xfId="6206"/>
    <cellStyle name="_TYPE-2(0902)_가시설 길내기 수량산출(수정)_월곡제1 수로암거 일반수량" xfId="6207"/>
    <cellStyle name="_TYPE-2(0902)_가시설 길내기 수량산출_노반 수량" xfId="6208"/>
    <cellStyle name="_TYPE-2(0902)_가시설 길내기 수량산출_월곡제1 수로암거 일반수량" xfId="6209"/>
    <cellStyle name="_TYPE-2(0902)_가시설 본선 수량산출" xfId="6210"/>
    <cellStyle name="_TYPE-2(0902)_가시설 본선 수량산출_노반 수량" xfId="6211"/>
    <cellStyle name="_TYPE-2(0902)_가시설 본선 수량산출_월곡제1 수로암거 일반수량" xfId="6212"/>
    <cellStyle name="_TYPE-2(0902)_노반 수량" xfId="6213"/>
    <cellStyle name="_TYPE-2(0902)_월곡제1 수로암거 일반수량" xfId="6214"/>
    <cellStyle name="_TYPE-2(lds)" xfId="6215"/>
    <cellStyle name="_TYPE-2(lds)_가시설 길내기 수량산출" xfId="6216"/>
    <cellStyle name="_TYPE-2(lds)_가시설 길내기 수량산출(수정)" xfId="6217"/>
    <cellStyle name="_TYPE-2(lds)_가시설 길내기 수량산출(수정)_노반 수량" xfId="6218"/>
    <cellStyle name="_TYPE-2(lds)_가시설 길내기 수량산출(수정)_월곡제1 수로암거 일반수량" xfId="6219"/>
    <cellStyle name="_TYPE-2(lds)_가시설 길내기 수량산출_노반 수량" xfId="6220"/>
    <cellStyle name="_TYPE-2(lds)_가시설 길내기 수량산출_월곡제1 수로암거 일반수량" xfId="6221"/>
    <cellStyle name="_TYPE-2(lds)_가시설 본선 수량산출" xfId="6222"/>
    <cellStyle name="_TYPE-2(lds)_가시설 본선 수량산출_노반 수량" xfId="6223"/>
    <cellStyle name="_TYPE-2(lds)_가시설 본선 수량산출_월곡제1 수로암거 일반수량" xfId="6224"/>
    <cellStyle name="_TYPE-2(lds)_노반 수량" xfId="6225"/>
    <cellStyle name="_TYPE-2(lds)_월곡제1 수로암거 일반수량" xfId="6226"/>
    <cellStyle name="_TYPE-6(최종)-0304" xfId="6227"/>
    <cellStyle name="_TYPE-6(최종)-0304_5E(R)" xfId="6228"/>
    <cellStyle name="_TYPE-6(최종)-0304_5E(R)_가시설 길내기 수량산출" xfId="6229"/>
    <cellStyle name="_TYPE-6(최종)-0304_5E(R)_가시설 길내기 수량산출(수정)" xfId="6230"/>
    <cellStyle name="_TYPE-6(최종)-0304_5E(R)_가시설 길내기 수량산출(수정)_노반 수량" xfId="6231"/>
    <cellStyle name="_TYPE-6(최종)-0304_5E(R)_가시설 길내기 수량산출(수정)_월곡제1 수로암거 일반수량" xfId="6232"/>
    <cellStyle name="_TYPE-6(최종)-0304_5E(R)_가시설 길내기 수량산출_노반 수량" xfId="6233"/>
    <cellStyle name="_TYPE-6(최종)-0304_5E(R)_가시설 길내기 수량산출_월곡제1 수로암거 일반수량" xfId="6234"/>
    <cellStyle name="_TYPE-6(최종)-0304_5E(R)_가시설 본선 수량산출" xfId="6235"/>
    <cellStyle name="_TYPE-6(최종)-0304_5E(R)_가시설 본선 수량산출_노반 수량" xfId="6236"/>
    <cellStyle name="_TYPE-6(최종)-0304_5E(R)_가시설 본선 수량산출_월곡제1 수로암거 일반수량" xfId="6237"/>
    <cellStyle name="_TYPE-6(최종)-0304_5E(R)_노반 수량" xfId="6238"/>
    <cellStyle name="_TYPE-6(최종)-0304_5E(R)_월곡제1 수로암거 일반수량" xfId="6239"/>
    <cellStyle name="_TYPE-6(최종)-0304_7S(0624)" xfId="6240"/>
    <cellStyle name="_TYPE-6(최종)-0304_7S(0624)_가시설 길내기 수량산출" xfId="6241"/>
    <cellStyle name="_TYPE-6(최종)-0304_7S(0624)_가시설 길내기 수량산출(수정)" xfId="6242"/>
    <cellStyle name="_TYPE-6(최종)-0304_7S(0624)_가시설 길내기 수량산출(수정)_노반 수량" xfId="6243"/>
    <cellStyle name="_TYPE-6(최종)-0304_7S(0624)_가시설 길내기 수량산출(수정)_월곡제1 수로암거 일반수량" xfId="6244"/>
    <cellStyle name="_TYPE-6(최종)-0304_7S(0624)_가시설 길내기 수량산출_노반 수량" xfId="6245"/>
    <cellStyle name="_TYPE-6(최종)-0304_7S(0624)_가시설 길내기 수량산출_월곡제1 수로암거 일반수량" xfId="6246"/>
    <cellStyle name="_TYPE-6(최종)-0304_7S(0624)_가시설 본선 수량산출" xfId="6247"/>
    <cellStyle name="_TYPE-6(최종)-0304_7S(0624)_가시설 본선 수량산출_노반 수량" xfId="6248"/>
    <cellStyle name="_TYPE-6(최종)-0304_7S(0624)_가시설 본선 수량산출_월곡제1 수로암거 일반수량" xfId="6249"/>
    <cellStyle name="_TYPE-6(최종)-0304_7S(0624)_노반 수량" xfId="6250"/>
    <cellStyle name="_TYPE-6(최종)-0304_7S(0624)_월곡제1 수로암거 일반수량" xfId="6251"/>
    <cellStyle name="_TYPE-6(최종)-0304_7S(0804)" xfId="6252"/>
    <cellStyle name="_TYPE-6(최종)-0304_7S(0804)_가시설 길내기 수량산출" xfId="6253"/>
    <cellStyle name="_TYPE-6(최종)-0304_7S(0804)_가시설 길내기 수량산출(수정)" xfId="6254"/>
    <cellStyle name="_TYPE-6(최종)-0304_7S(0804)_가시설 길내기 수량산출(수정)_노반 수량" xfId="6255"/>
    <cellStyle name="_TYPE-6(최종)-0304_7S(0804)_가시설 길내기 수량산출(수정)_월곡제1 수로암거 일반수량" xfId="6256"/>
    <cellStyle name="_TYPE-6(최종)-0304_7S(0804)_가시설 길내기 수량산출_노반 수량" xfId="6257"/>
    <cellStyle name="_TYPE-6(최종)-0304_7S(0804)_가시설 길내기 수량산출_월곡제1 수로암거 일반수량" xfId="6258"/>
    <cellStyle name="_TYPE-6(최종)-0304_7S(0804)_가시설 본선 수량산출" xfId="6259"/>
    <cellStyle name="_TYPE-6(최종)-0304_7S(0804)_가시설 본선 수량산출_노반 수량" xfId="6260"/>
    <cellStyle name="_TYPE-6(최종)-0304_7S(0804)_가시설 본선 수량산출_월곡제1 수로암거 일반수량" xfId="6261"/>
    <cellStyle name="_TYPE-6(최종)-0304_7S(0804)_노반 수량" xfId="6262"/>
    <cellStyle name="_TYPE-6(최종)-0304_7S(0804)_월곡제1 수로암거 일반수량" xfId="6263"/>
    <cellStyle name="_TYPE-6(최종)-0304_9E(최종)" xfId="6264"/>
    <cellStyle name="_TYPE-6(최종)-0304_9E(최종)_가시설 길내기 수량산출" xfId="6265"/>
    <cellStyle name="_TYPE-6(최종)-0304_9E(최종)_가시설 길내기 수량산출(수정)" xfId="6266"/>
    <cellStyle name="_TYPE-6(최종)-0304_9E(최종)_가시설 길내기 수량산출(수정)_노반 수량" xfId="6267"/>
    <cellStyle name="_TYPE-6(최종)-0304_9E(최종)_가시설 길내기 수량산출(수정)_월곡제1 수로암거 일반수량" xfId="6268"/>
    <cellStyle name="_TYPE-6(최종)-0304_9E(최종)_가시설 길내기 수량산출_노반 수량" xfId="6269"/>
    <cellStyle name="_TYPE-6(최종)-0304_9E(최종)_가시설 길내기 수량산출_월곡제1 수로암거 일반수량" xfId="6270"/>
    <cellStyle name="_TYPE-6(최종)-0304_9E(최종)_가시설 본선 수량산출" xfId="6271"/>
    <cellStyle name="_TYPE-6(최종)-0304_9E(최종)_가시설 본선 수량산출_노반 수량" xfId="6272"/>
    <cellStyle name="_TYPE-6(최종)-0304_9E(최종)_가시설 본선 수량산출_월곡제1 수로암거 일반수량" xfId="6273"/>
    <cellStyle name="_TYPE-6(최종)-0304_9E(최종)_노반 수량" xfId="6274"/>
    <cellStyle name="_TYPE-6(최종)-0304_9E(최종)_월곡제1 수로암거 일반수량" xfId="6275"/>
    <cellStyle name="_TYPE-6(최종)-0304_가시설 길내기 수량산출" xfId="6276"/>
    <cellStyle name="_TYPE-6(최종)-0304_가시설 길내기 수량산출(수정)" xfId="6277"/>
    <cellStyle name="_TYPE-6(최종)-0304_가시설 길내기 수량산출(수정)_노반 수량" xfId="6278"/>
    <cellStyle name="_TYPE-6(최종)-0304_가시설 길내기 수량산출(수정)_월곡제1 수로암거 일반수량" xfId="6279"/>
    <cellStyle name="_TYPE-6(최종)-0304_가시설 길내기 수량산출_노반 수량" xfId="6280"/>
    <cellStyle name="_TYPE-6(최종)-0304_가시설 길내기 수량산출_월곡제1 수로암거 일반수량" xfId="6281"/>
    <cellStyle name="_TYPE-6(최종)-0304_가시설 본선 수량산출" xfId="6282"/>
    <cellStyle name="_TYPE-6(최종)-0304_가시설 본선 수량산출_노반 수량" xfId="6283"/>
    <cellStyle name="_TYPE-6(최종)-0304_가시설 본선 수량산출_월곡제1 수로암거 일반수량" xfId="6284"/>
    <cellStyle name="_TYPE-6(최종)-0304_노반 수량" xfId="6285"/>
    <cellStyle name="_TYPE-6(최종)-0304_월곡제1 수로암거 일반수량" xfId="6286"/>
    <cellStyle name="_TYPE-6(최종)-0304_환기구10S(0801)" xfId="6287"/>
    <cellStyle name="_TYPE-6(최종)-0304_환기구10S(0801)_가시설 길내기 수량산출" xfId="6288"/>
    <cellStyle name="_TYPE-6(최종)-0304_환기구10S(0801)_가시설 길내기 수량산출(수정)" xfId="6289"/>
    <cellStyle name="_TYPE-6(최종)-0304_환기구10S(0801)_가시설 길내기 수량산출(수정)_노반 수량" xfId="6290"/>
    <cellStyle name="_TYPE-6(최종)-0304_환기구10S(0801)_가시설 길내기 수량산출(수정)_월곡제1 수로암거 일반수량" xfId="6291"/>
    <cellStyle name="_TYPE-6(최종)-0304_환기구10S(0801)_가시설 길내기 수량산출_노반 수량" xfId="6292"/>
    <cellStyle name="_TYPE-6(최종)-0304_환기구10S(0801)_가시설 길내기 수량산출_월곡제1 수로암거 일반수량" xfId="6293"/>
    <cellStyle name="_TYPE-6(최종)-0304_환기구10S(0801)_가시설 본선 수량산출" xfId="6294"/>
    <cellStyle name="_TYPE-6(최종)-0304_환기구10S(0801)_가시설 본선 수량산출_노반 수량" xfId="6295"/>
    <cellStyle name="_TYPE-6(최종)-0304_환기구10S(0801)_가시설 본선 수량산출_월곡제1 수로암거 일반수량" xfId="6296"/>
    <cellStyle name="_TYPE-6(최종)-0304_환기구10S(0801)_노반 수량" xfId="6297"/>
    <cellStyle name="_TYPE-6(최종)-0304_환기구10S(0801)_월곡제1 수로암거 일반수량" xfId="6298"/>
    <cellStyle name="_TYPE-6(최종)-0304_환기구10S(최종)" xfId="6299"/>
    <cellStyle name="_TYPE-6(최종)-0304_환기구10S(최종)_가시설 길내기 수량산출" xfId="6300"/>
    <cellStyle name="_TYPE-6(최종)-0304_환기구10S(최종)_가시설 길내기 수량산출(수정)" xfId="6301"/>
    <cellStyle name="_TYPE-6(최종)-0304_환기구10S(최종)_가시설 길내기 수량산출(수정)_노반 수량" xfId="6302"/>
    <cellStyle name="_TYPE-6(최종)-0304_환기구10S(최종)_가시설 길내기 수량산출(수정)_월곡제1 수로암거 일반수량" xfId="6303"/>
    <cellStyle name="_TYPE-6(최종)-0304_환기구10S(최종)_가시설 길내기 수량산출_노반 수량" xfId="6304"/>
    <cellStyle name="_TYPE-6(최종)-0304_환기구10S(최종)_가시설 길내기 수량산출_월곡제1 수로암거 일반수량" xfId="6305"/>
    <cellStyle name="_TYPE-6(최종)-0304_환기구10S(최종)_가시설 본선 수량산출" xfId="6306"/>
    <cellStyle name="_TYPE-6(최종)-0304_환기구10S(최종)_가시설 본선 수량산출_노반 수량" xfId="6307"/>
    <cellStyle name="_TYPE-6(최종)-0304_환기구10S(최종)_가시설 본선 수량산출_월곡제1 수로암거 일반수량" xfId="6308"/>
    <cellStyle name="_TYPE-6(최종)-0304_환기구10S(최종)_노반 수량" xfId="6309"/>
    <cellStyle name="_TYPE-6(최종)-0304_환기구10S(최종)_월곡제1 수로암거 일반수량" xfId="6310"/>
    <cellStyle name="_TYPE-6(최종)-0304_환기구11E(0503)" xfId="6311"/>
    <cellStyle name="_TYPE-6(최종)-0304_환기구11E(0503)_가시설 길내기 수량산출" xfId="6312"/>
    <cellStyle name="_TYPE-6(최종)-0304_환기구11E(0503)_가시설 길내기 수량산출(수정)" xfId="6313"/>
    <cellStyle name="_TYPE-6(최종)-0304_환기구11E(0503)_가시설 길내기 수량산출(수정)_노반 수량" xfId="6314"/>
    <cellStyle name="_TYPE-6(최종)-0304_환기구11E(0503)_가시설 길내기 수량산출(수정)_월곡제1 수로암거 일반수량" xfId="6315"/>
    <cellStyle name="_TYPE-6(최종)-0304_환기구11E(0503)_가시설 길내기 수량산출_노반 수량" xfId="6316"/>
    <cellStyle name="_TYPE-6(최종)-0304_환기구11E(0503)_가시설 길내기 수량산출_월곡제1 수로암거 일반수량" xfId="6317"/>
    <cellStyle name="_TYPE-6(최종)-0304_환기구11E(0503)_가시설 본선 수량산출" xfId="6318"/>
    <cellStyle name="_TYPE-6(최종)-0304_환기구11E(0503)_가시설 본선 수량산출_노반 수량" xfId="6319"/>
    <cellStyle name="_TYPE-6(최종)-0304_환기구11E(0503)_가시설 본선 수량산출_월곡제1 수로암거 일반수량" xfId="6320"/>
    <cellStyle name="_TYPE-6(최종)-0304_환기구11E(0503)_노반 수량" xfId="6321"/>
    <cellStyle name="_TYPE-6(최종)-0304_환기구11E(0503)_월곡제1 수로암거 일반수량" xfId="6322"/>
    <cellStyle name="_TYPE-6(최종)-0304_환기구6E(A)(0701)" xfId="6323"/>
    <cellStyle name="_TYPE-6(최종)-0304_환기구6E(A)(0701)_가시설 길내기 수량산출" xfId="6324"/>
    <cellStyle name="_TYPE-6(최종)-0304_환기구6E(A)(0701)_가시설 길내기 수량산출(수정)" xfId="6325"/>
    <cellStyle name="_TYPE-6(최종)-0304_환기구6E(A)(0701)_가시설 길내기 수량산출(수정)_노반 수량" xfId="6326"/>
    <cellStyle name="_TYPE-6(최종)-0304_환기구6E(A)(0701)_가시설 길내기 수량산출(수정)_월곡제1 수로암거 일반수량" xfId="6327"/>
    <cellStyle name="_TYPE-6(최종)-0304_환기구6E(A)(0701)_가시설 길내기 수량산출_노반 수량" xfId="6328"/>
    <cellStyle name="_TYPE-6(최종)-0304_환기구6E(A)(0701)_가시설 길내기 수량산출_월곡제1 수로암거 일반수량" xfId="6329"/>
    <cellStyle name="_TYPE-6(최종)-0304_환기구6E(A)(0701)_가시설 본선 수량산출" xfId="6330"/>
    <cellStyle name="_TYPE-6(최종)-0304_환기구6E(A)(0701)_가시설 본선 수량산출_노반 수량" xfId="6331"/>
    <cellStyle name="_TYPE-6(최종)-0304_환기구6E(A)(0701)_가시설 본선 수량산출_월곡제1 수로암거 일반수량" xfId="6332"/>
    <cellStyle name="_TYPE-6(최종)-0304_환기구6E(A)(0701)_노반 수량" xfId="6333"/>
    <cellStyle name="_TYPE-6(최종)-0304_환기구6E(A)(0701)_월곡제1 수로암거 일반수량" xfId="6334"/>
    <cellStyle name="_TYPE-6(최종)-0304_환기구6E(B)-최종" xfId="6335"/>
    <cellStyle name="_TYPE-6(최종)-0304_환기구6E(B)-최종_가시설 길내기 수량산출" xfId="6336"/>
    <cellStyle name="_TYPE-6(최종)-0304_환기구6E(B)-최종_가시설 길내기 수량산출(수정)" xfId="6337"/>
    <cellStyle name="_TYPE-6(최종)-0304_환기구6E(B)-최종_가시설 길내기 수량산출(수정)_노반 수량" xfId="6338"/>
    <cellStyle name="_TYPE-6(최종)-0304_환기구6E(B)-최종_가시설 길내기 수량산출(수정)_월곡제1 수로암거 일반수량" xfId="6339"/>
    <cellStyle name="_TYPE-6(최종)-0304_환기구6E(B)-최종_가시설 길내기 수량산출_노반 수량" xfId="6340"/>
    <cellStyle name="_TYPE-6(최종)-0304_환기구6E(B)-최종_가시설 길내기 수량산출_월곡제1 수로암거 일반수량" xfId="6341"/>
    <cellStyle name="_TYPE-6(최종)-0304_환기구6E(B)-최종_가시설 본선 수량산출" xfId="6342"/>
    <cellStyle name="_TYPE-6(최종)-0304_환기구6E(B)-최종_가시설 본선 수량산출_노반 수량" xfId="6343"/>
    <cellStyle name="_TYPE-6(최종)-0304_환기구6E(B)-최종_가시설 본선 수량산출_월곡제1 수로암거 일반수량" xfId="6344"/>
    <cellStyle name="_TYPE-6(최종)-0304_환기구6E(B)-최종_노반 수량" xfId="6345"/>
    <cellStyle name="_TYPE-6(최종)-0304_환기구6E(B)-최종_월곡제1 수로암거 일반수량" xfId="6346"/>
    <cellStyle name="_TYPE-6(최종)-0304_환기구6E(B)-최종1" xfId="6347"/>
    <cellStyle name="_TYPE-6(최종)-0304_환기구6E(B)-최종1_가시설 길내기 수량산출" xfId="6348"/>
    <cellStyle name="_TYPE-6(최종)-0304_환기구6E(B)-최종1_가시설 길내기 수량산출(수정)" xfId="6349"/>
    <cellStyle name="_TYPE-6(최종)-0304_환기구6E(B)-최종1_가시설 길내기 수량산출(수정)_노반 수량" xfId="6350"/>
    <cellStyle name="_TYPE-6(최종)-0304_환기구6E(B)-최종1_가시설 길내기 수량산출(수정)_월곡제1 수로암거 일반수량" xfId="6351"/>
    <cellStyle name="_TYPE-6(최종)-0304_환기구6E(B)-최종1_가시설 길내기 수량산출_노반 수량" xfId="6352"/>
    <cellStyle name="_TYPE-6(최종)-0304_환기구6E(B)-최종1_가시설 길내기 수량산출_월곡제1 수로암거 일반수량" xfId="6353"/>
    <cellStyle name="_TYPE-6(최종)-0304_환기구6E(B)-최종1_가시설 본선 수량산출" xfId="6354"/>
    <cellStyle name="_TYPE-6(최종)-0304_환기구6E(B)-최종1_가시설 본선 수량산출_노반 수량" xfId="6355"/>
    <cellStyle name="_TYPE-6(최종)-0304_환기구6E(B)-최종1_가시설 본선 수량산출_월곡제1 수로암거 일반수량" xfId="6356"/>
    <cellStyle name="_TYPE-6(최종)-0304_환기구6E(B)-최종1_노반 수량" xfId="6357"/>
    <cellStyle name="_TYPE-6(최종)-0304_환기구6E(B)-최종1_월곡제1 수로암거 일반수량" xfId="6358"/>
    <cellStyle name="_U-성능평가(덕평교-수정요)" xfId="6359"/>
    <cellStyle name="_U수량" xfId="6360"/>
    <cellStyle name="_U수량 2" xfId="28249"/>
    <cellStyle name="_U수량_05.부대시설공-월암교차로" xfId="6361"/>
    <cellStyle name="_U수량_05.부대시설공-월암교차로 2" xfId="28250"/>
    <cellStyle name="_U수량_05.부대시설공-월암교차로_05-교통안전시설공이동규국도59호선 석항-정선간" xfId="6362"/>
    <cellStyle name="_U수량_05.부대시설공-월암교차로_05-교통안전시설공이동규국도59호선 석항-정선간 2" xfId="28251"/>
    <cellStyle name="_U수량_05.부대시설공-월암교차로_59호선교통안전시설공" xfId="6363"/>
    <cellStyle name="_U수량_05.부대시설공-월암교차로_59호선교통안전시설공 2" xfId="28252"/>
    <cellStyle name="_U수량_05.부대시설공-월암교차로_59호선교통안전시설공_59호선교통안전시설공" xfId="6364"/>
    <cellStyle name="_U수량_05.부대시설공-월암교차로_59호선교통안전시설공_59호선교통안전시설공 2" xfId="28253"/>
    <cellStyle name="_U수량_05.부대시설공-월암교차로_59호선교통안전시설공_교통" xfId="6365"/>
    <cellStyle name="_U수량_05.부대시설공-월암교차로_59호선교통안전시설공_교통 2" xfId="28254"/>
    <cellStyle name="_U수량_05.부대시설공-월암교차로_59호선교통안전시설공_교통안전시설공" xfId="6366"/>
    <cellStyle name="_U수량_05.부대시설공-월암교차로_59호선교통안전시설공_교통안전시설공 2" xfId="28255"/>
    <cellStyle name="_U수량_05.부대시설공-월암교차로_59호선교통안전시설공_교통안전시설공1" xfId="6367"/>
    <cellStyle name="_U수량_05.부대시설공-월암교차로_59호선교통안전시설공_교통안전시설공1 2" xfId="28256"/>
    <cellStyle name="_U수량_05-교통안전시설공이동규국도59호선 석항-정선간" xfId="6368"/>
    <cellStyle name="_U수량_05-교통안전시설공이동규국도59호선 석항-정선간 2" xfId="28257"/>
    <cellStyle name="_U수량_59호선교통안전시설공" xfId="6369"/>
    <cellStyle name="_U수량_59호선교통안전시설공 2" xfId="28258"/>
    <cellStyle name="_U수량_59호선교통안전시설공_59호선교통안전시설공" xfId="6370"/>
    <cellStyle name="_U수량_59호선교통안전시설공_59호선교통안전시설공 2" xfId="28259"/>
    <cellStyle name="_U수량_59호선교통안전시설공_교통" xfId="6371"/>
    <cellStyle name="_U수량_59호선교통안전시설공_교통 2" xfId="28260"/>
    <cellStyle name="_U수량_59호선교통안전시설공_교통안전시설공" xfId="6372"/>
    <cellStyle name="_U수량_59호선교통안전시설공_교통안전시설공 2" xfId="28261"/>
    <cellStyle name="_U수량_59호선교통안전시설공_교통안전시설공1" xfId="6373"/>
    <cellStyle name="_U수량_59호선교통안전시설공_교통안전시설공1 2" xfId="28262"/>
    <cellStyle name="_U수량_강경읍염천리" xfId="6374"/>
    <cellStyle name="_U수량_강경읍염천리 2" xfId="28263"/>
    <cellStyle name="_U수량_강경읍염천리_05.부대시설공-월암교차로" xfId="6375"/>
    <cellStyle name="_U수량_강경읍염천리_05.부대시설공-월암교차로 2" xfId="28264"/>
    <cellStyle name="_U수량_강경읍염천리_05.부대시설공-월암교차로_05-교통안전시설공이동규국도59호선 석항-정선간" xfId="6376"/>
    <cellStyle name="_U수량_강경읍염천리_05.부대시설공-월암교차로_05-교통안전시설공이동규국도59호선 석항-정선간 2" xfId="28265"/>
    <cellStyle name="_U수량_강경읍염천리_05.부대시설공-월암교차로_59호선교통안전시설공" xfId="6377"/>
    <cellStyle name="_U수량_강경읍염천리_05.부대시설공-월암교차로_59호선교통안전시설공 2" xfId="28266"/>
    <cellStyle name="_U수량_강경읍염천리_05.부대시설공-월암교차로_59호선교통안전시설공_59호선교통안전시설공" xfId="6378"/>
    <cellStyle name="_U수량_강경읍염천리_05.부대시설공-월암교차로_59호선교통안전시설공_59호선교통안전시설공 2" xfId="28267"/>
    <cellStyle name="_U수량_강경읍염천리_05.부대시설공-월암교차로_59호선교통안전시설공_교통" xfId="6379"/>
    <cellStyle name="_U수량_강경읍염천리_05.부대시설공-월암교차로_59호선교통안전시설공_교통 2" xfId="28268"/>
    <cellStyle name="_U수량_강경읍염천리_05.부대시설공-월암교차로_59호선교통안전시설공_교통안전시설공" xfId="6380"/>
    <cellStyle name="_U수량_강경읍염천리_05.부대시설공-월암교차로_59호선교통안전시설공_교통안전시설공 2" xfId="28269"/>
    <cellStyle name="_U수량_강경읍염천리_05.부대시설공-월암교차로_59호선교통안전시설공_교통안전시설공1" xfId="6381"/>
    <cellStyle name="_U수량_강경읍염천리_05.부대시설공-월암교차로_59호선교통안전시설공_교통안전시설공1 2" xfId="28270"/>
    <cellStyle name="_U수량_강경읍염천리_05-교통안전시설공이동규국도59호선 석항-정선간" xfId="6382"/>
    <cellStyle name="_U수량_강경읍염천리_05-교통안전시설공이동규국도59호선 석항-정선간 2" xfId="28271"/>
    <cellStyle name="_U수량_강경읍염천리_59호선교통안전시설공" xfId="6383"/>
    <cellStyle name="_U수량_강경읍염천리_59호선교통안전시설공 2" xfId="28272"/>
    <cellStyle name="_U수량_강경읍염천리_59호선교통안전시설공_59호선교통안전시설공" xfId="6384"/>
    <cellStyle name="_U수량_강경읍염천리_59호선교통안전시설공_59호선교통안전시설공 2" xfId="28273"/>
    <cellStyle name="_U수량_강경읍염천리_59호선교통안전시설공_교통" xfId="6385"/>
    <cellStyle name="_U수량_강경읍염천리_59호선교통안전시설공_교통 2" xfId="28274"/>
    <cellStyle name="_U수량_강경읍염천리_59호선교통안전시설공_교통안전시설공" xfId="6386"/>
    <cellStyle name="_U수량_강경읍염천리_59호선교통안전시설공_교통안전시설공 2" xfId="28275"/>
    <cellStyle name="_U수량_강경읍염천리_59호선교통안전시설공_교통안전시설공1" xfId="6387"/>
    <cellStyle name="_U수량_강경읍염천리_59호선교통안전시설공_교통안전시설공1 2" xfId="28276"/>
    <cellStyle name="_U수량_강경읍염천리_대야포장공" xfId="6388"/>
    <cellStyle name="_U수량_강경읍염천리_대야포장공 2" xfId="28277"/>
    <cellStyle name="_U수량_강경읍염천리_대야포장공_05.부대시설공-월암교차로" xfId="6389"/>
    <cellStyle name="_U수량_강경읍염천리_대야포장공_05.부대시설공-월암교차로 2" xfId="28278"/>
    <cellStyle name="_U수량_강경읍염천리_대야포장공_05.부대시설공-월암교차로_05-교통안전시설공이동규국도59호선 석항-정선간" xfId="6390"/>
    <cellStyle name="_U수량_강경읍염천리_대야포장공_05.부대시설공-월암교차로_05-교통안전시설공이동규국도59호선 석항-정선간 2" xfId="28279"/>
    <cellStyle name="_U수량_강경읍염천리_대야포장공_05.부대시설공-월암교차로_59호선교통안전시설공" xfId="6391"/>
    <cellStyle name="_U수량_강경읍염천리_대야포장공_05.부대시설공-월암교차로_59호선교통안전시설공 2" xfId="28280"/>
    <cellStyle name="_U수량_강경읍염천리_대야포장공_05.부대시설공-월암교차로_59호선교통안전시설공_59호선교통안전시설공" xfId="6392"/>
    <cellStyle name="_U수량_강경읍염천리_대야포장공_05.부대시설공-월암교차로_59호선교통안전시설공_59호선교통안전시설공 2" xfId="28281"/>
    <cellStyle name="_U수량_강경읍염천리_대야포장공_05.부대시설공-월암교차로_59호선교통안전시설공_교통" xfId="6393"/>
    <cellStyle name="_U수량_강경읍염천리_대야포장공_05.부대시설공-월암교차로_59호선교통안전시설공_교통 2" xfId="28282"/>
    <cellStyle name="_U수량_강경읍염천리_대야포장공_05.부대시설공-월암교차로_59호선교통안전시설공_교통안전시설공" xfId="6394"/>
    <cellStyle name="_U수량_강경읍염천리_대야포장공_05.부대시설공-월암교차로_59호선교통안전시설공_교통안전시설공 2" xfId="28283"/>
    <cellStyle name="_U수량_강경읍염천리_대야포장공_05.부대시설공-월암교차로_59호선교통안전시설공_교통안전시설공1" xfId="6395"/>
    <cellStyle name="_U수량_강경읍염천리_대야포장공_05.부대시설공-월암교차로_59호선교통안전시설공_교통안전시설공1 2" xfId="28284"/>
    <cellStyle name="_U수량_강경읍염천리_대야포장공_05-교통안전시설공이동규국도59호선 석항-정선간" xfId="6396"/>
    <cellStyle name="_U수량_강경읍염천리_대야포장공_05-교통안전시설공이동규국도59호선 석항-정선간 2" xfId="28285"/>
    <cellStyle name="_U수량_강경읍염천리_대야포장공_59호선교통안전시설공" xfId="6397"/>
    <cellStyle name="_U수량_강경읍염천리_대야포장공_59호선교통안전시설공 2" xfId="28286"/>
    <cellStyle name="_U수량_강경읍염천리_대야포장공_59호선교통안전시설공_59호선교통안전시설공" xfId="6398"/>
    <cellStyle name="_U수량_강경읍염천리_대야포장공_59호선교통안전시설공_59호선교통안전시설공 2" xfId="28287"/>
    <cellStyle name="_U수량_강경읍염천리_대야포장공_59호선교통안전시설공_교통" xfId="6399"/>
    <cellStyle name="_U수량_강경읍염천리_대야포장공_59호선교통안전시설공_교통 2" xfId="28288"/>
    <cellStyle name="_U수량_강경읍염천리_대야포장공_59호선교통안전시설공_교통안전시설공" xfId="6400"/>
    <cellStyle name="_U수량_강경읍염천리_대야포장공_59호선교통안전시설공_교통안전시설공 2" xfId="28289"/>
    <cellStyle name="_U수량_강경읍염천리_대야포장공_59호선교통안전시설공_교통안전시설공1" xfId="6401"/>
    <cellStyle name="_U수량_강경읍염천리_대야포장공_59호선교통안전시설공_교통안전시설공1 2" xfId="28290"/>
    <cellStyle name="_U수량_공설시장내" xfId="6402"/>
    <cellStyle name="_U수량_공설시장내 2" xfId="28291"/>
    <cellStyle name="_U수량_공설시장내_05.부대시설공-월암교차로" xfId="6403"/>
    <cellStyle name="_U수량_공설시장내_05.부대시설공-월암교차로 2" xfId="28292"/>
    <cellStyle name="_U수량_공설시장내_05.부대시설공-월암교차로_05-교통안전시설공이동규국도59호선 석항-정선간" xfId="6404"/>
    <cellStyle name="_U수량_공설시장내_05.부대시설공-월암교차로_05-교통안전시설공이동규국도59호선 석항-정선간 2" xfId="28293"/>
    <cellStyle name="_U수량_공설시장내_05.부대시설공-월암교차로_59호선교통안전시설공" xfId="6405"/>
    <cellStyle name="_U수량_공설시장내_05.부대시설공-월암교차로_59호선교통안전시설공 2" xfId="28294"/>
    <cellStyle name="_U수량_공설시장내_05.부대시설공-월암교차로_59호선교통안전시설공_59호선교통안전시설공" xfId="6406"/>
    <cellStyle name="_U수량_공설시장내_05.부대시설공-월암교차로_59호선교통안전시설공_59호선교통안전시설공 2" xfId="28295"/>
    <cellStyle name="_U수량_공설시장내_05.부대시설공-월암교차로_59호선교통안전시설공_교통" xfId="6407"/>
    <cellStyle name="_U수량_공설시장내_05.부대시설공-월암교차로_59호선교통안전시설공_교통 2" xfId="28296"/>
    <cellStyle name="_U수량_공설시장내_05.부대시설공-월암교차로_59호선교통안전시설공_교통안전시설공" xfId="6408"/>
    <cellStyle name="_U수량_공설시장내_05.부대시설공-월암교차로_59호선교통안전시설공_교통안전시설공 2" xfId="28297"/>
    <cellStyle name="_U수량_공설시장내_05.부대시설공-월암교차로_59호선교통안전시설공_교통안전시설공1" xfId="6409"/>
    <cellStyle name="_U수량_공설시장내_05.부대시설공-월암교차로_59호선교통안전시설공_교통안전시설공1 2" xfId="28298"/>
    <cellStyle name="_U수량_공설시장내_05-교통안전시설공이동규국도59호선 석항-정선간" xfId="6410"/>
    <cellStyle name="_U수량_공설시장내_05-교통안전시설공이동규국도59호선 석항-정선간 2" xfId="28299"/>
    <cellStyle name="_U수량_공설시장내_59호선교통안전시설공" xfId="6411"/>
    <cellStyle name="_U수량_공설시장내_59호선교통안전시설공 2" xfId="28300"/>
    <cellStyle name="_U수량_공설시장내_59호선교통안전시설공_59호선교통안전시설공" xfId="6412"/>
    <cellStyle name="_U수량_공설시장내_59호선교통안전시설공_59호선교통안전시설공 2" xfId="28301"/>
    <cellStyle name="_U수량_공설시장내_59호선교통안전시설공_교통" xfId="6413"/>
    <cellStyle name="_U수량_공설시장내_59호선교통안전시설공_교통 2" xfId="28302"/>
    <cellStyle name="_U수량_공설시장내_59호선교통안전시설공_교통안전시설공" xfId="6414"/>
    <cellStyle name="_U수량_공설시장내_59호선교통안전시설공_교통안전시설공 2" xfId="28303"/>
    <cellStyle name="_U수량_공설시장내_59호선교통안전시설공_교통안전시설공1" xfId="6415"/>
    <cellStyle name="_U수량_공설시장내_59호선교통안전시설공_교통안전시설공1 2" xfId="28304"/>
    <cellStyle name="_U수량_공설시장내_대야포장공" xfId="6416"/>
    <cellStyle name="_U수량_공설시장내_대야포장공 2" xfId="28305"/>
    <cellStyle name="_U수량_공설시장내_대야포장공_05.부대시설공-월암교차로" xfId="6417"/>
    <cellStyle name="_U수량_공설시장내_대야포장공_05.부대시설공-월암교차로 2" xfId="28306"/>
    <cellStyle name="_U수량_공설시장내_대야포장공_05.부대시설공-월암교차로_05-교통안전시설공이동규국도59호선 석항-정선간" xfId="6418"/>
    <cellStyle name="_U수량_공설시장내_대야포장공_05.부대시설공-월암교차로_05-교통안전시설공이동규국도59호선 석항-정선간 2" xfId="28307"/>
    <cellStyle name="_U수량_공설시장내_대야포장공_05.부대시설공-월암교차로_59호선교통안전시설공" xfId="6419"/>
    <cellStyle name="_U수량_공설시장내_대야포장공_05.부대시설공-월암교차로_59호선교통안전시설공 2" xfId="28308"/>
    <cellStyle name="_U수량_공설시장내_대야포장공_05.부대시설공-월암교차로_59호선교통안전시설공_59호선교통안전시설공" xfId="6420"/>
    <cellStyle name="_U수량_공설시장내_대야포장공_05.부대시설공-월암교차로_59호선교통안전시설공_59호선교통안전시설공 2" xfId="28309"/>
    <cellStyle name="_U수량_공설시장내_대야포장공_05.부대시설공-월암교차로_59호선교통안전시설공_교통" xfId="6421"/>
    <cellStyle name="_U수량_공설시장내_대야포장공_05.부대시설공-월암교차로_59호선교통안전시설공_교통 2" xfId="28310"/>
    <cellStyle name="_U수량_공설시장내_대야포장공_05.부대시설공-월암교차로_59호선교통안전시설공_교통안전시설공" xfId="6422"/>
    <cellStyle name="_U수량_공설시장내_대야포장공_05.부대시설공-월암교차로_59호선교통안전시설공_교통안전시설공 2" xfId="28311"/>
    <cellStyle name="_U수량_공설시장내_대야포장공_05.부대시설공-월암교차로_59호선교통안전시설공_교통안전시설공1" xfId="6423"/>
    <cellStyle name="_U수량_공설시장내_대야포장공_05.부대시설공-월암교차로_59호선교통안전시설공_교통안전시설공1 2" xfId="28312"/>
    <cellStyle name="_U수량_공설시장내_대야포장공_05-교통안전시설공이동규국도59호선 석항-정선간" xfId="6424"/>
    <cellStyle name="_U수량_공설시장내_대야포장공_05-교통안전시설공이동규국도59호선 석항-정선간 2" xfId="28313"/>
    <cellStyle name="_U수량_공설시장내_대야포장공_59호선교통안전시설공" xfId="6425"/>
    <cellStyle name="_U수량_공설시장내_대야포장공_59호선교통안전시설공 2" xfId="28314"/>
    <cellStyle name="_U수량_공설시장내_대야포장공_59호선교통안전시설공_59호선교통안전시설공" xfId="6426"/>
    <cellStyle name="_U수량_공설시장내_대야포장공_59호선교통안전시설공_59호선교통안전시설공 2" xfId="28315"/>
    <cellStyle name="_U수량_공설시장내_대야포장공_59호선교통안전시설공_교통" xfId="6427"/>
    <cellStyle name="_U수량_공설시장내_대야포장공_59호선교통안전시설공_교통 2" xfId="28316"/>
    <cellStyle name="_U수량_공설시장내_대야포장공_59호선교통안전시설공_교통안전시설공" xfId="6428"/>
    <cellStyle name="_U수량_공설시장내_대야포장공_59호선교통안전시설공_교통안전시설공 2" xfId="28317"/>
    <cellStyle name="_U수량_공설시장내_대야포장공_59호선교통안전시설공_교통안전시설공1" xfId="6429"/>
    <cellStyle name="_U수량_공설시장내_대야포장공_59호선교통안전시설공_교통안전시설공1 2" xfId="28318"/>
    <cellStyle name="_U수량_대야포장공" xfId="6430"/>
    <cellStyle name="_U수량_대야포장공 2" xfId="28319"/>
    <cellStyle name="_U수량_대야포장공_05.부대시설공-월암교차로" xfId="6431"/>
    <cellStyle name="_U수량_대야포장공_05.부대시설공-월암교차로 2" xfId="28320"/>
    <cellStyle name="_U수량_대야포장공_05.부대시설공-월암교차로_05-교통안전시설공이동규국도59호선 석항-정선간" xfId="6432"/>
    <cellStyle name="_U수량_대야포장공_05.부대시설공-월암교차로_05-교통안전시설공이동규국도59호선 석항-정선간 2" xfId="28321"/>
    <cellStyle name="_U수량_대야포장공_05.부대시설공-월암교차로_59호선교통안전시설공" xfId="6433"/>
    <cellStyle name="_U수량_대야포장공_05.부대시설공-월암교차로_59호선교통안전시설공 2" xfId="28322"/>
    <cellStyle name="_U수량_대야포장공_05.부대시설공-월암교차로_59호선교통안전시설공_59호선교통안전시설공" xfId="6434"/>
    <cellStyle name="_U수량_대야포장공_05.부대시설공-월암교차로_59호선교통안전시설공_59호선교통안전시설공 2" xfId="28323"/>
    <cellStyle name="_U수량_대야포장공_05.부대시설공-월암교차로_59호선교통안전시설공_교통" xfId="6435"/>
    <cellStyle name="_U수량_대야포장공_05.부대시설공-월암교차로_59호선교통안전시설공_교통 2" xfId="28324"/>
    <cellStyle name="_U수량_대야포장공_05.부대시설공-월암교차로_59호선교통안전시설공_교통안전시설공" xfId="6436"/>
    <cellStyle name="_U수량_대야포장공_05.부대시설공-월암교차로_59호선교통안전시설공_교통안전시설공 2" xfId="28325"/>
    <cellStyle name="_U수량_대야포장공_05.부대시설공-월암교차로_59호선교통안전시설공_교통안전시설공1" xfId="6437"/>
    <cellStyle name="_U수량_대야포장공_05.부대시설공-월암교차로_59호선교통안전시설공_교통안전시설공1 2" xfId="28326"/>
    <cellStyle name="_U수량_대야포장공_05-교통안전시설공이동규국도59호선 석항-정선간" xfId="6438"/>
    <cellStyle name="_U수량_대야포장공_05-교통안전시설공이동규국도59호선 석항-정선간 2" xfId="28327"/>
    <cellStyle name="_U수량_대야포장공_59호선교통안전시설공" xfId="6439"/>
    <cellStyle name="_U수량_대야포장공_59호선교통안전시설공 2" xfId="28328"/>
    <cellStyle name="_U수량_대야포장공_59호선교통안전시설공_59호선교통안전시설공" xfId="6440"/>
    <cellStyle name="_U수량_대야포장공_59호선교통안전시설공_59호선교통안전시설공 2" xfId="28329"/>
    <cellStyle name="_U수량_대야포장공_59호선교통안전시설공_교통" xfId="6441"/>
    <cellStyle name="_U수량_대야포장공_59호선교통안전시설공_교통 2" xfId="28330"/>
    <cellStyle name="_U수량_대야포장공_59호선교통안전시설공_교통안전시설공" xfId="6442"/>
    <cellStyle name="_U수량_대야포장공_59호선교통안전시설공_교통안전시설공 2" xfId="28331"/>
    <cellStyle name="_U수량_대야포장공_59호선교통안전시설공_교통안전시설공1" xfId="6443"/>
    <cellStyle name="_U수량_대야포장공_59호선교통안전시설공_교통안전시설공1 2" xfId="28332"/>
    <cellStyle name="_U수량_취암sample" xfId="6444"/>
    <cellStyle name="_U수량_취암sample 2" xfId="28333"/>
    <cellStyle name="_U수량_취암sample_05.부대시설공-월암교차로" xfId="6445"/>
    <cellStyle name="_U수량_취암sample_05.부대시설공-월암교차로 2" xfId="28334"/>
    <cellStyle name="_U수량_취암sample_05.부대시설공-월암교차로_05-교통안전시설공이동규국도59호선 석항-정선간" xfId="6446"/>
    <cellStyle name="_U수량_취암sample_05.부대시설공-월암교차로_05-교통안전시설공이동규국도59호선 석항-정선간 2" xfId="28335"/>
    <cellStyle name="_U수량_취암sample_05.부대시설공-월암교차로_59호선교통안전시설공" xfId="6447"/>
    <cellStyle name="_U수량_취암sample_05.부대시설공-월암교차로_59호선교통안전시설공 2" xfId="28336"/>
    <cellStyle name="_U수량_취암sample_05.부대시설공-월암교차로_59호선교통안전시설공_59호선교통안전시설공" xfId="6448"/>
    <cellStyle name="_U수량_취암sample_05.부대시설공-월암교차로_59호선교통안전시설공_59호선교통안전시설공 2" xfId="28337"/>
    <cellStyle name="_U수량_취암sample_05.부대시설공-월암교차로_59호선교통안전시설공_교통" xfId="6449"/>
    <cellStyle name="_U수량_취암sample_05.부대시설공-월암교차로_59호선교통안전시설공_교통 2" xfId="28338"/>
    <cellStyle name="_U수량_취암sample_05.부대시설공-월암교차로_59호선교통안전시설공_교통안전시설공" xfId="6450"/>
    <cellStyle name="_U수량_취암sample_05.부대시설공-월암교차로_59호선교통안전시설공_교통안전시설공 2" xfId="28339"/>
    <cellStyle name="_U수량_취암sample_05.부대시설공-월암교차로_59호선교통안전시설공_교통안전시설공1" xfId="6451"/>
    <cellStyle name="_U수량_취암sample_05.부대시설공-월암교차로_59호선교통안전시설공_교통안전시설공1 2" xfId="28340"/>
    <cellStyle name="_U수량_취암sample_05-교통안전시설공이동규국도59호선 석항-정선간" xfId="6452"/>
    <cellStyle name="_U수량_취암sample_05-교통안전시설공이동규국도59호선 석항-정선간 2" xfId="28341"/>
    <cellStyle name="_U수량_취암sample_59호선교통안전시설공" xfId="6453"/>
    <cellStyle name="_U수량_취암sample_59호선교통안전시설공 2" xfId="28342"/>
    <cellStyle name="_U수량_취암sample_59호선교통안전시설공_59호선교통안전시설공" xfId="6454"/>
    <cellStyle name="_U수량_취암sample_59호선교통안전시설공_59호선교통안전시설공 2" xfId="28343"/>
    <cellStyle name="_U수량_취암sample_59호선교통안전시설공_교통" xfId="6455"/>
    <cellStyle name="_U수량_취암sample_59호선교통안전시설공_교통 2" xfId="28344"/>
    <cellStyle name="_U수량_취암sample_59호선교통안전시설공_교통안전시설공" xfId="6456"/>
    <cellStyle name="_U수량_취암sample_59호선교통안전시설공_교통안전시설공 2" xfId="28345"/>
    <cellStyle name="_U수량_취암sample_59호선교통안전시설공_교통안전시설공1" xfId="6457"/>
    <cellStyle name="_U수량_취암sample_59호선교통안전시설공_교통안전시설공1 2" xfId="28346"/>
    <cellStyle name="_U수량_취암sample_대야포장공" xfId="6458"/>
    <cellStyle name="_U수량_취암sample_대야포장공 2" xfId="28347"/>
    <cellStyle name="_U수량_취암sample_대야포장공_05.부대시설공-월암교차로" xfId="6459"/>
    <cellStyle name="_U수량_취암sample_대야포장공_05.부대시설공-월암교차로 2" xfId="28348"/>
    <cellStyle name="_U수량_취암sample_대야포장공_05.부대시설공-월암교차로_05-교통안전시설공이동규국도59호선 석항-정선간" xfId="6460"/>
    <cellStyle name="_U수량_취암sample_대야포장공_05.부대시설공-월암교차로_05-교통안전시설공이동규국도59호선 석항-정선간 2" xfId="28349"/>
    <cellStyle name="_U수량_취암sample_대야포장공_05.부대시설공-월암교차로_59호선교통안전시설공" xfId="6461"/>
    <cellStyle name="_U수량_취암sample_대야포장공_05.부대시설공-월암교차로_59호선교통안전시설공 2" xfId="28350"/>
    <cellStyle name="_U수량_취암sample_대야포장공_05.부대시설공-월암교차로_59호선교통안전시설공_59호선교통안전시설공" xfId="6462"/>
    <cellStyle name="_U수량_취암sample_대야포장공_05.부대시설공-월암교차로_59호선교통안전시설공_59호선교통안전시설공 2" xfId="28351"/>
    <cellStyle name="_U수량_취암sample_대야포장공_05.부대시설공-월암교차로_59호선교통안전시설공_교통" xfId="6463"/>
    <cellStyle name="_U수량_취암sample_대야포장공_05.부대시설공-월암교차로_59호선교통안전시설공_교통 2" xfId="28352"/>
    <cellStyle name="_U수량_취암sample_대야포장공_05.부대시설공-월암교차로_59호선교통안전시설공_교통안전시설공" xfId="6464"/>
    <cellStyle name="_U수량_취암sample_대야포장공_05.부대시설공-월암교차로_59호선교통안전시설공_교통안전시설공 2" xfId="28353"/>
    <cellStyle name="_U수량_취암sample_대야포장공_05.부대시설공-월암교차로_59호선교통안전시설공_교통안전시설공1" xfId="6465"/>
    <cellStyle name="_U수량_취암sample_대야포장공_05.부대시설공-월암교차로_59호선교통안전시설공_교통안전시설공1 2" xfId="28354"/>
    <cellStyle name="_U수량_취암sample_대야포장공_05-교통안전시설공이동규국도59호선 석항-정선간" xfId="6466"/>
    <cellStyle name="_U수량_취암sample_대야포장공_05-교통안전시설공이동규국도59호선 석항-정선간 2" xfId="28355"/>
    <cellStyle name="_U수량_취암sample_대야포장공_59호선교통안전시설공" xfId="6467"/>
    <cellStyle name="_U수량_취암sample_대야포장공_59호선교통안전시설공 2" xfId="28356"/>
    <cellStyle name="_U수량_취암sample_대야포장공_59호선교통안전시설공_59호선교통안전시설공" xfId="6468"/>
    <cellStyle name="_U수량_취암sample_대야포장공_59호선교통안전시설공_59호선교통안전시설공 2" xfId="28357"/>
    <cellStyle name="_U수량_취암sample_대야포장공_59호선교통안전시설공_교통" xfId="6469"/>
    <cellStyle name="_U수량_취암sample_대야포장공_59호선교통안전시설공_교통 2" xfId="28358"/>
    <cellStyle name="_U수량_취암sample_대야포장공_59호선교통안전시설공_교통안전시설공" xfId="6470"/>
    <cellStyle name="_U수량_취암sample_대야포장공_59호선교통안전시설공_교통안전시설공 2" xfId="28359"/>
    <cellStyle name="_U수량_취암sample_대야포장공_59호선교통안전시설공_교통안전시설공1" xfId="6471"/>
    <cellStyle name="_U수량_취암sample_대야포장공_59호선교통안전시설공_교통안전시설공1 2" xfId="28360"/>
    <cellStyle name="_V. 단위수량" xfId="6472"/>
    <cellStyle name="_V. 단위수량 2" xfId="28361"/>
    <cellStyle name="_V.단위수량" xfId="6473"/>
    <cellStyle name="_V.단위수량 2" xfId="28362"/>
    <cellStyle name="_Wd3(분리)" xfId="6474"/>
    <cellStyle name="_Wd3(분리) 2" xfId="28363"/>
    <cellStyle name="_가고리" xfId="6475"/>
    <cellStyle name="_가고리 2" xfId="28364"/>
    <cellStyle name="_가변고정링일위대가(9-5)" xfId="6476"/>
    <cellStyle name="_가변고정링일위대가(9-5) 2" xfId="28365"/>
    <cellStyle name="_가시설" xfId="6477"/>
    <cellStyle name="_가시설 2" xfId="28366"/>
    <cellStyle name="_가시설 길내기 수량산출" xfId="6478"/>
    <cellStyle name="_가시설 길내기 수량산출(수정)" xfId="6479"/>
    <cellStyle name="_가시설 길내기 수량산출(수정)_노반 수량" xfId="6480"/>
    <cellStyle name="_가시설 길내기 수량산출(수정)_월곡제1 수로암거 일반수량" xfId="6481"/>
    <cellStyle name="_가시설 길내기 수량산출_노반 수량" xfId="6482"/>
    <cellStyle name="_가시설 길내기 수량산출_월곡제1 수로암거 일반수량" xfId="6483"/>
    <cellStyle name="_가시설 본선 수량산출" xfId="6484"/>
    <cellStyle name="_가시설 본선 수량산출_노반 수량" xfId="6485"/>
    <cellStyle name="_가시설 본선 수량산출_월곡제1 수로암거 일반수량" xfId="6486"/>
    <cellStyle name="_가실행내역" xfId="34"/>
    <cellStyle name="_가실행방침서(030905)" xfId="35"/>
    <cellStyle name="_가실행예산총괄표(본사)" xfId="6487"/>
    <cellStyle name="_가실행예산총괄표(본사)_견적실행(안)3" xfId="6488"/>
    <cellStyle name="_가실행예산총괄표(본사)_견적실행내역" xfId="6489"/>
    <cellStyle name="_가실행예산총괄표(본사)_실행내역기술부제출(031024)" xfId="6490"/>
    <cellStyle name="_가양112-수량" xfId="36"/>
    <cellStyle name="_가양중_수량" xfId="37"/>
    <cellStyle name="_가좌리하수도" xfId="6491"/>
    <cellStyle name="_가좌리하수도 2" xfId="28367"/>
    <cellStyle name="_가좌리하수도_00. 배수공자재총괄" xfId="6492"/>
    <cellStyle name="_가좌리하수도_00. 배수공자재총괄 2" xfId="28368"/>
    <cellStyle name="_가좌리하수도_거교2리옹벽H=8-1.5m" xfId="6493"/>
    <cellStyle name="_가좌리하수도_거교2리옹벽H=8-1.5m 2" xfId="28369"/>
    <cellStyle name="_간성깨기" xfId="6494"/>
    <cellStyle name="_간성깨기 2" xfId="28370"/>
    <cellStyle name="_간지" xfId="6495"/>
    <cellStyle name="_간지 2" xfId="28371"/>
    <cellStyle name="_갑지양식" xfId="6496"/>
    <cellStyle name="_갑지양식 2" xfId="28372"/>
    <cellStyle name="_강남(구조물공)_외부ES#8 " xfId="6497"/>
    <cellStyle name="_강남(구조물공)_외부ES#8  2" xfId="28373"/>
    <cellStyle name="_강내청주역(투찰)" xfId="6498"/>
    <cellStyle name="_강내청주역(투찰)_직접시공계획서(충주지사연간)" xfId="6499"/>
    <cellStyle name="_강릉교(탄소판)3억이하" xfId="6500"/>
    <cellStyle name="_강릉대학술정보지원센터총괄(월드2낙찰)" xfId="6501"/>
    <cellStyle name="_강릉실행(최종)" xfId="6502"/>
    <cellStyle name="_강릉실행(최종) 2" xfId="28374"/>
    <cellStyle name="_강회1공구 #1(800일반)" xfId="6503"/>
    <cellStyle name="_강회1공구 #1(800일반) 2" xfId="28375"/>
    <cellStyle name="_거더계산(상하부)" xfId="6504"/>
    <cellStyle name="_거더계산(상하부)_가시설 길내기 수량산출" xfId="6505"/>
    <cellStyle name="_거더계산(상하부)_가시설 길내기 수량산출(수정)" xfId="6506"/>
    <cellStyle name="_거더계산(상하부)_가시설 길내기 수량산출(수정)_노반 수량" xfId="6507"/>
    <cellStyle name="_거더계산(상하부)_가시설 길내기 수량산출(수정)_월곡제1 수로암거 일반수량" xfId="6508"/>
    <cellStyle name="_거더계산(상하부)_가시설 길내기 수량산출_노반 수량" xfId="6509"/>
    <cellStyle name="_거더계산(상하부)_가시설 길내기 수량산출_월곡제1 수로암거 일반수량" xfId="6510"/>
    <cellStyle name="_거더계산(상하부)_가시설 본선 수량산출" xfId="6511"/>
    <cellStyle name="_거더계산(상하부)_가시설 본선 수량산출_노반 수량" xfId="6512"/>
    <cellStyle name="_거더계산(상하부)_가시설 본선 수량산출_월곡제1 수로암거 일반수량" xfId="6513"/>
    <cellStyle name="_거더계산(상하부)_노반 수량" xfId="6514"/>
    <cellStyle name="_거더계산(상하부)_월곡제1 수로암거 일반수량" xfId="6515"/>
    <cellStyle name="_거모4교-수량산출서" xfId="6516"/>
    <cellStyle name="_견적결과" xfId="6517"/>
    <cellStyle name="_견적결과 2" xfId="28376"/>
    <cellStyle name="_견적결과_V. 단위수량" xfId="6518"/>
    <cellStyle name="_견적결과_V. 단위수량 2" xfId="28377"/>
    <cellStyle name="_견적결과_V.단위수량" xfId="6519"/>
    <cellStyle name="_견적결과_V.단위수량 2" xfId="28378"/>
    <cellStyle name="_견적결과_선정안(삼산)" xfId="6520"/>
    <cellStyle name="_견적결과_선정안(삼산) 2" xfId="28379"/>
    <cellStyle name="_견적결과_선정안(삼산)_V. 단위수량" xfId="6521"/>
    <cellStyle name="_견적결과_선정안(삼산)_V. 단위수량 2" xfId="28380"/>
    <cellStyle name="_견적결과_선정안(삼산)_V.단위수량" xfId="6522"/>
    <cellStyle name="_견적결과_선정안(삼산)_V.단위수량 2" xfId="28381"/>
    <cellStyle name="_견적결과_선정안(삼산)_설계내역서(화랑고가-계약심사)" xfId="6523"/>
    <cellStyle name="_견적결과_선정안(삼산)_설계내역서(화랑고가-계약심사) 2" xfId="28382"/>
    <cellStyle name="_견적결과_설계내역서(화랑고가-계약심사)" xfId="6524"/>
    <cellStyle name="_견적결과_설계내역서(화랑고가-계약심사) 2" xfId="28383"/>
    <cellStyle name="_견적결과_추풍령" xfId="6525"/>
    <cellStyle name="_견적결과_추풍령 2" xfId="28384"/>
    <cellStyle name="_견적결과_추풍령_V. 단위수량" xfId="6526"/>
    <cellStyle name="_견적결과_추풍령_V. 단위수량 2" xfId="28385"/>
    <cellStyle name="_견적결과_추풍령_V.단위수량" xfId="6527"/>
    <cellStyle name="_견적결과_추풍령_V.단위수량 2" xfId="28386"/>
    <cellStyle name="_견적결과_추풍령_설계내역서(화랑고가-계약심사)" xfId="6528"/>
    <cellStyle name="_견적결과_추풍령_설계내역서(화랑고가-계약심사) 2" xfId="28387"/>
    <cellStyle name="_견적결과_추풍령-1" xfId="6529"/>
    <cellStyle name="_견적결과_추풍령-1 2" xfId="28388"/>
    <cellStyle name="_견적결과_추풍령-1_V. 단위수량" xfId="6530"/>
    <cellStyle name="_견적결과_추풍령-1_V. 단위수량 2" xfId="28389"/>
    <cellStyle name="_견적결과_추풍령-1_V.단위수량" xfId="6531"/>
    <cellStyle name="_견적결과_추풍령-1_V.단위수량 2" xfId="28390"/>
    <cellStyle name="_견적결과_추풍령-1_설계내역서(화랑고가-계약심사)" xfId="6532"/>
    <cellStyle name="_견적결과_추풍령-1_설계내역서(화랑고가-계약심사) 2" xfId="28391"/>
    <cellStyle name="_견적대비" xfId="6533"/>
    <cellStyle name="_견적대비 2" xfId="28392"/>
    <cellStyle name="_견적서" xfId="38"/>
    <cellStyle name="_견적서갑지양식" xfId="6534"/>
    <cellStyle name="_견적서갑지양식 2" xfId="28393"/>
    <cellStyle name="_견적양식" xfId="39"/>
    <cellStyle name="_견적의뢰(협력)27" xfId="40"/>
    <cellStyle name="_견적조건" xfId="6535"/>
    <cellStyle name="_견적조건 2" xfId="28394"/>
    <cellStyle name="_견적조건_V. 단위수량" xfId="6536"/>
    <cellStyle name="_견적조건_V. 단위수량 2" xfId="28395"/>
    <cellStyle name="_견적조건_V.단위수량" xfId="6537"/>
    <cellStyle name="_견적조건_V.단위수량 2" xfId="28396"/>
    <cellStyle name="_견적조건_선정안(삼산)" xfId="6538"/>
    <cellStyle name="_견적조건_선정안(삼산) 2" xfId="28397"/>
    <cellStyle name="_견적조건_선정안(삼산)_V. 단위수량" xfId="6539"/>
    <cellStyle name="_견적조건_선정안(삼산)_V. 단위수량 2" xfId="28398"/>
    <cellStyle name="_견적조건_선정안(삼산)_V.단위수량" xfId="6540"/>
    <cellStyle name="_견적조건_선정안(삼산)_V.단위수량 2" xfId="28399"/>
    <cellStyle name="_견적조건_선정안(삼산)_설계내역서(화랑고가-계약심사)" xfId="6541"/>
    <cellStyle name="_견적조건_선정안(삼산)_설계내역서(화랑고가-계약심사) 2" xfId="28400"/>
    <cellStyle name="_견적조건_설계내역서(화랑고가-계약심사)" xfId="6542"/>
    <cellStyle name="_견적조건_설계내역서(화랑고가-계약심사) 2" xfId="28401"/>
    <cellStyle name="_견적조건_추풍령" xfId="6543"/>
    <cellStyle name="_견적조건_추풍령 2" xfId="28402"/>
    <cellStyle name="_견적조건_추풍령_V. 단위수량" xfId="6544"/>
    <cellStyle name="_견적조건_추풍령_V. 단위수량 2" xfId="28403"/>
    <cellStyle name="_견적조건_추풍령_V.단위수량" xfId="6545"/>
    <cellStyle name="_견적조건_추풍령_V.단위수량 2" xfId="28404"/>
    <cellStyle name="_견적조건_추풍령_설계내역서(화랑고가-계약심사)" xfId="6546"/>
    <cellStyle name="_견적조건_추풍령_설계내역서(화랑고가-계약심사) 2" xfId="28405"/>
    <cellStyle name="_견적조건_추풍령-1" xfId="6547"/>
    <cellStyle name="_견적조건_추풍령-1 2" xfId="28406"/>
    <cellStyle name="_견적조건_추풍령-1_V. 단위수량" xfId="6548"/>
    <cellStyle name="_견적조건_추풍령-1_V. 단위수량 2" xfId="28407"/>
    <cellStyle name="_견적조건_추풍령-1_V.단위수량" xfId="6549"/>
    <cellStyle name="_견적조건_추풍령-1_V.단위수량 2" xfId="28408"/>
    <cellStyle name="_견적조건_추풍령-1_설계내역서(화랑고가-계약심사)" xfId="6550"/>
    <cellStyle name="_견적조건_추풍령-1_설계내역서(화랑고가-계약심사) 2" xfId="28409"/>
    <cellStyle name="_경계석" xfId="6551"/>
    <cellStyle name="_경계석 2" xfId="28410"/>
    <cellStyle name="_경계석및 보도9" xfId="6552"/>
    <cellStyle name="_경계석및 보도9 2" xfId="28411"/>
    <cellStyle name="_경영개선활동상반기실적(990708)" xfId="41"/>
    <cellStyle name="_경영개선활동상반기실적(990708) 2" xfId="28412"/>
    <cellStyle name="_경영개선활동상반기실적(990708)_1" xfId="42"/>
    <cellStyle name="_경영개선활동상반기실적(990708)_1 2" xfId="28413"/>
    <cellStyle name="_경영개선활동상반기실적(990708)_2" xfId="43"/>
    <cellStyle name="_경영개선활동상반기실적(990708)_2 2" xfId="28414"/>
    <cellStyle name="_경영개선활성화방안(990802)" xfId="44"/>
    <cellStyle name="_경영개선활성화방안(990802) 2" xfId="28415"/>
    <cellStyle name="_경영개선활성화방안(990802)_1" xfId="45"/>
    <cellStyle name="_경영개선활성화방안(990802)_1 2" xfId="28416"/>
    <cellStyle name="_계룡네거리원설계" xfId="46"/>
    <cellStyle name="_계산서(경안천교-기존)" xfId="6553"/>
    <cellStyle name="_계산서(경안천교-기존)_상리교내진성능평가2-내진해석" xfId="6554"/>
    <cellStyle name="_계산서(경안천교-기존)_상리교내진성능평가2-내진해석_Book1" xfId="6555"/>
    <cellStyle name="_계산서(경안천교-기존)_상리교내진성능평가5" xfId="6556"/>
    <cellStyle name="_계산서(경안천교-기존)_상리교내진성능평가5_상리교내진성능평가3~5상세평가및정밀평가" xfId="6557"/>
    <cellStyle name="_계산서(경안천교-기존)_상리교내진성능평가5_상리교내진성능평가4~6-상세평가및정밀평가" xfId="6558"/>
    <cellStyle name="_계산서(경안천교-기존)_상리교내진성능평가6" xfId="6559"/>
    <cellStyle name="_계산서(경안천교-기존)_상리교내진성능평가6_상리교내진성능평가3~5상세평가및정밀평가" xfId="6560"/>
    <cellStyle name="_계산서(경안천교-기존)_상리교내진성능평가6_상리교내진성능평가4~6-상세평가및정밀평가" xfId="6561"/>
    <cellStyle name="_계산서(만경1220)v3" xfId="6562"/>
    <cellStyle name="_계산서(만경1220)v3_상리교내진성능평가2-내진해석" xfId="6563"/>
    <cellStyle name="_계산서(만경1220)v3_상리교내진성능평가2-내진해석_Book1" xfId="6564"/>
    <cellStyle name="_계산서(만경1220)v3_상리교내진성능평가5" xfId="6565"/>
    <cellStyle name="_계산서(만경1220)v3_상리교내진성능평가5_상리교내진성능평가3~5상세평가및정밀평가" xfId="6566"/>
    <cellStyle name="_계산서(만경1220)v3_상리교내진성능평가5_상리교내진성능평가4~6-상세평가및정밀평가" xfId="6567"/>
    <cellStyle name="_계산서(만경1220)v3_상리교내진성능평가6" xfId="6568"/>
    <cellStyle name="_계산서(만경1220)v3_상리교내진성능평가6_상리교내진성능평가3~5상세평가및정밀평가" xfId="6569"/>
    <cellStyle name="_계산서(만경1220)v3_상리교내진성능평가6_상리교내진성능평가4~6-상세평가및정밀평가" xfId="6570"/>
    <cellStyle name="_계산서(상리교-확장마산v0)" xfId="6571"/>
    <cellStyle name="_계산서(오장교)v1" xfId="6572"/>
    <cellStyle name="_계산서(오장교)v1_상리교내진성능평가2-내진해석" xfId="6573"/>
    <cellStyle name="_계산서(오장교)v1_상리교내진성능평가2-내진해석_Book1" xfId="6574"/>
    <cellStyle name="_계산서(오장교)v1_상리교내진성능평가5" xfId="6575"/>
    <cellStyle name="_계산서(오장교)v1_상리교내진성능평가5_상리교내진성능평가3~5상세평가및정밀평가" xfId="6576"/>
    <cellStyle name="_계산서(오장교)v1_상리교내진성능평가5_상리교내진성능평가4~6-상세평가및정밀평가" xfId="6577"/>
    <cellStyle name="_계산서(오장교)v1_상리교내진성능평가6" xfId="6578"/>
    <cellStyle name="_계산서(오장교)v1_상리교내진성능평가6_상리교내진성능평가3~5상세평가및정밀평가" xfId="6579"/>
    <cellStyle name="_계산서(오장교)v1_상리교내진성능평가6_상리교내진성능평가4~6-상세평가및정밀평가" xfId="6580"/>
    <cellStyle name="_계산서(음성교-v2)" xfId="6581"/>
    <cellStyle name="_계산서v0" xfId="6582"/>
    <cellStyle name="_계약수정안_B" xfId="6583"/>
    <cellStyle name="_계약수정안_B 2" xfId="28417"/>
    <cellStyle name="_고려-수원미네시티(작업)" xfId="6584"/>
    <cellStyle name="_고려-수원미네시티(작업) 2" xfId="28418"/>
    <cellStyle name="_골지3리기타(음지말)" xfId="6585"/>
    <cellStyle name="_공단로 수량산출서" xfId="6586"/>
    <cellStyle name="_공단로 수량산출서 2" xfId="28419"/>
    <cellStyle name="_공단로 수량산출서-2공구" xfId="6587"/>
    <cellStyle name="_공단로 수량산출서-2공구 2" xfId="28420"/>
    <cellStyle name="_공동구집계" xfId="6588"/>
    <cellStyle name="_공동구집계 2" xfId="28421"/>
    <cellStyle name="_공동구집계_Ⅷ.부대공" xfId="6589"/>
    <cellStyle name="_공동구집계_Ⅷ.부대공 2" xfId="28422"/>
    <cellStyle name="_공동구집계_Ⅷ.부대공(0408)" xfId="6590"/>
    <cellStyle name="_공동구집계_Ⅷ.부대공(0408) 2" xfId="28423"/>
    <cellStyle name="_공동구집계_Ⅷ.부대공(0408)_Ⅸ.공통단위수량(9-17-1)" xfId="6591"/>
    <cellStyle name="_공동구집계_Ⅷ.부대공(0408)_Ⅸ.공통단위수량(9-17-1) 2" xfId="28424"/>
    <cellStyle name="_공동구집계_Ⅷ.부대공(0408)_Ⅸ.공통단위수량(최종1)" xfId="6592"/>
    <cellStyle name="_공동구집계_Ⅷ.부대공(0408)_Ⅸ.공통단위수량(최종1) 2" xfId="28425"/>
    <cellStyle name="_공동구집계_Ⅷ.부대공(0421)" xfId="6593"/>
    <cellStyle name="_공동구집계_Ⅷ.부대공(0421) 2" xfId="28426"/>
    <cellStyle name="_공동구집계_Ⅷ.부대공(0421)_Ⅸ.공통단위수량(9-17-1)" xfId="6594"/>
    <cellStyle name="_공동구집계_Ⅷ.부대공(0421)_Ⅸ.공통단위수량(9-17-1) 2" xfId="28427"/>
    <cellStyle name="_공동구집계_Ⅷ.부대공(0421)_Ⅸ.공통단위수량(최종1)" xfId="6595"/>
    <cellStyle name="_공동구집계_Ⅷ.부대공(0421)_Ⅸ.공통단위수량(최종1) 2" xfId="28428"/>
    <cellStyle name="_공동구집계_Ⅷ.부대공_Ⅸ.공통단위수량(9-17-1)" xfId="6596"/>
    <cellStyle name="_공동구집계_Ⅷ.부대공_Ⅸ.공통단위수량(9-17-1) 2" xfId="28429"/>
    <cellStyle name="_공동구집계_Ⅷ.부대공_Ⅸ.공통단위수량(최종1)" xfId="6597"/>
    <cellStyle name="_공동구집계_Ⅷ.부대공_Ⅸ.공통단위수량(최종1) 2" xfId="28430"/>
    <cellStyle name="_공동구집계_Ⅸ.공통단위수량" xfId="6598"/>
    <cellStyle name="_공동구집계_Ⅸ.공통단위수량 2" xfId="28431"/>
    <cellStyle name="_공동구집계_Ⅸ.공통단위수량(0408)" xfId="6599"/>
    <cellStyle name="_공동구집계_Ⅸ.공통단위수량(0408) 2" xfId="28432"/>
    <cellStyle name="_공동구집계_Ⅸ.공통단위수량(304)" xfId="6600"/>
    <cellStyle name="_공동구집계_Ⅸ.공통단위수량(304) 2" xfId="28433"/>
    <cellStyle name="_공동구집계_Ⅸ.공통단위수량(9-17-1)" xfId="6601"/>
    <cellStyle name="_공동구집계_Ⅸ.공통단위수량(9-17-1) 2" xfId="28434"/>
    <cellStyle name="_공동구집계_Ⅸ.공통단위수량(최종1)" xfId="6602"/>
    <cellStyle name="_공동구집계_Ⅸ.공통단위수량(최종1) 2" xfId="28435"/>
    <cellStyle name="_공동구집계_Ⅸ.공통단위수량(최종이되길...)" xfId="6603"/>
    <cellStyle name="_공동구집계_Ⅸ.공통단위수량(최종이되길...) 2" xfId="28436"/>
    <cellStyle name="_공동구집계_가시설(최종)" xfId="6604"/>
    <cellStyle name="_공동구집계_가시설(최종) 2" xfId="28437"/>
    <cellStyle name="_공동구집계_가시설(최종)_Ⅸ.공통단위수량(9-17-1)" xfId="6605"/>
    <cellStyle name="_공동구집계_가시설(최종)_Ⅸ.공통단위수량(9-17-1) 2" xfId="28438"/>
    <cellStyle name="_공동구집계_가시설(최종)_Ⅸ.공통단위수량(최종1)" xfId="6606"/>
    <cellStyle name="_공동구집계_가시설(최종)_Ⅸ.공통단위수량(최종1) 2" xfId="28439"/>
    <cellStyle name="_공동구집계_가시설(최종0414)" xfId="6607"/>
    <cellStyle name="_공동구집계_가시설(최종0414) 2" xfId="28440"/>
    <cellStyle name="_공동구집계_가시설(최종0414)_Ⅸ.공통단위수량(9-17-1)" xfId="6608"/>
    <cellStyle name="_공동구집계_가시설(최종0414)_Ⅸ.공통단위수량(9-17-1) 2" xfId="28441"/>
    <cellStyle name="_공동구집계_가시설(최종0414)_Ⅸ.공통단위수량(최종1)" xfId="6609"/>
    <cellStyle name="_공동구집계_가시설(최종0414)_Ⅸ.공통단위수량(최종1) 2" xfId="28442"/>
    <cellStyle name="_공동구집계_공동구연장산출" xfId="6610"/>
    <cellStyle name="_공동구집계_공동구연장산출 2" xfId="28443"/>
    <cellStyle name="_공동구집계_공동구연장산출_Ⅷ.부대공" xfId="6611"/>
    <cellStyle name="_공동구집계_공동구연장산출_Ⅷ.부대공 2" xfId="28444"/>
    <cellStyle name="_공동구집계_공동구연장산출_Ⅷ.부대공(0408)" xfId="6612"/>
    <cellStyle name="_공동구집계_공동구연장산출_Ⅷ.부대공(0408) 2" xfId="28445"/>
    <cellStyle name="_공동구집계_공동구연장산출_Ⅷ.부대공(0408)_Ⅸ.공통단위수량(9-17-1)" xfId="6613"/>
    <cellStyle name="_공동구집계_공동구연장산출_Ⅷ.부대공(0408)_Ⅸ.공통단위수량(9-17-1) 2" xfId="28446"/>
    <cellStyle name="_공동구집계_공동구연장산출_Ⅷ.부대공(0408)_Ⅸ.공통단위수량(최종1)" xfId="6614"/>
    <cellStyle name="_공동구집계_공동구연장산출_Ⅷ.부대공(0408)_Ⅸ.공통단위수량(최종1) 2" xfId="28447"/>
    <cellStyle name="_공동구집계_공동구연장산출_Ⅷ.부대공(0421)" xfId="6615"/>
    <cellStyle name="_공동구집계_공동구연장산출_Ⅷ.부대공(0421) 2" xfId="28448"/>
    <cellStyle name="_공동구집계_공동구연장산출_Ⅷ.부대공(0421)_Ⅸ.공통단위수량(9-17-1)" xfId="6616"/>
    <cellStyle name="_공동구집계_공동구연장산출_Ⅷ.부대공(0421)_Ⅸ.공통단위수량(9-17-1) 2" xfId="28449"/>
    <cellStyle name="_공동구집계_공동구연장산출_Ⅷ.부대공(0421)_Ⅸ.공통단위수량(최종1)" xfId="6617"/>
    <cellStyle name="_공동구집계_공동구연장산출_Ⅷ.부대공(0421)_Ⅸ.공통단위수량(최종1) 2" xfId="28450"/>
    <cellStyle name="_공동구집계_공동구연장산출_Ⅷ.부대공_Ⅸ.공통단위수량(9-17-1)" xfId="6618"/>
    <cellStyle name="_공동구집계_공동구연장산출_Ⅷ.부대공_Ⅸ.공통단위수량(9-17-1) 2" xfId="28451"/>
    <cellStyle name="_공동구집계_공동구연장산출_Ⅷ.부대공_Ⅸ.공통단위수량(최종1)" xfId="6619"/>
    <cellStyle name="_공동구집계_공동구연장산출_Ⅷ.부대공_Ⅸ.공통단위수량(최종1) 2" xfId="28452"/>
    <cellStyle name="_공동구집계_공동구연장산출_Ⅸ.공통단위수량" xfId="6620"/>
    <cellStyle name="_공동구집계_공동구연장산출_Ⅸ.공통단위수량 2" xfId="28453"/>
    <cellStyle name="_공동구집계_공동구연장산출_Ⅸ.공통단위수량(0408)" xfId="6621"/>
    <cellStyle name="_공동구집계_공동구연장산출_Ⅸ.공통단위수량(0408) 2" xfId="28454"/>
    <cellStyle name="_공동구집계_공동구연장산출_Ⅸ.공통단위수량(304)" xfId="6622"/>
    <cellStyle name="_공동구집계_공동구연장산출_Ⅸ.공통단위수량(304) 2" xfId="28455"/>
    <cellStyle name="_공동구집계_공동구연장산출_Ⅸ.공통단위수량(9-17-1)" xfId="6623"/>
    <cellStyle name="_공동구집계_공동구연장산출_Ⅸ.공통단위수량(9-17-1) 2" xfId="28456"/>
    <cellStyle name="_공동구집계_공동구연장산출_Ⅸ.공통단위수량(최종1)" xfId="6624"/>
    <cellStyle name="_공동구집계_공동구연장산출_Ⅸ.공통단위수량(최종1) 2" xfId="28457"/>
    <cellStyle name="_공동구집계_공동구연장산출_Ⅸ.공통단위수량(최종이되길...)" xfId="6625"/>
    <cellStyle name="_공동구집계_공동구연장산출_Ⅸ.공통단위수량(최종이되길...) 2" xfId="28458"/>
    <cellStyle name="_공동구집계_공동구연장산출_가시설(최종)" xfId="6626"/>
    <cellStyle name="_공동구집계_공동구연장산출_가시설(최종) 2" xfId="28459"/>
    <cellStyle name="_공동구집계_공동구연장산출_가시설(최종)_Ⅸ.공통단위수량(9-17-1)" xfId="6627"/>
    <cellStyle name="_공동구집계_공동구연장산출_가시설(최종)_Ⅸ.공통단위수량(9-17-1) 2" xfId="28460"/>
    <cellStyle name="_공동구집계_공동구연장산출_가시설(최종)_Ⅸ.공통단위수량(최종1)" xfId="6628"/>
    <cellStyle name="_공동구집계_공동구연장산출_가시설(최종)_Ⅸ.공통단위수량(최종1) 2" xfId="28461"/>
    <cellStyle name="_공동구집계_공동구연장산출_가시설(최종0414)" xfId="6629"/>
    <cellStyle name="_공동구집계_공동구연장산출_가시설(최종0414) 2" xfId="28462"/>
    <cellStyle name="_공동구집계_공동구연장산출_가시설(최종0414)_Ⅸ.공통단위수량(9-17-1)" xfId="6630"/>
    <cellStyle name="_공동구집계_공동구연장산출_가시설(최종0414)_Ⅸ.공통단위수량(9-17-1) 2" xfId="28463"/>
    <cellStyle name="_공동구집계_공동구연장산출_가시설(최종0414)_Ⅸ.공통단위수량(최종1)" xfId="6631"/>
    <cellStyle name="_공동구집계_공동구연장산출_가시설(최종0414)_Ⅸ.공통단위수량(최종1) 2" xfId="28464"/>
    <cellStyle name="_공동구집계_공동구연장산출_단위수량(316)" xfId="6632"/>
    <cellStyle name="_공동구집계_공동구연장산출_단위수량(316) 2" xfId="28465"/>
    <cellStyle name="_공동구집계_공동구연장산출_사본 - Ⅸ.공통단위수량" xfId="6633"/>
    <cellStyle name="_공동구집계_공동구연장산출_사본 - Ⅸ.공통단위수량 2" xfId="28466"/>
    <cellStyle name="_공동구집계_단위수량(316)" xfId="6634"/>
    <cellStyle name="_공동구집계_단위수량(316) 2" xfId="28467"/>
    <cellStyle name="_공동구집계_사본 - Ⅸ.공통단위수량" xfId="6635"/>
    <cellStyle name="_공동구집계_사본 - Ⅸ.공통단위수량 2" xfId="28468"/>
    <cellStyle name="_공문 " xfId="47"/>
    <cellStyle name="_공문  2" xfId="28469"/>
    <cellStyle name="_공문 _내역서" xfId="48"/>
    <cellStyle name="_공문양식" xfId="49"/>
    <cellStyle name="_공사개요(2003) " xfId="50"/>
    <cellStyle name="_공사비집계표(측구1)" xfId="6636"/>
    <cellStyle name="_공원내 체육시설물확충 및 정비공사" xfId="51"/>
    <cellStyle name="_공원시설정비공사" xfId="52"/>
    <cellStyle name="_공종별수량산출(구미생태숲)-총괄" xfId="23150"/>
    <cellStyle name="_공종별수량산출(상모제8어린이)" xfId="23151"/>
    <cellStyle name="_공종별수량산출(상모제8어린이)_공종별수량산출(구미생태숲)-총괄" xfId="23152"/>
    <cellStyle name="_공종별수량산출(상모제8어린이)_구미생태숲데크수량산출-아이비070222-지대리" xfId="23153"/>
    <cellStyle name="_공종별수량산출(상모제8어린이)_데크수량산출(참고용)" xfId="23154"/>
    <cellStyle name="_공주대학교파고라" xfId="53"/>
    <cellStyle name="_공통단위수량-2" xfId="6637"/>
    <cellStyle name="_공통단위수량-2 2" xfId="28470"/>
    <cellStyle name="_관로공" xfId="6638"/>
    <cellStyle name="_관로공 2" xfId="28471"/>
    <cellStyle name="_관리비&amp; 공통부대공(원덕)" xfId="6639"/>
    <cellStyle name="_관리비&amp; 공통부대공(원덕) 2" xfId="28472"/>
    <cellStyle name="_관리비&amp; 공통부대공(원덕)_04-보령설계" xfId="6640"/>
    <cellStyle name="_관리비&amp; 공통부대공(원덕)_04-보령설계 2" xfId="28473"/>
    <cellStyle name="_관리비&amp; 공통부대공(원덕)_04-보령설계_04-보령설계" xfId="6641"/>
    <cellStyle name="_관리비&amp; 공통부대공(원덕)_04-보령설계_04-보령설계 2" xfId="28474"/>
    <cellStyle name="_관리비&amp; 공통부대공(원덕)_04-보령설계_04-보령설계_단가작업완료보고(첨부)-2006" xfId="6642"/>
    <cellStyle name="_관리비&amp; 공통부대공(원덕)_04-보령설계_04-보령설계_단가작업완료보고(첨부)-2006 2" xfId="28475"/>
    <cellStyle name="_관리비&amp; 공통부대공(원덕)_04-보령설계_단가작업완료보고(첨부)-2006" xfId="6643"/>
    <cellStyle name="_관리비&amp; 공통부대공(원덕)_04-보령설계_단가작업완료보고(첨부)-2006 2" xfId="28476"/>
    <cellStyle name="_관리비&amp; 공통부대공(원덕)_2004년설계(콘팻칭)" xfId="6644"/>
    <cellStyle name="_관리비&amp; 공통부대공(원덕)_2004년수량(정산)" xfId="6645"/>
    <cellStyle name="_관리비&amp; 공통부대공(원덕)_단가작업완료보고(첨부)-2006" xfId="6646"/>
    <cellStyle name="_관리비&amp; 공통부대공(원덕)_단가작업완료보고(첨부)-2006 2" xfId="28477"/>
    <cellStyle name="_관리비&amp; 공통부대공(원덕)_진짜하도급(토공)" xfId="6647"/>
    <cellStyle name="_관리비&amp; 공통부대공(원덕)_진짜하도급(토공) 2" xfId="28478"/>
    <cellStyle name="_관리비&amp; 공통부대공(원덕)_진짜하도급(토공)_04-보령설계" xfId="6648"/>
    <cellStyle name="_관리비&amp; 공통부대공(원덕)_진짜하도급(토공)_04-보령설계 2" xfId="28479"/>
    <cellStyle name="_관리비&amp; 공통부대공(원덕)_진짜하도급(토공)_04-보령설계_04-보령설계" xfId="6649"/>
    <cellStyle name="_관리비&amp; 공통부대공(원덕)_진짜하도급(토공)_04-보령설계_04-보령설계 2" xfId="28480"/>
    <cellStyle name="_관리비&amp; 공통부대공(원덕)_진짜하도급(토공)_04-보령설계_04-보령설계_단가작업완료보고(첨부)-2006" xfId="6650"/>
    <cellStyle name="_관리비&amp; 공통부대공(원덕)_진짜하도급(토공)_04-보령설계_04-보령설계_단가작업완료보고(첨부)-2006 2" xfId="28481"/>
    <cellStyle name="_관리비&amp; 공통부대공(원덕)_진짜하도급(토공)_04-보령설계_단가작업완료보고(첨부)-2006" xfId="6651"/>
    <cellStyle name="_관리비&amp; 공통부대공(원덕)_진짜하도급(토공)_04-보령설계_단가작업완료보고(첨부)-2006 2" xfId="28482"/>
    <cellStyle name="_관리비&amp; 공통부대공(원덕)_진짜하도급(토공)_2004년설계(콘팻칭)" xfId="6652"/>
    <cellStyle name="_관리비&amp; 공통부대공(원덕)_진짜하도급(토공)_2004년수량(정산)" xfId="6653"/>
    <cellStyle name="_관리비&amp; 공통부대공(원덕)_진짜하도급(토공)_검토" xfId="6654"/>
    <cellStyle name="_관리비&amp; 공통부대공(원덕)_진짜하도급(토공)_검토 2" xfId="28483"/>
    <cellStyle name="_관리비&amp; 공통부대공(원덕)_진짜하도급(토공)_검토_04-보령설계" xfId="6655"/>
    <cellStyle name="_관리비&amp; 공통부대공(원덕)_진짜하도급(토공)_검토_04-보령설계 2" xfId="28484"/>
    <cellStyle name="_관리비&amp; 공통부대공(원덕)_진짜하도급(토공)_검토_04-보령설계_04-보령설계" xfId="6656"/>
    <cellStyle name="_관리비&amp; 공통부대공(원덕)_진짜하도급(토공)_검토_04-보령설계_04-보령설계 2" xfId="28485"/>
    <cellStyle name="_관리비&amp; 공통부대공(원덕)_진짜하도급(토공)_검토_04-보령설계_04-보령설계_단가작업완료보고(첨부)-2006" xfId="6657"/>
    <cellStyle name="_관리비&amp; 공통부대공(원덕)_진짜하도급(토공)_검토_04-보령설계_04-보령설계_단가작업완료보고(첨부)-2006 2" xfId="28486"/>
    <cellStyle name="_관리비&amp; 공통부대공(원덕)_진짜하도급(토공)_검토_04-보령설계_단가작업완료보고(첨부)-2006" xfId="6658"/>
    <cellStyle name="_관리비&amp; 공통부대공(원덕)_진짜하도급(토공)_검토_04-보령설계_단가작업완료보고(첨부)-2006 2" xfId="28487"/>
    <cellStyle name="_관리비&amp; 공통부대공(원덕)_진짜하도급(토공)_검토_2004년설계(콘팻칭)" xfId="6659"/>
    <cellStyle name="_관리비&amp; 공통부대공(원덕)_진짜하도급(토공)_검토_2004년수량(정산)" xfId="6660"/>
    <cellStyle name="_관리비&amp; 공통부대공(원덕)_진짜하도급(토공)_검토_단가작업완료보고(첨부)-2006" xfId="6661"/>
    <cellStyle name="_관리비&amp; 공통부대공(원덕)_진짜하도급(토공)_검토_단가작업완료보고(첨부)-2006 2" xfId="28488"/>
    <cellStyle name="_관리비&amp; 공통부대공(원덕)_진짜하도급(토공)_검토_팻칭내역(진천)" xfId="6662"/>
    <cellStyle name="_관리비&amp; 공통부대공(원덕)_진짜하도급(토공)_검토_팻칭내역(진천) 2" xfId="28489"/>
    <cellStyle name="_관리비&amp; 공통부대공(원덕)_진짜하도급(토공)_검토_팻칭내역(진천)_2004년설계(콘팻칭)" xfId="6663"/>
    <cellStyle name="_관리비&amp; 공통부대공(원덕)_진짜하도급(토공)_검토_팻칭내역(진천)_2004년수량(정산)" xfId="6664"/>
    <cellStyle name="_관리비&amp; 공통부대공(원덕)_진짜하도급(토공)_검토_팻칭내역(진천)_단가작업완료보고(첨부)-2006" xfId="6665"/>
    <cellStyle name="_관리비&amp; 공통부대공(원덕)_진짜하도급(토공)_검토_팻칭내역(진천)_단가작업완료보고(첨부)-2006 2" xfId="28490"/>
    <cellStyle name="_관리비&amp; 공통부대공(원덕)_진짜하도급(토공)_단가작업완료보고(첨부)-2006" xfId="6666"/>
    <cellStyle name="_관리비&amp; 공통부대공(원덕)_진짜하도급(토공)_단가작업완료보고(첨부)-2006 2" xfId="28491"/>
    <cellStyle name="_관리비&amp; 공통부대공(원덕)_진짜하도급(토공)_요청" xfId="6667"/>
    <cellStyle name="_관리비&amp; 공통부대공(원덕)_진짜하도급(토공)_요청 2" xfId="28492"/>
    <cellStyle name="_관리비&amp; 공통부대공(원덕)_진짜하도급(토공)_요청_04-보령설계" xfId="6668"/>
    <cellStyle name="_관리비&amp; 공통부대공(원덕)_진짜하도급(토공)_요청_04-보령설계 2" xfId="28493"/>
    <cellStyle name="_관리비&amp; 공통부대공(원덕)_진짜하도급(토공)_요청_04-보령설계_04-보령설계" xfId="6669"/>
    <cellStyle name="_관리비&amp; 공통부대공(원덕)_진짜하도급(토공)_요청_04-보령설계_04-보령설계 2" xfId="28494"/>
    <cellStyle name="_관리비&amp; 공통부대공(원덕)_진짜하도급(토공)_요청_04-보령설계_04-보령설계_단가작업완료보고(첨부)-2006" xfId="6670"/>
    <cellStyle name="_관리비&amp; 공통부대공(원덕)_진짜하도급(토공)_요청_04-보령설계_04-보령설계_단가작업완료보고(첨부)-2006 2" xfId="28495"/>
    <cellStyle name="_관리비&amp; 공통부대공(원덕)_진짜하도급(토공)_요청_04-보령설계_단가작업완료보고(첨부)-2006" xfId="6671"/>
    <cellStyle name="_관리비&amp; 공통부대공(원덕)_진짜하도급(토공)_요청_04-보령설계_단가작업완료보고(첨부)-2006 2" xfId="28496"/>
    <cellStyle name="_관리비&amp; 공통부대공(원덕)_진짜하도급(토공)_요청_2004년설계(콘팻칭)" xfId="6672"/>
    <cellStyle name="_관리비&amp; 공통부대공(원덕)_진짜하도급(토공)_요청_2004년수량(정산)" xfId="6673"/>
    <cellStyle name="_관리비&amp; 공통부대공(원덕)_진짜하도급(토공)_요청_단가작업완료보고(첨부)-2006" xfId="6674"/>
    <cellStyle name="_관리비&amp; 공통부대공(원덕)_진짜하도급(토공)_요청_단가작업완료보고(첨부)-2006 2" xfId="28497"/>
    <cellStyle name="_관리비&amp; 공통부대공(원덕)_진짜하도급(토공)_요청_팻칭내역(진천)" xfId="6675"/>
    <cellStyle name="_관리비&amp; 공통부대공(원덕)_진짜하도급(토공)_요청_팻칭내역(진천) 2" xfId="28498"/>
    <cellStyle name="_관리비&amp; 공통부대공(원덕)_진짜하도급(토공)_요청_팻칭내역(진천)_2004년설계(콘팻칭)" xfId="6676"/>
    <cellStyle name="_관리비&amp; 공통부대공(원덕)_진짜하도급(토공)_요청_팻칭내역(진천)_2004년수량(정산)" xfId="6677"/>
    <cellStyle name="_관리비&amp; 공통부대공(원덕)_진짜하도급(토공)_요청_팻칭내역(진천)_단가작업완료보고(첨부)-2006" xfId="6678"/>
    <cellStyle name="_관리비&amp; 공통부대공(원덕)_진짜하도급(토공)_요청_팻칭내역(진천)_단가작업완료보고(첨부)-2006 2" xfId="28499"/>
    <cellStyle name="_관리비&amp; 공통부대공(원덕)_진짜하도급(토공)_진짜진짜하도급" xfId="6679"/>
    <cellStyle name="_관리비&amp; 공통부대공(원덕)_진짜하도급(토공)_진짜진짜하도급 2" xfId="28500"/>
    <cellStyle name="_관리비&amp; 공통부대공(원덕)_진짜하도급(토공)_진짜진짜하도급_04-보령설계" xfId="6680"/>
    <cellStyle name="_관리비&amp; 공통부대공(원덕)_진짜하도급(토공)_진짜진짜하도급_04-보령설계 2" xfId="28501"/>
    <cellStyle name="_관리비&amp; 공통부대공(원덕)_진짜하도급(토공)_진짜진짜하도급_04-보령설계_04-보령설계" xfId="6681"/>
    <cellStyle name="_관리비&amp; 공통부대공(원덕)_진짜하도급(토공)_진짜진짜하도급_04-보령설계_04-보령설계 2" xfId="28502"/>
    <cellStyle name="_관리비&amp; 공통부대공(원덕)_진짜하도급(토공)_진짜진짜하도급_04-보령설계_04-보령설계_단가작업완료보고(첨부)-2006" xfId="6682"/>
    <cellStyle name="_관리비&amp; 공통부대공(원덕)_진짜하도급(토공)_진짜진짜하도급_04-보령설계_04-보령설계_단가작업완료보고(첨부)-2006 2" xfId="28503"/>
    <cellStyle name="_관리비&amp; 공통부대공(원덕)_진짜하도급(토공)_진짜진짜하도급_04-보령설계_단가작업완료보고(첨부)-2006" xfId="6683"/>
    <cellStyle name="_관리비&amp; 공통부대공(원덕)_진짜하도급(토공)_진짜진짜하도급_04-보령설계_단가작업완료보고(첨부)-2006 2" xfId="28504"/>
    <cellStyle name="_관리비&amp; 공통부대공(원덕)_진짜하도급(토공)_진짜진짜하도급_2004년설계(콘팻칭)" xfId="6684"/>
    <cellStyle name="_관리비&amp; 공통부대공(원덕)_진짜하도급(토공)_진짜진짜하도급_2004년수량(정산)" xfId="6685"/>
    <cellStyle name="_관리비&amp; 공통부대공(원덕)_진짜하도급(토공)_진짜진짜하도급_단가작업완료보고(첨부)-2006" xfId="6686"/>
    <cellStyle name="_관리비&amp; 공통부대공(원덕)_진짜하도급(토공)_진짜진짜하도급_단가작업완료보고(첨부)-2006 2" xfId="28505"/>
    <cellStyle name="_관리비&amp; 공통부대공(원덕)_진짜하도급(토공)_진짜진짜하도급_팻칭내역(진천)" xfId="6687"/>
    <cellStyle name="_관리비&amp; 공통부대공(원덕)_진짜하도급(토공)_진짜진짜하도급_팻칭내역(진천) 2" xfId="28506"/>
    <cellStyle name="_관리비&amp; 공통부대공(원덕)_진짜하도급(토공)_진짜진짜하도급_팻칭내역(진천)_2004년설계(콘팻칭)" xfId="6688"/>
    <cellStyle name="_관리비&amp; 공통부대공(원덕)_진짜하도급(토공)_진짜진짜하도급_팻칭내역(진천)_2004년수량(정산)" xfId="6689"/>
    <cellStyle name="_관리비&amp; 공통부대공(원덕)_진짜하도급(토공)_진짜진짜하도급_팻칭내역(진천)_단가작업완료보고(첨부)-2006" xfId="6690"/>
    <cellStyle name="_관리비&amp; 공통부대공(원덕)_진짜하도급(토공)_진짜진짜하도급_팻칭내역(진천)_단가작업완료보고(첨부)-2006 2" xfId="28507"/>
    <cellStyle name="_관리비&amp; 공통부대공(원덕)_진짜하도급(토공)_팻칭내역(진천)" xfId="6691"/>
    <cellStyle name="_관리비&amp; 공통부대공(원덕)_진짜하도급(토공)_팻칭내역(진천) 2" xfId="28508"/>
    <cellStyle name="_관리비&amp; 공통부대공(원덕)_진짜하도급(토공)_팻칭내역(진천)_2004년설계(콘팻칭)" xfId="6692"/>
    <cellStyle name="_관리비&amp; 공통부대공(원덕)_진짜하도급(토공)_팻칭내역(진천)_2004년수량(정산)" xfId="6693"/>
    <cellStyle name="_관리비&amp; 공통부대공(원덕)_진짜하도급(토공)_팻칭내역(진천)_단가작업완료보고(첨부)-2006" xfId="6694"/>
    <cellStyle name="_관리비&amp; 공통부대공(원덕)_진짜하도급(토공)_팻칭내역(진천)_단가작업완료보고(첨부)-2006 2" xfId="28509"/>
    <cellStyle name="_관리비&amp; 공통부대공(원덕)_팻칭내역(진천)" xfId="6695"/>
    <cellStyle name="_관리비&amp; 공통부대공(원덕)_팻칭내역(진천) 2" xfId="28510"/>
    <cellStyle name="_관리비&amp; 공통부대공(원덕)_팻칭내역(진천)_2004년설계(콘팻칭)" xfId="6696"/>
    <cellStyle name="_관리비&amp; 공통부대공(원덕)_팻칭내역(진천)_2004년수량(정산)" xfId="6697"/>
    <cellStyle name="_관리비&amp; 공통부대공(원덕)_팻칭내역(진천)_단가작업완료보고(첨부)-2006" xfId="6698"/>
    <cellStyle name="_관리비&amp; 공통부대공(원덕)_팻칭내역(진천)_단가작업완료보고(첨부)-2006 2" xfId="28511"/>
    <cellStyle name="_관리비&amp; 공통부대공(원덕)_합정하도급요청(토공)" xfId="6699"/>
    <cellStyle name="_관리비&amp; 공통부대공(원덕)_합정하도급요청(토공) 2" xfId="28512"/>
    <cellStyle name="_관리비&amp; 공통부대공(원덕)_합정하도급요청(토공)_04-보령설계" xfId="6700"/>
    <cellStyle name="_관리비&amp; 공통부대공(원덕)_합정하도급요청(토공)_04-보령설계 2" xfId="28513"/>
    <cellStyle name="_관리비&amp; 공통부대공(원덕)_합정하도급요청(토공)_04-보령설계_04-보령설계" xfId="6701"/>
    <cellStyle name="_관리비&amp; 공통부대공(원덕)_합정하도급요청(토공)_04-보령설계_04-보령설계 2" xfId="28514"/>
    <cellStyle name="_관리비&amp; 공통부대공(원덕)_합정하도급요청(토공)_04-보령설계_04-보령설계_단가작업완료보고(첨부)-2006" xfId="6702"/>
    <cellStyle name="_관리비&amp; 공통부대공(원덕)_합정하도급요청(토공)_04-보령설계_04-보령설계_단가작업완료보고(첨부)-2006 2" xfId="28515"/>
    <cellStyle name="_관리비&amp; 공통부대공(원덕)_합정하도급요청(토공)_04-보령설계_단가작업완료보고(첨부)-2006" xfId="6703"/>
    <cellStyle name="_관리비&amp; 공통부대공(원덕)_합정하도급요청(토공)_04-보령설계_단가작업완료보고(첨부)-2006 2" xfId="28516"/>
    <cellStyle name="_관리비&amp; 공통부대공(원덕)_합정하도급요청(토공)_2004년설계(콘팻칭)" xfId="6704"/>
    <cellStyle name="_관리비&amp; 공통부대공(원덕)_합정하도급요청(토공)_2004년수량(정산)" xfId="6705"/>
    <cellStyle name="_관리비&amp; 공통부대공(원덕)_합정하도급요청(토공)_검토" xfId="6706"/>
    <cellStyle name="_관리비&amp; 공통부대공(원덕)_합정하도급요청(토공)_검토 2" xfId="28517"/>
    <cellStyle name="_관리비&amp; 공통부대공(원덕)_합정하도급요청(토공)_검토_04-보령설계" xfId="6707"/>
    <cellStyle name="_관리비&amp; 공통부대공(원덕)_합정하도급요청(토공)_검토_04-보령설계 2" xfId="28518"/>
    <cellStyle name="_관리비&amp; 공통부대공(원덕)_합정하도급요청(토공)_검토_04-보령설계_04-보령설계" xfId="6708"/>
    <cellStyle name="_관리비&amp; 공통부대공(원덕)_합정하도급요청(토공)_검토_04-보령설계_04-보령설계 2" xfId="28519"/>
    <cellStyle name="_관리비&amp; 공통부대공(원덕)_합정하도급요청(토공)_검토_04-보령설계_04-보령설계_단가작업완료보고(첨부)-2006" xfId="6709"/>
    <cellStyle name="_관리비&amp; 공통부대공(원덕)_합정하도급요청(토공)_검토_04-보령설계_04-보령설계_단가작업완료보고(첨부)-2006 2" xfId="28520"/>
    <cellStyle name="_관리비&amp; 공통부대공(원덕)_합정하도급요청(토공)_검토_04-보령설계_단가작업완료보고(첨부)-2006" xfId="6710"/>
    <cellStyle name="_관리비&amp; 공통부대공(원덕)_합정하도급요청(토공)_검토_04-보령설계_단가작업완료보고(첨부)-2006 2" xfId="28521"/>
    <cellStyle name="_관리비&amp; 공통부대공(원덕)_합정하도급요청(토공)_검토_2004년설계(콘팻칭)" xfId="6711"/>
    <cellStyle name="_관리비&amp; 공통부대공(원덕)_합정하도급요청(토공)_검토_2004년수량(정산)" xfId="6712"/>
    <cellStyle name="_관리비&amp; 공통부대공(원덕)_합정하도급요청(토공)_검토_단가작업완료보고(첨부)-2006" xfId="6713"/>
    <cellStyle name="_관리비&amp; 공통부대공(원덕)_합정하도급요청(토공)_검토_단가작업완료보고(첨부)-2006 2" xfId="28522"/>
    <cellStyle name="_관리비&amp; 공통부대공(원덕)_합정하도급요청(토공)_검토_팻칭내역(진천)" xfId="6714"/>
    <cellStyle name="_관리비&amp; 공통부대공(원덕)_합정하도급요청(토공)_검토_팻칭내역(진천) 2" xfId="28523"/>
    <cellStyle name="_관리비&amp; 공통부대공(원덕)_합정하도급요청(토공)_검토_팻칭내역(진천)_2004년설계(콘팻칭)" xfId="6715"/>
    <cellStyle name="_관리비&amp; 공통부대공(원덕)_합정하도급요청(토공)_검토_팻칭내역(진천)_2004년수량(정산)" xfId="6716"/>
    <cellStyle name="_관리비&amp; 공통부대공(원덕)_합정하도급요청(토공)_검토_팻칭내역(진천)_단가작업완료보고(첨부)-2006" xfId="6717"/>
    <cellStyle name="_관리비&amp; 공통부대공(원덕)_합정하도급요청(토공)_검토_팻칭내역(진천)_단가작업완료보고(첨부)-2006 2" xfId="28524"/>
    <cellStyle name="_관리비&amp; 공통부대공(원덕)_합정하도급요청(토공)_단가작업완료보고(첨부)-2006" xfId="6718"/>
    <cellStyle name="_관리비&amp; 공통부대공(원덕)_합정하도급요청(토공)_단가작업완료보고(첨부)-2006 2" xfId="28525"/>
    <cellStyle name="_관리비&amp; 공통부대공(원덕)_합정하도급요청(토공)_요청" xfId="6719"/>
    <cellStyle name="_관리비&amp; 공통부대공(원덕)_합정하도급요청(토공)_요청 2" xfId="28526"/>
    <cellStyle name="_관리비&amp; 공통부대공(원덕)_합정하도급요청(토공)_요청_04-보령설계" xfId="6720"/>
    <cellStyle name="_관리비&amp; 공통부대공(원덕)_합정하도급요청(토공)_요청_04-보령설계 2" xfId="28527"/>
    <cellStyle name="_관리비&amp; 공통부대공(원덕)_합정하도급요청(토공)_요청_04-보령설계_04-보령설계" xfId="6721"/>
    <cellStyle name="_관리비&amp; 공통부대공(원덕)_합정하도급요청(토공)_요청_04-보령설계_04-보령설계 2" xfId="28528"/>
    <cellStyle name="_관리비&amp; 공통부대공(원덕)_합정하도급요청(토공)_요청_04-보령설계_04-보령설계_단가작업완료보고(첨부)-2006" xfId="6722"/>
    <cellStyle name="_관리비&amp; 공통부대공(원덕)_합정하도급요청(토공)_요청_04-보령설계_04-보령설계_단가작업완료보고(첨부)-2006 2" xfId="28529"/>
    <cellStyle name="_관리비&amp; 공통부대공(원덕)_합정하도급요청(토공)_요청_04-보령설계_단가작업완료보고(첨부)-2006" xfId="6723"/>
    <cellStyle name="_관리비&amp; 공통부대공(원덕)_합정하도급요청(토공)_요청_04-보령설계_단가작업완료보고(첨부)-2006 2" xfId="28530"/>
    <cellStyle name="_관리비&amp; 공통부대공(원덕)_합정하도급요청(토공)_요청_2004년설계(콘팻칭)" xfId="6724"/>
    <cellStyle name="_관리비&amp; 공통부대공(원덕)_합정하도급요청(토공)_요청_2004년수량(정산)" xfId="6725"/>
    <cellStyle name="_관리비&amp; 공통부대공(원덕)_합정하도급요청(토공)_요청_단가작업완료보고(첨부)-2006" xfId="6726"/>
    <cellStyle name="_관리비&amp; 공통부대공(원덕)_합정하도급요청(토공)_요청_단가작업완료보고(첨부)-2006 2" xfId="28531"/>
    <cellStyle name="_관리비&amp; 공통부대공(원덕)_합정하도급요청(토공)_요청_팻칭내역(진천)" xfId="6727"/>
    <cellStyle name="_관리비&amp; 공통부대공(원덕)_합정하도급요청(토공)_요청_팻칭내역(진천) 2" xfId="28532"/>
    <cellStyle name="_관리비&amp; 공통부대공(원덕)_합정하도급요청(토공)_요청_팻칭내역(진천)_2004년설계(콘팻칭)" xfId="6728"/>
    <cellStyle name="_관리비&amp; 공통부대공(원덕)_합정하도급요청(토공)_요청_팻칭내역(진천)_2004년수량(정산)" xfId="6729"/>
    <cellStyle name="_관리비&amp; 공통부대공(원덕)_합정하도급요청(토공)_요청_팻칭내역(진천)_단가작업완료보고(첨부)-2006" xfId="6730"/>
    <cellStyle name="_관리비&amp; 공통부대공(원덕)_합정하도급요청(토공)_요청_팻칭내역(진천)_단가작업완료보고(첨부)-2006 2" xfId="28533"/>
    <cellStyle name="_관리비&amp; 공통부대공(원덕)_합정하도급요청(토공)_진짜진짜하도급" xfId="6731"/>
    <cellStyle name="_관리비&amp; 공통부대공(원덕)_합정하도급요청(토공)_진짜진짜하도급 2" xfId="28534"/>
    <cellStyle name="_관리비&amp; 공통부대공(원덕)_합정하도급요청(토공)_진짜진짜하도급_04-보령설계" xfId="6732"/>
    <cellStyle name="_관리비&amp; 공통부대공(원덕)_합정하도급요청(토공)_진짜진짜하도급_04-보령설계 2" xfId="28535"/>
    <cellStyle name="_관리비&amp; 공통부대공(원덕)_합정하도급요청(토공)_진짜진짜하도급_04-보령설계_04-보령설계" xfId="6733"/>
    <cellStyle name="_관리비&amp; 공통부대공(원덕)_합정하도급요청(토공)_진짜진짜하도급_04-보령설계_04-보령설계 2" xfId="28536"/>
    <cellStyle name="_관리비&amp; 공통부대공(원덕)_합정하도급요청(토공)_진짜진짜하도급_04-보령설계_04-보령설계_단가작업완료보고(첨부)-2006" xfId="6734"/>
    <cellStyle name="_관리비&amp; 공통부대공(원덕)_합정하도급요청(토공)_진짜진짜하도급_04-보령설계_04-보령설계_단가작업완료보고(첨부)-2006 2" xfId="28537"/>
    <cellStyle name="_관리비&amp; 공통부대공(원덕)_합정하도급요청(토공)_진짜진짜하도급_04-보령설계_단가작업완료보고(첨부)-2006" xfId="6735"/>
    <cellStyle name="_관리비&amp; 공통부대공(원덕)_합정하도급요청(토공)_진짜진짜하도급_04-보령설계_단가작업완료보고(첨부)-2006 2" xfId="28538"/>
    <cellStyle name="_관리비&amp; 공통부대공(원덕)_합정하도급요청(토공)_진짜진짜하도급_2004년설계(콘팻칭)" xfId="6736"/>
    <cellStyle name="_관리비&amp; 공통부대공(원덕)_합정하도급요청(토공)_진짜진짜하도급_2004년수량(정산)" xfId="6737"/>
    <cellStyle name="_관리비&amp; 공통부대공(원덕)_합정하도급요청(토공)_진짜진짜하도급_단가작업완료보고(첨부)-2006" xfId="6738"/>
    <cellStyle name="_관리비&amp; 공통부대공(원덕)_합정하도급요청(토공)_진짜진짜하도급_단가작업완료보고(첨부)-2006 2" xfId="28539"/>
    <cellStyle name="_관리비&amp; 공통부대공(원덕)_합정하도급요청(토공)_진짜진짜하도급_팻칭내역(진천)" xfId="6739"/>
    <cellStyle name="_관리비&amp; 공통부대공(원덕)_합정하도급요청(토공)_진짜진짜하도급_팻칭내역(진천) 2" xfId="28540"/>
    <cellStyle name="_관리비&amp; 공통부대공(원덕)_합정하도급요청(토공)_진짜진짜하도급_팻칭내역(진천)_2004년설계(콘팻칭)" xfId="6740"/>
    <cellStyle name="_관리비&amp; 공통부대공(원덕)_합정하도급요청(토공)_진짜진짜하도급_팻칭내역(진천)_2004년수량(정산)" xfId="6741"/>
    <cellStyle name="_관리비&amp; 공통부대공(원덕)_합정하도급요청(토공)_진짜진짜하도급_팻칭내역(진천)_단가작업완료보고(첨부)-2006" xfId="6742"/>
    <cellStyle name="_관리비&amp; 공통부대공(원덕)_합정하도급요청(토공)_진짜진짜하도급_팻칭내역(진천)_단가작업완료보고(첨부)-2006 2" xfId="28541"/>
    <cellStyle name="_관리비&amp; 공통부대공(원덕)_합정하도급요청(토공)_팻칭내역(진천)" xfId="6743"/>
    <cellStyle name="_관리비&amp; 공통부대공(원덕)_합정하도급요청(토공)_팻칭내역(진천) 2" xfId="28542"/>
    <cellStyle name="_관리비&amp; 공통부대공(원덕)_합정하도급요청(토공)_팻칭내역(진천)_2004년설계(콘팻칭)" xfId="6744"/>
    <cellStyle name="_관리비&amp; 공통부대공(원덕)_합정하도급요청(토공)_팻칭내역(진천)_2004년수량(정산)" xfId="6745"/>
    <cellStyle name="_관리비&amp; 공통부대공(원덕)_합정하도급요청(토공)_팻칭내역(진천)_단가작업완료보고(첨부)-2006" xfId="6746"/>
    <cellStyle name="_관리비&amp; 공통부대공(원덕)_합정하도급요청(토공)_팻칭내역(진천)_단가작업완료보고(첨부)-2006 2" xfId="28543"/>
    <cellStyle name="_광산점 개략공사비" xfId="6747"/>
    <cellStyle name="_광산점 개략공사비 2" xfId="28544"/>
    <cellStyle name="_광주 광산 E-MART 실행(928)최종" xfId="6748"/>
    <cellStyle name="_광주 광산 E-MART 실행(928)최종 2" xfId="28545"/>
    <cellStyle name="_광주복합E-M 개략견적" xfId="6749"/>
    <cellStyle name="_광주복합E-M 개략견적 2" xfId="28546"/>
    <cellStyle name="_광주평동실행" xfId="54"/>
    <cellStyle name="_광주평동실행_번암견적의뢰(협력)" xfId="55"/>
    <cellStyle name="_광주평동품의1" xfId="56"/>
    <cellStyle name="_광주평동품의1_무안-광주2공구(협력)수정" xfId="57"/>
    <cellStyle name="_광주평동품의1_번암견적의뢰(협력)" xfId="58"/>
    <cellStyle name="_광주평동품의1_적상무주IC도로(1공구)" xfId="59"/>
    <cellStyle name="_광천2교신축이음보수공사내역서" xfId="6750"/>
    <cellStyle name="_교각수량_1009" xfId="6751"/>
    <cellStyle name="_교각수량_1009 2" xfId="28547"/>
    <cellStyle name="_교각수량_1009_003 봉림교(교각수량)" xfId="6752"/>
    <cellStyle name="_교각수량_1009_003 봉림교(교각수량) 2" xfId="28548"/>
    <cellStyle name="_교각수량_1009_003 봉림교(교각수량)_003 봉림교(교각수량)" xfId="6753"/>
    <cellStyle name="_교각수량_1009_003 봉림교(교각수량)_003 봉림교(교각수량) 2" xfId="28549"/>
    <cellStyle name="_교대(말뚝)" xfId="6754"/>
    <cellStyle name="_교대수량" xfId="6755"/>
    <cellStyle name="_교대수량 2" xfId="28550"/>
    <cellStyle name="_교대토공" xfId="6756"/>
    <cellStyle name="_교대토공_1.여주JCT6교" xfId="6757"/>
    <cellStyle name="_교대토공_2.여주jc7교" xfId="6758"/>
    <cellStyle name="_교대토공_4.4 환승통로 일반수량집계표" xfId="6759"/>
    <cellStyle name="_교대토공_4.4 환승통로 일반수량집계표_노반 수량" xfId="6760"/>
    <cellStyle name="_교대토공_4.4 환승통로 일반수량집계표_월곡제1 수로암거 일반수량" xfId="6761"/>
    <cellStyle name="_교대토공_7.광석2교" xfId="6762"/>
    <cellStyle name="_교대토공_7.광석2교(집계표)" xfId="6763"/>
    <cellStyle name="_교대토공_내성천교-수량산출서" xfId="6764"/>
    <cellStyle name="_교대토공_내역(최종수정)" xfId="6765"/>
    <cellStyle name="_교대토공_내역(최종수정)_거모4교" xfId="6766"/>
    <cellStyle name="_교대토공_내역(최종수정)_거모4교_내성천교-수량산출서" xfId="6767"/>
    <cellStyle name="_교대토공_내역(최종수정)_거모4교_석수IC교수량산출서" xfId="6768"/>
    <cellStyle name="_교대토공_내역(최종수정)_거모4교_석수IC교수량산출서(기둥보강)" xfId="6769"/>
    <cellStyle name="_교대토공_내역(최종수정)_내성천교-수량산출서" xfId="6770"/>
    <cellStyle name="_교대토공_내역(최종수정)_내역4" xfId="6771"/>
    <cellStyle name="_교대토공_내역(최종수정)_내역4_내성천교-수량산출서" xfId="6772"/>
    <cellStyle name="_교대토공_내역(최종수정)_내역4_석수IC교수량산출서" xfId="6773"/>
    <cellStyle name="_교대토공_내역(최종수정)_내역4_석수IC교수량산출서(기둥보강)" xfId="6774"/>
    <cellStyle name="_교대토공_내역(최종수정)_동명교" xfId="6775"/>
    <cellStyle name="_교대토공_내역(최종수정)_동명교_내성천교-수량산출서" xfId="6776"/>
    <cellStyle name="_교대토공_내역(최종수정)_동명교_석수IC교수량산출서" xfId="6777"/>
    <cellStyle name="_교대토공_내역(최종수정)_동명교_석수IC교수량산출서(기둥보강)" xfId="6778"/>
    <cellStyle name="_교대토공_내역(최종수정)_밀주교내역2" xfId="6779"/>
    <cellStyle name="_교대토공_내역(최종수정)_밀주교내역2_내성천교-수량산출서" xfId="6780"/>
    <cellStyle name="_교대토공_내역(최종수정)_밀주교내역2_석수IC교수량산출서" xfId="6781"/>
    <cellStyle name="_교대토공_내역(최종수정)_밀주교내역2_석수IC교수량산출서(기둥보강)" xfId="6782"/>
    <cellStyle name="_교대토공_내역(최종수정)_석수IC교수량산출서" xfId="6783"/>
    <cellStyle name="_교대토공_내역(최종수정)_석수IC교수량산출서(기둥보강)" xfId="6784"/>
    <cellStyle name="_교대토공_내역(최종수정)_소하교" xfId="6785"/>
    <cellStyle name="_교대토공_내역(최종수정)_소하교_내성천교-수량산출서" xfId="6786"/>
    <cellStyle name="_교대토공_내역(최종수정)_소하교_석수IC교수량산출서" xfId="6787"/>
    <cellStyle name="_교대토공_내역(최종수정)_소하교_석수IC교수량산출서(기둥보강)" xfId="6788"/>
    <cellStyle name="_교대토공_내역(최종수정)_소하교수량내역" xfId="6789"/>
    <cellStyle name="_교대토공_내역(최종수정)_소하교수량내역_내성천교-수량산출서" xfId="6790"/>
    <cellStyle name="_교대토공_내역(최종수정)_소하교수량내역_석수IC교수량산출서" xfId="6791"/>
    <cellStyle name="_교대토공_내역(최종수정)_소하교수량내역_석수IC교수량산출서(기둥보강)" xfId="6792"/>
    <cellStyle name="_교대토공_내역(최종수정)_진안교내역2" xfId="6793"/>
    <cellStyle name="_교대토공_내역(최종수정)_진안교내역2_내성천교-수량산출서" xfId="6794"/>
    <cellStyle name="_교대토공_내역(최종수정)_진안교내역2_석수IC교수량산출서" xfId="6795"/>
    <cellStyle name="_교대토공_내역(최종수정)_진안교내역2_석수IC교수량산출서(기둥보강)" xfId="6796"/>
    <cellStyle name="_교대토공_내역(최종수정)_진안교내역3" xfId="6797"/>
    <cellStyle name="_교대토공_내역(최종수정)_진안교내역3_내성천교-수량산출서" xfId="6798"/>
    <cellStyle name="_교대토공_내역(최종수정)_진안교내역3_석수IC교수량산출서" xfId="6799"/>
    <cellStyle name="_교대토공_내역(최종수정)_진안교내역3_석수IC교수량산출서(기둥보강)" xfId="6800"/>
    <cellStyle name="_교대토공_내역(최종수정)_진위교(수정)" xfId="6801"/>
    <cellStyle name="_교대토공_내역(최종수정)_진위교(수정)_내성천교-수량산출서" xfId="6802"/>
    <cellStyle name="_교대토공_내역(최종수정)_진위교(수정)_석수IC교수량산출서" xfId="6803"/>
    <cellStyle name="_교대토공_내역(최종수정)_진위교(수정)_석수IC교수량산출서(기둥보강)" xfId="6804"/>
    <cellStyle name="_교대토공_내역(최종수정)_진위교내역3" xfId="6805"/>
    <cellStyle name="_교대토공_내역(최종수정)_진위교내역3_내성천교-수량산출서" xfId="6806"/>
    <cellStyle name="_교대토공_내역(최종수정)_진위교내역3_석수IC교수량산출서" xfId="6807"/>
    <cellStyle name="_교대토공_내역(최종수정)_진위교내역3_석수IC교수량산출서(기둥보강)" xfId="6808"/>
    <cellStyle name="_교대토공_노반 수량" xfId="6809"/>
    <cellStyle name="_교대토공_밀주교내역2" xfId="6810"/>
    <cellStyle name="_교대토공_밀주교내역2_거모4교" xfId="6811"/>
    <cellStyle name="_교대토공_밀주교내역2_거모4교_내성천교-수량산출서" xfId="6812"/>
    <cellStyle name="_교대토공_밀주교내역2_거모4교_석수IC교수량산출서" xfId="6813"/>
    <cellStyle name="_교대토공_밀주교내역2_거모4교_석수IC교수량산출서(기둥보강)" xfId="6814"/>
    <cellStyle name="_교대토공_밀주교내역2_내성천교-수량산출서" xfId="6815"/>
    <cellStyle name="_교대토공_밀주교내역2_내역4" xfId="6816"/>
    <cellStyle name="_교대토공_밀주교내역2_내역4_내성천교-수량산출서" xfId="6817"/>
    <cellStyle name="_교대토공_밀주교내역2_내역4_석수IC교수량산출서" xfId="6818"/>
    <cellStyle name="_교대토공_밀주교내역2_내역4_석수IC교수량산출서(기둥보강)" xfId="6819"/>
    <cellStyle name="_교대토공_밀주교내역2_동명교" xfId="6820"/>
    <cellStyle name="_교대토공_밀주교내역2_동명교_내성천교-수량산출서" xfId="6821"/>
    <cellStyle name="_교대토공_밀주교내역2_동명교_석수IC교수량산출서" xfId="6822"/>
    <cellStyle name="_교대토공_밀주교내역2_동명교_석수IC교수량산출서(기둥보강)" xfId="6823"/>
    <cellStyle name="_교대토공_밀주교내역2_석수IC교수량산출서" xfId="6824"/>
    <cellStyle name="_교대토공_밀주교내역2_석수IC교수량산출서(기둥보강)" xfId="6825"/>
    <cellStyle name="_교대토공_밀주교내역2_소하교" xfId="6826"/>
    <cellStyle name="_교대토공_밀주교내역2_소하교_내성천교-수량산출서" xfId="6827"/>
    <cellStyle name="_교대토공_밀주교내역2_소하교_석수IC교수량산출서" xfId="6828"/>
    <cellStyle name="_교대토공_밀주교내역2_소하교_석수IC교수량산출서(기둥보강)" xfId="6829"/>
    <cellStyle name="_교대토공_밀주교내역2_소하교수량내역" xfId="6830"/>
    <cellStyle name="_교대토공_밀주교내역2_소하교수량내역_내성천교-수량산출서" xfId="6831"/>
    <cellStyle name="_교대토공_밀주교내역2_소하교수량내역_석수IC교수량산출서" xfId="6832"/>
    <cellStyle name="_교대토공_밀주교내역2_소하교수량내역_석수IC교수량산출서(기둥보강)" xfId="6833"/>
    <cellStyle name="_교대토공_밀주교내역2_진안교내역3" xfId="6834"/>
    <cellStyle name="_교대토공_밀주교내역2_진안교내역3_내성천교-수량산출서" xfId="6835"/>
    <cellStyle name="_교대토공_밀주교내역2_진안교내역3_석수IC교수량산출서" xfId="6836"/>
    <cellStyle name="_교대토공_밀주교내역2_진안교내역3_석수IC교수량산출서(기둥보강)" xfId="6837"/>
    <cellStyle name="_교대토공_밀주교내역2_진위교(수정)" xfId="6838"/>
    <cellStyle name="_교대토공_밀주교내역2_진위교(수정)_내성천교-수량산출서" xfId="6839"/>
    <cellStyle name="_교대토공_밀주교내역2_진위교(수정)_석수IC교수량산출서" xfId="6840"/>
    <cellStyle name="_교대토공_밀주교내역2_진위교(수정)_석수IC교수량산출서(기둥보강)" xfId="6841"/>
    <cellStyle name="_교대토공_밀주교내역2_진위교내역3" xfId="6842"/>
    <cellStyle name="_교대토공_밀주교내역2_진위교내역3_내성천교-수량산출서" xfId="6843"/>
    <cellStyle name="_교대토공_밀주교내역2_진위교내역3_석수IC교수량산출서" xfId="6844"/>
    <cellStyle name="_교대토공_밀주교내역2_진위교내역3_석수IC교수량산출서(기둥보강)" xfId="6845"/>
    <cellStyle name="_교대토공_석수IC교수량산출서" xfId="6846"/>
    <cellStyle name="_교대토공_석수IC교수량산출서(기둥보강)" xfId="6847"/>
    <cellStyle name="_교대토공_월곡제1 수로암거 일반수량" xfId="6848"/>
    <cellStyle name="_교대토공_진안교내역3" xfId="6849"/>
    <cellStyle name="_교대토공_진안교내역3_내성천교-수량산출서" xfId="6850"/>
    <cellStyle name="_교대토공_진안교내역3_석수IC교수량산출서" xfId="6851"/>
    <cellStyle name="_교대토공_진안교내역3_석수IC교수량산출서(기둥보강)" xfId="6852"/>
    <cellStyle name="_교대토공수량" xfId="6853"/>
    <cellStyle name="_교대토공수량_1.여주JCT6교" xfId="6854"/>
    <cellStyle name="_교대토공수량_2.여주jc7교" xfId="6855"/>
    <cellStyle name="_교대토공수량_4.4 환승통로 일반수량집계표" xfId="6856"/>
    <cellStyle name="_교대토공수량_4.4 환승통로 일반수량집계표_노반 수량" xfId="6857"/>
    <cellStyle name="_교대토공수량_4.4 환승통로 일반수량집계표_월곡제1 수로암거 일반수량" xfId="6858"/>
    <cellStyle name="_교대토공수량_7.광석2교" xfId="6859"/>
    <cellStyle name="_교대토공수량_7.광석2교(집계표)" xfId="6860"/>
    <cellStyle name="_교대토공수량_내성천교-수량산출서" xfId="6861"/>
    <cellStyle name="_교대토공수량_내역(최종수정)" xfId="6862"/>
    <cellStyle name="_교대토공수량_내역(최종수정)_거모4교" xfId="6863"/>
    <cellStyle name="_교대토공수량_내역(최종수정)_거모4교_내성천교-수량산출서" xfId="6864"/>
    <cellStyle name="_교대토공수량_내역(최종수정)_거모4교_석수IC교수량산출서" xfId="6865"/>
    <cellStyle name="_교대토공수량_내역(최종수정)_거모4교_석수IC교수량산출서(기둥보강)" xfId="6866"/>
    <cellStyle name="_교대토공수량_내역(최종수정)_내성천교-수량산출서" xfId="6867"/>
    <cellStyle name="_교대토공수량_내역(최종수정)_내역4" xfId="6868"/>
    <cellStyle name="_교대토공수량_내역(최종수정)_내역4_내성천교-수량산출서" xfId="6869"/>
    <cellStyle name="_교대토공수량_내역(최종수정)_내역4_석수IC교수량산출서" xfId="6870"/>
    <cellStyle name="_교대토공수량_내역(최종수정)_내역4_석수IC교수량산출서(기둥보강)" xfId="6871"/>
    <cellStyle name="_교대토공수량_내역(최종수정)_동명교" xfId="6872"/>
    <cellStyle name="_교대토공수량_내역(최종수정)_동명교_내성천교-수량산출서" xfId="6873"/>
    <cellStyle name="_교대토공수량_내역(최종수정)_동명교_석수IC교수량산출서" xfId="6874"/>
    <cellStyle name="_교대토공수량_내역(최종수정)_동명교_석수IC교수량산출서(기둥보강)" xfId="6875"/>
    <cellStyle name="_교대토공수량_내역(최종수정)_밀주교내역2" xfId="6876"/>
    <cellStyle name="_교대토공수량_내역(최종수정)_밀주교내역2_내성천교-수량산출서" xfId="6877"/>
    <cellStyle name="_교대토공수량_내역(최종수정)_밀주교내역2_석수IC교수량산출서" xfId="6878"/>
    <cellStyle name="_교대토공수량_내역(최종수정)_밀주교내역2_석수IC교수량산출서(기둥보강)" xfId="6879"/>
    <cellStyle name="_교대토공수량_내역(최종수정)_석수IC교수량산출서" xfId="6880"/>
    <cellStyle name="_교대토공수량_내역(최종수정)_석수IC교수량산출서(기둥보강)" xfId="6881"/>
    <cellStyle name="_교대토공수량_내역(최종수정)_소하교" xfId="6882"/>
    <cellStyle name="_교대토공수량_내역(최종수정)_소하교_내성천교-수량산출서" xfId="6883"/>
    <cellStyle name="_교대토공수량_내역(최종수정)_소하교_석수IC교수량산출서" xfId="6884"/>
    <cellStyle name="_교대토공수량_내역(최종수정)_소하교_석수IC교수량산출서(기둥보강)" xfId="6885"/>
    <cellStyle name="_교대토공수량_내역(최종수정)_소하교수량내역" xfId="6886"/>
    <cellStyle name="_교대토공수량_내역(최종수정)_소하교수량내역_내성천교-수량산출서" xfId="6887"/>
    <cellStyle name="_교대토공수량_내역(최종수정)_소하교수량내역_석수IC교수량산출서" xfId="6888"/>
    <cellStyle name="_교대토공수량_내역(최종수정)_소하교수량내역_석수IC교수량산출서(기둥보강)" xfId="6889"/>
    <cellStyle name="_교대토공수량_내역(최종수정)_진안교내역2" xfId="6890"/>
    <cellStyle name="_교대토공수량_내역(최종수정)_진안교내역2_내성천교-수량산출서" xfId="6891"/>
    <cellStyle name="_교대토공수량_내역(최종수정)_진안교내역2_석수IC교수량산출서" xfId="6892"/>
    <cellStyle name="_교대토공수량_내역(최종수정)_진안교내역2_석수IC교수량산출서(기둥보강)" xfId="6893"/>
    <cellStyle name="_교대토공수량_내역(최종수정)_진안교내역3" xfId="6894"/>
    <cellStyle name="_교대토공수량_내역(최종수정)_진안교내역3_내성천교-수량산출서" xfId="6895"/>
    <cellStyle name="_교대토공수량_내역(최종수정)_진안교내역3_석수IC교수량산출서" xfId="6896"/>
    <cellStyle name="_교대토공수량_내역(최종수정)_진안교내역3_석수IC교수량산출서(기둥보강)" xfId="6897"/>
    <cellStyle name="_교대토공수량_내역(최종수정)_진위교(수정)" xfId="6898"/>
    <cellStyle name="_교대토공수량_내역(최종수정)_진위교(수정)_내성천교-수량산출서" xfId="6899"/>
    <cellStyle name="_교대토공수량_내역(최종수정)_진위교(수정)_석수IC교수량산출서" xfId="6900"/>
    <cellStyle name="_교대토공수량_내역(최종수정)_진위교(수정)_석수IC교수량산출서(기둥보강)" xfId="6901"/>
    <cellStyle name="_교대토공수량_내역(최종수정)_진위교내역3" xfId="6902"/>
    <cellStyle name="_교대토공수량_내역(최종수정)_진위교내역3_내성천교-수량산출서" xfId="6903"/>
    <cellStyle name="_교대토공수량_내역(최종수정)_진위교내역3_석수IC교수량산출서" xfId="6904"/>
    <cellStyle name="_교대토공수량_내역(최종수정)_진위교내역3_석수IC교수량산출서(기둥보강)" xfId="6905"/>
    <cellStyle name="_교대토공수량_노반 수량" xfId="6906"/>
    <cellStyle name="_교대토공수량_밀주교내역2" xfId="6907"/>
    <cellStyle name="_교대토공수량_밀주교내역2_거모4교" xfId="6908"/>
    <cellStyle name="_교대토공수량_밀주교내역2_거모4교_내성천교-수량산출서" xfId="6909"/>
    <cellStyle name="_교대토공수량_밀주교내역2_거모4교_석수IC교수량산출서" xfId="6910"/>
    <cellStyle name="_교대토공수량_밀주교내역2_거모4교_석수IC교수량산출서(기둥보강)" xfId="6911"/>
    <cellStyle name="_교대토공수량_밀주교내역2_내성천교-수량산출서" xfId="6912"/>
    <cellStyle name="_교대토공수량_밀주교내역2_내역4" xfId="6913"/>
    <cellStyle name="_교대토공수량_밀주교내역2_내역4_내성천교-수량산출서" xfId="6914"/>
    <cellStyle name="_교대토공수량_밀주교내역2_내역4_석수IC교수량산출서" xfId="6915"/>
    <cellStyle name="_교대토공수량_밀주교내역2_내역4_석수IC교수량산출서(기둥보강)" xfId="6916"/>
    <cellStyle name="_교대토공수량_밀주교내역2_동명교" xfId="6917"/>
    <cellStyle name="_교대토공수량_밀주교내역2_동명교_내성천교-수량산출서" xfId="6918"/>
    <cellStyle name="_교대토공수량_밀주교내역2_동명교_석수IC교수량산출서" xfId="6919"/>
    <cellStyle name="_교대토공수량_밀주교내역2_동명교_석수IC교수량산출서(기둥보강)" xfId="6920"/>
    <cellStyle name="_교대토공수량_밀주교내역2_석수IC교수량산출서" xfId="6921"/>
    <cellStyle name="_교대토공수량_밀주교내역2_석수IC교수량산출서(기둥보강)" xfId="6922"/>
    <cellStyle name="_교대토공수량_밀주교내역2_소하교" xfId="6923"/>
    <cellStyle name="_교대토공수량_밀주교내역2_소하교_내성천교-수량산출서" xfId="6924"/>
    <cellStyle name="_교대토공수량_밀주교내역2_소하교_석수IC교수량산출서" xfId="6925"/>
    <cellStyle name="_교대토공수량_밀주교내역2_소하교_석수IC교수량산출서(기둥보강)" xfId="6926"/>
    <cellStyle name="_교대토공수량_밀주교내역2_소하교수량내역" xfId="6927"/>
    <cellStyle name="_교대토공수량_밀주교내역2_소하교수량내역_내성천교-수량산출서" xfId="6928"/>
    <cellStyle name="_교대토공수량_밀주교내역2_소하교수량내역_석수IC교수량산출서" xfId="6929"/>
    <cellStyle name="_교대토공수량_밀주교내역2_소하교수량내역_석수IC교수량산출서(기둥보강)" xfId="6930"/>
    <cellStyle name="_교대토공수량_밀주교내역2_진안교내역3" xfId="6931"/>
    <cellStyle name="_교대토공수량_밀주교내역2_진안교내역3_내성천교-수량산출서" xfId="6932"/>
    <cellStyle name="_교대토공수량_밀주교내역2_진안교내역3_석수IC교수량산출서" xfId="6933"/>
    <cellStyle name="_교대토공수량_밀주교내역2_진안교내역3_석수IC교수량산출서(기둥보강)" xfId="6934"/>
    <cellStyle name="_교대토공수량_밀주교내역2_진위교(수정)" xfId="6935"/>
    <cellStyle name="_교대토공수량_밀주교내역2_진위교(수정)_내성천교-수량산출서" xfId="6936"/>
    <cellStyle name="_교대토공수량_밀주교내역2_진위교(수정)_석수IC교수량산출서" xfId="6937"/>
    <cellStyle name="_교대토공수량_밀주교내역2_진위교(수정)_석수IC교수량산출서(기둥보강)" xfId="6938"/>
    <cellStyle name="_교대토공수량_밀주교내역2_진위교내역3" xfId="6939"/>
    <cellStyle name="_교대토공수량_밀주교내역2_진위교내역3_내성천교-수량산출서" xfId="6940"/>
    <cellStyle name="_교대토공수량_밀주교내역2_진위교내역3_석수IC교수량산출서" xfId="6941"/>
    <cellStyle name="_교대토공수량_밀주교내역2_진위교내역3_석수IC교수량산출서(기둥보강)" xfId="6942"/>
    <cellStyle name="_교대토공수량_석수IC교수량산출서" xfId="6943"/>
    <cellStyle name="_교대토공수량_석수IC교수량산출서(기둥보강)" xfId="6944"/>
    <cellStyle name="_교대토공수량_월곡제1 수로암거 일반수량" xfId="6945"/>
    <cellStyle name="_교대토공수량_진안교내역3" xfId="6946"/>
    <cellStyle name="_교대토공수량_진안교내역3_내성천교-수량산출서" xfId="6947"/>
    <cellStyle name="_교대토공수량_진안교내역3_석수IC교수량산출서" xfId="6948"/>
    <cellStyle name="_교대토공수량_진안교내역3_석수IC교수량산출서(기둥보강)" xfId="6949"/>
    <cellStyle name="_교량" xfId="60"/>
    <cellStyle name="_교량총집계" xfId="6950"/>
    <cellStyle name="_교량총집계 2" xfId="28551"/>
    <cellStyle name="_교량총집계_01-1 기존구조물깨기" xfId="6951"/>
    <cellStyle name="_교량총집계_01-1 기존구조물깨기 2" xfId="28552"/>
    <cellStyle name="_교량총집계_06_0125 측구공" xfId="6952"/>
    <cellStyle name="_교량총집계_06_0125 측구공 2" xfId="28553"/>
    <cellStyle name="_교량총집계_06_0125 측구공_측구공" xfId="6953"/>
    <cellStyle name="_교량총집계_06_0125 측구공_측구공 2" xfId="28554"/>
    <cellStyle name="_교량총집계_교량총집계" xfId="6954"/>
    <cellStyle name="_교량총집계_교량총집계 2" xfId="28555"/>
    <cellStyle name="_교량총집계_교량총집계_01-1 기존구조물깨기" xfId="6955"/>
    <cellStyle name="_교량총집계_교량총집계_01-1 기존구조물깨기 2" xfId="28556"/>
    <cellStyle name="_교량총집계_교량총집계_06_0125 측구공" xfId="6956"/>
    <cellStyle name="_교량총집계_교량총집계_06_0125 측구공 2" xfId="28557"/>
    <cellStyle name="_교량총집계_교량총집계_06_0125 측구공_측구공" xfId="6957"/>
    <cellStyle name="_교량총집계_교량총집계_06_0125 측구공_측구공 2" xfId="28558"/>
    <cellStyle name="_교량총집계_교량총집계_기존구조물깨기" xfId="6958"/>
    <cellStyle name="_교량총집계_교량총집계_기존구조물깨기 2" xfId="28559"/>
    <cellStyle name="_교량총집계_교량총집계_대포4 부대공" xfId="6959"/>
    <cellStyle name="_교량총집계_교량총집계_대포4 부대공 2" xfId="28560"/>
    <cellStyle name="_교량총집계_교량총집계_천진구조물깨기" xfId="6960"/>
    <cellStyle name="_교량총집계_교량총집계_천진구조물깨기 2" xfId="28561"/>
    <cellStyle name="_교량총집계_교량총집계_측구공" xfId="6961"/>
    <cellStyle name="_교량총집계_교량총집계_측구공 2" xfId="28562"/>
    <cellStyle name="_교량총집계_교량총집계_측구공_측구공" xfId="6962"/>
    <cellStyle name="_교량총집계_교량총집계_측구공_측구공 2" xfId="28563"/>
    <cellStyle name="_교량총집계_교량총집계_토공깨기" xfId="6963"/>
    <cellStyle name="_교량총집계_교량총집계_토공깨기 2" xfId="28564"/>
    <cellStyle name="_교량총집계_교량총집계_토공깨기_01-1 기존구조물깨기" xfId="6964"/>
    <cellStyle name="_교량총집계_교량총집계_토공깨기_01-1 기존구조물깨기 2" xfId="28565"/>
    <cellStyle name="_교량총집계_교량총집계_토공깨기_기존구조물깨기" xfId="6965"/>
    <cellStyle name="_교량총집계_교량총집계_토공깨기_기존구조물깨기 2" xfId="28566"/>
    <cellStyle name="_교량총집계_교량총집계_토공깨기_천진구조물깨기" xfId="6966"/>
    <cellStyle name="_교량총집계_교량총집계_토공깨기_천진구조물깨기 2" xfId="28567"/>
    <cellStyle name="_교량총집계_기존구조물깨기" xfId="6967"/>
    <cellStyle name="_교량총집계_기존구조물깨기 2" xfId="28568"/>
    <cellStyle name="_교량총집계_대포4 부대공" xfId="6968"/>
    <cellStyle name="_교량총집계_대포4 부대공 2" xfId="28569"/>
    <cellStyle name="_교량총집계_천진구조물깨기" xfId="6969"/>
    <cellStyle name="_교량총집계_천진구조물깨기 2" xfId="28570"/>
    <cellStyle name="_교량총집계_측구공" xfId="6970"/>
    <cellStyle name="_교량총집계_측구공 2" xfId="28571"/>
    <cellStyle name="_교량총집계_측구공_측구공" xfId="6971"/>
    <cellStyle name="_교량총집계_측구공_측구공 2" xfId="28572"/>
    <cellStyle name="_교량총집계_토공깨기" xfId="6972"/>
    <cellStyle name="_교량총집계_토공깨기 2" xfId="28573"/>
    <cellStyle name="_교량총집계_토공깨기_01-1 기존구조물깨기" xfId="6973"/>
    <cellStyle name="_교량총집계_토공깨기_01-1 기존구조물깨기 2" xfId="28574"/>
    <cellStyle name="_교량총집계_토공깨기_기존구조물깨기" xfId="6974"/>
    <cellStyle name="_교량총집계_토공깨기_기존구조물깨기 2" xfId="28575"/>
    <cellStyle name="_교량총집계_토공깨기_천진구조물깨기" xfId="6975"/>
    <cellStyle name="_교량총집계_토공깨기_천진구조물깨기 2" xfId="28576"/>
    <cellStyle name="_교통안전시설(최종)" xfId="6976"/>
    <cellStyle name="_교통안전시설(최종) 2" xfId="28577"/>
    <cellStyle name="_교통안전표지판 설치공사" xfId="23155"/>
    <cellStyle name="_교통안전표지판 설치공사_견적서" xfId="23156"/>
    <cellStyle name="_교통안전표지판 설치공사_금포0911" xfId="23157"/>
    <cellStyle name="_구대리-내역서(변경)" xfId="6977"/>
    <cellStyle name="_구대리-내역서(변경) 2" xfId="28578"/>
    <cellStyle name="_구로방음벽수량-최종(가로형)" xfId="6978"/>
    <cellStyle name="_구미생태숲데크수량산출-아이비070222-지대리" xfId="23158"/>
    <cellStyle name="_구시장(임곡_1)" xfId="6979"/>
    <cellStyle name="_구시장(임곡_1) 2" xfId="28579"/>
    <cellStyle name="_구시장(임곡_1)_Wd3(방호벽)" xfId="6980"/>
    <cellStyle name="_구시장(임곡_1)_Wd3(방호벽) 2" xfId="28580"/>
    <cellStyle name="_구시장(임곡_1)_Wd3(방호벽+중분대없음)" xfId="6981"/>
    <cellStyle name="_구시장(임곡_1)_Wd3(방호벽+중분대없음) 2" xfId="28581"/>
    <cellStyle name="_구시장(임곡_1)_Wd3(보도+연석+난간)" xfId="6982"/>
    <cellStyle name="_구시장(임곡_1)_Wd3(보도+연석+난간) 2" xfId="28582"/>
    <cellStyle name="_구시장-임곡" xfId="6983"/>
    <cellStyle name="_구시장-임곡 2" xfId="28583"/>
    <cellStyle name="_구시장-임곡_Wd3(방호벽)" xfId="6984"/>
    <cellStyle name="_구시장-임곡_Wd3(방호벽) 2" xfId="28584"/>
    <cellStyle name="_구시장-임곡_Wd3(방호벽+중분대없음)" xfId="6985"/>
    <cellStyle name="_구시장-임곡_Wd3(방호벽+중분대없음) 2" xfId="28585"/>
    <cellStyle name="_구시장-임곡_Wd3(보도+연석+난간)" xfId="6986"/>
    <cellStyle name="_구시장-임곡_Wd3(보도+연석+난간) 2" xfId="28586"/>
    <cellStyle name="_구조물 철거" xfId="6987"/>
    <cellStyle name="_구조물 철거 2" xfId="28587"/>
    <cellStyle name="_구조물공" xfId="6988"/>
    <cellStyle name="_구조물공 2" xfId="28588"/>
    <cellStyle name="_구조물공(구로방음)" xfId="6989"/>
    <cellStyle name="_구조물공(맨홀)" xfId="6990"/>
    <cellStyle name="_구조물공(맨홀) 2" xfId="28589"/>
    <cellStyle name="_구조물공(팔영)수정" xfId="6991"/>
    <cellStyle name="_구조물공(팔영)수정 2" xfId="28590"/>
    <cellStyle name="_구조물공(팔영-수정)" xfId="6992"/>
    <cellStyle name="_구조물공(팔영-수정) 2" xfId="28591"/>
    <cellStyle name="_구조물공.1" xfId="6993"/>
    <cellStyle name="_구조물공.1 2" xfId="28592"/>
    <cellStyle name="_구조물공_02.2-4.배수공" xfId="6994"/>
    <cellStyle name="_구조물공_02.2-4.배수공 2" xfId="28593"/>
    <cellStyle name="_구조물공_02.3-6.배수공" xfId="6995"/>
    <cellStyle name="_구조물공_02.3-6.배수공 2" xfId="28594"/>
    <cellStyle name="_구조물공_02.3-G.배수공" xfId="6996"/>
    <cellStyle name="_구조물공_02.3-G.배수공 2" xfId="28595"/>
    <cellStyle name="_구조물공11" xfId="6997"/>
    <cellStyle name="_구조물공-옹벽" xfId="6998"/>
    <cellStyle name="_구조물깨기" xfId="6999"/>
    <cellStyle name="_구조물깨기 2" xfId="28596"/>
    <cellStyle name="_구조물철거공" xfId="7000"/>
    <cellStyle name="_구조물철거공 2" xfId="28597"/>
    <cellStyle name="_구즉내역서" xfId="61"/>
    <cellStyle name="_국도23호선영암연소지구내역서" xfId="7001"/>
    <cellStyle name="_국도23호선영암연소지구내역서 2" xfId="28598"/>
    <cellStyle name="_국도38호선통리지구내역서" xfId="7002"/>
    <cellStyle name="_국도38호선통리지구내역서 2" xfId="28599"/>
    <cellStyle name="_국도42호선여량지구오르막차로" xfId="7003"/>
    <cellStyle name="_국도42호선여량지구오르막차로 2" xfId="28600"/>
    <cellStyle name="_국수교수량" xfId="62"/>
    <cellStyle name="_국수교수량 2" xfId="28601"/>
    <cellStyle name="_국수교수량_00.반월교집계" xfId="7004"/>
    <cellStyle name="_국수교수량_00.반월교집계 2" xfId="28602"/>
    <cellStyle name="_국수교수량_01 토공-깨기" xfId="7005"/>
    <cellStyle name="_국수교수량_01 토공-깨기 2" xfId="28603"/>
    <cellStyle name="_국수교수량_01 토공-깨기_01 토공-깨기" xfId="7006"/>
    <cellStyle name="_국수교수량_01 토공-깨기_01 토공-깨기 2" xfId="28604"/>
    <cellStyle name="_국수교수량_01 토공-깨기_01 토공-깨기_8.06 보도용 난간" xfId="7007"/>
    <cellStyle name="_국수교수량_01 토공-깨기_01 토공-깨기_8.06 보도용 난간 2" xfId="28605"/>
    <cellStyle name="_국수교수량_01 토공-깨기_8.06 보도용 난간" xfId="7008"/>
    <cellStyle name="_국수교수량_01 토공-깨기_8.06 보도용 난간 2" xfId="28606"/>
    <cellStyle name="_국수교수량_02.토공" xfId="7009"/>
    <cellStyle name="_국수교수량_02.토공 2" xfId="28607"/>
    <cellStyle name="_국수교수량_02.토공." xfId="7010"/>
    <cellStyle name="_국수교수량_02.토공. 2" xfId="28608"/>
    <cellStyle name="_국수교수량_02.토공._01 토공-깨기" xfId="7011"/>
    <cellStyle name="_국수교수량_02.토공._01 토공-깨기 2" xfId="28609"/>
    <cellStyle name="_국수교수량_02.토공._01 토공-깨기_01 토공-깨기" xfId="7012"/>
    <cellStyle name="_국수교수량_02.토공._01 토공-깨기_01 토공-깨기 2" xfId="28610"/>
    <cellStyle name="_국수교수량_02.토공._01 토공-깨기_01 토공-깨기_8.06 보도용 난간" xfId="7013"/>
    <cellStyle name="_국수교수량_02.토공._01 토공-깨기_01 토공-깨기_8.06 보도용 난간 2" xfId="28611"/>
    <cellStyle name="_국수교수량_02.토공._01 토공-깨기_8.06 보도용 난간" xfId="7014"/>
    <cellStyle name="_국수교수량_02.토공._01 토공-깨기_8.06 보도용 난간 2" xfId="28612"/>
    <cellStyle name="_국수교수량_02.토공._02.토공" xfId="7015"/>
    <cellStyle name="_국수교수량_02.토공._02.토공 2" xfId="28613"/>
    <cellStyle name="_국수교수량_02.토공._02.토공_01 토공-깨기" xfId="7016"/>
    <cellStyle name="_국수교수량_02.토공._02.토공_01 토공-깨기 2" xfId="28614"/>
    <cellStyle name="_국수교수량_02.토공._02.토공_01 토공-깨기_01 토공-깨기" xfId="7017"/>
    <cellStyle name="_국수교수량_02.토공._02.토공_01 토공-깨기_01 토공-깨기 2" xfId="28615"/>
    <cellStyle name="_국수교수량_02.토공._02.토공_01 토공-깨기_01 토공-깨기_8.06 보도용 난간" xfId="7018"/>
    <cellStyle name="_국수교수량_02.토공._02.토공_01 토공-깨기_01 토공-깨기_8.06 보도용 난간 2" xfId="28616"/>
    <cellStyle name="_국수교수량_02.토공._02.토공_01 토공-깨기_8.06 보도용 난간" xfId="7019"/>
    <cellStyle name="_국수교수량_02.토공._02.토공_01 토공-깨기_8.06 보도용 난간 2" xfId="28617"/>
    <cellStyle name="_국수교수량_02.토공._02.토공_8.06 보도용 난간" xfId="7020"/>
    <cellStyle name="_국수교수량_02.토공._02.토공_8.06 보도용 난간 2" xfId="28618"/>
    <cellStyle name="_국수교수량_02.토공._02.토공_매천로 토공수량산출서(최종)" xfId="7021"/>
    <cellStyle name="_국수교수량_02.토공._02.토공_매천로 토공수량산출서(최종) 2" xfId="28619"/>
    <cellStyle name="_국수교수량_02.토공._02.토공_매천로 토공수량산출서(최종)_01 토공-깨기" xfId="7022"/>
    <cellStyle name="_국수교수량_02.토공._02.토공_매천로 토공수량산출서(최종)_01 토공-깨기 2" xfId="28620"/>
    <cellStyle name="_국수교수량_02.토공._02.토공_매천로 토공수량산출서(최종)_01 토공-깨기_01 토공-깨기" xfId="7023"/>
    <cellStyle name="_국수교수량_02.토공._02.토공_매천로 토공수량산출서(최종)_01 토공-깨기_01 토공-깨기 2" xfId="28621"/>
    <cellStyle name="_국수교수량_02.토공._02.토공_매천로 토공수량산출서(최종)_01 토공-깨기_01 토공-깨기_01 토공-깨기" xfId="7024"/>
    <cellStyle name="_국수교수량_02.토공._02.토공_매천로 토공수량산출서(최종)_01 토공-깨기_01 토공-깨기_01 토공-깨기 2" xfId="28622"/>
    <cellStyle name="_국수교수량_02.토공._02.토공_매천로 토공수량산출서(최종)_01 토공-깨기_01 토공-깨기_01 토공-깨기_8.06 보도용 난간" xfId="7025"/>
    <cellStyle name="_국수교수량_02.토공._02.토공_매천로 토공수량산출서(최종)_01 토공-깨기_01 토공-깨기_01 토공-깨기_8.06 보도용 난간 2" xfId="28623"/>
    <cellStyle name="_국수교수량_02.토공._02.토공_매천로 토공수량산출서(최종)_01 토공-깨기_01 토공-깨기_8.06 보도용 난간" xfId="7026"/>
    <cellStyle name="_국수교수량_02.토공._02.토공_매천로 토공수량산출서(최종)_01 토공-깨기_01 토공-깨기_8.06 보도용 난간 2" xfId="28624"/>
    <cellStyle name="_국수교수량_02.토공._02.토공_매천로 토공수량산출서(최종)_01 토공-깨기_8.06 보도용 난간" xfId="7027"/>
    <cellStyle name="_국수교수량_02.토공._02.토공_매천로 토공수량산출서(최종)_01 토공-깨기_8.06 보도용 난간 2" xfId="28625"/>
    <cellStyle name="_국수교수량_02.토공._02.토공_매천로 토공수량산출서(최종)_8.06 보도용 난간" xfId="7028"/>
    <cellStyle name="_국수교수량_02.토공._02.토공_매천로 토공수량산출서(최종)_8.06 보도용 난간 2" xfId="28626"/>
    <cellStyle name="_국수교수량_02.토공._8.06 보도용 난간" xfId="7029"/>
    <cellStyle name="_국수교수량_02.토공._8.06 보도용 난간 2" xfId="28627"/>
    <cellStyle name="_국수교수량_02.토공._깨기수량" xfId="7030"/>
    <cellStyle name="_국수교수량_02.토공._깨기수량 2" xfId="28628"/>
    <cellStyle name="_국수교수량_02.토공._깨기수량_01 토공-깨기" xfId="7031"/>
    <cellStyle name="_국수교수량_02.토공._깨기수량_01 토공-깨기 2" xfId="28629"/>
    <cellStyle name="_국수교수량_02.토공._깨기수량_01 토공-깨기_01 토공-깨기" xfId="7032"/>
    <cellStyle name="_국수교수량_02.토공._깨기수량_01 토공-깨기_01 토공-깨기 2" xfId="28630"/>
    <cellStyle name="_국수교수량_02.토공._깨기수량_01 토공-깨기_01 토공-깨기_8.06 보도용 난간" xfId="7033"/>
    <cellStyle name="_국수교수량_02.토공._깨기수량_01 토공-깨기_01 토공-깨기_8.06 보도용 난간 2" xfId="28631"/>
    <cellStyle name="_국수교수량_02.토공._깨기수량_01 토공-깨기_8.06 보도용 난간" xfId="7034"/>
    <cellStyle name="_국수교수량_02.토공._깨기수량_01 토공-깨기_8.06 보도용 난간 2" xfId="28632"/>
    <cellStyle name="_국수교수량_02.토공._깨기수량_8.06 보도용 난간" xfId="7035"/>
    <cellStyle name="_국수교수량_02.토공._깨기수량_8.06 보도용 난간 2" xfId="28633"/>
    <cellStyle name="_국수교수량_02.토공._깨기수량_매천로 토공수량산출서(최종)" xfId="7036"/>
    <cellStyle name="_국수교수량_02.토공._깨기수량_매천로 토공수량산출서(최종) 2" xfId="28634"/>
    <cellStyle name="_국수교수량_02.토공._깨기수량_매천로 토공수량산출서(최종)_01 토공-깨기" xfId="7037"/>
    <cellStyle name="_국수교수량_02.토공._깨기수량_매천로 토공수량산출서(최종)_01 토공-깨기 2" xfId="28635"/>
    <cellStyle name="_국수교수량_02.토공._깨기수량_매천로 토공수량산출서(최종)_01 토공-깨기_01 토공-깨기" xfId="7038"/>
    <cellStyle name="_국수교수량_02.토공._깨기수량_매천로 토공수량산출서(최종)_01 토공-깨기_01 토공-깨기 2" xfId="28636"/>
    <cellStyle name="_국수교수량_02.토공._깨기수량_매천로 토공수량산출서(최종)_01 토공-깨기_01 토공-깨기_01 토공-깨기" xfId="7039"/>
    <cellStyle name="_국수교수량_02.토공._깨기수량_매천로 토공수량산출서(최종)_01 토공-깨기_01 토공-깨기_01 토공-깨기 2" xfId="28637"/>
    <cellStyle name="_국수교수량_02.토공._깨기수량_매천로 토공수량산출서(최종)_01 토공-깨기_01 토공-깨기_01 토공-깨기_8.06 보도용 난간" xfId="7040"/>
    <cellStyle name="_국수교수량_02.토공._깨기수량_매천로 토공수량산출서(최종)_01 토공-깨기_01 토공-깨기_01 토공-깨기_8.06 보도용 난간 2" xfId="28638"/>
    <cellStyle name="_국수교수량_02.토공._깨기수량_매천로 토공수량산출서(최종)_01 토공-깨기_01 토공-깨기_8.06 보도용 난간" xfId="7041"/>
    <cellStyle name="_국수교수량_02.토공._깨기수량_매천로 토공수량산출서(최종)_01 토공-깨기_01 토공-깨기_8.06 보도용 난간 2" xfId="28639"/>
    <cellStyle name="_국수교수량_02.토공._깨기수량_매천로 토공수량산출서(최종)_01 토공-깨기_8.06 보도용 난간" xfId="7042"/>
    <cellStyle name="_국수교수량_02.토공._깨기수량_매천로 토공수량산출서(최종)_01 토공-깨기_8.06 보도용 난간 2" xfId="28640"/>
    <cellStyle name="_국수교수량_02.토공._깨기수량_매천로 토공수량산출서(최종)_8.06 보도용 난간" xfId="7043"/>
    <cellStyle name="_국수교수량_02.토공._깨기수량_매천로 토공수량산출서(최종)_8.06 보도용 난간 2" xfId="28641"/>
    <cellStyle name="_국수교수량_02.토공._매천로 토공수량산출서(최종)" xfId="7044"/>
    <cellStyle name="_국수교수량_02.토공._매천로 토공수량산출서(최종) 2" xfId="28642"/>
    <cellStyle name="_국수교수량_02.토공._매천로 토공수량산출서(최종)_01 토공-깨기" xfId="7045"/>
    <cellStyle name="_국수교수량_02.토공._매천로 토공수량산출서(최종)_01 토공-깨기 2" xfId="28643"/>
    <cellStyle name="_국수교수량_02.토공._매천로 토공수량산출서(최종)_01 토공-깨기_01 토공-깨기" xfId="7046"/>
    <cellStyle name="_국수교수량_02.토공._매천로 토공수량산출서(최종)_01 토공-깨기_01 토공-깨기 2" xfId="28644"/>
    <cellStyle name="_국수교수량_02.토공._매천로 토공수량산출서(최종)_01 토공-깨기_01 토공-깨기_01 토공-깨기" xfId="7047"/>
    <cellStyle name="_국수교수량_02.토공._매천로 토공수량산출서(최종)_01 토공-깨기_01 토공-깨기_01 토공-깨기 2" xfId="28645"/>
    <cellStyle name="_국수교수량_02.토공._매천로 토공수량산출서(최종)_01 토공-깨기_01 토공-깨기_01 토공-깨기_8.06 보도용 난간" xfId="7048"/>
    <cellStyle name="_국수교수량_02.토공._매천로 토공수량산출서(최종)_01 토공-깨기_01 토공-깨기_01 토공-깨기_8.06 보도용 난간 2" xfId="28646"/>
    <cellStyle name="_국수교수량_02.토공._매천로 토공수량산출서(최종)_01 토공-깨기_01 토공-깨기_8.06 보도용 난간" xfId="7049"/>
    <cellStyle name="_국수교수량_02.토공._매천로 토공수량산출서(최종)_01 토공-깨기_01 토공-깨기_8.06 보도용 난간 2" xfId="28647"/>
    <cellStyle name="_국수교수량_02.토공._매천로 토공수량산출서(최종)_01 토공-깨기_8.06 보도용 난간" xfId="7050"/>
    <cellStyle name="_국수교수량_02.토공._매천로 토공수량산출서(최종)_01 토공-깨기_8.06 보도용 난간 2" xfId="28648"/>
    <cellStyle name="_국수교수량_02.토공._매천로 토공수량산출서(최종)_8.06 보도용 난간" xfId="7051"/>
    <cellStyle name="_국수교수량_02.토공._매천로 토공수량산출서(최종)_8.06 보도용 난간 2" xfId="28649"/>
    <cellStyle name="_국수교수량_02.토공_01 토공-깨기" xfId="7052"/>
    <cellStyle name="_국수교수량_02.토공_01 토공-깨기 2" xfId="28650"/>
    <cellStyle name="_국수교수량_02.토공_01 토공-깨기_01 토공-깨기" xfId="7053"/>
    <cellStyle name="_국수교수량_02.토공_01 토공-깨기_01 토공-깨기 2" xfId="28651"/>
    <cellStyle name="_국수교수량_02.토공_01 토공-깨기_01 토공-깨기_8.06 보도용 난간" xfId="7054"/>
    <cellStyle name="_국수교수량_02.토공_01 토공-깨기_01 토공-깨기_8.06 보도용 난간 2" xfId="28652"/>
    <cellStyle name="_국수교수량_02.토공_01 토공-깨기_8.06 보도용 난간" xfId="7055"/>
    <cellStyle name="_국수교수량_02.토공_01 토공-깨기_8.06 보도용 난간 2" xfId="28653"/>
    <cellStyle name="_국수교수량_02.토공_02.토공" xfId="7056"/>
    <cellStyle name="_국수교수량_02.토공_02.토공 2" xfId="28654"/>
    <cellStyle name="_국수교수량_02.토공_02.토공_01 토공-깨기" xfId="7057"/>
    <cellStyle name="_국수교수량_02.토공_02.토공_01 토공-깨기 2" xfId="28655"/>
    <cellStyle name="_국수교수량_02.토공_02.토공_01 토공-깨기_01 토공-깨기" xfId="7058"/>
    <cellStyle name="_국수교수량_02.토공_02.토공_01 토공-깨기_01 토공-깨기 2" xfId="28656"/>
    <cellStyle name="_국수교수량_02.토공_02.토공_01 토공-깨기_01 토공-깨기_8.06 보도용 난간" xfId="7059"/>
    <cellStyle name="_국수교수량_02.토공_02.토공_01 토공-깨기_01 토공-깨기_8.06 보도용 난간 2" xfId="28657"/>
    <cellStyle name="_국수교수량_02.토공_02.토공_01 토공-깨기_8.06 보도용 난간" xfId="7060"/>
    <cellStyle name="_국수교수량_02.토공_02.토공_01 토공-깨기_8.06 보도용 난간 2" xfId="28658"/>
    <cellStyle name="_국수교수량_02.토공_02.토공_8.06 보도용 난간" xfId="7061"/>
    <cellStyle name="_국수교수량_02.토공_02.토공_8.06 보도용 난간 2" xfId="28659"/>
    <cellStyle name="_국수교수량_02.토공_02.토공_매천로 토공수량산출서(최종)" xfId="7062"/>
    <cellStyle name="_국수교수량_02.토공_02.토공_매천로 토공수량산출서(최종) 2" xfId="28660"/>
    <cellStyle name="_국수교수량_02.토공_02.토공_매천로 토공수량산출서(최종)_01 토공-깨기" xfId="7063"/>
    <cellStyle name="_국수교수량_02.토공_02.토공_매천로 토공수량산출서(최종)_01 토공-깨기 2" xfId="28661"/>
    <cellStyle name="_국수교수량_02.토공_02.토공_매천로 토공수량산출서(최종)_01 토공-깨기_01 토공-깨기" xfId="7064"/>
    <cellStyle name="_국수교수량_02.토공_02.토공_매천로 토공수량산출서(최종)_01 토공-깨기_01 토공-깨기 2" xfId="28662"/>
    <cellStyle name="_국수교수량_02.토공_02.토공_매천로 토공수량산출서(최종)_01 토공-깨기_01 토공-깨기_01 토공-깨기" xfId="7065"/>
    <cellStyle name="_국수교수량_02.토공_02.토공_매천로 토공수량산출서(최종)_01 토공-깨기_01 토공-깨기_01 토공-깨기 2" xfId="28663"/>
    <cellStyle name="_국수교수량_02.토공_02.토공_매천로 토공수량산출서(최종)_01 토공-깨기_01 토공-깨기_01 토공-깨기_8.06 보도용 난간" xfId="7066"/>
    <cellStyle name="_국수교수량_02.토공_02.토공_매천로 토공수량산출서(최종)_01 토공-깨기_01 토공-깨기_01 토공-깨기_8.06 보도용 난간 2" xfId="28664"/>
    <cellStyle name="_국수교수량_02.토공_02.토공_매천로 토공수량산출서(최종)_01 토공-깨기_01 토공-깨기_8.06 보도용 난간" xfId="7067"/>
    <cellStyle name="_국수교수량_02.토공_02.토공_매천로 토공수량산출서(최종)_01 토공-깨기_01 토공-깨기_8.06 보도용 난간 2" xfId="28665"/>
    <cellStyle name="_국수교수량_02.토공_02.토공_매천로 토공수량산출서(최종)_01 토공-깨기_8.06 보도용 난간" xfId="7068"/>
    <cellStyle name="_국수교수량_02.토공_02.토공_매천로 토공수량산출서(최종)_01 토공-깨기_8.06 보도용 난간 2" xfId="28666"/>
    <cellStyle name="_국수교수량_02.토공_02.토공_매천로 토공수량산출서(최종)_8.06 보도용 난간" xfId="7069"/>
    <cellStyle name="_국수교수량_02.토공_02.토공_매천로 토공수량산출서(최종)_8.06 보도용 난간 2" xfId="28667"/>
    <cellStyle name="_국수교수량_02.토공_8.06 보도용 난간" xfId="7070"/>
    <cellStyle name="_국수교수량_02.토공_8.06 보도용 난간 2" xfId="28668"/>
    <cellStyle name="_국수교수량_02.토공_깨기수량" xfId="7071"/>
    <cellStyle name="_국수교수량_02.토공_깨기수량 2" xfId="28669"/>
    <cellStyle name="_국수교수량_02.토공_깨기수량_01 토공-깨기" xfId="7072"/>
    <cellStyle name="_국수교수량_02.토공_깨기수량_01 토공-깨기 2" xfId="28670"/>
    <cellStyle name="_국수교수량_02.토공_깨기수량_01 토공-깨기_01 토공-깨기" xfId="7073"/>
    <cellStyle name="_국수교수량_02.토공_깨기수량_01 토공-깨기_01 토공-깨기 2" xfId="28671"/>
    <cellStyle name="_국수교수량_02.토공_깨기수량_01 토공-깨기_01 토공-깨기_8.06 보도용 난간" xfId="7074"/>
    <cellStyle name="_국수교수량_02.토공_깨기수량_01 토공-깨기_01 토공-깨기_8.06 보도용 난간 2" xfId="28672"/>
    <cellStyle name="_국수교수량_02.토공_깨기수량_01 토공-깨기_8.06 보도용 난간" xfId="7075"/>
    <cellStyle name="_국수교수량_02.토공_깨기수량_01 토공-깨기_8.06 보도용 난간 2" xfId="28673"/>
    <cellStyle name="_국수교수량_02.토공_깨기수량_8.06 보도용 난간" xfId="7076"/>
    <cellStyle name="_국수교수량_02.토공_깨기수량_8.06 보도용 난간 2" xfId="28674"/>
    <cellStyle name="_국수교수량_02.토공_깨기수량_매천로 토공수량산출서(최종)" xfId="7077"/>
    <cellStyle name="_국수교수량_02.토공_깨기수량_매천로 토공수량산출서(최종) 2" xfId="28675"/>
    <cellStyle name="_국수교수량_02.토공_깨기수량_매천로 토공수량산출서(최종)_01 토공-깨기" xfId="7078"/>
    <cellStyle name="_국수교수량_02.토공_깨기수량_매천로 토공수량산출서(최종)_01 토공-깨기 2" xfId="28676"/>
    <cellStyle name="_국수교수량_02.토공_깨기수량_매천로 토공수량산출서(최종)_01 토공-깨기_01 토공-깨기" xfId="7079"/>
    <cellStyle name="_국수교수량_02.토공_깨기수량_매천로 토공수량산출서(최종)_01 토공-깨기_01 토공-깨기 2" xfId="28677"/>
    <cellStyle name="_국수교수량_02.토공_깨기수량_매천로 토공수량산출서(최종)_01 토공-깨기_01 토공-깨기_01 토공-깨기" xfId="7080"/>
    <cellStyle name="_국수교수량_02.토공_깨기수량_매천로 토공수량산출서(최종)_01 토공-깨기_01 토공-깨기_01 토공-깨기 2" xfId="28678"/>
    <cellStyle name="_국수교수량_02.토공_깨기수량_매천로 토공수량산출서(최종)_01 토공-깨기_01 토공-깨기_01 토공-깨기_8.06 보도용 난간" xfId="7081"/>
    <cellStyle name="_국수교수량_02.토공_깨기수량_매천로 토공수량산출서(최종)_01 토공-깨기_01 토공-깨기_01 토공-깨기_8.06 보도용 난간 2" xfId="28679"/>
    <cellStyle name="_국수교수량_02.토공_깨기수량_매천로 토공수량산출서(최종)_01 토공-깨기_01 토공-깨기_8.06 보도용 난간" xfId="7082"/>
    <cellStyle name="_국수교수량_02.토공_깨기수량_매천로 토공수량산출서(최종)_01 토공-깨기_01 토공-깨기_8.06 보도용 난간 2" xfId="28680"/>
    <cellStyle name="_국수교수량_02.토공_깨기수량_매천로 토공수량산출서(최종)_01 토공-깨기_8.06 보도용 난간" xfId="7083"/>
    <cellStyle name="_국수교수량_02.토공_깨기수량_매천로 토공수량산출서(최종)_01 토공-깨기_8.06 보도용 난간 2" xfId="28681"/>
    <cellStyle name="_국수교수량_02.토공_깨기수량_매천로 토공수량산출서(최종)_8.06 보도용 난간" xfId="7084"/>
    <cellStyle name="_국수교수량_02.토공_깨기수량_매천로 토공수량산출서(최종)_8.06 보도용 난간 2" xfId="28682"/>
    <cellStyle name="_국수교수량_02.토공_매천로 토공수량산출서(최종)" xfId="7085"/>
    <cellStyle name="_국수교수량_02.토공_매천로 토공수량산출서(최종) 2" xfId="28683"/>
    <cellStyle name="_국수교수량_02.토공_매천로 토공수량산출서(최종)_01 토공-깨기" xfId="7086"/>
    <cellStyle name="_국수교수량_02.토공_매천로 토공수량산출서(최종)_01 토공-깨기 2" xfId="28684"/>
    <cellStyle name="_국수교수량_02.토공_매천로 토공수량산출서(최종)_01 토공-깨기_01 토공-깨기" xfId="7087"/>
    <cellStyle name="_국수교수량_02.토공_매천로 토공수량산출서(최종)_01 토공-깨기_01 토공-깨기 2" xfId="28685"/>
    <cellStyle name="_국수교수량_02.토공_매천로 토공수량산출서(최종)_01 토공-깨기_01 토공-깨기_01 토공-깨기" xfId="7088"/>
    <cellStyle name="_국수교수량_02.토공_매천로 토공수량산출서(최종)_01 토공-깨기_01 토공-깨기_01 토공-깨기 2" xfId="28686"/>
    <cellStyle name="_국수교수량_02.토공_매천로 토공수량산출서(최종)_01 토공-깨기_01 토공-깨기_01 토공-깨기_8.06 보도용 난간" xfId="7089"/>
    <cellStyle name="_국수교수량_02.토공_매천로 토공수량산출서(최종)_01 토공-깨기_01 토공-깨기_01 토공-깨기_8.06 보도용 난간 2" xfId="28687"/>
    <cellStyle name="_국수교수량_02.토공_매천로 토공수량산출서(최종)_01 토공-깨기_01 토공-깨기_8.06 보도용 난간" xfId="7090"/>
    <cellStyle name="_국수교수량_02.토공_매천로 토공수량산출서(최종)_01 토공-깨기_01 토공-깨기_8.06 보도용 난간 2" xfId="28688"/>
    <cellStyle name="_국수교수량_02.토공_매천로 토공수량산출서(최종)_01 토공-깨기_8.06 보도용 난간" xfId="7091"/>
    <cellStyle name="_국수교수량_02.토공_매천로 토공수량산출서(최종)_01 토공-깨기_8.06 보도용 난간 2" xfId="28689"/>
    <cellStyle name="_국수교수량_02.토공_매천로 토공수량산출서(최종)_8.06 보도용 난간" xfId="7092"/>
    <cellStyle name="_국수교수량_02.토공_매천로 토공수량산출서(최종)_8.06 보도용 난간 2" xfId="28690"/>
    <cellStyle name="_국수교수량_05.구조물공" xfId="7093"/>
    <cellStyle name="_국수교수량_05.구조물공 2" xfId="28691"/>
    <cellStyle name="_국수교수량_05.구조물공_01 토공-깨기" xfId="7094"/>
    <cellStyle name="_국수교수량_05.구조물공_01 토공-깨기 2" xfId="28692"/>
    <cellStyle name="_국수교수량_05.구조물공_01 토공-깨기_01 토공-깨기" xfId="7095"/>
    <cellStyle name="_국수교수량_05.구조물공_01 토공-깨기_01 토공-깨기 2" xfId="28693"/>
    <cellStyle name="_국수교수량_05.구조물공_01 토공-깨기_01 토공-깨기_8.06 보도용 난간" xfId="7096"/>
    <cellStyle name="_국수교수량_05.구조물공_01 토공-깨기_01 토공-깨기_8.06 보도용 난간 2" xfId="28694"/>
    <cellStyle name="_국수교수량_05.구조물공_01 토공-깨기_8.06 보도용 난간" xfId="7097"/>
    <cellStyle name="_국수교수량_05.구조물공_01 토공-깨기_8.06 보도용 난간 2" xfId="28695"/>
    <cellStyle name="_국수교수량_05.구조물공_02.토공" xfId="7098"/>
    <cellStyle name="_국수교수량_05.구조물공_02.토공 2" xfId="28696"/>
    <cellStyle name="_국수교수량_05.구조물공_02.토공_01 토공-깨기" xfId="7099"/>
    <cellStyle name="_국수교수량_05.구조물공_02.토공_01 토공-깨기 2" xfId="28697"/>
    <cellStyle name="_국수교수량_05.구조물공_02.토공_01 토공-깨기_01 토공-깨기" xfId="7100"/>
    <cellStyle name="_국수교수량_05.구조물공_02.토공_01 토공-깨기_01 토공-깨기 2" xfId="28698"/>
    <cellStyle name="_국수교수량_05.구조물공_02.토공_01 토공-깨기_01 토공-깨기_8.06 보도용 난간" xfId="7101"/>
    <cellStyle name="_국수교수량_05.구조물공_02.토공_01 토공-깨기_01 토공-깨기_8.06 보도용 난간 2" xfId="28699"/>
    <cellStyle name="_국수교수량_05.구조물공_02.토공_01 토공-깨기_8.06 보도용 난간" xfId="7102"/>
    <cellStyle name="_국수교수량_05.구조물공_02.토공_01 토공-깨기_8.06 보도용 난간 2" xfId="28700"/>
    <cellStyle name="_국수교수량_05.구조물공_02.토공_8.06 보도용 난간" xfId="7103"/>
    <cellStyle name="_국수교수량_05.구조물공_02.토공_8.06 보도용 난간 2" xfId="28701"/>
    <cellStyle name="_국수교수량_05.구조물공_02.토공_매천로 토공수량산출서(최종)" xfId="7104"/>
    <cellStyle name="_국수교수량_05.구조물공_02.토공_매천로 토공수량산출서(최종) 2" xfId="28702"/>
    <cellStyle name="_국수교수량_05.구조물공_02.토공_매천로 토공수량산출서(최종)_01 토공-깨기" xfId="7105"/>
    <cellStyle name="_국수교수량_05.구조물공_02.토공_매천로 토공수량산출서(최종)_01 토공-깨기 2" xfId="28703"/>
    <cellStyle name="_국수교수량_05.구조물공_02.토공_매천로 토공수량산출서(최종)_01 토공-깨기_01 토공-깨기" xfId="7106"/>
    <cellStyle name="_국수교수량_05.구조물공_02.토공_매천로 토공수량산출서(최종)_01 토공-깨기_01 토공-깨기 2" xfId="28704"/>
    <cellStyle name="_국수교수량_05.구조물공_02.토공_매천로 토공수량산출서(최종)_01 토공-깨기_01 토공-깨기_01 토공-깨기" xfId="7107"/>
    <cellStyle name="_국수교수량_05.구조물공_02.토공_매천로 토공수량산출서(최종)_01 토공-깨기_01 토공-깨기_01 토공-깨기 2" xfId="28705"/>
    <cellStyle name="_국수교수량_05.구조물공_02.토공_매천로 토공수량산출서(최종)_01 토공-깨기_01 토공-깨기_01 토공-깨기_8.06 보도용 난간" xfId="7108"/>
    <cellStyle name="_국수교수량_05.구조물공_02.토공_매천로 토공수량산출서(최종)_01 토공-깨기_01 토공-깨기_01 토공-깨기_8.06 보도용 난간 2" xfId="28706"/>
    <cellStyle name="_국수교수량_05.구조물공_02.토공_매천로 토공수량산출서(최종)_01 토공-깨기_01 토공-깨기_8.06 보도용 난간" xfId="7109"/>
    <cellStyle name="_국수교수량_05.구조물공_02.토공_매천로 토공수량산출서(최종)_01 토공-깨기_01 토공-깨기_8.06 보도용 난간 2" xfId="28707"/>
    <cellStyle name="_국수교수량_05.구조물공_02.토공_매천로 토공수량산출서(최종)_01 토공-깨기_8.06 보도용 난간" xfId="7110"/>
    <cellStyle name="_국수교수량_05.구조물공_02.토공_매천로 토공수량산출서(최종)_01 토공-깨기_8.06 보도용 난간 2" xfId="28708"/>
    <cellStyle name="_국수교수량_05.구조물공_02.토공_매천로 토공수량산출서(최종)_8.06 보도용 난간" xfId="7111"/>
    <cellStyle name="_국수교수량_05.구조물공_02.토공_매천로 토공수량산출서(최종)_8.06 보도용 난간 2" xfId="28709"/>
    <cellStyle name="_국수교수량_05.구조물공_8.06 보도용 난간" xfId="7112"/>
    <cellStyle name="_국수교수량_05.구조물공_8.06 보도용 난간 2" xfId="28710"/>
    <cellStyle name="_국수교수량_05.구조물공_깨기수량" xfId="7113"/>
    <cellStyle name="_국수교수량_05.구조물공_깨기수량 2" xfId="28711"/>
    <cellStyle name="_국수교수량_05.구조물공_깨기수량_01 토공-깨기" xfId="7114"/>
    <cellStyle name="_국수교수량_05.구조물공_깨기수량_01 토공-깨기 2" xfId="28712"/>
    <cellStyle name="_국수교수량_05.구조물공_깨기수량_01 토공-깨기_01 토공-깨기" xfId="7115"/>
    <cellStyle name="_국수교수량_05.구조물공_깨기수량_01 토공-깨기_01 토공-깨기 2" xfId="28713"/>
    <cellStyle name="_국수교수량_05.구조물공_깨기수량_01 토공-깨기_01 토공-깨기_8.06 보도용 난간" xfId="7116"/>
    <cellStyle name="_국수교수량_05.구조물공_깨기수량_01 토공-깨기_01 토공-깨기_8.06 보도용 난간 2" xfId="28714"/>
    <cellStyle name="_국수교수량_05.구조물공_깨기수량_01 토공-깨기_8.06 보도용 난간" xfId="7117"/>
    <cellStyle name="_국수교수량_05.구조물공_깨기수량_01 토공-깨기_8.06 보도용 난간 2" xfId="28715"/>
    <cellStyle name="_국수교수량_05.구조물공_깨기수량_8.06 보도용 난간" xfId="7118"/>
    <cellStyle name="_국수교수량_05.구조물공_깨기수량_8.06 보도용 난간 2" xfId="28716"/>
    <cellStyle name="_국수교수량_05.구조물공_깨기수량_매천로 토공수량산출서(최종)" xfId="7119"/>
    <cellStyle name="_국수교수량_05.구조물공_깨기수량_매천로 토공수량산출서(최종) 2" xfId="28717"/>
    <cellStyle name="_국수교수량_05.구조물공_깨기수량_매천로 토공수량산출서(최종)_01 토공-깨기" xfId="7120"/>
    <cellStyle name="_국수교수량_05.구조물공_깨기수량_매천로 토공수량산출서(최종)_01 토공-깨기 2" xfId="28718"/>
    <cellStyle name="_국수교수량_05.구조물공_깨기수량_매천로 토공수량산출서(최종)_01 토공-깨기_01 토공-깨기" xfId="7121"/>
    <cellStyle name="_국수교수량_05.구조물공_깨기수량_매천로 토공수량산출서(최종)_01 토공-깨기_01 토공-깨기 2" xfId="28719"/>
    <cellStyle name="_국수교수량_05.구조물공_깨기수량_매천로 토공수량산출서(최종)_01 토공-깨기_01 토공-깨기_01 토공-깨기" xfId="7122"/>
    <cellStyle name="_국수교수량_05.구조물공_깨기수량_매천로 토공수량산출서(최종)_01 토공-깨기_01 토공-깨기_01 토공-깨기 2" xfId="28720"/>
    <cellStyle name="_국수교수량_05.구조물공_깨기수량_매천로 토공수량산출서(최종)_01 토공-깨기_01 토공-깨기_01 토공-깨기_8.06 보도용 난간" xfId="7123"/>
    <cellStyle name="_국수교수량_05.구조물공_깨기수량_매천로 토공수량산출서(최종)_01 토공-깨기_01 토공-깨기_01 토공-깨기_8.06 보도용 난간 2" xfId="28721"/>
    <cellStyle name="_국수교수량_05.구조물공_깨기수량_매천로 토공수량산출서(최종)_01 토공-깨기_01 토공-깨기_8.06 보도용 난간" xfId="7124"/>
    <cellStyle name="_국수교수량_05.구조물공_깨기수량_매천로 토공수량산출서(최종)_01 토공-깨기_01 토공-깨기_8.06 보도용 난간 2" xfId="28722"/>
    <cellStyle name="_국수교수량_05.구조물공_깨기수량_매천로 토공수량산출서(최종)_01 토공-깨기_8.06 보도용 난간" xfId="7125"/>
    <cellStyle name="_국수교수량_05.구조물공_깨기수량_매천로 토공수량산출서(최종)_01 토공-깨기_8.06 보도용 난간 2" xfId="28723"/>
    <cellStyle name="_국수교수량_05.구조물공_깨기수량_매천로 토공수량산출서(최종)_8.06 보도용 난간" xfId="7126"/>
    <cellStyle name="_국수교수량_05.구조물공_깨기수량_매천로 토공수량산출서(최종)_8.06 보도용 난간 2" xfId="28724"/>
    <cellStyle name="_국수교수량_05.구조물공_매천로 토공수량산출서(최종)" xfId="7127"/>
    <cellStyle name="_국수교수량_05.구조물공_매천로 토공수량산출서(최종) 2" xfId="28725"/>
    <cellStyle name="_국수교수량_05.구조물공_매천로 토공수량산출서(최종)_01 토공-깨기" xfId="7128"/>
    <cellStyle name="_국수교수량_05.구조물공_매천로 토공수량산출서(최종)_01 토공-깨기 2" xfId="28726"/>
    <cellStyle name="_국수교수량_05.구조물공_매천로 토공수량산출서(최종)_01 토공-깨기_01 토공-깨기" xfId="7129"/>
    <cellStyle name="_국수교수량_05.구조물공_매천로 토공수량산출서(최종)_01 토공-깨기_01 토공-깨기 2" xfId="28727"/>
    <cellStyle name="_국수교수량_05.구조물공_매천로 토공수량산출서(최종)_01 토공-깨기_01 토공-깨기_01 토공-깨기" xfId="7130"/>
    <cellStyle name="_국수교수량_05.구조물공_매천로 토공수량산출서(최종)_01 토공-깨기_01 토공-깨기_01 토공-깨기 2" xfId="28728"/>
    <cellStyle name="_국수교수량_05.구조물공_매천로 토공수량산출서(최종)_01 토공-깨기_01 토공-깨기_01 토공-깨기_8.06 보도용 난간" xfId="7131"/>
    <cellStyle name="_국수교수량_05.구조물공_매천로 토공수량산출서(최종)_01 토공-깨기_01 토공-깨기_01 토공-깨기_8.06 보도용 난간 2" xfId="28729"/>
    <cellStyle name="_국수교수량_05.구조물공_매천로 토공수량산출서(최종)_01 토공-깨기_01 토공-깨기_8.06 보도용 난간" xfId="7132"/>
    <cellStyle name="_국수교수량_05.구조물공_매천로 토공수량산출서(최종)_01 토공-깨기_01 토공-깨기_8.06 보도용 난간 2" xfId="28730"/>
    <cellStyle name="_국수교수량_05.구조물공_매천로 토공수량산출서(최종)_01 토공-깨기_8.06 보도용 난간" xfId="7133"/>
    <cellStyle name="_국수교수량_05.구조물공_매천로 토공수량산출서(최종)_01 토공-깨기_8.06 보도용 난간 2" xfId="28731"/>
    <cellStyle name="_국수교수량_05.구조물공_매천로 토공수량산출서(최종)_8.06 보도용 난간" xfId="7134"/>
    <cellStyle name="_국수교수량_05.구조물공_매천로 토공수량산출서(최종)_8.06 보도용 난간 2" xfId="28732"/>
    <cellStyle name="_국수교수량_06 맹암거" xfId="63"/>
    <cellStyle name="_국수교수량_07 집수정" xfId="64"/>
    <cellStyle name="_국수교수량_08.부대공" xfId="7135"/>
    <cellStyle name="_국수교수량_08.부대공 2" xfId="28733"/>
    <cellStyle name="_국수교수량_08.부대공_01 토공-깨기" xfId="7136"/>
    <cellStyle name="_국수교수량_08.부대공_01 토공-깨기 2" xfId="28734"/>
    <cellStyle name="_국수교수량_08.부대공_01 토공-깨기_01 토공-깨기" xfId="7137"/>
    <cellStyle name="_국수교수량_08.부대공_01 토공-깨기_01 토공-깨기 2" xfId="28735"/>
    <cellStyle name="_국수교수량_08.부대공_01 토공-깨기_01 토공-깨기_8.06 보도용 난간" xfId="7138"/>
    <cellStyle name="_국수교수량_08.부대공_01 토공-깨기_01 토공-깨기_8.06 보도용 난간 2" xfId="28736"/>
    <cellStyle name="_국수교수량_08.부대공_01 토공-깨기_8.06 보도용 난간" xfId="7139"/>
    <cellStyle name="_국수교수량_08.부대공_01 토공-깨기_8.06 보도용 난간 2" xfId="28737"/>
    <cellStyle name="_국수교수량_08.부대공_02.토공" xfId="7140"/>
    <cellStyle name="_국수교수량_08.부대공_02.토공 2" xfId="28738"/>
    <cellStyle name="_국수교수량_08.부대공_02.토공_01 토공-깨기" xfId="7141"/>
    <cellStyle name="_국수교수량_08.부대공_02.토공_01 토공-깨기 2" xfId="28739"/>
    <cellStyle name="_국수교수량_08.부대공_02.토공_01 토공-깨기_01 토공-깨기" xfId="7142"/>
    <cellStyle name="_국수교수량_08.부대공_02.토공_01 토공-깨기_01 토공-깨기 2" xfId="28740"/>
    <cellStyle name="_국수교수량_08.부대공_02.토공_01 토공-깨기_01 토공-깨기_8.06 보도용 난간" xfId="7143"/>
    <cellStyle name="_국수교수량_08.부대공_02.토공_01 토공-깨기_01 토공-깨기_8.06 보도용 난간 2" xfId="28741"/>
    <cellStyle name="_국수교수량_08.부대공_02.토공_01 토공-깨기_8.06 보도용 난간" xfId="7144"/>
    <cellStyle name="_국수교수량_08.부대공_02.토공_01 토공-깨기_8.06 보도용 난간 2" xfId="28742"/>
    <cellStyle name="_국수교수량_08.부대공_02.토공_8.06 보도용 난간" xfId="7145"/>
    <cellStyle name="_국수교수량_08.부대공_02.토공_8.06 보도용 난간 2" xfId="28743"/>
    <cellStyle name="_국수교수량_08.부대공_02.토공_매천로 토공수량산출서(최종)" xfId="7146"/>
    <cellStyle name="_국수교수량_08.부대공_02.토공_매천로 토공수량산출서(최종) 2" xfId="28744"/>
    <cellStyle name="_국수교수량_08.부대공_02.토공_매천로 토공수량산출서(최종)_01 토공-깨기" xfId="7147"/>
    <cellStyle name="_국수교수량_08.부대공_02.토공_매천로 토공수량산출서(최종)_01 토공-깨기 2" xfId="28745"/>
    <cellStyle name="_국수교수량_08.부대공_02.토공_매천로 토공수량산출서(최종)_01 토공-깨기_01 토공-깨기" xfId="7148"/>
    <cellStyle name="_국수교수량_08.부대공_02.토공_매천로 토공수량산출서(최종)_01 토공-깨기_01 토공-깨기 2" xfId="28746"/>
    <cellStyle name="_국수교수량_08.부대공_02.토공_매천로 토공수량산출서(최종)_01 토공-깨기_01 토공-깨기_01 토공-깨기" xfId="7149"/>
    <cellStyle name="_국수교수량_08.부대공_02.토공_매천로 토공수량산출서(최종)_01 토공-깨기_01 토공-깨기_01 토공-깨기 2" xfId="28747"/>
    <cellStyle name="_국수교수량_08.부대공_02.토공_매천로 토공수량산출서(최종)_01 토공-깨기_01 토공-깨기_01 토공-깨기_8.06 보도용 난간" xfId="7150"/>
    <cellStyle name="_국수교수량_08.부대공_02.토공_매천로 토공수량산출서(최종)_01 토공-깨기_01 토공-깨기_01 토공-깨기_8.06 보도용 난간 2" xfId="28748"/>
    <cellStyle name="_국수교수량_08.부대공_02.토공_매천로 토공수량산출서(최종)_01 토공-깨기_01 토공-깨기_8.06 보도용 난간" xfId="7151"/>
    <cellStyle name="_국수교수량_08.부대공_02.토공_매천로 토공수량산출서(최종)_01 토공-깨기_01 토공-깨기_8.06 보도용 난간 2" xfId="28749"/>
    <cellStyle name="_국수교수량_08.부대공_02.토공_매천로 토공수량산출서(최종)_01 토공-깨기_8.06 보도용 난간" xfId="7152"/>
    <cellStyle name="_국수교수량_08.부대공_02.토공_매천로 토공수량산출서(최종)_01 토공-깨기_8.06 보도용 난간 2" xfId="28750"/>
    <cellStyle name="_국수교수량_08.부대공_02.토공_매천로 토공수량산출서(최종)_8.06 보도용 난간" xfId="7153"/>
    <cellStyle name="_국수교수량_08.부대공_02.토공_매천로 토공수량산출서(최종)_8.06 보도용 난간 2" xfId="28751"/>
    <cellStyle name="_국수교수량_08.부대공_8.06 보도용 난간" xfId="7154"/>
    <cellStyle name="_국수교수량_08.부대공_8.06 보도용 난간 2" xfId="28752"/>
    <cellStyle name="_국수교수량_08.부대공_깨기수량" xfId="7155"/>
    <cellStyle name="_국수교수량_08.부대공_깨기수량 2" xfId="28753"/>
    <cellStyle name="_국수교수량_08.부대공_깨기수량_01 토공-깨기" xfId="7156"/>
    <cellStyle name="_국수교수량_08.부대공_깨기수량_01 토공-깨기 2" xfId="28754"/>
    <cellStyle name="_국수교수량_08.부대공_깨기수량_01 토공-깨기_01 토공-깨기" xfId="7157"/>
    <cellStyle name="_국수교수량_08.부대공_깨기수량_01 토공-깨기_01 토공-깨기 2" xfId="28755"/>
    <cellStyle name="_국수교수량_08.부대공_깨기수량_01 토공-깨기_01 토공-깨기_8.06 보도용 난간" xfId="7158"/>
    <cellStyle name="_국수교수량_08.부대공_깨기수량_01 토공-깨기_01 토공-깨기_8.06 보도용 난간 2" xfId="28756"/>
    <cellStyle name="_국수교수량_08.부대공_깨기수량_01 토공-깨기_8.06 보도용 난간" xfId="7159"/>
    <cellStyle name="_국수교수량_08.부대공_깨기수량_01 토공-깨기_8.06 보도용 난간 2" xfId="28757"/>
    <cellStyle name="_국수교수량_08.부대공_깨기수량_8.06 보도용 난간" xfId="7160"/>
    <cellStyle name="_국수교수량_08.부대공_깨기수량_8.06 보도용 난간 2" xfId="28758"/>
    <cellStyle name="_국수교수량_08.부대공_깨기수량_매천로 토공수량산출서(최종)" xfId="7161"/>
    <cellStyle name="_국수교수량_08.부대공_깨기수량_매천로 토공수량산출서(최종) 2" xfId="28759"/>
    <cellStyle name="_국수교수량_08.부대공_깨기수량_매천로 토공수량산출서(최종)_01 토공-깨기" xfId="7162"/>
    <cellStyle name="_국수교수량_08.부대공_깨기수량_매천로 토공수량산출서(최종)_01 토공-깨기 2" xfId="28760"/>
    <cellStyle name="_국수교수량_08.부대공_깨기수량_매천로 토공수량산출서(최종)_01 토공-깨기_01 토공-깨기" xfId="7163"/>
    <cellStyle name="_국수교수량_08.부대공_깨기수량_매천로 토공수량산출서(최종)_01 토공-깨기_01 토공-깨기 2" xfId="28761"/>
    <cellStyle name="_국수교수량_08.부대공_깨기수량_매천로 토공수량산출서(최종)_01 토공-깨기_01 토공-깨기_01 토공-깨기" xfId="7164"/>
    <cellStyle name="_국수교수량_08.부대공_깨기수량_매천로 토공수량산출서(최종)_01 토공-깨기_01 토공-깨기_01 토공-깨기 2" xfId="28762"/>
    <cellStyle name="_국수교수량_08.부대공_깨기수량_매천로 토공수량산출서(최종)_01 토공-깨기_01 토공-깨기_01 토공-깨기_8.06 보도용 난간" xfId="7165"/>
    <cellStyle name="_국수교수량_08.부대공_깨기수량_매천로 토공수량산출서(최종)_01 토공-깨기_01 토공-깨기_01 토공-깨기_8.06 보도용 난간 2" xfId="28763"/>
    <cellStyle name="_국수교수량_08.부대공_깨기수량_매천로 토공수량산출서(최종)_01 토공-깨기_01 토공-깨기_8.06 보도용 난간" xfId="7166"/>
    <cellStyle name="_국수교수량_08.부대공_깨기수량_매천로 토공수량산출서(최종)_01 토공-깨기_01 토공-깨기_8.06 보도용 난간 2" xfId="28764"/>
    <cellStyle name="_국수교수량_08.부대공_깨기수량_매천로 토공수량산출서(최종)_01 토공-깨기_8.06 보도용 난간" xfId="7167"/>
    <cellStyle name="_국수교수량_08.부대공_깨기수량_매천로 토공수량산출서(최종)_01 토공-깨기_8.06 보도용 난간 2" xfId="28765"/>
    <cellStyle name="_국수교수량_08.부대공_깨기수량_매천로 토공수량산출서(최종)_8.06 보도용 난간" xfId="7168"/>
    <cellStyle name="_국수교수량_08.부대공_깨기수량_매천로 토공수량산출서(최종)_8.06 보도용 난간 2" xfId="28766"/>
    <cellStyle name="_국수교수량_08.부대공_매천로 토공수량산출서(최종)" xfId="7169"/>
    <cellStyle name="_국수교수량_08.부대공_매천로 토공수량산출서(최종) 2" xfId="28767"/>
    <cellStyle name="_국수교수량_08.부대공_매천로 토공수량산출서(최종)_01 토공-깨기" xfId="7170"/>
    <cellStyle name="_국수교수량_08.부대공_매천로 토공수량산출서(최종)_01 토공-깨기 2" xfId="28768"/>
    <cellStyle name="_국수교수량_08.부대공_매천로 토공수량산출서(최종)_01 토공-깨기_01 토공-깨기" xfId="7171"/>
    <cellStyle name="_국수교수량_08.부대공_매천로 토공수량산출서(최종)_01 토공-깨기_01 토공-깨기 2" xfId="28769"/>
    <cellStyle name="_국수교수량_08.부대공_매천로 토공수량산출서(최종)_01 토공-깨기_01 토공-깨기_01 토공-깨기" xfId="7172"/>
    <cellStyle name="_국수교수량_08.부대공_매천로 토공수량산출서(최종)_01 토공-깨기_01 토공-깨기_01 토공-깨기 2" xfId="28770"/>
    <cellStyle name="_국수교수량_08.부대공_매천로 토공수량산출서(최종)_01 토공-깨기_01 토공-깨기_01 토공-깨기_8.06 보도용 난간" xfId="7173"/>
    <cellStyle name="_국수교수량_08.부대공_매천로 토공수량산출서(최종)_01 토공-깨기_01 토공-깨기_01 토공-깨기_8.06 보도용 난간 2" xfId="28771"/>
    <cellStyle name="_국수교수량_08.부대공_매천로 토공수량산출서(최종)_01 토공-깨기_01 토공-깨기_8.06 보도용 난간" xfId="7174"/>
    <cellStyle name="_국수교수량_08.부대공_매천로 토공수량산출서(최종)_01 토공-깨기_01 토공-깨기_8.06 보도용 난간 2" xfId="28772"/>
    <cellStyle name="_국수교수량_08.부대공_매천로 토공수량산출서(최종)_01 토공-깨기_8.06 보도용 난간" xfId="7175"/>
    <cellStyle name="_국수교수량_08.부대공_매천로 토공수량산출서(최종)_01 토공-깨기_8.06 보도용 난간 2" xfId="28773"/>
    <cellStyle name="_국수교수량_08.부대공_매천로 토공수량산출서(최종)_8.06 보도용 난간" xfId="7176"/>
    <cellStyle name="_국수교수량_08.부대공_매천로 토공수량산출서(최종)_8.06 보도용 난간 2" xfId="28774"/>
    <cellStyle name="_국수교수량_10 맹암거" xfId="65"/>
    <cellStyle name="_국수교수량_12.토공" xfId="7177"/>
    <cellStyle name="_국수교수량_12.토공 2" xfId="28775"/>
    <cellStyle name="_국수교수량_2.배수공" xfId="7178"/>
    <cellStyle name="_국수교수량_2.배수공 2" xfId="28776"/>
    <cellStyle name="_국수교수량_2.배수공_1평촌마을" xfId="7179"/>
    <cellStyle name="_국수교수량_2.배수공_1평촌마을 2" xfId="28777"/>
    <cellStyle name="_국수교수량_2.배수공_1평촌마을_산출근거(관산초옹벽및스텐드공사3)" xfId="7180"/>
    <cellStyle name="_국수교수량_2.배수공_1평촌마을_산출근거(관산초옹벽및스텐드공사3) 2" xfId="28778"/>
    <cellStyle name="_국수교수량_2.배수공_1평촌마을_산출근거(관산초옹벽및스텐드공사3)_2" xfId="7181"/>
    <cellStyle name="_국수교수량_2.배수공_1평촌마을_산출근거(관산초옹벽및스텐드공사3)_2 2" xfId="28779"/>
    <cellStyle name="_국수교수량_2.배수공_1평촌마을_산출근거(관산초옹벽및스텐드공사3)_설계내역서(시흥7교등2개교)" xfId="7182"/>
    <cellStyle name="_국수교수량_2.배수공_1평촌마을_산출근거(관산초옹벽및스텐드공사3)_설계내역서(시흥7교등2개교) 2" xfId="28780"/>
    <cellStyle name="_국수교수량_2.배수공_1평촌마을_산출근거(관산초옹벽및스텐드공사3)_여주설계(6.4)" xfId="7183"/>
    <cellStyle name="_국수교수량_2.배수공_1평촌마을_산출근거(관산초옹벽및스텐드공사3)_여주설계(6.4) 2" xfId="28781"/>
    <cellStyle name="_국수교수량_2.배수공_1평촌마을_산출근거(관산초옹벽및스텐드공사3)_해봉길_자전거도로" xfId="7184"/>
    <cellStyle name="_국수교수량_2.배수공_1평촌마을_산출근거(관산초옹벽및스텐드공사3)_해봉길_자전거도로 2" xfId="28782"/>
    <cellStyle name="_국수교수량_2.배수공_배수로" xfId="7185"/>
    <cellStyle name="_국수교수량_2.배수공_배수로 2" xfId="28783"/>
    <cellStyle name="_국수교수량_2.배수공_배수로_산출근거(관산초옹벽및스텐드공사3)" xfId="7186"/>
    <cellStyle name="_국수교수량_2.배수공_배수로_산출근거(관산초옹벽및스텐드공사3) 2" xfId="28784"/>
    <cellStyle name="_국수교수량_2.배수공_배수로_산출근거(관산초옹벽및스텐드공사3)_2" xfId="7187"/>
    <cellStyle name="_국수교수량_2.배수공_배수로_산출근거(관산초옹벽및스텐드공사3)_2 2" xfId="28785"/>
    <cellStyle name="_국수교수량_2.배수공_배수로_산출근거(관산초옹벽및스텐드공사3)_설계내역서(시흥7교등2개교)" xfId="7188"/>
    <cellStyle name="_국수교수량_2.배수공_배수로_산출근거(관산초옹벽및스텐드공사3)_설계내역서(시흥7교등2개교) 2" xfId="28786"/>
    <cellStyle name="_국수교수량_2.배수공_배수로_산출근거(관산초옹벽및스텐드공사3)_여주설계(6.4)" xfId="7189"/>
    <cellStyle name="_국수교수량_2.배수공_배수로_산출근거(관산초옹벽및스텐드공사3)_여주설계(6.4) 2" xfId="28787"/>
    <cellStyle name="_국수교수량_2.배수공_배수로_산출근거(관산초옹벽및스텐드공사3)_해봉길_자전거도로" xfId="7190"/>
    <cellStyle name="_국수교수량_2.배수공_배수로_산출근거(관산초옹벽및스텐드공사3)_해봉길_자전거도로 2" xfId="28788"/>
    <cellStyle name="_국수교수량_2.배수공_산출근거(관산초옹벽및스텐드공사3)" xfId="7191"/>
    <cellStyle name="_국수교수량_2.배수공_산출근거(관산초옹벽및스텐드공사3) 2" xfId="28789"/>
    <cellStyle name="_국수교수량_2.배수공_산출근거(관산초옹벽및스텐드공사3)_2" xfId="7192"/>
    <cellStyle name="_국수교수량_2.배수공_산출근거(관산초옹벽및스텐드공사3)_2 2" xfId="28790"/>
    <cellStyle name="_국수교수량_2.배수공_산출근거(관산초옹벽및스텐드공사3)_설계내역서(시흥7교등2개교)" xfId="7193"/>
    <cellStyle name="_국수교수량_2.배수공_산출근거(관산초옹벽및스텐드공사3)_설계내역서(시흥7교등2개교) 2" xfId="28791"/>
    <cellStyle name="_국수교수량_2.배수공_산출근거(관산초옹벽및스텐드공사3)_여주설계(6.4)" xfId="7194"/>
    <cellStyle name="_국수교수량_2.배수공_산출근거(관산초옹벽및스텐드공사3)_여주설계(6.4) 2" xfId="28792"/>
    <cellStyle name="_국수교수량_2.배수공_산출근거(관산초옹벽및스텐드공사3)_해봉길_자전거도로" xfId="7195"/>
    <cellStyle name="_국수교수량_2.배수공_산출근거(관산초옹벽및스텐드공사3)_해봉길_자전거도로 2" xfId="28793"/>
    <cellStyle name="_국수교수량_2.배수공_수량산출" xfId="7196"/>
    <cellStyle name="_국수교수량_2.배수공_수량산출 2" xfId="28794"/>
    <cellStyle name="_국수교수량_2.배수공_수량산출_산출근거(관산초옹벽및스텐드공사3)" xfId="7197"/>
    <cellStyle name="_국수교수량_2.배수공_수량산출_산출근거(관산초옹벽및스텐드공사3) 2" xfId="28795"/>
    <cellStyle name="_국수교수량_2.배수공_수량산출_산출근거(관산초옹벽및스텐드공사3)_2" xfId="7198"/>
    <cellStyle name="_국수교수량_2.배수공_수량산출_산출근거(관산초옹벽및스텐드공사3)_2 2" xfId="28796"/>
    <cellStyle name="_국수교수량_2.배수공_수량산출_산출근거(관산초옹벽및스텐드공사3)_설계내역서(시흥7교등2개교)" xfId="7199"/>
    <cellStyle name="_국수교수량_2.배수공_수량산출_산출근거(관산초옹벽및스텐드공사3)_설계내역서(시흥7교등2개교) 2" xfId="28797"/>
    <cellStyle name="_국수교수량_2.배수공_수량산출_산출근거(관산초옹벽및스텐드공사3)_여주설계(6.4)" xfId="7200"/>
    <cellStyle name="_국수교수량_2.배수공_수량산출_산출근거(관산초옹벽및스텐드공사3)_여주설계(6.4) 2" xfId="28798"/>
    <cellStyle name="_국수교수량_2.배수공_수량산출_산출근거(관산초옹벽및스텐드공사3)_해봉길_자전거도로" xfId="7201"/>
    <cellStyle name="_국수교수량_2.배수공_수량산출_산출근거(관산초옹벽및스텐드공사3)_해봉길_자전거도로 2" xfId="28799"/>
    <cellStyle name="_국수교수량_2.토1공" xfId="7202"/>
    <cellStyle name="_국수교수량_2.토1공 2" xfId="28800"/>
    <cellStyle name="_국수교수량_2.토공" xfId="7203"/>
    <cellStyle name="_국수교수량_2.토공 2" xfId="28801"/>
    <cellStyle name="_국수교수량_8.06 보도용 난간" xfId="7204"/>
    <cellStyle name="_국수교수량_8.06 보도용 난간 2" xfId="28802"/>
    <cellStyle name="_국수교수량_공안교수량" xfId="7205"/>
    <cellStyle name="_국수교수량_공안교수량 2" xfId="28803"/>
    <cellStyle name="_국수교수량_공안교수량_곤양1교수량" xfId="7206"/>
    <cellStyle name="_국수교수량_공안교수량_곤양1교수량 2" xfId="28804"/>
    <cellStyle name="_국수교수량_공안교수량_곤양1교수량(최종본)" xfId="7207"/>
    <cellStyle name="_국수교수량_공안교수량_곤양1교수량(최종본) 2" xfId="28805"/>
    <cellStyle name="_국수교수량_공안교수량_곤양1교수량(최종본)_궁말천(NO15+40.000)-3련암거(브라켓O)" xfId="7208"/>
    <cellStyle name="_국수교수량_공안교수량_곤양1교수량(최종본)_궁말천(NO15+40.000)-3련암거(브라켓O) 2" xfId="28806"/>
    <cellStyle name="_국수교수량_공안교수량_곤양1교수량(최종본)_궁말천(NO15+40.000)-3련암거(브라켓O)_산출근거(관산초옹벽및스텐드공사3)" xfId="7209"/>
    <cellStyle name="_국수교수량_공안교수량_곤양1교수량(최종본)_궁말천(NO15+40.000)-3련암거(브라켓O)_산출근거(관산초옹벽및스텐드공사3) 2" xfId="28807"/>
    <cellStyle name="_국수교수량_공안교수량_곤양1교수량(최종본)_궁말천(NO15+40.000)-3련암거(브라켓O)_산출근거(관산초옹벽및스텐드공사3)_2" xfId="7210"/>
    <cellStyle name="_국수교수량_공안교수량_곤양1교수량(최종본)_궁말천(NO15+40.000)-3련암거(브라켓O)_산출근거(관산초옹벽및스텐드공사3)_2 2" xfId="28808"/>
    <cellStyle name="_국수교수량_공안교수량_곤양1교수량(최종본)_궁말천(NO15+40.000)-3련암거(브라켓O)_산출근거(관산초옹벽및스텐드공사3)_설계내역서(시흥7교등2개교)" xfId="7211"/>
    <cellStyle name="_국수교수량_공안교수량_곤양1교수량(최종본)_궁말천(NO15+40.000)-3련암거(브라켓O)_산출근거(관산초옹벽및스텐드공사3)_설계내역서(시흥7교등2개교) 2" xfId="28809"/>
    <cellStyle name="_국수교수량_공안교수량_곤양1교수량(최종본)_궁말천(NO15+40.000)-3련암거(브라켓O)_산출근거(관산초옹벽및스텐드공사3)_여주설계(6.4)" xfId="7212"/>
    <cellStyle name="_국수교수량_공안교수량_곤양1교수량(최종본)_궁말천(NO15+40.000)-3련암거(브라켓O)_산출근거(관산초옹벽및스텐드공사3)_여주설계(6.4) 2" xfId="28810"/>
    <cellStyle name="_국수교수량_공안교수량_곤양1교수량(최종본)_궁말천(NO15+40.000)-3련암거(브라켓O)_산출근거(관산초옹벽및스텐드공사3)_해봉길_자전거도로" xfId="7213"/>
    <cellStyle name="_국수교수량_공안교수량_곤양1교수량(최종본)_궁말천(NO15+40.000)-3련암거(브라켓O)_산출근거(관산초옹벽및스텐드공사3)_해봉길_자전거도로 2" xfId="28811"/>
    <cellStyle name="_국수교수량_공안교수량_곤양1교수량(최종본)_산출근거(관산초옹벽및스텐드공사3)" xfId="7214"/>
    <cellStyle name="_국수교수량_공안교수량_곤양1교수량(최종본)_산출근거(관산초옹벽및스텐드공사3) 2" xfId="28812"/>
    <cellStyle name="_국수교수량_공안교수량_곤양1교수량(최종본)_산출근거(관산초옹벽및스텐드공사3)_2" xfId="7215"/>
    <cellStyle name="_국수교수량_공안교수량_곤양1교수량(최종본)_산출근거(관산초옹벽및스텐드공사3)_2 2" xfId="28813"/>
    <cellStyle name="_국수교수량_공안교수량_곤양1교수량(최종본)_산출근거(관산초옹벽및스텐드공사3)_설계내역서(시흥7교등2개교)" xfId="7216"/>
    <cellStyle name="_국수교수량_공안교수량_곤양1교수량(최종본)_산출근거(관산초옹벽및스텐드공사3)_설계내역서(시흥7교등2개교) 2" xfId="28814"/>
    <cellStyle name="_국수교수량_공안교수량_곤양1교수량(최종본)_산출근거(관산초옹벽및스텐드공사3)_여주설계(6.4)" xfId="7217"/>
    <cellStyle name="_국수교수량_공안교수량_곤양1교수량(최종본)_산출근거(관산초옹벽및스텐드공사3)_여주설계(6.4) 2" xfId="28815"/>
    <cellStyle name="_국수교수량_공안교수량_곤양1교수량(최종본)_산출근거(관산초옹벽및스텐드공사3)_해봉길_자전거도로" xfId="7218"/>
    <cellStyle name="_국수교수량_공안교수량_곤양1교수량(최종본)_산출근거(관산초옹벽및스텐드공사3)_해봉길_자전거도로 2" xfId="28816"/>
    <cellStyle name="_국수교수량_공안교수량_곤양1교수량(최종본)_유골소천(NO05+00.000)-2련암거(브라켓X)" xfId="7219"/>
    <cellStyle name="_국수교수량_공안교수량_곤양1교수량(최종본)_유골소천(NO05+00.000)-2련암거(브라켓X) 2" xfId="28817"/>
    <cellStyle name="_국수교수량_공안교수량_곤양1교수량(최종본)_유골소천(NO05+00.000)-2련암거(브라켓X)_산출근거(관산초옹벽및스텐드공사3)" xfId="7220"/>
    <cellStyle name="_국수교수량_공안교수량_곤양1교수량(최종본)_유골소천(NO05+00.000)-2련암거(브라켓X)_산출근거(관산초옹벽및스텐드공사3) 2" xfId="28818"/>
    <cellStyle name="_국수교수량_공안교수량_곤양1교수량(최종본)_유골소천(NO05+00.000)-2련암거(브라켓X)_산출근거(관산초옹벽및스텐드공사3)_2" xfId="7221"/>
    <cellStyle name="_국수교수량_공안교수량_곤양1교수량(최종본)_유골소천(NO05+00.000)-2련암거(브라켓X)_산출근거(관산초옹벽및스텐드공사3)_2 2" xfId="28819"/>
    <cellStyle name="_국수교수량_공안교수량_곤양1교수량(최종본)_유골소천(NO05+00.000)-2련암거(브라켓X)_산출근거(관산초옹벽및스텐드공사3)_설계내역서(시흥7교등2개교)" xfId="7222"/>
    <cellStyle name="_국수교수량_공안교수량_곤양1교수량(최종본)_유골소천(NO05+00.000)-2련암거(브라켓X)_산출근거(관산초옹벽및스텐드공사3)_설계내역서(시흥7교등2개교) 2" xfId="28820"/>
    <cellStyle name="_국수교수량_공안교수량_곤양1교수량(최종본)_유골소천(NO05+00.000)-2련암거(브라켓X)_산출근거(관산초옹벽및스텐드공사3)_여주설계(6.4)" xfId="7223"/>
    <cellStyle name="_국수교수량_공안교수량_곤양1교수량(최종본)_유골소천(NO05+00.000)-2련암거(브라켓X)_산출근거(관산초옹벽및스텐드공사3)_여주설계(6.4) 2" xfId="28821"/>
    <cellStyle name="_국수교수량_공안교수량_곤양1교수량(최종본)_유골소천(NO05+00.000)-2련암거(브라켓X)_산출근거(관산초옹벽및스텐드공사3)_해봉길_자전거도로" xfId="7224"/>
    <cellStyle name="_국수교수량_공안교수량_곤양1교수량(최종본)_유골소천(NO05+00.000)-2련암거(브라켓X)_산출근거(관산초옹벽및스텐드공사3)_해봉길_자전거도로 2" xfId="28822"/>
    <cellStyle name="_국수교수량_공안교수량_곤양1교수량_궁말천(NO15+40.000)-3련암거(브라켓O)" xfId="7225"/>
    <cellStyle name="_국수교수량_공안교수량_곤양1교수량_궁말천(NO15+40.000)-3련암거(브라켓O) 2" xfId="28823"/>
    <cellStyle name="_국수교수량_공안교수량_곤양1교수량_궁말천(NO15+40.000)-3련암거(브라켓O)_산출근거(관산초옹벽및스텐드공사3)" xfId="7226"/>
    <cellStyle name="_국수교수량_공안교수량_곤양1교수량_궁말천(NO15+40.000)-3련암거(브라켓O)_산출근거(관산초옹벽및스텐드공사3) 2" xfId="28824"/>
    <cellStyle name="_국수교수량_공안교수량_곤양1교수량_궁말천(NO15+40.000)-3련암거(브라켓O)_산출근거(관산초옹벽및스텐드공사3)_2" xfId="7227"/>
    <cellStyle name="_국수교수량_공안교수량_곤양1교수량_궁말천(NO15+40.000)-3련암거(브라켓O)_산출근거(관산초옹벽및스텐드공사3)_2 2" xfId="28825"/>
    <cellStyle name="_국수교수량_공안교수량_곤양1교수량_궁말천(NO15+40.000)-3련암거(브라켓O)_산출근거(관산초옹벽및스텐드공사3)_설계내역서(시흥7교등2개교)" xfId="7228"/>
    <cellStyle name="_국수교수량_공안교수량_곤양1교수량_궁말천(NO15+40.000)-3련암거(브라켓O)_산출근거(관산초옹벽및스텐드공사3)_설계내역서(시흥7교등2개교) 2" xfId="28826"/>
    <cellStyle name="_국수교수량_공안교수량_곤양1교수량_궁말천(NO15+40.000)-3련암거(브라켓O)_산출근거(관산초옹벽및스텐드공사3)_여주설계(6.4)" xfId="7229"/>
    <cellStyle name="_국수교수량_공안교수량_곤양1교수량_궁말천(NO15+40.000)-3련암거(브라켓O)_산출근거(관산초옹벽및스텐드공사3)_여주설계(6.4) 2" xfId="28827"/>
    <cellStyle name="_국수교수량_공안교수량_곤양1교수량_궁말천(NO15+40.000)-3련암거(브라켓O)_산출근거(관산초옹벽및스텐드공사3)_해봉길_자전거도로" xfId="7230"/>
    <cellStyle name="_국수교수량_공안교수량_곤양1교수량_궁말천(NO15+40.000)-3련암거(브라켓O)_산출근거(관산초옹벽및스텐드공사3)_해봉길_자전거도로 2" xfId="28828"/>
    <cellStyle name="_국수교수량_공안교수량_곤양1교수량_산출근거(관산초옹벽및스텐드공사3)" xfId="7231"/>
    <cellStyle name="_국수교수량_공안교수량_곤양1교수량_산출근거(관산초옹벽및스텐드공사3) 2" xfId="28829"/>
    <cellStyle name="_국수교수량_공안교수량_곤양1교수량_산출근거(관산초옹벽및스텐드공사3)_2" xfId="7232"/>
    <cellStyle name="_국수교수량_공안교수량_곤양1교수량_산출근거(관산초옹벽및스텐드공사3)_2 2" xfId="28830"/>
    <cellStyle name="_국수교수량_공안교수량_곤양1교수량_산출근거(관산초옹벽및스텐드공사3)_설계내역서(시흥7교등2개교)" xfId="7233"/>
    <cellStyle name="_국수교수량_공안교수량_곤양1교수량_산출근거(관산초옹벽및스텐드공사3)_설계내역서(시흥7교등2개교) 2" xfId="28831"/>
    <cellStyle name="_국수교수량_공안교수량_곤양1교수량_산출근거(관산초옹벽및스텐드공사3)_여주설계(6.4)" xfId="7234"/>
    <cellStyle name="_국수교수량_공안교수량_곤양1교수량_산출근거(관산초옹벽및스텐드공사3)_여주설계(6.4) 2" xfId="28832"/>
    <cellStyle name="_국수교수량_공안교수량_곤양1교수량_산출근거(관산초옹벽및스텐드공사3)_해봉길_자전거도로" xfId="7235"/>
    <cellStyle name="_국수교수량_공안교수량_곤양1교수량_산출근거(관산초옹벽및스텐드공사3)_해봉길_자전거도로 2" xfId="28833"/>
    <cellStyle name="_국수교수량_공안교수량_곤양1교수량_유골소천(NO05+00.000)-2련암거(브라켓X)" xfId="7236"/>
    <cellStyle name="_국수교수량_공안교수량_곤양1교수량_유골소천(NO05+00.000)-2련암거(브라켓X) 2" xfId="28834"/>
    <cellStyle name="_국수교수량_공안교수량_곤양1교수량_유골소천(NO05+00.000)-2련암거(브라켓X)_산출근거(관산초옹벽및스텐드공사3)" xfId="7237"/>
    <cellStyle name="_국수교수량_공안교수량_곤양1교수량_유골소천(NO05+00.000)-2련암거(브라켓X)_산출근거(관산초옹벽및스텐드공사3) 2" xfId="28835"/>
    <cellStyle name="_국수교수량_공안교수량_곤양1교수량_유골소천(NO05+00.000)-2련암거(브라켓X)_산출근거(관산초옹벽및스텐드공사3)_2" xfId="7238"/>
    <cellStyle name="_국수교수량_공안교수량_곤양1교수량_유골소천(NO05+00.000)-2련암거(브라켓X)_산출근거(관산초옹벽및스텐드공사3)_2 2" xfId="28836"/>
    <cellStyle name="_국수교수량_공안교수량_곤양1교수량_유골소천(NO05+00.000)-2련암거(브라켓X)_산출근거(관산초옹벽및스텐드공사3)_설계내역서(시흥7교등2개교)" xfId="7239"/>
    <cellStyle name="_국수교수량_공안교수량_곤양1교수량_유골소천(NO05+00.000)-2련암거(브라켓X)_산출근거(관산초옹벽및스텐드공사3)_설계내역서(시흥7교등2개교) 2" xfId="28837"/>
    <cellStyle name="_국수교수량_공안교수량_곤양1교수량_유골소천(NO05+00.000)-2련암거(브라켓X)_산출근거(관산초옹벽및스텐드공사3)_여주설계(6.4)" xfId="7240"/>
    <cellStyle name="_국수교수량_공안교수량_곤양1교수량_유골소천(NO05+00.000)-2련암거(브라켓X)_산출근거(관산초옹벽및스텐드공사3)_여주설계(6.4) 2" xfId="28838"/>
    <cellStyle name="_국수교수량_공안교수량_곤양1교수량_유골소천(NO05+00.000)-2련암거(브라켓X)_산출근거(관산초옹벽및스텐드공사3)_해봉길_자전거도로" xfId="7241"/>
    <cellStyle name="_국수교수량_공안교수량_곤양1교수량_유골소천(NO05+00.000)-2련암거(브라켓X)_산출근거(관산초옹벽및스텐드공사3)_해봉길_자전거도로 2" xfId="28839"/>
    <cellStyle name="_국수교수량_공안교수량_궁말천(NO15+40.000)-3련암거(브라켓O)" xfId="7242"/>
    <cellStyle name="_국수교수량_공안교수량_궁말천(NO15+40.000)-3련암거(브라켓O) 2" xfId="28840"/>
    <cellStyle name="_국수교수량_공안교수량_궁말천(NO15+40.000)-3련암거(브라켓O)_산출근거(관산초옹벽및스텐드공사3)" xfId="7243"/>
    <cellStyle name="_국수교수량_공안교수량_궁말천(NO15+40.000)-3련암거(브라켓O)_산출근거(관산초옹벽및스텐드공사3) 2" xfId="28841"/>
    <cellStyle name="_국수교수량_공안교수량_궁말천(NO15+40.000)-3련암거(브라켓O)_산출근거(관산초옹벽및스텐드공사3)_2" xfId="7244"/>
    <cellStyle name="_국수교수량_공안교수량_궁말천(NO15+40.000)-3련암거(브라켓O)_산출근거(관산초옹벽및스텐드공사3)_2 2" xfId="28842"/>
    <cellStyle name="_국수교수량_공안교수량_궁말천(NO15+40.000)-3련암거(브라켓O)_산출근거(관산초옹벽및스텐드공사3)_설계내역서(시흥7교등2개교)" xfId="7245"/>
    <cellStyle name="_국수교수량_공안교수량_궁말천(NO15+40.000)-3련암거(브라켓O)_산출근거(관산초옹벽및스텐드공사3)_설계내역서(시흥7교등2개교) 2" xfId="28843"/>
    <cellStyle name="_국수교수량_공안교수량_궁말천(NO15+40.000)-3련암거(브라켓O)_산출근거(관산초옹벽및스텐드공사3)_여주설계(6.4)" xfId="7246"/>
    <cellStyle name="_국수교수량_공안교수량_궁말천(NO15+40.000)-3련암거(브라켓O)_산출근거(관산초옹벽및스텐드공사3)_여주설계(6.4) 2" xfId="28844"/>
    <cellStyle name="_국수교수량_공안교수량_궁말천(NO15+40.000)-3련암거(브라켓O)_산출근거(관산초옹벽및스텐드공사3)_해봉길_자전거도로" xfId="7247"/>
    <cellStyle name="_국수교수량_공안교수량_궁말천(NO15+40.000)-3련암거(브라켓O)_산출근거(관산초옹벽및스텐드공사3)_해봉길_자전거도로 2" xfId="28845"/>
    <cellStyle name="_국수교수량_공안교수량_금포교수량" xfId="7248"/>
    <cellStyle name="_국수교수량_공안교수량_금포교수량 2" xfId="28846"/>
    <cellStyle name="_국수교수량_공안교수량_금포교수량(최종본)" xfId="7249"/>
    <cellStyle name="_국수교수량_공안교수량_금포교수량(최종본) 2" xfId="28847"/>
    <cellStyle name="_국수교수량_공안교수량_금포교수량(최종본)_궁말천(NO15+40.000)-3련암거(브라켓O)" xfId="7250"/>
    <cellStyle name="_국수교수량_공안교수량_금포교수량(최종본)_궁말천(NO15+40.000)-3련암거(브라켓O) 2" xfId="28848"/>
    <cellStyle name="_국수교수량_공안교수량_금포교수량(최종본)_궁말천(NO15+40.000)-3련암거(브라켓O)_산출근거(관산초옹벽및스텐드공사3)" xfId="7251"/>
    <cellStyle name="_국수교수량_공안교수량_금포교수량(최종본)_궁말천(NO15+40.000)-3련암거(브라켓O)_산출근거(관산초옹벽및스텐드공사3) 2" xfId="28849"/>
    <cellStyle name="_국수교수량_공안교수량_금포교수량(최종본)_궁말천(NO15+40.000)-3련암거(브라켓O)_산출근거(관산초옹벽및스텐드공사3)_2" xfId="7252"/>
    <cellStyle name="_국수교수량_공안교수량_금포교수량(최종본)_궁말천(NO15+40.000)-3련암거(브라켓O)_산출근거(관산초옹벽및스텐드공사3)_2 2" xfId="28850"/>
    <cellStyle name="_국수교수량_공안교수량_금포교수량(최종본)_궁말천(NO15+40.000)-3련암거(브라켓O)_산출근거(관산초옹벽및스텐드공사3)_설계내역서(시흥7교등2개교)" xfId="7253"/>
    <cellStyle name="_국수교수량_공안교수량_금포교수량(최종본)_궁말천(NO15+40.000)-3련암거(브라켓O)_산출근거(관산초옹벽및스텐드공사3)_설계내역서(시흥7교등2개교) 2" xfId="28851"/>
    <cellStyle name="_국수교수량_공안교수량_금포교수량(최종본)_궁말천(NO15+40.000)-3련암거(브라켓O)_산출근거(관산초옹벽및스텐드공사3)_여주설계(6.4)" xfId="7254"/>
    <cellStyle name="_국수교수량_공안교수량_금포교수량(최종본)_궁말천(NO15+40.000)-3련암거(브라켓O)_산출근거(관산초옹벽및스텐드공사3)_여주설계(6.4) 2" xfId="28852"/>
    <cellStyle name="_국수교수량_공안교수량_금포교수량(최종본)_궁말천(NO15+40.000)-3련암거(브라켓O)_산출근거(관산초옹벽및스텐드공사3)_해봉길_자전거도로" xfId="7255"/>
    <cellStyle name="_국수교수량_공안교수량_금포교수량(최종본)_궁말천(NO15+40.000)-3련암거(브라켓O)_산출근거(관산초옹벽및스텐드공사3)_해봉길_자전거도로 2" xfId="28853"/>
    <cellStyle name="_국수교수량_공안교수량_금포교수량(최종본)_산출근거(관산초옹벽및스텐드공사3)" xfId="7256"/>
    <cellStyle name="_국수교수량_공안교수량_금포교수량(최종본)_산출근거(관산초옹벽및스텐드공사3) 2" xfId="28854"/>
    <cellStyle name="_국수교수량_공안교수량_금포교수량(최종본)_산출근거(관산초옹벽및스텐드공사3)_2" xfId="7257"/>
    <cellStyle name="_국수교수량_공안교수량_금포교수량(최종본)_산출근거(관산초옹벽및스텐드공사3)_2 2" xfId="28855"/>
    <cellStyle name="_국수교수량_공안교수량_금포교수량(최종본)_산출근거(관산초옹벽및스텐드공사3)_설계내역서(시흥7교등2개교)" xfId="7258"/>
    <cellStyle name="_국수교수량_공안교수량_금포교수량(최종본)_산출근거(관산초옹벽및스텐드공사3)_설계내역서(시흥7교등2개교) 2" xfId="28856"/>
    <cellStyle name="_국수교수량_공안교수량_금포교수량(최종본)_산출근거(관산초옹벽및스텐드공사3)_여주설계(6.4)" xfId="7259"/>
    <cellStyle name="_국수교수량_공안교수량_금포교수량(최종본)_산출근거(관산초옹벽및스텐드공사3)_여주설계(6.4) 2" xfId="28857"/>
    <cellStyle name="_국수교수량_공안교수량_금포교수량(최종본)_산출근거(관산초옹벽및스텐드공사3)_해봉길_자전거도로" xfId="7260"/>
    <cellStyle name="_국수교수량_공안교수량_금포교수량(최종본)_산출근거(관산초옹벽및스텐드공사3)_해봉길_자전거도로 2" xfId="28858"/>
    <cellStyle name="_국수교수량_공안교수량_금포교수량(최종본)_유골소천(NO05+00.000)-2련암거(브라켓X)" xfId="7261"/>
    <cellStyle name="_국수교수량_공안교수량_금포교수량(최종본)_유골소천(NO05+00.000)-2련암거(브라켓X) 2" xfId="28859"/>
    <cellStyle name="_국수교수량_공안교수량_금포교수량(최종본)_유골소천(NO05+00.000)-2련암거(브라켓X)_산출근거(관산초옹벽및스텐드공사3)" xfId="7262"/>
    <cellStyle name="_국수교수량_공안교수량_금포교수량(최종본)_유골소천(NO05+00.000)-2련암거(브라켓X)_산출근거(관산초옹벽및스텐드공사3) 2" xfId="28860"/>
    <cellStyle name="_국수교수량_공안교수량_금포교수량(최종본)_유골소천(NO05+00.000)-2련암거(브라켓X)_산출근거(관산초옹벽및스텐드공사3)_2" xfId="7263"/>
    <cellStyle name="_국수교수량_공안교수량_금포교수량(최종본)_유골소천(NO05+00.000)-2련암거(브라켓X)_산출근거(관산초옹벽및스텐드공사3)_2 2" xfId="28861"/>
    <cellStyle name="_국수교수량_공안교수량_금포교수량(최종본)_유골소천(NO05+00.000)-2련암거(브라켓X)_산출근거(관산초옹벽및스텐드공사3)_설계내역서(시흥7교등2개교)" xfId="7264"/>
    <cellStyle name="_국수교수량_공안교수량_금포교수량(최종본)_유골소천(NO05+00.000)-2련암거(브라켓X)_산출근거(관산초옹벽및스텐드공사3)_설계내역서(시흥7교등2개교) 2" xfId="28862"/>
    <cellStyle name="_국수교수량_공안교수량_금포교수량(최종본)_유골소천(NO05+00.000)-2련암거(브라켓X)_산출근거(관산초옹벽및스텐드공사3)_여주설계(6.4)" xfId="7265"/>
    <cellStyle name="_국수교수량_공안교수량_금포교수량(최종본)_유골소천(NO05+00.000)-2련암거(브라켓X)_산출근거(관산초옹벽및스텐드공사3)_여주설계(6.4) 2" xfId="28863"/>
    <cellStyle name="_국수교수량_공안교수량_금포교수량(최종본)_유골소천(NO05+00.000)-2련암거(브라켓X)_산출근거(관산초옹벽및스텐드공사3)_해봉길_자전거도로" xfId="7266"/>
    <cellStyle name="_국수교수량_공안교수량_금포교수량(최종본)_유골소천(NO05+00.000)-2련암거(브라켓X)_산출근거(관산초옹벽및스텐드공사3)_해봉길_자전거도로 2" xfId="28864"/>
    <cellStyle name="_국수교수량_공안교수량_금포교수량_궁말천(NO15+40.000)-3련암거(브라켓O)" xfId="7267"/>
    <cellStyle name="_국수교수량_공안교수량_금포교수량_궁말천(NO15+40.000)-3련암거(브라켓O) 2" xfId="28865"/>
    <cellStyle name="_국수교수량_공안교수량_금포교수량_궁말천(NO15+40.000)-3련암거(브라켓O)_산출근거(관산초옹벽및스텐드공사3)" xfId="7268"/>
    <cellStyle name="_국수교수량_공안교수량_금포교수량_궁말천(NO15+40.000)-3련암거(브라켓O)_산출근거(관산초옹벽및스텐드공사3) 2" xfId="28866"/>
    <cellStyle name="_국수교수량_공안교수량_금포교수량_궁말천(NO15+40.000)-3련암거(브라켓O)_산출근거(관산초옹벽및스텐드공사3)_2" xfId="7269"/>
    <cellStyle name="_국수교수량_공안교수량_금포교수량_궁말천(NO15+40.000)-3련암거(브라켓O)_산출근거(관산초옹벽및스텐드공사3)_2 2" xfId="28867"/>
    <cellStyle name="_국수교수량_공안교수량_금포교수량_궁말천(NO15+40.000)-3련암거(브라켓O)_산출근거(관산초옹벽및스텐드공사3)_설계내역서(시흥7교등2개교)" xfId="7270"/>
    <cellStyle name="_국수교수량_공안교수량_금포교수량_궁말천(NO15+40.000)-3련암거(브라켓O)_산출근거(관산초옹벽및스텐드공사3)_설계내역서(시흥7교등2개교) 2" xfId="28868"/>
    <cellStyle name="_국수교수량_공안교수량_금포교수량_궁말천(NO15+40.000)-3련암거(브라켓O)_산출근거(관산초옹벽및스텐드공사3)_여주설계(6.4)" xfId="7271"/>
    <cellStyle name="_국수교수량_공안교수량_금포교수량_궁말천(NO15+40.000)-3련암거(브라켓O)_산출근거(관산초옹벽및스텐드공사3)_여주설계(6.4) 2" xfId="28869"/>
    <cellStyle name="_국수교수량_공안교수량_금포교수량_궁말천(NO15+40.000)-3련암거(브라켓O)_산출근거(관산초옹벽및스텐드공사3)_해봉길_자전거도로" xfId="7272"/>
    <cellStyle name="_국수교수량_공안교수량_금포교수량_궁말천(NO15+40.000)-3련암거(브라켓O)_산출근거(관산초옹벽및스텐드공사3)_해봉길_자전거도로 2" xfId="28870"/>
    <cellStyle name="_국수교수량_공안교수량_금포교수량_산출근거(관산초옹벽및스텐드공사3)" xfId="7273"/>
    <cellStyle name="_국수교수량_공안교수량_금포교수량_산출근거(관산초옹벽및스텐드공사3) 2" xfId="28871"/>
    <cellStyle name="_국수교수량_공안교수량_금포교수량_산출근거(관산초옹벽및스텐드공사3)_2" xfId="7274"/>
    <cellStyle name="_국수교수량_공안교수량_금포교수량_산출근거(관산초옹벽및스텐드공사3)_2 2" xfId="28872"/>
    <cellStyle name="_국수교수량_공안교수량_금포교수량_산출근거(관산초옹벽및스텐드공사3)_설계내역서(시흥7교등2개교)" xfId="7275"/>
    <cellStyle name="_국수교수량_공안교수량_금포교수량_산출근거(관산초옹벽및스텐드공사3)_설계내역서(시흥7교등2개교) 2" xfId="28873"/>
    <cellStyle name="_국수교수량_공안교수량_금포교수량_산출근거(관산초옹벽및스텐드공사3)_여주설계(6.4)" xfId="7276"/>
    <cellStyle name="_국수교수량_공안교수량_금포교수량_산출근거(관산초옹벽및스텐드공사3)_여주설계(6.4) 2" xfId="28874"/>
    <cellStyle name="_국수교수량_공안교수량_금포교수량_산출근거(관산초옹벽및스텐드공사3)_해봉길_자전거도로" xfId="7277"/>
    <cellStyle name="_국수교수량_공안교수량_금포교수량_산출근거(관산초옹벽및스텐드공사3)_해봉길_자전거도로 2" xfId="28875"/>
    <cellStyle name="_국수교수량_공안교수량_금포교수량_유골소천(NO05+00.000)-2련암거(브라켓X)" xfId="7278"/>
    <cellStyle name="_국수교수량_공안교수량_금포교수량_유골소천(NO05+00.000)-2련암거(브라켓X) 2" xfId="28876"/>
    <cellStyle name="_국수교수량_공안교수량_금포교수량_유골소천(NO05+00.000)-2련암거(브라켓X)_산출근거(관산초옹벽및스텐드공사3)" xfId="7279"/>
    <cellStyle name="_국수교수량_공안교수량_금포교수량_유골소천(NO05+00.000)-2련암거(브라켓X)_산출근거(관산초옹벽및스텐드공사3) 2" xfId="28877"/>
    <cellStyle name="_국수교수량_공안교수량_금포교수량_유골소천(NO05+00.000)-2련암거(브라켓X)_산출근거(관산초옹벽및스텐드공사3)_2" xfId="7280"/>
    <cellStyle name="_국수교수량_공안교수량_금포교수량_유골소천(NO05+00.000)-2련암거(브라켓X)_산출근거(관산초옹벽및스텐드공사3)_2 2" xfId="28878"/>
    <cellStyle name="_국수교수량_공안교수량_금포교수량_유골소천(NO05+00.000)-2련암거(브라켓X)_산출근거(관산초옹벽및스텐드공사3)_설계내역서(시흥7교등2개교)" xfId="7281"/>
    <cellStyle name="_국수교수량_공안교수량_금포교수량_유골소천(NO05+00.000)-2련암거(브라켓X)_산출근거(관산초옹벽및스텐드공사3)_설계내역서(시흥7교등2개교) 2" xfId="28879"/>
    <cellStyle name="_국수교수량_공안교수량_금포교수량_유골소천(NO05+00.000)-2련암거(브라켓X)_산출근거(관산초옹벽및스텐드공사3)_여주설계(6.4)" xfId="7282"/>
    <cellStyle name="_국수교수량_공안교수량_금포교수량_유골소천(NO05+00.000)-2련암거(브라켓X)_산출근거(관산초옹벽및스텐드공사3)_여주설계(6.4) 2" xfId="28880"/>
    <cellStyle name="_국수교수량_공안교수량_금포교수량_유골소천(NO05+00.000)-2련암거(브라켓X)_산출근거(관산초옹벽및스텐드공사3)_해봉길_자전거도로" xfId="7283"/>
    <cellStyle name="_국수교수량_공안교수량_금포교수량_유골소천(NO05+00.000)-2련암거(브라켓X)_산출근거(관산초옹벽및스텐드공사3)_해봉길_자전거도로 2" xfId="28881"/>
    <cellStyle name="_국수교수량_공안교수량_산출근거(관산초옹벽및스텐드공사3)" xfId="7284"/>
    <cellStyle name="_국수교수량_공안교수량_산출근거(관산초옹벽및스텐드공사3) 2" xfId="28882"/>
    <cellStyle name="_국수교수량_공안교수량_산출근거(관산초옹벽및스텐드공사3)_2" xfId="7285"/>
    <cellStyle name="_국수교수량_공안교수량_산출근거(관산초옹벽및스텐드공사3)_2 2" xfId="28883"/>
    <cellStyle name="_국수교수량_공안교수량_산출근거(관산초옹벽및스텐드공사3)_설계내역서(시흥7교등2개교)" xfId="7286"/>
    <cellStyle name="_국수교수량_공안교수량_산출근거(관산초옹벽및스텐드공사3)_설계내역서(시흥7교등2개교) 2" xfId="28884"/>
    <cellStyle name="_국수교수량_공안교수량_산출근거(관산초옹벽및스텐드공사3)_여주설계(6.4)" xfId="7287"/>
    <cellStyle name="_국수교수량_공안교수량_산출근거(관산초옹벽및스텐드공사3)_여주설계(6.4) 2" xfId="28885"/>
    <cellStyle name="_국수교수량_공안교수량_산출근거(관산초옹벽및스텐드공사3)_해봉길_자전거도로" xfId="7288"/>
    <cellStyle name="_국수교수량_공안교수량_산출근거(관산초옹벽및스텐드공사3)_해봉길_자전거도로 2" xfId="28886"/>
    <cellStyle name="_국수교수량_공안교수량_유골소천(NO05+00.000)-2련암거(브라켓X)" xfId="7289"/>
    <cellStyle name="_국수교수량_공안교수량_유골소천(NO05+00.000)-2련암거(브라켓X) 2" xfId="28887"/>
    <cellStyle name="_국수교수량_공안교수량_유골소천(NO05+00.000)-2련암거(브라켓X)_산출근거(관산초옹벽및스텐드공사3)" xfId="7290"/>
    <cellStyle name="_국수교수량_공안교수량_유골소천(NO05+00.000)-2련암거(브라켓X)_산출근거(관산초옹벽및스텐드공사3) 2" xfId="28888"/>
    <cellStyle name="_국수교수량_공안교수량_유골소천(NO05+00.000)-2련암거(브라켓X)_산출근거(관산초옹벽및스텐드공사3)_2" xfId="7291"/>
    <cellStyle name="_국수교수량_공안교수량_유골소천(NO05+00.000)-2련암거(브라켓X)_산출근거(관산초옹벽및스텐드공사3)_2 2" xfId="28889"/>
    <cellStyle name="_국수교수량_공안교수량_유골소천(NO05+00.000)-2련암거(브라켓X)_산출근거(관산초옹벽및스텐드공사3)_설계내역서(시흥7교등2개교)" xfId="7292"/>
    <cellStyle name="_국수교수량_공안교수량_유골소천(NO05+00.000)-2련암거(브라켓X)_산출근거(관산초옹벽및스텐드공사3)_설계내역서(시흥7교등2개교) 2" xfId="28890"/>
    <cellStyle name="_국수교수량_공안교수량_유골소천(NO05+00.000)-2련암거(브라켓X)_산출근거(관산초옹벽및스텐드공사3)_여주설계(6.4)" xfId="7293"/>
    <cellStyle name="_국수교수량_공안교수량_유골소천(NO05+00.000)-2련암거(브라켓X)_산출근거(관산초옹벽및스텐드공사3)_여주설계(6.4) 2" xfId="28891"/>
    <cellStyle name="_국수교수량_공안교수량_유골소천(NO05+00.000)-2련암거(브라켓X)_산출근거(관산초옹벽및스텐드공사3)_해봉길_자전거도로" xfId="7294"/>
    <cellStyle name="_국수교수량_공안교수량_유골소천(NO05+00.000)-2련암거(브라켓X)_산출근거(관산초옹벽및스텐드공사3)_해봉길_자전거도로 2" xfId="28892"/>
    <cellStyle name="_국수교수량_교대수량" xfId="7295"/>
    <cellStyle name="_국수교수량_교대수량 2" xfId="28893"/>
    <cellStyle name="_국수교수량_교대수량_곤양1교수량" xfId="7296"/>
    <cellStyle name="_국수교수량_교대수량_곤양1교수량 2" xfId="28894"/>
    <cellStyle name="_국수교수량_교대수량_곤양1교수량(최종본)" xfId="7297"/>
    <cellStyle name="_국수교수량_교대수량_곤양1교수량(최종본) 2" xfId="28895"/>
    <cellStyle name="_국수교수량_교대수량_곤양1교수량(최종본)_궁말천(NO15+40.000)-3련암거(브라켓O)" xfId="7298"/>
    <cellStyle name="_국수교수량_교대수량_곤양1교수량(최종본)_궁말천(NO15+40.000)-3련암거(브라켓O) 2" xfId="28896"/>
    <cellStyle name="_국수교수량_교대수량_곤양1교수량(최종본)_궁말천(NO15+40.000)-3련암거(브라켓O)_산출근거(관산초옹벽및스텐드공사3)" xfId="7299"/>
    <cellStyle name="_국수교수량_교대수량_곤양1교수량(최종본)_궁말천(NO15+40.000)-3련암거(브라켓O)_산출근거(관산초옹벽및스텐드공사3) 2" xfId="28897"/>
    <cellStyle name="_국수교수량_교대수량_곤양1교수량(최종본)_궁말천(NO15+40.000)-3련암거(브라켓O)_산출근거(관산초옹벽및스텐드공사3)_2" xfId="7300"/>
    <cellStyle name="_국수교수량_교대수량_곤양1교수량(최종본)_궁말천(NO15+40.000)-3련암거(브라켓O)_산출근거(관산초옹벽및스텐드공사3)_2 2" xfId="28898"/>
    <cellStyle name="_국수교수량_교대수량_곤양1교수량(최종본)_궁말천(NO15+40.000)-3련암거(브라켓O)_산출근거(관산초옹벽및스텐드공사3)_설계내역서(시흥7교등2개교)" xfId="7301"/>
    <cellStyle name="_국수교수량_교대수량_곤양1교수량(최종본)_궁말천(NO15+40.000)-3련암거(브라켓O)_산출근거(관산초옹벽및스텐드공사3)_설계내역서(시흥7교등2개교) 2" xfId="28899"/>
    <cellStyle name="_국수교수량_교대수량_곤양1교수량(최종본)_궁말천(NO15+40.000)-3련암거(브라켓O)_산출근거(관산초옹벽및스텐드공사3)_여주설계(6.4)" xfId="7302"/>
    <cellStyle name="_국수교수량_교대수량_곤양1교수량(최종본)_궁말천(NO15+40.000)-3련암거(브라켓O)_산출근거(관산초옹벽및스텐드공사3)_여주설계(6.4) 2" xfId="28900"/>
    <cellStyle name="_국수교수량_교대수량_곤양1교수량(최종본)_궁말천(NO15+40.000)-3련암거(브라켓O)_산출근거(관산초옹벽및스텐드공사3)_해봉길_자전거도로" xfId="7303"/>
    <cellStyle name="_국수교수량_교대수량_곤양1교수량(최종본)_궁말천(NO15+40.000)-3련암거(브라켓O)_산출근거(관산초옹벽및스텐드공사3)_해봉길_자전거도로 2" xfId="28901"/>
    <cellStyle name="_국수교수량_교대수량_곤양1교수량(최종본)_산출근거(관산초옹벽및스텐드공사3)" xfId="7304"/>
    <cellStyle name="_국수교수량_교대수량_곤양1교수량(최종본)_산출근거(관산초옹벽및스텐드공사3) 2" xfId="28902"/>
    <cellStyle name="_국수교수량_교대수량_곤양1교수량(최종본)_산출근거(관산초옹벽및스텐드공사3)_2" xfId="7305"/>
    <cellStyle name="_국수교수량_교대수량_곤양1교수량(최종본)_산출근거(관산초옹벽및스텐드공사3)_2 2" xfId="28903"/>
    <cellStyle name="_국수교수량_교대수량_곤양1교수량(최종본)_산출근거(관산초옹벽및스텐드공사3)_설계내역서(시흥7교등2개교)" xfId="7306"/>
    <cellStyle name="_국수교수량_교대수량_곤양1교수량(최종본)_산출근거(관산초옹벽및스텐드공사3)_설계내역서(시흥7교등2개교) 2" xfId="28904"/>
    <cellStyle name="_국수교수량_교대수량_곤양1교수량(최종본)_산출근거(관산초옹벽및스텐드공사3)_여주설계(6.4)" xfId="7307"/>
    <cellStyle name="_국수교수량_교대수량_곤양1교수량(최종본)_산출근거(관산초옹벽및스텐드공사3)_여주설계(6.4) 2" xfId="28905"/>
    <cellStyle name="_국수교수량_교대수량_곤양1교수량(최종본)_산출근거(관산초옹벽및스텐드공사3)_해봉길_자전거도로" xfId="7308"/>
    <cellStyle name="_국수교수량_교대수량_곤양1교수량(최종본)_산출근거(관산초옹벽및스텐드공사3)_해봉길_자전거도로 2" xfId="28906"/>
    <cellStyle name="_국수교수량_교대수량_곤양1교수량(최종본)_유골소천(NO05+00.000)-2련암거(브라켓X)" xfId="7309"/>
    <cellStyle name="_국수교수량_교대수량_곤양1교수량(최종본)_유골소천(NO05+00.000)-2련암거(브라켓X) 2" xfId="28907"/>
    <cellStyle name="_국수교수량_교대수량_곤양1교수량(최종본)_유골소천(NO05+00.000)-2련암거(브라켓X)_산출근거(관산초옹벽및스텐드공사3)" xfId="7310"/>
    <cellStyle name="_국수교수량_교대수량_곤양1교수량(최종본)_유골소천(NO05+00.000)-2련암거(브라켓X)_산출근거(관산초옹벽및스텐드공사3) 2" xfId="28908"/>
    <cellStyle name="_국수교수량_교대수량_곤양1교수량(최종본)_유골소천(NO05+00.000)-2련암거(브라켓X)_산출근거(관산초옹벽및스텐드공사3)_2" xfId="7311"/>
    <cellStyle name="_국수교수량_교대수량_곤양1교수량(최종본)_유골소천(NO05+00.000)-2련암거(브라켓X)_산출근거(관산초옹벽및스텐드공사3)_2 2" xfId="28909"/>
    <cellStyle name="_국수교수량_교대수량_곤양1교수량(최종본)_유골소천(NO05+00.000)-2련암거(브라켓X)_산출근거(관산초옹벽및스텐드공사3)_설계내역서(시흥7교등2개교)" xfId="7312"/>
    <cellStyle name="_국수교수량_교대수량_곤양1교수량(최종본)_유골소천(NO05+00.000)-2련암거(브라켓X)_산출근거(관산초옹벽및스텐드공사3)_설계내역서(시흥7교등2개교) 2" xfId="28910"/>
    <cellStyle name="_국수교수량_교대수량_곤양1교수량(최종본)_유골소천(NO05+00.000)-2련암거(브라켓X)_산출근거(관산초옹벽및스텐드공사3)_여주설계(6.4)" xfId="7313"/>
    <cellStyle name="_국수교수량_교대수량_곤양1교수량(최종본)_유골소천(NO05+00.000)-2련암거(브라켓X)_산출근거(관산초옹벽및스텐드공사3)_여주설계(6.4) 2" xfId="28911"/>
    <cellStyle name="_국수교수량_교대수량_곤양1교수량(최종본)_유골소천(NO05+00.000)-2련암거(브라켓X)_산출근거(관산초옹벽및스텐드공사3)_해봉길_자전거도로" xfId="7314"/>
    <cellStyle name="_국수교수량_교대수량_곤양1교수량(최종본)_유골소천(NO05+00.000)-2련암거(브라켓X)_산출근거(관산초옹벽및스텐드공사3)_해봉길_자전거도로 2" xfId="28912"/>
    <cellStyle name="_국수교수량_교대수량_곤양1교수량_궁말천(NO15+40.000)-3련암거(브라켓O)" xfId="7315"/>
    <cellStyle name="_국수교수량_교대수량_곤양1교수량_궁말천(NO15+40.000)-3련암거(브라켓O) 2" xfId="28913"/>
    <cellStyle name="_국수교수량_교대수량_곤양1교수량_궁말천(NO15+40.000)-3련암거(브라켓O)_산출근거(관산초옹벽및스텐드공사3)" xfId="7316"/>
    <cellStyle name="_국수교수량_교대수량_곤양1교수량_궁말천(NO15+40.000)-3련암거(브라켓O)_산출근거(관산초옹벽및스텐드공사3) 2" xfId="28914"/>
    <cellStyle name="_국수교수량_교대수량_곤양1교수량_궁말천(NO15+40.000)-3련암거(브라켓O)_산출근거(관산초옹벽및스텐드공사3)_2" xfId="7317"/>
    <cellStyle name="_국수교수량_교대수량_곤양1교수량_궁말천(NO15+40.000)-3련암거(브라켓O)_산출근거(관산초옹벽및스텐드공사3)_2 2" xfId="28915"/>
    <cellStyle name="_국수교수량_교대수량_곤양1교수량_궁말천(NO15+40.000)-3련암거(브라켓O)_산출근거(관산초옹벽및스텐드공사3)_설계내역서(시흥7교등2개교)" xfId="7318"/>
    <cellStyle name="_국수교수량_교대수량_곤양1교수량_궁말천(NO15+40.000)-3련암거(브라켓O)_산출근거(관산초옹벽및스텐드공사3)_설계내역서(시흥7교등2개교) 2" xfId="28916"/>
    <cellStyle name="_국수교수량_교대수량_곤양1교수량_궁말천(NO15+40.000)-3련암거(브라켓O)_산출근거(관산초옹벽및스텐드공사3)_여주설계(6.4)" xfId="7319"/>
    <cellStyle name="_국수교수량_교대수량_곤양1교수량_궁말천(NO15+40.000)-3련암거(브라켓O)_산출근거(관산초옹벽및스텐드공사3)_여주설계(6.4) 2" xfId="28917"/>
    <cellStyle name="_국수교수량_교대수량_곤양1교수량_궁말천(NO15+40.000)-3련암거(브라켓O)_산출근거(관산초옹벽및스텐드공사3)_해봉길_자전거도로" xfId="7320"/>
    <cellStyle name="_국수교수량_교대수량_곤양1교수량_궁말천(NO15+40.000)-3련암거(브라켓O)_산출근거(관산초옹벽및스텐드공사3)_해봉길_자전거도로 2" xfId="28918"/>
    <cellStyle name="_국수교수량_교대수량_곤양1교수량_산출근거(관산초옹벽및스텐드공사3)" xfId="7321"/>
    <cellStyle name="_국수교수량_교대수량_곤양1교수량_산출근거(관산초옹벽및스텐드공사3) 2" xfId="28919"/>
    <cellStyle name="_국수교수량_교대수량_곤양1교수량_산출근거(관산초옹벽및스텐드공사3)_2" xfId="7322"/>
    <cellStyle name="_국수교수량_교대수량_곤양1교수량_산출근거(관산초옹벽및스텐드공사3)_2 2" xfId="28920"/>
    <cellStyle name="_국수교수량_교대수량_곤양1교수량_산출근거(관산초옹벽및스텐드공사3)_설계내역서(시흥7교등2개교)" xfId="7323"/>
    <cellStyle name="_국수교수량_교대수량_곤양1교수량_산출근거(관산초옹벽및스텐드공사3)_설계내역서(시흥7교등2개교) 2" xfId="28921"/>
    <cellStyle name="_국수교수량_교대수량_곤양1교수량_산출근거(관산초옹벽및스텐드공사3)_여주설계(6.4)" xfId="7324"/>
    <cellStyle name="_국수교수량_교대수량_곤양1교수량_산출근거(관산초옹벽및스텐드공사3)_여주설계(6.4) 2" xfId="28922"/>
    <cellStyle name="_국수교수량_교대수량_곤양1교수량_산출근거(관산초옹벽및스텐드공사3)_해봉길_자전거도로" xfId="7325"/>
    <cellStyle name="_국수교수량_교대수량_곤양1교수량_산출근거(관산초옹벽및스텐드공사3)_해봉길_자전거도로 2" xfId="28923"/>
    <cellStyle name="_국수교수량_교대수량_곤양1교수량_유골소천(NO05+00.000)-2련암거(브라켓X)" xfId="7326"/>
    <cellStyle name="_국수교수량_교대수량_곤양1교수량_유골소천(NO05+00.000)-2련암거(브라켓X) 2" xfId="28924"/>
    <cellStyle name="_국수교수량_교대수량_곤양1교수량_유골소천(NO05+00.000)-2련암거(브라켓X)_산출근거(관산초옹벽및스텐드공사3)" xfId="7327"/>
    <cellStyle name="_국수교수량_교대수량_곤양1교수량_유골소천(NO05+00.000)-2련암거(브라켓X)_산출근거(관산초옹벽및스텐드공사3) 2" xfId="28925"/>
    <cellStyle name="_국수교수량_교대수량_곤양1교수량_유골소천(NO05+00.000)-2련암거(브라켓X)_산출근거(관산초옹벽및스텐드공사3)_2" xfId="7328"/>
    <cellStyle name="_국수교수량_교대수량_곤양1교수량_유골소천(NO05+00.000)-2련암거(브라켓X)_산출근거(관산초옹벽및스텐드공사3)_2 2" xfId="28926"/>
    <cellStyle name="_국수교수량_교대수량_곤양1교수량_유골소천(NO05+00.000)-2련암거(브라켓X)_산출근거(관산초옹벽및스텐드공사3)_설계내역서(시흥7교등2개교)" xfId="7329"/>
    <cellStyle name="_국수교수량_교대수량_곤양1교수량_유골소천(NO05+00.000)-2련암거(브라켓X)_산출근거(관산초옹벽및스텐드공사3)_설계내역서(시흥7교등2개교) 2" xfId="28927"/>
    <cellStyle name="_국수교수량_교대수량_곤양1교수량_유골소천(NO05+00.000)-2련암거(브라켓X)_산출근거(관산초옹벽및스텐드공사3)_여주설계(6.4)" xfId="7330"/>
    <cellStyle name="_국수교수량_교대수량_곤양1교수량_유골소천(NO05+00.000)-2련암거(브라켓X)_산출근거(관산초옹벽및스텐드공사3)_여주설계(6.4) 2" xfId="28928"/>
    <cellStyle name="_국수교수량_교대수량_곤양1교수량_유골소천(NO05+00.000)-2련암거(브라켓X)_산출근거(관산초옹벽및스텐드공사3)_해봉길_자전거도로" xfId="7331"/>
    <cellStyle name="_국수교수량_교대수량_곤양1교수량_유골소천(NO05+00.000)-2련암거(브라켓X)_산출근거(관산초옹벽및스텐드공사3)_해봉길_자전거도로 2" xfId="28929"/>
    <cellStyle name="_국수교수량_교대수량_궁말천(NO15+40.000)-3련암거(브라켓O)" xfId="7332"/>
    <cellStyle name="_국수교수량_교대수량_궁말천(NO15+40.000)-3련암거(브라켓O) 2" xfId="28930"/>
    <cellStyle name="_국수교수량_교대수량_궁말천(NO15+40.000)-3련암거(브라켓O)_산출근거(관산초옹벽및스텐드공사3)" xfId="7333"/>
    <cellStyle name="_국수교수량_교대수량_궁말천(NO15+40.000)-3련암거(브라켓O)_산출근거(관산초옹벽및스텐드공사3) 2" xfId="28931"/>
    <cellStyle name="_국수교수량_교대수량_궁말천(NO15+40.000)-3련암거(브라켓O)_산출근거(관산초옹벽및스텐드공사3)_2" xfId="7334"/>
    <cellStyle name="_국수교수량_교대수량_궁말천(NO15+40.000)-3련암거(브라켓O)_산출근거(관산초옹벽및스텐드공사3)_2 2" xfId="28932"/>
    <cellStyle name="_국수교수량_교대수량_궁말천(NO15+40.000)-3련암거(브라켓O)_산출근거(관산초옹벽및스텐드공사3)_설계내역서(시흥7교등2개교)" xfId="7335"/>
    <cellStyle name="_국수교수량_교대수량_궁말천(NO15+40.000)-3련암거(브라켓O)_산출근거(관산초옹벽및스텐드공사3)_설계내역서(시흥7교등2개교) 2" xfId="28933"/>
    <cellStyle name="_국수교수량_교대수량_궁말천(NO15+40.000)-3련암거(브라켓O)_산출근거(관산초옹벽및스텐드공사3)_여주설계(6.4)" xfId="7336"/>
    <cellStyle name="_국수교수량_교대수량_궁말천(NO15+40.000)-3련암거(브라켓O)_산출근거(관산초옹벽및스텐드공사3)_여주설계(6.4) 2" xfId="28934"/>
    <cellStyle name="_국수교수량_교대수량_궁말천(NO15+40.000)-3련암거(브라켓O)_산출근거(관산초옹벽및스텐드공사3)_해봉길_자전거도로" xfId="7337"/>
    <cellStyle name="_국수교수량_교대수량_궁말천(NO15+40.000)-3련암거(브라켓O)_산출근거(관산초옹벽및스텐드공사3)_해봉길_자전거도로 2" xfId="28935"/>
    <cellStyle name="_국수교수량_교대수량_금포교수량" xfId="7338"/>
    <cellStyle name="_국수교수량_교대수량_금포교수량 2" xfId="28936"/>
    <cellStyle name="_국수교수량_교대수량_금포교수량(최종본)" xfId="7339"/>
    <cellStyle name="_국수교수량_교대수량_금포교수량(최종본) 2" xfId="28937"/>
    <cellStyle name="_국수교수량_교대수량_금포교수량(최종본)_궁말천(NO15+40.000)-3련암거(브라켓O)" xfId="7340"/>
    <cellStyle name="_국수교수량_교대수량_금포교수량(최종본)_궁말천(NO15+40.000)-3련암거(브라켓O) 2" xfId="28938"/>
    <cellStyle name="_국수교수량_교대수량_금포교수량(최종본)_궁말천(NO15+40.000)-3련암거(브라켓O)_산출근거(관산초옹벽및스텐드공사3)" xfId="7341"/>
    <cellStyle name="_국수교수량_교대수량_금포교수량(최종본)_궁말천(NO15+40.000)-3련암거(브라켓O)_산출근거(관산초옹벽및스텐드공사3) 2" xfId="28939"/>
    <cellStyle name="_국수교수량_교대수량_금포교수량(최종본)_궁말천(NO15+40.000)-3련암거(브라켓O)_산출근거(관산초옹벽및스텐드공사3)_2" xfId="7342"/>
    <cellStyle name="_국수교수량_교대수량_금포교수량(최종본)_궁말천(NO15+40.000)-3련암거(브라켓O)_산출근거(관산초옹벽및스텐드공사3)_2 2" xfId="28940"/>
    <cellStyle name="_국수교수량_교대수량_금포교수량(최종본)_궁말천(NO15+40.000)-3련암거(브라켓O)_산출근거(관산초옹벽및스텐드공사3)_설계내역서(시흥7교등2개교)" xfId="7343"/>
    <cellStyle name="_국수교수량_교대수량_금포교수량(최종본)_궁말천(NO15+40.000)-3련암거(브라켓O)_산출근거(관산초옹벽및스텐드공사3)_설계내역서(시흥7교등2개교) 2" xfId="28941"/>
    <cellStyle name="_국수교수량_교대수량_금포교수량(최종본)_궁말천(NO15+40.000)-3련암거(브라켓O)_산출근거(관산초옹벽및스텐드공사3)_여주설계(6.4)" xfId="7344"/>
    <cellStyle name="_국수교수량_교대수량_금포교수량(최종본)_궁말천(NO15+40.000)-3련암거(브라켓O)_산출근거(관산초옹벽및스텐드공사3)_여주설계(6.4) 2" xfId="28942"/>
    <cellStyle name="_국수교수량_교대수량_금포교수량(최종본)_궁말천(NO15+40.000)-3련암거(브라켓O)_산출근거(관산초옹벽및스텐드공사3)_해봉길_자전거도로" xfId="7345"/>
    <cellStyle name="_국수교수량_교대수량_금포교수량(최종본)_궁말천(NO15+40.000)-3련암거(브라켓O)_산출근거(관산초옹벽및스텐드공사3)_해봉길_자전거도로 2" xfId="28943"/>
    <cellStyle name="_국수교수량_교대수량_금포교수량(최종본)_산출근거(관산초옹벽및스텐드공사3)" xfId="7346"/>
    <cellStyle name="_국수교수량_교대수량_금포교수량(최종본)_산출근거(관산초옹벽및스텐드공사3) 2" xfId="28944"/>
    <cellStyle name="_국수교수량_교대수량_금포교수량(최종본)_산출근거(관산초옹벽및스텐드공사3)_2" xfId="7347"/>
    <cellStyle name="_국수교수량_교대수량_금포교수량(최종본)_산출근거(관산초옹벽및스텐드공사3)_2 2" xfId="28945"/>
    <cellStyle name="_국수교수량_교대수량_금포교수량(최종본)_산출근거(관산초옹벽및스텐드공사3)_설계내역서(시흥7교등2개교)" xfId="7348"/>
    <cellStyle name="_국수교수량_교대수량_금포교수량(최종본)_산출근거(관산초옹벽및스텐드공사3)_설계내역서(시흥7교등2개교) 2" xfId="28946"/>
    <cellStyle name="_국수교수량_교대수량_금포교수량(최종본)_산출근거(관산초옹벽및스텐드공사3)_여주설계(6.4)" xfId="7349"/>
    <cellStyle name="_국수교수량_교대수량_금포교수량(최종본)_산출근거(관산초옹벽및스텐드공사3)_여주설계(6.4) 2" xfId="28947"/>
    <cellStyle name="_국수교수량_교대수량_금포교수량(최종본)_산출근거(관산초옹벽및스텐드공사3)_해봉길_자전거도로" xfId="7350"/>
    <cellStyle name="_국수교수량_교대수량_금포교수량(최종본)_산출근거(관산초옹벽및스텐드공사3)_해봉길_자전거도로 2" xfId="28948"/>
    <cellStyle name="_국수교수량_교대수량_금포교수량(최종본)_유골소천(NO05+00.000)-2련암거(브라켓X)" xfId="7351"/>
    <cellStyle name="_국수교수량_교대수량_금포교수량(최종본)_유골소천(NO05+00.000)-2련암거(브라켓X) 2" xfId="28949"/>
    <cellStyle name="_국수교수량_교대수량_금포교수량(최종본)_유골소천(NO05+00.000)-2련암거(브라켓X)_산출근거(관산초옹벽및스텐드공사3)" xfId="7352"/>
    <cellStyle name="_국수교수량_교대수량_금포교수량(최종본)_유골소천(NO05+00.000)-2련암거(브라켓X)_산출근거(관산초옹벽및스텐드공사3) 2" xfId="28950"/>
    <cellStyle name="_국수교수량_교대수량_금포교수량(최종본)_유골소천(NO05+00.000)-2련암거(브라켓X)_산출근거(관산초옹벽및스텐드공사3)_2" xfId="7353"/>
    <cellStyle name="_국수교수량_교대수량_금포교수량(최종본)_유골소천(NO05+00.000)-2련암거(브라켓X)_산출근거(관산초옹벽및스텐드공사3)_2 2" xfId="28951"/>
    <cellStyle name="_국수교수량_교대수량_금포교수량(최종본)_유골소천(NO05+00.000)-2련암거(브라켓X)_산출근거(관산초옹벽및스텐드공사3)_설계내역서(시흥7교등2개교)" xfId="7354"/>
    <cellStyle name="_국수교수량_교대수량_금포교수량(최종본)_유골소천(NO05+00.000)-2련암거(브라켓X)_산출근거(관산초옹벽및스텐드공사3)_설계내역서(시흥7교등2개교) 2" xfId="28952"/>
    <cellStyle name="_국수교수량_교대수량_금포교수량(최종본)_유골소천(NO05+00.000)-2련암거(브라켓X)_산출근거(관산초옹벽및스텐드공사3)_여주설계(6.4)" xfId="7355"/>
    <cellStyle name="_국수교수량_교대수량_금포교수량(최종본)_유골소천(NO05+00.000)-2련암거(브라켓X)_산출근거(관산초옹벽및스텐드공사3)_여주설계(6.4) 2" xfId="28953"/>
    <cellStyle name="_국수교수량_교대수량_금포교수량(최종본)_유골소천(NO05+00.000)-2련암거(브라켓X)_산출근거(관산초옹벽및스텐드공사3)_해봉길_자전거도로" xfId="7356"/>
    <cellStyle name="_국수교수량_교대수량_금포교수량(최종본)_유골소천(NO05+00.000)-2련암거(브라켓X)_산출근거(관산초옹벽및스텐드공사3)_해봉길_자전거도로 2" xfId="28954"/>
    <cellStyle name="_국수교수량_교대수량_금포교수량_궁말천(NO15+40.000)-3련암거(브라켓O)" xfId="7357"/>
    <cellStyle name="_국수교수량_교대수량_금포교수량_궁말천(NO15+40.000)-3련암거(브라켓O) 2" xfId="28955"/>
    <cellStyle name="_국수교수량_교대수량_금포교수량_궁말천(NO15+40.000)-3련암거(브라켓O)_산출근거(관산초옹벽및스텐드공사3)" xfId="7358"/>
    <cellStyle name="_국수교수량_교대수량_금포교수량_궁말천(NO15+40.000)-3련암거(브라켓O)_산출근거(관산초옹벽및스텐드공사3) 2" xfId="28956"/>
    <cellStyle name="_국수교수량_교대수량_금포교수량_궁말천(NO15+40.000)-3련암거(브라켓O)_산출근거(관산초옹벽및스텐드공사3)_2" xfId="7359"/>
    <cellStyle name="_국수교수량_교대수량_금포교수량_궁말천(NO15+40.000)-3련암거(브라켓O)_산출근거(관산초옹벽및스텐드공사3)_2 2" xfId="28957"/>
    <cellStyle name="_국수교수량_교대수량_금포교수량_궁말천(NO15+40.000)-3련암거(브라켓O)_산출근거(관산초옹벽및스텐드공사3)_설계내역서(시흥7교등2개교)" xfId="7360"/>
    <cellStyle name="_국수교수량_교대수량_금포교수량_궁말천(NO15+40.000)-3련암거(브라켓O)_산출근거(관산초옹벽및스텐드공사3)_설계내역서(시흥7교등2개교) 2" xfId="28958"/>
    <cellStyle name="_국수교수량_교대수량_금포교수량_궁말천(NO15+40.000)-3련암거(브라켓O)_산출근거(관산초옹벽및스텐드공사3)_여주설계(6.4)" xfId="7361"/>
    <cellStyle name="_국수교수량_교대수량_금포교수량_궁말천(NO15+40.000)-3련암거(브라켓O)_산출근거(관산초옹벽및스텐드공사3)_여주설계(6.4) 2" xfId="28959"/>
    <cellStyle name="_국수교수량_교대수량_금포교수량_궁말천(NO15+40.000)-3련암거(브라켓O)_산출근거(관산초옹벽및스텐드공사3)_해봉길_자전거도로" xfId="7362"/>
    <cellStyle name="_국수교수량_교대수량_금포교수량_궁말천(NO15+40.000)-3련암거(브라켓O)_산출근거(관산초옹벽및스텐드공사3)_해봉길_자전거도로 2" xfId="28960"/>
    <cellStyle name="_국수교수량_교대수량_금포교수량_산출근거(관산초옹벽및스텐드공사3)" xfId="7363"/>
    <cellStyle name="_국수교수량_교대수량_금포교수량_산출근거(관산초옹벽및스텐드공사3) 2" xfId="28961"/>
    <cellStyle name="_국수교수량_교대수량_금포교수량_산출근거(관산초옹벽및스텐드공사3)_2" xfId="7364"/>
    <cellStyle name="_국수교수량_교대수량_금포교수량_산출근거(관산초옹벽및스텐드공사3)_2 2" xfId="28962"/>
    <cellStyle name="_국수교수량_교대수량_금포교수량_산출근거(관산초옹벽및스텐드공사3)_설계내역서(시흥7교등2개교)" xfId="7365"/>
    <cellStyle name="_국수교수량_교대수량_금포교수량_산출근거(관산초옹벽및스텐드공사3)_설계내역서(시흥7교등2개교) 2" xfId="28963"/>
    <cellStyle name="_국수교수량_교대수량_금포교수량_산출근거(관산초옹벽및스텐드공사3)_여주설계(6.4)" xfId="7366"/>
    <cellStyle name="_국수교수량_교대수량_금포교수량_산출근거(관산초옹벽및스텐드공사3)_여주설계(6.4) 2" xfId="28964"/>
    <cellStyle name="_국수교수량_교대수량_금포교수량_산출근거(관산초옹벽및스텐드공사3)_해봉길_자전거도로" xfId="7367"/>
    <cellStyle name="_국수교수량_교대수량_금포교수량_산출근거(관산초옹벽및스텐드공사3)_해봉길_자전거도로 2" xfId="28965"/>
    <cellStyle name="_국수교수량_교대수량_금포교수량_유골소천(NO05+00.000)-2련암거(브라켓X)" xfId="7368"/>
    <cellStyle name="_국수교수량_교대수량_금포교수량_유골소천(NO05+00.000)-2련암거(브라켓X) 2" xfId="28966"/>
    <cellStyle name="_국수교수량_교대수량_금포교수량_유골소천(NO05+00.000)-2련암거(브라켓X)_산출근거(관산초옹벽및스텐드공사3)" xfId="7369"/>
    <cellStyle name="_국수교수량_교대수량_금포교수량_유골소천(NO05+00.000)-2련암거(브라켓X)_산출근거(관산초옹벽및스텐드공사3) 2" xfId="28967"/>
    <cellStyle name="_국수교수량_교대수량_금포교수량_유골소천(NO05+00.000)-2련암거(브라켓X)_산출근거(관산초옹벽및스텐드공사3)_2" xfId="7370"/>
    <cellStyle name="_국수교수량_교대수량_금포교수량_유골소천(NO05+00.000)-2련암거(브라켓X)_산출근거(관산초옹벽및스텐드공사3)_2 2" xfId="28968"/>
    <cellStyle name="_국수교수량_교대수량_금포교수량_유골소천(NO05+00.000)-2련암거(브라켓X)_산출근거(관산초옹벽및스텐드공사3)_설계내역서(시흥7교등2개교)" xfId="7371"/>
    <cellStyle name="_국수교수량_교대수량_금포교수량_유골소천(NO05+00.000)-2련암거(브라켓X)_산출근거(관산초옹벽및스텐드공사3)_설계내역서(시흥7교등2개교) 2" xfId="28969"/>
    <cellStyle name="_국수교수량_교대수량_금포교수량_유골소천(NO05+00.000)-2련암거(브라켓X)_산출근거(관산초옹벽및스텐드공사3)_여주설계(6.4)" xfId="7372"/>
    <cellStyle name="_국수교수량_교대수량_금포교수량_유골소천(NO05+00.000)-2련암거(브라켓X)_산출근거(관산초옹벽및스텐드공사3)_여주설계(6.4) 2" xfId="28970"/>
    <cellStyle name="_국수교수량_교대수량_금포교수량_유골소천(NO05+00.000)-2련암거(브라켓X)_산출근거(관산초옹벽및스텐드공사3)_해봉길_자전거도로" xfId="7373"/>
    <cellStyle name="_국수교수량_교대수량_금포교수량_유골소천(NO05+00.000)-2련암거(브라켓X)_산출근거(관산초옹벽및스텐드공사3)_해봉길_자전거도로 2" xfId="28971"/>
    <cellStyle name="_국수교수량_교대수량_산출근거(관산초옹벽및스텐드공사3)" xfId="7374"/>
    <cellStyle name="_국수교수량_교대수량_산출근거(관산초옹벽및스텐드공사3) 2" xfId="28972"/>
    <cellStyle name="_국수교수량_교대수량_산출근거(관산초옹벽및스텐드공사3)_2" xfId="7375"/>
    <cellStyle name="_국수교수량_교대수량_산출근거(관산초옹벽및스텐드공사3)_2 2" xfId="28973"/>
    <cellStyle name="_국수교수량_교대수량_산출근거(관산초옹벽및스텐드공사3)_설계내역서(시흥7교등2개교)" xfId="7376"/>
    <cellStyle name="_국수교수량_교대수량_산출근거(관산초옹벽및스텐드공사3)_설계내역서(시흥7교등2개교) 2" xfId="28974"/>
    <cellStyle name="_국수교수량_교대수량_산출근거(관산초옹벽및스텐드공사3)_여주설계(6.4)" xfId="7377"/>
    <cellStyle name="_국수교수량_교대수량_산출근거(관산초옹벽및스텐드공사3)_여주설계(6.4) 2" xfId="28975"/>
    <cellStyle name="_국수교수량_교대수량_산출근거(관산초옹벽및스텐드공사3)_해봉길_자전거도로" xfId="7378"/>
    <cellStyle name="_국수교수량_교대수량_산출근거(관산초옹벽및스텐드공사3)_해봉길_자전거도로 2" xfId="28976"/>
    <cellStyle name="_국수교수량_교대수량_유골소천(NO05+00.000)-2련암거(브라켓X)" xfId="7379"/>
    <cellStyle name="_국수교수량_교대수량_유골소천(NO05+00.000)-2련암거(브라켓X) 2" xfId="28977"/>
    <cellStyle name="_국수교수량_교대수량_유골소천(NO05+00.000)-2련암거(브라켓X)_산출근거(관산초옹벽및스텐드공사3)" xfId="7380"/>
    <cellStyle name="_국수교수량_교대수량_유골소천(NO05+00.000)-2련암거(브라켓X)_산출근거(관산초옹벽및스텐드공사3) 2" xfId="28978"/>
    <cellStyle name="_국수교수량_교대수량_유골소천(NO05+00.000)-2련암거(브라켓X)_산출근거(관산초옹벽및스텐드공사3)_2" xfId="7381"/>
    <cellStyle name="_국수교수량_교대수량_유골소천(NO05+00.000)-2련암거(브라켓X)_산출근거(관산초옹벽및스텐드공사3)_2 2" xfId="28979"/>
    <cellStyle name="_국수교수량_교대수량_유골소천(NO05+00.000)-2련암거(브라켓X)_산출근거(관산초옹벽및스텐드공사3)_설계내역서(시흥7교등2개교)" xfId="7382"/>
    <cellStyle name="_국수교수량_교대수량_유골소천(NO05+00.000)-2련암거(브라켓X)_산출근거(관산초옹벽및스텐드공사3)_설계내역서(시흥7교등2개교) 2" xfId="28980"/>
    <cellStyle name="_국수교수량_교대수량_유골소천(NO05+00.000)-2련암거(브라켓X)_산출근거(관산초옹벽및스텐드공사3)_여주설계(6.4)" xfId="7383"/>
    <cellStyle name="_국수교수량_교대수량_유골소천(NO05+00.000)-2련암거(브라켓X)_산출근거(관산초옹벽및스텐드공사3)_여주설계(6.4) 2" xfId="28981"/>
    <cellStyle name="_국수교수량_교대수량_유골소천(NO05+00.000)-2련암거(브라켓X)_산출근거(관산초옹벽및스텐드공사3)_해봉길_자전거도로" xfId="7384"/>
    <cellStyle name="_국수교수량_교대수량_유골소천(NO05+00.000)-2련암거(브라켓X)_산출근거(관산초옹벽및스텐드공사3)_해봉길_자전거도로 2" xfId="28982"/>
    <cellStyle name="_국수교수량_구조물토공" xfId="7385"/>
    <cellStyle name="_국수교수량_구조물토공 2" xfId="28983"/>
    <cellStyle name="_국수교수량_구조물토공_수량" xfId="7386"/>
    <cellStyle name="_국수교수량_구조물토공_수량 2" xfId="28984"/>
    <cellStyle name="_국수교수량_금포교수량" xfId="7387"/>
    <cellStyle name="_국수교수량_금포교수량 2" xfId="28985"/>
    <cellStyle name="_국수교수량_금포교수량_곤양1교수량" xfId="7388"/>
    <cellStyle name="_국수교수량_금포교수량_곤양1교수량 2" xfId="28986"/>
    <cellStyle name="_국수교수량_금포교수량_곤양1교수량(최종본)" xfId="7389"/>
    <cellStyle name="_국수교수량_금포교수량_곤양1교수량(최종본) 2" xfId="28987"/>
    <cellStyle name="_국수교수량_금포교수량_곤양1교수량(최종본)_궁말천(NO15+40.000)-3련암거(브라켓O)" xfId="7390"/>
    <cellStyle name="_국수교수량_금포교수량_곤양1교수량(최종본)_궁말천(NO15+40.000)-3련암거(브라켓O) 2" xfId="28988"/>
    <cellStyle name="_국수교수량_금포교수량_곤양1교수량(최종본)_궁말천(NO15+40.000)-3련암거(브라켓O)_산출근거(관산초옹벽및스텐드공사3)" xfId="7391"/>
    <cellStyle name="_국수교수량_금포교수량_곤양1교수량(최종본)_궁말천(NO15+40.000)-3련암거(브라켓O)_산출근거(관산초옹벽및스텐드공사3) 2" xfId="28989"/>
    <cellStyle name="_국수교수량_금포교수량_곤양1교수량(최종본)_궁말천(NO15+40.000)-3련암거(브라켓O)_산출근거(관산초옹벽및스텐드공사3)_2" xfId="7392"/>
    <cellStyle name="_국수교수량_금포교수량_곤양1교수량(최종본)_궁말천(NO15+40.000)-3련암거(브라켓O)_산출근거(관산초옹벽및스텐드공사3)_2 2" xfId="28990"/>
    <cellStyle name="_국수교수량_금포교수량_곤양1교수량(최종본)_궁말천(NO15+40.000)-3련암거(브라켓O)_산출근거(관산초옹벽및스텐드공사3)_설계내역서(시흥7교등2개교)" xfId="7393"/>
    <cellStyle name="_국수교수량_금포교수량_곤양1교수량(최종본)_궁말천(NO15+40.000)-3련암거(브라켓O)_산출근거(관산초옹벽및스텐드공사3)_설계내역서(시흥7교등2개교) 2" xfId="28991"/>
    <cellStyle name="_국수교수량_금포교수량_곤양1교수량(최종본)_궁말천(NO15+40.000)-3련암거(브라켓O)_산출근거(관산초옹벽및스텐드공사3)_여주설계(6.4)" xfId="7394"/>
    <cellStyle name="_국수교수량_금포교수량_곤양1교수량(최종본)_궁말천(NO15+40.000)-3련암거(브라켓O)_산출근거(관산초옹벽및스텐드공사3)_여주설계(6.4) 2" xfId="28992"/>
    <cellStyle name="_국수교수량_금포교수량_곤양1교수량(최종본)_궁말천(NO15+40.000)-3련암거(브라켓O)_산출근거(관산초옹벽및스텐드공사3)_해봉길_자전거도로" xfId="7395"/>
    <cellStyle name="_국수교수량_금포교수량_곤양1교수량(최종본)_궁말천(NO15+40.000)-3련암거(브라켓O)_산출근거(관산초옹벽및스텐드공사3)_해봉길_자전거도로 2" xfId="28993"/>
    <cellStyle name="_국수교수량_금포교수량_곤양1교수량(최종본)_산출근거(관산초옹벽및스텐드공사3)" xfId="7396"/>
    <cellStyle name="_국수교수량_금포교수량_곤양1교수량(최종본)_산출근거(관산초옹벽및스텐드공사3) 2" xfId="28994"/>
    <cellStyle name="_국수교수량_금포교수량_곤양1교수량(최종본)_산출근거(관산초옹벽및스텐드공사3)_2" xfId="7397"/>
    <cellStyle name="_국수교수량_금포교수량_곤양1교수량(최종본)_산출근거(관산초옹벽및스텐드공사3)_2 2" xfId="28995"/>
    <cellStyle name="_국수교수량_금포교수량_곤양1교수량(최종본)_산출근거(관산초옹벽및스텐드공사3)_설계내역서(시흥7교등2개교)" xfId="7398"/>
    <cellStyle name="_국수교수량_금포교수량_곤양1교수량(최종본)_산출근거(관산초옹벽및스텐드공사3)_설계내역서(시흥7교등2개교) 2" xfId="28996"/>
    <cellStyle name="_국수교수량_금포교수량_곤양1교수량(최종본)_산출근거(관산초옹벽및스텐드공사3)_여주설계(6.4)" xfId="7399"/>
    <cellStyle name="_국수교수량_금포교수량_곤양1교수량(최종본)_산출근거(관산초옹벽및스텐드공사3)_여주설계(6.4) 2" xfId="28997"/>
    <cellStyle name="_국수교수량_금포교수량_곤양1교수량(최종본)_산출근거(관산초옹벽및스텐드공사3)_해봉길_자전거도로" xfId="7400"/>
    <cellStyle name="_국수교수량_금포교수량_곤양1교수량(최종본)_산출근거(관산초옹벽및스텐드공사3)_해봉길_자전거도로 2" xfId="28998"/>
    <cellStyle name="_국수교수량_금포교수량_곤양1교수량(최종본)_유골소천(NO05+00.000)-2련암거(브라켓X)" xfId="7401"/>
    <cellStyle name="_국수교수량_금포교수량_곤양1교수량(최종본)_유골소천(NO05+00.000)-2련암거(브라켓X) 2" xfId="28999"/>
    <cellStyle name="_국수교수량_금포교수량_곤양1교수량(최종본)_유골소천(NO05+00.000)-2련암거(브라켓X)_산출근거(관산초옹벽및스텐드공사3)" xfId="7402"/>
    <cellStyle name="_국수교수량_금포교수량_곤양1교수량(최종본)_유골소천(NO05+00.000)-2련암거(브라켓X)_산출근거(관산초옹벽및스텐드공사3) 2" xfId="29000"/>
    <cellStyle name="_국수교수량_금포교수량_곤양1교수량(최종본)_유골소천(NO05+00.000)-2련암거(브라켓X)_산출근거(관산초옹벽및스텐드공사3)_2" xfId="7403"/>
    <cellStyle name="_국수교수량_금포교수량_곤양1교수량(최종본)_유골소천(NO05+00.000)-2련암거(브라켓X)_산출근거(관산초옹벽및스텐드공사3)_2 2" xfId="29001"/>
    <cellStyle name="_국수교수량_금포교수량_곤양1교수량(최종본)_유골소천(NO05+00.000)-2련암거(브라켓X)_산출근거(관산초옹벽및스텐드공사3)_설계내역서(시흥7교등2개교)" xfId="7404"/>
    <cellStyle name="_국수교수량_금포교수량_곤양1교수량(최종본)_유골소천(NO05+00.000)-2련암거(브라켓X)_산출근거(관산초옹벽및스텐드공사3)_설계내역서(시흥7교등2개교) 2" xfId="29002"/>
    <cellStyle name="_국수교수량_금포교수량_곤양1교수량(최종본)_유골소천(NO05+00.000)-2련암거(브라켓X)_산출근거(관산초옹벽및스텐드공사3)_여주설계(6.4)" xfId="7405"/>
    <cellStyle name="_국수교수량_금포교수량_곤양1교수량(최종본)_유골소천(NO05+00.000)-2련암거(브라켓X)_산출근거(관산초옹벽및스텐드공사3)_여주설계(6.4) 2" xfId="29003"/>
    <cellStyle name="_국수교수량_금포교수량_곤양1교수량(최종본)_유골소천(NO05+00.000)-2련암거(브라켓X)_산출근거(관산초옹벽및스텐드공사3)_해봉길_자전거도로" xfId="7406"/>
    <cellStyle name="_국수교수량_금포교수량_곤양1교수량(최종본)_유골소천(NO05+00.000)-2련암거(브라켓X)_산출근거(관산초옹벽및스텐드공사3)_해봉길_자전거도로 2" xfId="29004"/>
    <cellStyle name="_국수교수량_금포교수량_곤양1교수량_궁말천(NO15+40.000)-3련암거(브라켓O)" xfId="7407"/>
    <cellStyle name="_국수교수량_금포교수량_곤양1교수량_궁말천(NO15+40.000)-3련암거(브라켓O) 2" xfId="29005"/>
    <cellStyle name="_국수교수량_금포교수량_곤양1교수량_궁말천(NO15+40.000)-3련암거(브라켓O)_산출근거(관산초옹벽및스텐드공사3)" xfId="7408"/>
    <cellStyle name="_국수교수량_금포교수량_곤양1교수량_궁말천(NO15+40.000)-3련암거(브라켓O)_산출근거(관산초옹벽및스텐드공사3) 2" xfId="29006"/>
    <cellStyle name="_국수교수량_금포교수량_곤양1교수량_궁말천(NO15+40.000)-3련암거(브라켓O)_산출근거(관산초옹벽및스텐드공사3)_2" xfId="7409"/>
    <cellStyle name="_국수교수량_금포교수량_곤양1교수량_궁말천(NO15+40.000)-3련암거(브라켓O)_산출근거(관산초옹벽및스텐드공사3)_2 2" xfId="29007"/>
    <cellStyle name="_국수교수량_금포교수량_곤양1교수량_궁말천(NO15+40.000)-3련암거(브라켓O)_산출근거(관산초옹벽및스텐드공사3)_설계내역서(시흥7교등2개교)" xfId="7410"/>
    <cellStyle name="_국수교수량_금포교수량_곤양1교수량_궁말천(NO15+40.000)-3련암거(브라켓O)_산출근거(관산초옹벽및스텐드공사3)_설계내역서(시흥7교등2개교) 2" xfId="29008"/>
    <cellStyle name="_국수교수량_금포교수량_곤양1교수량_궁말천(NO15+40.000)-3련암거(브라켓O)_산출근거(관산초옹벽및스텐드공사3)_여주설계(6.4)" xfId="7411"/>
    <cellStyle name="_국수교수량_금포교수량_곤양1교수량_궁말천(NO15+40.000)-3련암거(브라켓O)_산출근거(관산초옹벽및스텐드공사3)_여주설계(6.4) 2" xfId="29009"/>
    <cellStyle name="_국수교수량_금포교수량_곤양1교수량_궁말천(NO15+40.000)-3련암거(브라켓O)_산출근거(관산초옹벽및스텐드공사3)_해봉길_자전거도로" xfId="7412"/>
    <cellStyle name="_국수교수량_금포교수량_곤양1교수량_궁말천(NO15+40.000)-3련암거(브라켓O)_산출근거(관산초옹벽및스텐드공사3)_해봉길_자전거도로 2" xfId="29010"/>
    <cellStyle name="_국수교수량_금포교수량_곤양1교수량_산출근거(관산초옹벽및스텐드공사3)" xfId="7413"/>
    <cellStyle name="_국수교수량_금포교수량_곤양1교수량_산출근거(관산초옹벽및스텐드공사3) 2" xfId="29011"/>
    <cellStyle name="_국수교수량_금포교수량_곤양1교수량_산출근거(관산초옹벽및스텐드공사3)_2" xfId="7414"/>
    <cellStyle name="_국수교수량_금포교수량_곤양1교수량_산출근거(관산초옹벽및스텐드공사3)_2 2" xfId="29012"/>
    <cellStyle name="_국수교수량_금포교수량_곤양1교수량_산출근거(관산초옹벽및스텐드공사3)_설계내역서(시흥7교등2개교)" xfId="7415"/>
    <cellStyle name="_국수교수량_금포교수량_곤양1교수량_산출근거(관산초옹벽및스텐드공사3)_설계내역서(시흥7교등2개교) 2" xfId="29013"/>
    <cellStyle name="_국수교수량_금포교수량_곤양1교수량_산출근거(관산초옹벽및스텐드공사3)_여주설계(6.4)" xfId="7416"/>
    <cellStyle name="_국수교수량_금포교수량_곤양1교수량_산출근거(관산초옹벽및스텐드공사3)_여주설계(6.4) 2" xfId="29014"/>
    <cellStyle name="_국수교수량_금포교수량_곤양1교수량_산출근거(관산초옹벽및스텐드공사3)_해봉길_자전거도로" xfId="7417"/>
    <cellStyle name="_국수교수량_금포교수량_곤양1교수량_산출근거(관산초옹벽및스텐드공사3)_해봉길_자전거도로 2" xfId="29015"/>
    <cellStyle name="_국수교수량_금포교수량_곤양1교수량_유골소천(NO05+00.000)-2련암거(브라켓X)" xfId="7418"/>
    <cellStyle name="_국수교수량_금포교수량_곤양1교수량_유골소천(NO05+00.000)-2련암거(브라켓X) 2" xfId="29016"/>
    <cellStyle name="_국수교수량_금포교수량_곤양1교수량_유골소천(NO05+00.000)-2련암거(브라켓X)_산출근거(관산초옹벽및스텐드공사3)" xfId="7419"/>
    <cellStyle name="_국수교수량_금포교수량_곤양1교수량_유골소천(NO05+00.000)-2련암거(브라켓X)_산출근거(관산초옹벽및스텐드공사3) 2" xfId="29017"/>
    <cellStyle name="_국수교수량_금포교수량_곤양1교수량_유골소천(NO05+00.000)-2련암거(브라켓X)_산출근거(관산초옹벽및스텐드공사3)_2" xfId="7420"/>
    <cellStyle name="_국수교수량_금포교수량_곤양1교수량_유골소천(NO05+00.000)-2련암거(브라켓X)_산출근거(관산초옹벽및스텐드공사3)_2 2" xfId="29018"/>
    <cellStyle name="_국수교수량_금포교수량_곤양1교수량_유골소천(NO05+00.000)-2련암거(브라켓X)_산출근거(관산초옹벽및스텐드공사3)_설계내역서(시흥7교등2개교)" xfId="7421"/>
    <cellStyle name="_국수교수량_금포교수량_곤양1교수량_유골소천(NO05+00.000)-2련암거(브라켓X)_산출근거(관산초옹벽및스텐드공사3)_설계내역서(시흥7교등2개교) 2" xfId="29019"/>
    <cellStyle name="_국수교수량_금포교수량_곤양1교수량_유골소천(NO05+00.000)-2련암거(브라켓X)_산출근거(관산초옹벽및스텐드공사3)_여주설계(6.4)" xfId="7422"/>
    <cellStyle name="_국수교수량_금포교수량_곤양1교수량_유골소천(NO05+00.000)-2련암거(브라켓X)_산출근거(관산초옹벽및스텐드공사3)_여주설계(6.4) 2" xfId="29020"/>
    <cellStyle name="_국수교수량_금포교수량_곤양1교수량_유골소천(NO05+00.000)-2련암거(브라켓X)_산출근거(관산초옹벽및스텐드공사3)_해봉길_자전거도로" xfId="7423"/>
    <cellStyle name="_국수교수량_금포교수량_곤양1교수량_유골소천(NO05+00.000)-2련암거(브라켓X)_산출근거(관산초옹벽및스텐드공사3)_해봉길_자전거도로 2" xfId="29021"/>
    <cellStyle name="_국수교수량_금포교수량_궁말천(NO15+40.000)-3련암거(브라켓O)" xfId="7424"/>
    <cellStyle name="_국수교수량_금포교수량_궁말천(NO15+40.000)-3련암거(브라켓O) 2" xfId="29022"/>
    <cellStyle name="_국수교수량_금포교수량_궁말천(NO15+40.000)-3련암거(브라켓O)_산출근거(관산초옹벽및스텐드공사3)" xfId="7425"/>
    <cellStyle name="_국수교수량_금포교수량_궁말천(NO15+40.000)-3련암거(브라켓O)_산출근거(관산초옹벽및스텐드공사3) 2" xfId="29023"/>
    <cellStyle name="_국수교수량_금포교수량_궁말천(NO15+40.000)-3련암거(브라켓O)_산출근거(관산초옹벽및스텐드공사3)_2" xfId="7426"/>
    <cellStyle name="_국수교수량_금포교수량_궁말천(NO15+40.000)-3련암거(브라켓O)_산출근거(관산초옹벽및스텐드공사3)_2 2" xfId="29024"/>
    <cellStyle name="_국수교수량_금포교수량_궁말천(NO15+40.000)-3련암거(브라켓O)_산출근거(관산초옹벽및스텐드공사3)_설계내역서(시흥7교등2개교)" xfId="7427"/>
    <cellStyle name="_국수교수량_금포교수량_궁말천(NO15+40.000)-3련암거(브라켓O)_산출근거(관산초옹벽및스텐드공사3)_설계내역서(시흥7교등2개교) 2" xfId="29025"/>
    <cellStyle name="_국수교수량_금포교수량_궁말천(NO15+40.000)-3련암거(브라켓O)_산출근거(관산초옹벽및스텐드공사3)_여주설계(6.4)" xfId="7428"/>
    <cellStyle name="_국수교수량_금포교수량_궁말천(NO15+40.000)-3련암거(브라켓O)_산출근거(관산초옹벽및스텐드공사3)_여주설계(6.4) 2" xfId="29026"/>
    <cellStyle name="_국수교수량_금포교수량_궁말천(NO15+40.000)-3련암거(브라켓O)_산출근거(관산초옹벽및스텐드공사3)_해봉길_자전거도로" xfId="7429"/>
    <cellStyle name="_국수교수량_금포교수량_궁말천(NO15+40.000)-3련암거(브라켓O)_산출근거(관산초옹벽및스텐드공사3)_해봉길_자전거도로 2" xfId="29027"/>
    <cellStyle name="_국수교수량_금포교수량_금포교수량" xfId="7430"/>
    <cellStyle name="_국수교수량_금포교수량_금포교수량 2" xfId="29028"/>
    <cellStyle name="_국수교수량_금포교수량_금포교수량(최종본)" xfId="7431"/>
    <cellStyle name="_국수교수량_금포교수량_금포교수량(최종본) 2" xfId="29029"/>
    <cellStyle name="_국수교수량_금포교수량_금포교수량(최종본)_궁말천(NO15+40.000)-3련암거(브라켓O)" xfId="7432"/>
    <cellStyle name="_국수교수량_금포교수량_금포교수량(최종본)_궁말천(NO15+40.000)-3련암거(브라켓O) 2" xfId="29030"/>
    <cellStyle name="_국수교수량_금포교수량_금포교수량(최종본)_궁말천(NO15+40.000)-3련암거(브라켓O)_산출근거(관산초옹벽및스텐드공사3)" xfId="7433"/>
    <cellStyle name="_국수교수량_금포교수량_금포교수량(최종본)_궁말천(NO15+40.000)-3련암거(브라켓O)_산출근거(관산초옹벽및스텐드공사3) 2" xfId="29031"/>
    <cellStyle name="_국수교수량_금포교수량_금포교수량(최종본)_궁말천(NO15+40.000)-3련암거(브라켓O)_산출근거(관산초옹벽및스텐드공사3)_2" xfId="7434"/>
    <cellStyle name="_국수교수량_금포교수량_금포교수량(최종본)_궁말천(NO15+40.000)-3련암거(브라켓O)_산출근거(관산초옹벽및스텐드공사3)_2 2" xfId="29032"/>
    <cellStyle name="_국수교수량_금포교수량_금포교수량(최종본)_궁말천(NO15+40.000)-3련암거(브라켓O)_산출근거(관산초옹벽및스텐드공사3)_설계내역서(시흥7교등2개교)" xfId="7435"/>
    <cellStyle name="_국수교수량_금포교수량_금포교수량(최종본)_궁말천(NO15+40.000)-3련암거(브라켓O)_산출근거(관산초옹벽및스텐드공사3)_설계내역서(시흥7교등2개교) 2" xfId="29033"/>
    <cellStyle name="_국수교수량_금포교수량_금포교수량(최종본)_궁말천(NO15+40.000)-3련암거(브라켓O)_산출근거(관산초옹벽및스텐드공사3)_여주설계(6.4)" xfId="7436"/>
    <cellStyle name="_국수교수량_금포교수량_금포교수량(최종본)_궁말천(NO15+40.000)-3련암거(브라켓O)_산출근거(관산초옹벽및스텐드공사3)_여주설계(6.4) 2" xfId="29034"/>
    <cellStyle name="_국수교수량_금포교수량_금포교수량(최종본)_궁말천(NO15+40.000)-3련암거(브라켓O)_산출근거(관산초옹벽및스텐드공사3)_해봉길_자전거도로" xfId="7437"/>
    <cellStyle name="_국수교수량_금포교수량_금포교수량(최종본)_궁말천(NO15+40.000)-3련암거(브라켓O)_산출근거(관산초옹벽및스텐드공사3)_해봉길_자전거도로 2" xfId="29035"/>
    <cellStyle name="_국수교수량_금포교수량_금포교수량(최종본)_산출근거(관산초옹벽및스텐드공사3)" xfId="7438"/>
    <cellStyle name="_국수교수량_금포교수량_금포교수량(최종본)_산출근거(관산초옹벽및스텐드공사3) 2" xfId="29036"/>
    <cellStyle name="_국수교수량_금포교수량_금포교수량(최종본)_산출근거(관산초옹벽및스텐드공사3)_2" xfId="7439"/>
    <cellStyle name="_국수교수량_금포교수량_금포교수량(최종본)_산출근거(관산초옹벽및스텐드공사3)_2 2" xfId="29037"/>
    <cellStyle name="_국수교수량_금포교수량_금포교수량(최종본)_산출근거(관산초옹벽및스텐드공사3)_설계내역서(시흥7교등2개교)" xfId="7440"/>
    <cellStyle name="_국수교수량_금포교수량_금포교수량(최종본)_산출근거(관산초옹벽및스텐드공사3)_설계내역서(시흥7교등2개교) 2" xfId="29038"/>
    <cellStyle name="_국수교수량_금포교수량_금포교수량(최종본)_산출근거(관산초옹벽및스텐드공사3)_여주설계(6.4)" xfId="7441"/>
    <cellStyle name="_국수교수량_금포교수량_금포교수량(최종본)_산출근거(관산초옹벽및스텐드공사3)_여주설계(6.4) 2" xfId="29039"/>
    <cellStyle name="_국수교수량_금포교수량_금포교수량(최종본)_산출근거(관산초옹벽및스텐드공사3)_해봉길_자전거도로" xfId="7442"/>
    <cellStyle name="_국수교수량_금포교수량_금포교수량(최종본)_산출근거(관산초옹벽및스텐드공사3)_해봉길_자전거도로 2" xfId="29040"/>
    <cellStyle name="_국수교수량_금포교수량_금포교수량(최종본)_유골소천(NO05+00.000)-2련암거(브라켓X)" xfId="7443"/>
    <cellStyle name="_국수교수량_금포교수량_금포교수량(최종본)_유골소천(NO05+00.000)-2련암거(브라켓X) 2" xfId="29041"/>
    <cellStyle name="_국수교수량_금포교수량_금포교수량(최종본)_유골소천(NO05+00.000)-2련암거(브라켓X)_산출근거(관산초옹벽및스텐드공사3)" xfId="7444"/>
    <cellStyle name="_국수교수량_금포교수량_금포교수량(최종본)_유골소천(NO05+00.000)-2련암거(브라켓X)_산출근거(관산초옹벽및스텐드공사3) 2" xfId="29042"/>
    <cellStyle name="_국수교수량_금포교수량_금포교수량(최종본)_유골소천(NO05+00.000)-2련암거(브라켓X)_산출근거(관산초옹벽및스텐드공사3)_2" xfId="7445"/>
    <cellStyle name="_국수교수량_금포교수량_금포교수량(최종본)_유골소천(NO05+00.000)-2련암거(브라켓X)_산출근거(관산초옹벽및스텐드공사3)_2 2" xfId="29043"/>
    <cellStyle name="_국수교수량_금포교수량_금포교수량(최종본)_유골소천(NO05+00.000)-2련암거(브라켓X)_산출근거(관산초옹벽및스텐드공사3)_설계내역서(시흥7교등2개교)" xfId="7446"/>
    <cellStyle name="_국수교수량_금포교수량_금포교수량(최종본)_유골소천(NO05+00.000)-2련암거(브라켓X)_산출근거(관산초옹벽및스텐드공사3)_설계내역서(시흥7교등2개교) 2" xfId="29044"/>
    <cellStyle name="_국수교수량_금포교수량_금포교수량(최종본)_유골소천(NO05+00.000)-2련암거(브라켓X)_산출근거(관산초옹벽및스텐드공사3)_여주설계(6.4)" xfId="7447"/>
    <cellStyle name="_국수교수량_금포교수량_금포교수량(최종본)_유골소천(NO05+00.000)-2련암거(브라켓X)_산출근거(관산초옹벽및스텐드공사3)_여주설계(6.4) 2" xfId="29045"/>
    <cellStyle name="_국수교수량_금포교수량_금포교수량(최종본)_유골소천(NO05+00.000)-2련암거(브라켓X)_산출근거(관산초옹벽및스텐드공사3)_해봉길_자전거도로" xfId="7448"/>
    <cellStyle name="_국수교수량_금포교수량_금포교수량(최종본)_유골소천(NO05+00.000)-2련암거(브라켓X)_산출근거(관산초옹벽및스텐드공사3)_해봉길_자전거도로 2" xfId="29046"/>
    <cellStyle name="_국수교수량_금포교수량_금포교수량_궁말천(NO15+40.000)-3련암거(브라켓O)" xfId="7449"/>
    <cellStyle name="_국수교수량_금포교수량_금포교수량_궁말천(NO15+40.000)-3련암거(브라켓O) 2" xfId="29047"/>
    <cellStyle name="_국수교수량_금포교수량_금포교수량_궁말천(NO15+40.000)-3련암거(브라켓O)_산출근거(관산초옹벽및스텐드공사3)" xfId="7450"/>
    <cellStyle name="_국수교수량_금포교수량_금포교수량_궁말천(NO15+40.000)-3련암거(브라켓O)_산출근거(관산초옹벽및스텐드공사3) 2" xfId="29048"/>
    <cellStyle name="_국수교수량_금포교수량_금포교수량_궁말천(NO15+40.000)-3련암거(브라켓O)_산출근거(관산초옹벽및스텐드공사3)_2" xfId="7451"/>
    <cellStyle name="_국수교수량_금포교수량_금포교수량_궁말천(NO15+40.000)-3련암거(브라켓O)_산출근거(관산초옹벽및스텐드공사3)_2 2" xfId="29049"/>
    <cellStyle name="_국수교수량_금포교수량_금포교수량_궁말천(NO15+40.000)-3련암거(브라켓O)_산출근거(관산초옹벽및스텐드공사3)_설계내역서(시흥7교등2개교)" xfId="7452"/>
    <cellStyle name="_국수교수량_금포교수량_금포교수량_궁말천(NO15+40.000)-3련암거(브라켓O)_산출근거(관산초옹벽및스텐드공사3)_설계내역서(시흥7교등2개교) 2" xfId="29050"/>
    <cellStyle name="_국수교수량_금포교수량_금포교수량_궁말천(NO15+40.000)-3련암거(브라켓O)_산출근거(관산초옹벽및스텐드공사3)_여주설계(6.4)" xfId="7453"/>
    <cellStyle name="_국수교수량_금포교수량_금포교수량_궁말천(NO15+40.000)-3련암거(브라켓O)_산출근거(관산초옹벽및스텐드공사3)_여주설계(6.4) 2" xfId="29051"/>
    <cellStyle name="_국수교수량_금포교수량_금포교수량_궁말천(NO15+40.000)-3련암거(브라켓O)_산출근거(관산초옹벽및스텐드공사3)_해봉길_자전거도로" xfId="7454"/>
    <cellStyle name="_국수교수량_금포교수량_금포교수량_궁말천(NO15+40.000)-3련암거(브라켓O)_산출근거(관산초옹벽및스텐드공사3)_해봉길_자전거도로 2" xfId="29052"/>
    <cellStyle name="_국수교수량_금포교수량_금포교수량_산출근거(관산초옹벽및스텐드공사3)" xfId="7455"/>
    <cellStyle name="_국수교수량_금포교수량_금포교수량_산출근거(관산초옹벽및스텐드공사3) 2" xfId="29053"/>
    <cellStyle name="_국수교수량_금포교수량_금포교수량_산출근거(관산초옹벽및스텐드공사3)_2" xfId="7456"/>
    <cellStyle name="_국수교수량_금포교수량_금포교수량_산출근거(관산초옹벽및스텐드공사3)_2 2" xfId="29054"/>
    <cellStyle name="_국수교수량_금포교수량_금포교수량_산출근거(관산초옹벽및스텐드공사3)_설계내역서(시흥7교등2개교)" xfId="7457"/>
    <cellStyle name="_국수교수량_금포교수량_금포교수량_산출근거(관산초옹벽및스텐드공사3)_설계내역서(시흥7교등2개교) 2" xfId="29055"/>
    <cellStyle name="_국수교수량_금포교수량_금포교수량_산출근거(관산초옹벽및스텐드공사3)_여주설계(6.4)" xfId="7458"/>
    <cellStyle name="_국수교수량_금포교수량_금포교수량_산출근거(관산초옹벽및스텐드공사3)_여주설계(6.4) 2" xfId="29056"/>
    <cellStyle name="_국수교수량_금포교수량_금포교수량_산출근거(관산초옹벽및스텐드공사3)_해봉길_자전거도로" xfId="7459"/>
    <cellStyle name="_국수교수량_금포교수량_금포교수량_산출근거(관산초옹벽및스텐드공사3)_해봉길_자전거도로 2" xfId="29057"/>
    <cellStyle name="_국수교수량_금포교수량_금포교수량_유골소천(NO05+00.000)-2련암거(브라켓X)" xfId="7460"/>
    <cellStyle name="_국수교수량_금포교수량_금포교수량_유골소천(NO05+00.000)-2련암거(브라켓X) 2" xfId="29058"/>
    <cellStyle name="_국수교수량_금포교수량_금포교수량_유골소천(NO05+00.000)-2련암거(브라켓X)_산출근거(관산초옹벽및스텐드공사3)" xfId="7461"/>
    <cellStyle name="_국수교수량_금포교수량_금포교수량_유골소천(NO05+00.000)-2련암거(브라켓X)_산출근거(관산초옹벽및스텐드공사3) 2" xfId="29059"/>
    <cellStyle name="_국수교수량_금포교수량_금포교수량_유골소천(NO05+00.000)-2련암거(브라켓X)_산출근거(관산초옹벽및스텐드공사3)_2" xfId="7462"/>
    <cellStyle name="_국수교수량_금포교수량_금포교수량_유골소천(NO05+00.000)-2련암거(브라켓X)_산출근거(관산초옹벽및스텐드공사3)_2 2" xfId="29060"/>
    <cellStyle name="_국수교수량_금포교수량_금포교수량_유골소천(NO05+00.000)-2련암거(브라켓X)_산출근거(관산초옹벽및스텐드공사3)_설계내역서(시흥7교등2개교)" xfId="7463"/>
    <cellStyle name="_국수교수량_금포교수량_금포교수량_유골소천(NO05+00.000)-2련암거(브라켓X)_산출근거(관산초옹벽및스텐드공사3)_설계내역서(시흥7교등2개교) 2" xfId="29061"/>
    <cellStyle name="_국수교수량_금포교수량_금포교수량_유골소천(NO05+00.000)-2련암거(브라켓X)_산출근거(관산초옹벽및스텐드공사3)_여주설계(6.4)" xfId="7464"/>
    <cellStyle name="_국수교수량_금포교수량_금포교수량_유골소천(NO05+00.000)-2련암거(브라켓X)_산출근거(관산초옹벽및스텐드공사3)_여주설계(6.4) 2" xfId="29062"/>
    <cellStyle name="_국수교수량_금포교수량_금포교수량_유골소천(NO05+00.000)-2련암거(브라켓X)_산출근거(관산초옹벽및스텐드공사3)_해봉길_자전거도로" xfId="7465"/>
    <cellStyle name="_국수교수량_금포교수량_금포교수량_유골소천(NO05+00.000)-2련암거(브라켓X)_산출근거(관산초옹벽및스텐드공사3)_해봉길_자전거도로 2" xfId="29063"/>
    <cellStyle name="_국수교수량_금포교수량_산출근거(관산초옹벽및스텐드공사3)" xfId="7466"/>
    <cellStyle name="_국수교수량_금포교수량_산출근거(관산초옹벽및스텐드공사3) 2" xfId="29064"/>
    <cellStyle name="_국수교수량_금포교수량_산출근거(관산초옹벽및스텐드공사3)_2" xfId="7467"/>
    <cellStyle name="_국수교수량_금포교수량_산출근거(관산초옹벽및스텐드공사3)_2 2" xfId="29065"/>
    <cellStyle name="_국수교수량_금포교수량_산출근거(관산초옹벽및스텐드공사3)_설계내역서(시흥7교등2개교)" xfId="7468"/>
    <cellStyle name="_국수교수량_금포교수량_산출근거(관산초옹벽및스텐드공사3)_설계내역서(시흥7교등2개교) 2" xfId="29066"/>
    <cellStyle name="_국수교수량_금포교수량_산출근거(관산초옹벽및스텐드공사3)_여주설계(6.4)" xfId="7469"/>
    <cellStyle name="_국수교수량_금포교수량_산출근거(관산초옹벽및스텐드공사3)_여주설계(6.4) 2" xfId="29067"/>
    <cellStyle name="_국수교수량_금포교수량_산출근거(관산초옹벽및스텐드공사3)_해봉길_자전거도로" xfId="7470"/>
    <cellStyle name="_국수교수량_금포교수량_산출근거(관산초옹벽및스텐드공사3)_해봉길_자전거도로 2" xfId="29068"/>
    <cellStyle name="_국수교수량_금포교수량_유골소천(NO05+00.000)-2련암거(브라켓X)" xfId="7471"/>
    <cellStyle name="_국수교수량_금포교수량_유골소천(NO05+00.000)-2련암거(브라켓X) 2" xfId="29069"/>
    <cellStyle name="_국수교수량_금포교수량_유골소천(NO05+00.000)-2련암거(브라켓X)_산출근거(관산초옹벽및스텐드공사3)" xfId="7472"/>
    <cellStyle name="_국수교수량_금포교수량_유골소천(NO05+00.000)-2련암거(브라켓X)_산출근거(관산초옹벽및스텐드공사3) 2" xfId="29070"/>
    <cellStyle name="_국수교수량_금포교수량_유골소천(NO05+00.000)-2련암거(브라켓X)_산출근거(관산초옹벽및스텐드공사3)_2" xfId="7473"/>
    <cellStyle name="_국수교수량_금포교수량_유골소천(NO05+00.000)-2련암거(브라켓X)_산출근거(관산초옹벽및스텐드공사3)_2 2" xfId="29071"/>
    <cellStyle name="_국수교수량_금포교수량_유골소천(NO05+00.000)-2련암거(브라켓X)_산출근거(관산초옹벽및스텐드공사3)_설계내역서(시흥7교등2개교)" xfId="7474"/>
    <cellStyle name="_국수교수량_금포교수량_유골소천(NO05+00.000)-2련암거(브라켓X)_산출근거(관산초옹벽및스텐드공사3)_설계내역서(시흥7교등2개교) 2" xfId="29072"/>
    <cellStyle name="_국수교수량_금포교수량_유골소천(NO05+00.000)-2련암거(브라켓X)_산출근거(관산초옹벽및스텐드공사3)_여주설계(6.4)" xfId="7475"/>
    <cellStyle name="_국수교수량_금포교수량_유골소천(NO05+00.000)-2련암거(브라켓X)_산출근거(관산초옹벽및스텐드공사3)_여주설계(6.4) 2" xfId="29073"/>
    <cellStyle name="_국수교수량_금포교수량_유골소천(NO05+00.000)-2련암거(브라켓X)_산출근거(관산초옹벽및스텐드공사3)_해봉길_자전거도로" xfId="7476"/>
    <cellStyle name="_국수교수량_금포교수량_유골소천(NO05+00.000)-2련암거(브라켓X)_산출근거(관산초옹벽및스텐드공사3)_해봉길_자전거도로 2" xfId="29074"/>
    <cellStyle name="_국수교수량_내촌10 철근집계" xfId="7477"/>
    <cellStyle name="_국수교수량_내촌10 철근집계 2" xfId="29075"/>
    <cellStyle name="_국수교수량_내촌10 철근집계_수량" xfId="7478"/>
    <cellStyle name="_국수교수량_내촌10 철근집계_수량 2" xfId="29076"/>
    <cellStyle name="_국수교수량_내촌7 BOX수량" xfId="7479"/>
    <cellStyle name="_국수교수량_내촌7 BOX수량 2" xfId="29077"/>
    <cellStyle name="_국수교수량_마곡사-가도수량" xfId="7480"/>
    <cellStyle name="_국수교수량_마곡사-가도수량 2" xfId="29078"/>
    <cellStyle name="_국수교수량_마곡사-가도수량_명계4교_수량산출서" xfId="7481"/>
    <cellStyle name="_국수교수량_마곡사-가도수량_명계4교_수량산출서 2" xfId="29079"/>
    <cellStyle name="_국수교수량_만세교리(개거)" xfId="7482"/>
    <cellStyle name="_국수교수량_만세교리(개거) 2" xfId="29080"/>
    <cellStyle name="_국수교수량_만세교리(개거)_산출근거(관산초옹벽및스텐드공사3)" xfId="7483"/>
    <cellStyle name="_국수교수량_만세교리(개거)_산출근거(관산초옹벽및스텐드공사3) 2" xfId="29081"/>
    <cellStyle name="_국수교수량_만세교리(개거)_산출근거(관산초옹벽및스텐드공사3)_2" xfId="7484"/>
    <cellStyle name="_국수교수량_만세교리(개거)_산출근거(관산초옹벽및스텐드공사3)_2 2" xfId="29082"/>
    <cellStyle name="_국수교수량_만세교리(개거)_산출근거(관산초옹벽및스텐드공사3)_설계내역서(시흥7교등2개교)" xfId="7485"/>
    <cellStyle name="_국수교수량_만세교리(개거)_산출근거(관산초옹벽및스텐드공사3)_설계내역서(시흥7교등2개교) 2" xfId="29083"/>
    <cellStyle name="_국수교수량_만세교리(개거)_산출근거(관산초옹벽및스텐드공사3)_여주설계(6.4)" xfId="7486"/>
    <cellStyle name="_국수교수량_만세교리(개거)_산출근거(관산초옹벽및스텐드공사3)_여주설계(6.4) 2" xfId="29084"/>
    <cellStyle name="_국수교수량_만세교리(개거)_산출근거(관산초옹벽및스텐드공사3)_해봉길_자전거도로" xfId="7487"/>
    <cellStyle name="_국수교수량_만세교리(개거)_산출근거(관산초옹벽및스텐드공사3)_해봉길_자전거도로 2" xfId="29085"/>
    <cellStyle name="_국수교수량_매천로 토공수량산출서(최종)" xfId="7488"/>
    <cellStyle name="_국수교수량_매천로 토공수량산출서(최종) 2" xfId="29086"/>
    <cellStyle name="_국수교수량_매천로 토공수량산출서(최종)_01 토공-깨기" xfId="7489"/>
    <cellStyle name="_국수교수량_매천로 토공수량산출서(최종)_01 토공-깨기 2" xfId="29087"/>
    <cellStyle name="_국수교수량_매천로 토공수량산출서(최종)_01 토공-깨기_01 토공-깨기" xfId="7490"/>
    <cellStyle name="_국수교수량_매천로 토공수량산출서(최종)_01 토공-깨기_01 토공-깨기 2" xfId="29088"/>
    <cellStyle name="_국수교수량_매천로 토공수량산출서(최종)_01 토공-깨기_01 토공-깨기_01 토공-깨기" xfId="7491"/>
    <cellStyle name="_국수교수량_매천로 토공수량산출서(최종)_01 토공-깨기_01 토공-깨기_01 토공-깨기 2" xfId="29089"/>
    <cellStyle name="_국수교수량_매천로 토공수량산출서(최종)_01 토공-깨기_01 토공-깨기_01 토공-깨기_8.06 보도용 난간" xfId="7492"/>
    <cellStyle name="_국수교수량_매천로 토공수량산출서(최종)_01 토공-깨기_01 토공-깨기_01 토공-깨기_8.06 보도용 난간 2" xfId="29090"/>
    <cellStyle name="_국수교수량_매천로 토공수량산출서(최종)_01 토공-깨기_01 토공-깨기_8.06 보도용 난간" xfId="7493"/>
    <cellStyle name="_국수교수량_매천로 토공수량산출서(최종)_01 토공-깨기_01 토공-깨기_8.06 보도용 난간 2" xfId="29091"/>
    <cellStyle name="_국수교수량_매천로 토공수량산출서(최종)_01 토공-깨기_8.06 보도용 난간" xfId="7494"/>
    <cellStyle name="_국수교수량_매천로 토공수량산출서(최종)_01 토공-깨기_8.06 보도용 난간 2" xfId="29092"/>
    <cellStyle name="_국수교수량_매천로 토공수량산출서(최종)_8.06 보도용 난간" xfId="7495"/>
    <cellStyle name="_국수교수량_매천로 토공수량산출서(최종)_8.06 보도용 난간 2" xfId="29093"/>
    <cellStyle name="_국수교수량_맹암거" xfId="66"/>
    <cellStyle name="_국수교수량_명계4교_수량산출서" xfId="7496"/>
    <cellStyle name="_국수교수량_명계4교_수량산출서 2" xfId="29094"/>
    <cellStyle name="_국수교수량_물막이수량" xfId="7497"/>
    <cellStyle name="_국수교수량_물막이수량 2" xfId="29095"/>
    <cellStyle name="_국수교수량_물막이수량_산출근거(관산초옹벽및스텐드공사3)" xfId="7498"/>
    <cellStyle name="_국수교수량_물막이수량_산출근거(관산초옹벽및스텐드공사3) 2" xfId="29096"/>
    <cellStyle name="_국수교수량_물막이수량_산출근거(관산초옹벽및스텐드공사3)_2" xfId="7499"/>
    <cellStyle name="_국수교수량_물막이수량_산출근거(관산초옹벽및스텐드공사3)_2 2" xfId="29097"/>
    <cellStyle name="_국수교수량_물막이수량_산출근거(관산초옹벽및스텐드공사3)_설계내역서(시흥7교등2개교)" xfId="7500"/>
    <cellStyle name="_국수교수량_물막이수량_산출근거(관산초옹벽및스텐드공사3)_설계내역서(시흥7교등2개교) 2" xfId="29098"/>
    <cellStyle name="_국수교수량_물막이수량_산출근거(관산초옹벽및스텐드공사3)_여주설계(6.4)" xfId="7501"/>
    <cellStyle name="_국수교수량_물막이수량_산출근거(관산초옹벽및스텐드공사3)_여주설계(6.4) 2" xfId="29099"/>
    <cellStyle name="_국수교수량_물막이수량_산출근거(관산초옹벽및스텐드공사3)_해봉길_자전거도로" xfId="7502"/>
    <cellStyle name="_국수교수량_물막이수량_산출근거(관산초옹벽및스텐드공사3)_해봉길_자전거도로 2" xfId="29100"/>
    <cellStyle name="_국수교수량_물막이수량_유골소천(NO05+00.000)-2련암거(브라켓X)" xfId="7503"/>
    <cellStyle name="_국수교수량_물막이수량_유골소천(NO05+00.000)-2련암거(브라켓X) 2" xfId="29101"/>
    <cellStyle name="_국수교수량_물막이수량_유골소천(NO05+00.000)-2련암거(브라켓X)_산출근거(관산초옹벽및스텐드공사3)" xfId="7504"/>
    <cellStyle name="_국수교수량_물막이수량_유골소천(NO05+00.000)-2련암거(브라켓X)_산출근거(관산초옹벽및스텐드공사3) 2" xfId="29102"/>
    <cellStyle name="_국수교수량_물막이수량_유골소천(NO05+00.000)-2련암거(브라켓X)_산출근거(관산초옹벽및스텐드공사3)_2" xfId="7505"/>
    <cellStyle name="_국수교수량_물막이수량_유골소천(NO05+00.000)-2련암거(브라켓X)_산출근거(관산초옹벽및스텐드공사3)_2 2" xfId="29103"/>
    <cellStyle name="_국수교수량_물막이수량_유골소천(NO05+00.000)-2련암거(브라켓X)_산출근거(관산초옹벽및스텐드공사3)_설계내역서(시흥7교등2개교)" xfId="7506"/>
    <cellStyle name="_국수교수량_물막이수량_유골소천(NO05+00.000)-2련암거(브라켓X)_산출근거(관산초옹벽및스텐드공사3)_설계내역서(시흥7교등2개교) 2" xfId="29104"/>
    <cellStyle name="_국수교수량_물막이수량_유골소천(NO05+00.000)-2련암거(브라켓X)_산출근거(관산초옹벽및스텐드공사3)_여주설계(6.4)" xfId="7507"/>
    <cellStyle name="_국수교수량_물막이수량_유골소천(NO05+00.000)-2련암거(브라켓X)_산출근거(관산초옹벽및스텐드공사3)_여주설계(6.4) 2" xfId="29105"/>
    <cellStyle name="_국수교수량_물막이수량_유골소천(NO05+00.000)-2련암거(브라켓X)_산출근거(관산초옹벽및스텐드공사3)_해봉길_자전거도로" xfId="7508"/>
    <cellStyle name="_국수교수량_물막이수량_유골소천(NO05+00.000)-2련암거(브라켓X)_산출근거(관산초옹벽및스텐드공사3)_해봉길_자전거도로 2" xfId="29106"/>
    <cellStyle name="_국수교수량_박스수량" xfId="7509"/>
    <cellStyle name="_국수교수량_박스수량 2" xfId="29107"/>
    <cellStyle name="_국수교수량_박스수량_12.토공" xfId="7510"/>
    <cellStyle name="_국수교수량_박스수량_12.토공 2" xfId="29108"/>
    <cellStyle name="_국수교수량_박스수량_2.토1공" xfId="7511"/>
    <cellStyle name="_국수교수량_박스수량_2.토1공 2" xfId="29109"/>
    <cellStyle name="_국수교수량_박스수량_2.토공" xfId="7512"/>
    <cellStyle name="_국수교수량_박스수량_2.토공 2" xfId="29110"/>
    <cellStyle name="_국수교수량_박스수량_구조물토공" xfId="7513"/>
    <cellStyle name="_국수교수량_박스수량_구조물토공 2" xfId="29111"/>
    <cellStyle name="_국수교수량_박스수량_구조물토공_수량" xfId="7514"/>
    <cellStyle name="_국수교수량_박스수량_구조물토공_수량 2" xfId="29112"/>
    <cellStyle name="_국수교수량_박스수량_내촌10 철근집계" xfId="7515"/>
    <cellStyle name="_국수교수량_박스수량_내촌10 철근집계 2" xfId="29113"/>
    <cellStyle name="_국수교수량_박스수량_내촌10 철근집계_수량" xfId="7516"/>
    <cellStyle name="_국수교수량_박스수량_내촌10 철근집계_수량 2" xfId="29114"/>
    <cellStyle name="_국수교수량_박스수량_내촌7 BOX수량" xfId="7517"/>
    <cellStyle name="_국수교수량_박스수량_내촌7 BOX수량 2" xfId="29115"/>
    <cellStyle name="_국수교수량_박스수량_서석13 BOX수량" xfId="7518"/>
    <cellStyle name="_국수교수량_박스수량_서석13 BOX수량 2" xfId="29116"/>
    <cellStyle name="_국수교수량_박스수량_서석13 BOX수량_수량" xfId="7519"/>
    <cellStyle name="_국수교수량_박스수량_서석13 BOX수량_수량 2" xfId="29117"/>
    <cellStyle name="_국수교수량_박스수량_수량" xfId="7520"/>
    <cellStyle name="_국수교수량_박스수량_수량 2" xfId="29118"/>
    <cellStyle name="_국수교수량_박스수량_암거공" xfId="7521"/>
    <cellStyle name="_국수교수량_박스수량_암거공 2" xfId="29119"/>
    <cellStyle name="_국수교수량_박스수량_암거공_수량" xfId="7522"/>
    <cellStyle name="_국수교수량_박스수량_암거공_수량 2" xfId="29120"/>
    <cellStyle name="_국수교수량_박스수량_토공" xfId="7523"/>
    <cellStyle name="_국수교수량_박스수량_토공 2" xfId="29121"/>
    <cellStyle name="_국수교수량_박스수량_토공_수량" xfId="7524"/>
    <cellStyle name="_국수교수량_박스수량_토공_수량 2" xfId="29122"/>
    <cellStyle name="_국수교수량_부대공수량" xfId="7525"/>
    <cellStyle name="_국수교수량_부대공수량(금회분)" xfId="7526"/>
    <cellStyle name="_국수교수량_부대공수량(금회분)_직접시공계획서(충주지사연간)" xfId="7527"/>
    <cellStyle name="_국수교수량_부대공수량_직접시공계획서(충주지사연간)" xfId="7528"/>
    <cellStyle name="_국수교수량_산출근거(관산초옹벽및스텐드공사3)" xfId="7529"/>
    <cellStyle name="_국수교수량_산출근거(관산초옹벽및스텐드공사3) 2" xfId="29123"/>
    <cellStyle name="_국수교수량_산출근거(관산초옹벽및스텐드공사3)_2" xfId="7530"/>
    <cellStyle name="_국수교수량_산출근거(관산초옹벽및스텐드공사3)_2 2" xfId="29124"/>
    <cellStyle name="_국수교수량_산출근거(관산초옹벽및스텐드공사3)_설계내역서(시흥7교등2개교)" xfId="7531"/>
    <cellStyle name="_국수교수량_산출근거(관산초옹벽및스텐드공사3)_설계내역서(시흥7교등2개교) 2" xfId="29125"/>
    <cellStyle name="_국수교수량_산출근거(관산초옹벽및스텐드공사3)_여주설계(6.4)" xfId="7532"/>
    <cellStyle name="_국수교수량_산출근거(관산초옹벽및스텐드공사3)_여주설계(6.4) 2" xfId="29126"/>
    <cellStyle name="_국수교수량_산출근거(관산초옹벽및스텐드공사3)_해봉길_자전거도로" xfId="7533"/>
    <cellStyle name="_국수교수량_산출근거(관산초옹벽및스텐드공사3)_해봉길_자전거도로 2" xfId="29127"/>
    <cellStyle name="_국수교수량_서석13 BOX수량" xfId="7534"/>
    <cellStyle name="_국수교수량_서석13 BOX수량 2" xfId="29128"/>
    <cellStyle name="_국수교수량_서석13 BOX수량_수량" xfId="7535"/>
    <cellStyle name="_국수교수량_서석13 BOX수량_수량 2" xfId="29129"/>
    <cellStyle name="_국수교수량_성덕2교수량" xfId="7536"/>
    <cellStyle name="_국수교수량_성덕2교수량 2" xfId="29130"/>
    <cellStyle name="_국수교수량_성덕2교수량_마곡사-가도수량" xfId="7537"/>
    <cellStyle name="_국수교수량_성덕2교수량_마곡사-가도수량 2" xfId="29131"/>
    <cellStyle name="_국수교수량_성덕2교수량_마곡사-가도수량_명계4교_수량산출서" xfId="7538"/>
    <cellStyle name="_국수교수량_성덕2교수량_마곡사-가도수량_명계4교_수량산출서 2" xfId="29132"/>
    <cellStyle name="_국수교수량_성덕2교수량_명계4교_수량산출서" xfId="7539"/>
    <cellStyle name="_국수교수량_성덕2교수량_명계4교_수량산출서 2" xfId="29133"/>
    <cellStyle name="_국수교수량_수량" xfId="7540"/>
    <cellStyle name="_국수교수량_수량 2" xfId="29134"/>
    <cellStyle name="_국수교수량_수항교교대수량" xfId="7541"/>
    <cellStyle name="_국수교수량_수항교교대수량 2" xfId="29135"/>
    <cellStyle name="_국수교수량_암거공" xfId="7542"/>
    <cellStyle name="_국수교수량_암거공 2" xfId="29136"/>
    <cellStyle name="_국수교수량_암거공_수량" xfId="7543"/>
    <cellStyle name="_국수교수량_암거공_수량 2" xfId="29137"/>
    <cellStyle name="_국수교수량_연라1교내역적용수량" xfId="7544"/>
    <cellStyle name="_국수교수량_연라1교내역적용수량 2" xfId="29138"/>
    <cellStyle name="_국수교수량_우수관공" xfId="67"/>
    <cellStyle name="_국수교수량_우수관공 2" xfId="29139"/>
    <cellStyle name="_국수교수량_우수관공1" xfId="68"/>
    <cellStyle name="_국수교수량_우수관공1 2" xfId="29140"/>
    <cellStyle name="_국수교수량_우수관공1_04-포장공" xfId="7545"/>
    <cellStyle name="_국수교수량_우수관공1_04-포장공 2" xfId="29141"/>
    <cellStyle name="_국수교수량_우수관공1_07.포장공" xfId="7546"/>
    <cellStyle name="_국수교수량_우수관공1_07.포장공 2" xfId="29142"/>
    <cellStyle name="_국수교수량_우수관공1_비탈면안정공" xfId="7547"/>
    <cellStyle name="_국수교수량_우수관공1_비탈면안정공 2" xfId="29143"/>
    <cellStyle name="_국수교수량_자재" xfId="7548"/>
    <cellStyle name="_국수교수량_자재 2" xfId="29144"/>
    <cellStyle name="_국수교수량_자재_1평촌마을" xfId="7549"/>
    <cellStyle name="_국수교수량_자재_1평촌마을 2" xfId="29145"/>
    <cellStyle name="_국수교수량_자재_1평촌마을_산출근거(관산초옹벽및스텐드공사3)" xfId="7550"/>
    <cellStyle name="_국수교수량_자재_1평촌마을_산출근거(관산초옹벽및스텐드공사3) 2" xfId="29146"/>
    <cellStyle name="_국수교수량_자재_1평촌마을_산출근거(관산초옹벽및스텐드공사3)_2" xfId="7551"/>
    <cellStyle name="_국수교수량_자재_1평촌마을_산출근거(관산초옹벽및스텐드공사3)_2 2" xfId="29147"/>
    <cellStyle name="_국수교수량_자재_1평촌마을_산출근거(관산초옹벽및스텐드공사3)_설계내역서(시흥7교등2개교)" xfId="7552"/>
    <cellStyle name="_국수교수량_자재_1평촌마을_산출근거(관산초옹벽및스텐드공사3)_설계내역서(시흥7교등2개교) 2" xfId="29148"/>
    <cellStyle name="_국수교수량_자재_1평촌마을_산출근거(관산초옹벽및스텐드공사3)_여주설계(6.4)" xfId="7553"/>
    <cellStyle name="_국수교수량_자재_1평촌마을_산출근거(관산초옹벽및스텐드공사3)_여주설계(6.4) 2" xfId="29149"/>
    <cellStyle name="_국수교수량_자재_1평촌마을_산출근거(관산초옹벽및스텐드공사3)_해봉길_자전거도로" xfId="7554"/>
    <cellStyle name="_국수교수량_자재_1평촌마을_산출근거(관산초옹벽및스텐드공사3)_해봉길_자전거도로 2" xfId="29150"/>
    <cellStyle name="_국수교수량_자재_배수로" xfId="7555"/>
    <cellStyle name="_국수교수량_자재_배수로 2" xfId="29151"/>
    <cellStyle name="_국수교수량_자재_배수로_산출근거(관산초옹벽및스텐드공사3)" xfId="7556"/>
    <cellStyle name="_국수교수량_자재_배수로_산출근거(관산초옹벽및스텐드공사3) 2" xfId="29152"/>
    <cellStyle name="_국수교수량_자재_배수로_산출근거(관산초옹벽및스텐드공사3)_2" xfId="7557"/>
    <cellStyle name="_국수교수량_자재_배수로_산출근거(관산초옹벽및스텐드공사3)_2 2" xfId="29153"/>
    <cellStyle name="_국수교수량_자재_배수로_산출근거(관산초옹벽및스텐드공사3)_설계내역서(시흥7교등2개교)" xfId="7558"/>
    <cellStyle name="_국수교수량_자재_배수로_산출근거(관산초옹벽및스텐드공사3)_설계내역서(시흥7교등2개교) 2" xfId="29154"/>
    <cellStyle name="_국수교수량_자재_배수로_산출근거(관산초옹벽및스텐드공사3)_여주설계(6.4)" xfId="7559"/>
    <cellStyle name="_국수교수량_자재_배수로_산출근거(관산초옹벽및스텐드공사3)_여주설계(6.4) 2" xfId="29155"/>
    <cellStyle name="_국수교수량_자재_배수로_산출근거(관산초옹벽및스텐드공사3)_해봉길_자전거도로" xfId="7560"/>
    <cellStyle name="_국수교수량_자재_배수로_산출근거(관산초옹벽및스텐드공사3)_해봉길_자전거도로 2" xfId="29156"/>
    <cellStyle name="_국수교수량_자재_산출근거(관산초옹벽및스텐드공사3)" xfId="7561"/>
    <cellStyle name="_국수교수량_자재_산출근거(관산초옹벽및스텐드공사3) 2" xfId="29157"/>
    <cellStyle name="_국수교수량_자재_산출근거(관산초옹벽및스텐드공사3)_2" xfId="7562"/>
    <cellStyle name="_국수교수량_자재_산출근거(관산초옹벽및스텐드공사3)_2 2" xfId="29158"/>
    <cellStyle name="_국수교수량_자재_산출근거(관산초옹벽및스텐드공사3)_설계내역서(시흥7교등2개교)" xfId="7563"/>
    <cellStyle name="_국수교수량_자재_산출근거(관산초옹벽및스텐드공사3)_설계내역서(시흥7교등2개교) 2" xfId="29159"/>
    <cellStyle name="_국수교수량_자재_산출근거(관산초옹벽및스텐드공사3)_여주설계(6.4)" xfId="7564"/>
    <cellStyle name="_국수교수량_자재_산출근거(관산초옹벽및스텐드공사3)_여주설계(6.4) 2" xfId="29160"/>
    <cellStyle name="_국수교수량_자재_산출근거(관산초옹벽및스텐드공사3)_해봉길_자전거도로" xfId="7565"/>
    <cellStyle name="_국수교수량_자재_산출근거(관산초옹벽및스텐드공사3)_해봉길_자전거도로 2" xfId="29161"/>
    <cellStyle name="_국수교수량_자재_수량산출" xfId="7566"/>
    <cellStyle name="_국수교수량_자재_수량산출 2" xfId="29162"/>
    <cellStyle name="_국수교수량_자재_수량산출_산출근거(관산초옹벽및스텐드공사3)" xfId="7567"/>
    <cellStyle name="_국수교수량_자재_수량산출_산출근거(관산초옹벽및스텐드공사3) 2" xfId="29163"/>
    <cellStyle name="_국수교수량_자재_수량산출_산출근거(관산초옹벽및스텐드공사3)_2" xfId="7568"/>
    <cellStyle name="_국수교수량_자재_수량산출_산출근거(관산초옹벽및스텐드공사3)_2 2" xfId="29164"/>
    <cellStyle name="_국수교수량_자재_수량산출_산출근거(관산초옹벽및스텐드공사3)_설계내역서(시흥7교등2개교)" xfId="7569"/>
    <cellStyle name="_국수교수량_자재_수량산출_산출근거(관산초옹벽및스텐드공사3)_설계내역서(시흥7교등2개교) 2" xfId="29165"/>
    <cellStyle name="_국수교수량_자재_수량산출_산출근거(관산초옹벽및스텐드공사3)_여주설계(6.4)" xfId="7570"/>
    <cellStyle name="_국수교수량_자재_수량산출_산출근거(관산초옹벽및스텐드공사3)_여주설계(6.4) 2" xfId="29166"/>
    <cellStyle name="_국수교수량_자재_수량산출_산출근거(관산초옹벽및스텐드공사3)_해봉길_자전거도로" xfId="7571"/>
    <cellStyle name="_국수교수량_자재_수량산출_산출근거(관산초옹벽및스텐드공사3)_해봉길_자전거도로 2" xfId="29167"/>
    <cellStyle name="_국수교수량_중흥교교대수량" xfId="7572"/>
    <cellStyle name="_국수교수량_중흥교교대수량 2" xfId="29168"/>
    <cellStyle name="_국수교수량_직접시공계획서(충주지사연간)" xfId="7573"/>
    <cellStyle name="_국수교수량_차집관로-관로부가시설" xfId="7574"/>
    <cellStyle name="_국수교수량_차집관로-관로부가시설 2" xfId="29169"/>
    <cellStyle name="_국수교수량_차집관로-관추진공가시설(동림3)" xfId="7575"/>
    <cellStyle name="_국수교수량_차집관로-관추진공가시설(동림3) 2" xfId="29170"/>
    <cellStyle name="_국수교수량_토공" xfId="7576"/>
    <cellStyle name="_국수교수량_토공 2" xfId="29171"/>
    <cellStyle name="_국수교수량_토공_01 토공-깨기" xfId="7577"/>
    <cellStyle name="_국수교수량_토공_01 토공-깨기 2" xfId="29172"/>
    <cellStyle name="_국수교수량_토공_01 토공-깨기_01 토공-깨기" xfId="7578"/>
    <cellStyle name="_국수교수량_토공_01 토공-깨기_01 토공-깨기 2" xfId="29173"/>
    <cellStyle name="_국수교수량_토공_01 토공-깨기_01 토공-깨기_8.06 보도용 난간" xfId="7579"/>
    <cellStyle name="_국수교수량_토공_01 토공-깨기_01 토공-깨기_8.06 보도용 난간 2" xfId="29174"/>
    <cellStyle name="_국수교수량_토공_01 토공-깨기_8.06 보도용 난간" xfId="7580"/>
    <cellStyle name="_국수교수량_토공_01 토공-깨기_8.06 보도용 난간 2" xfId="29175"/>
    <cellStyle name="_국수교수량_토공_02.토공" xfId="7581"/>
    <cellStyle name="_국수교수량_토공_02.토공 2" xfId="29176"/>
    <cellStyle name="_국수교수량_토공_02.토공_01 토공-깨기" xfId="7582"/>
    <cellStyle name="_국수교수량_토공_02.토공_01 토공-깨기 2" xfId="29177"/>
    <cellStyle name="_국수교수량_토공_02.토공_01 토공-깨기_01 토공-깨기" xfId="7583"/>
    <cellStyle name="_국수교수량_토공_02.토공_01 토공-깨기_01 토공-깨기 2" xfId="29178"/>
    <cellStyle name="_국수교수량_토공_02.토공_01 토공-깨기_01 토공-깨기_8.06 보도용 난간" xfId="7584"/>
    <cellStyle name="_국수교수량_토공_02.토공_01 토공-깨기_01 토공-깨기_8.06 보도용 난간 2" xfId="29179"/>
    <cellStyle name="_국수교수량_토공_02.토공_01 토공-깨기_8.06 보도용 난간" xfId="7585"/>
    <cellStyle name="_국수교수량_토공_02.토공_01 토공-깨기_8.06 보도용 난간 2" xfId="29180"/>
    <cellStyle name="_국수교수량_토공_02.토공_8.06 보도용 난간" xfId="7586"/>
    <cellStyle name="_국수교수량_토공_02.토공_8.06 보도용 난간 2" xfId="29181"/>
    <cellStyle name="_국수교수량_토공_02.토공_매천로 토공수량산출서(최종)" xfId="7587"/>
    <cellStyle name="_국수교수량_토공_02.토공_매천로 토공수량산출서(최종) 2" xfId="29182"/>
    <cellStyle name="_국수교수량_토공_02.토공_매천로 토공수량산출서(최종)_01 토공-깨기" xfId="7588"/>
    <cellStyle name="_국수교수량_토공_02.토공_매천로 토공수량산출서(최종)_01 토공-깨기 2" xfId="29183"/>
    <cellStyle name="_국수교수량_토공_02.토공_매천로 토공수량산출서(최종)_01 토공-깨기_01 토공-깨기" xfId="7589"/>
    <cellStyle name="_국수교수량_토공_02.토공_매천로 토공수량산출서(최종)_01 토공-깨기_01 토공-깨기 2" xfId="29184"/>
    <cellStyle name="_국수교수량_토공_02.토공_매천로 토공수량산출서(최종)_01 토공-깨기_01 토공-깨기_01 토공-깨기" xfId="7590"/>
    <cellStyle name="_국수교수량_토공_02.토공_매천로 토공수량산출서(최종)_01 토공-깨기_01 토공-깨기_01 토공-깨기 2" xfId="29185"/>
    <cellStyle name="_국수교수량_토공_02.토공_매천로 토공수량산출서(최종)_01 토공-깨기_01 토공-깨기_01 토공-깨기_8.06 보도용 난간" xfId="7591"/>
    <cellStyle name="_국수교수량_토공_02.토공_매천로 토공수량산출서(최종)_01 토공-깨기_01 토공-깨기_01 토공-깨기_8.06 보도용 난간 2" xfId="29186"/>
    <cellStyle name="_국수교수량_토공_02.토공_매천로 토공수량산출서(최종)_01 토공-깨기_01 토공-깨기_8.06 보도용 난간" xfId="7592"/>
    <cellStyle name="_국수교수량_토공_02.토공_매천로 토공수량산출서(최종)_01 토공-깨기_01 토공-깨기_8.06 보도용 난간 2" xfId="29187"/>
    <cellStyle name="_국수교수량_토공_02.토공_매천로 토공수량산출서(최종)_01 토공-깨기_8.06 보도용 난간" xfId="7593"/>
    <cellStyle name="_국수교수량_토공_02.토공_매천로 토공수량산출서(최종)_01 토공-깨기_8.06 보도용 난간 2" xfId="29188"/>
    <cellStyle name="_국수교수량_토공_02.토공_매천로 토공수량산출서(최종)_8.06 보도용 난간" xfId="7594"/>
    <cellStyle name="_국수교수량_토공_02.토공_매천로 토공수량산출서(최종)_8.06 보도용 난간 2" xfId="29189"/>
    <cellStyle name="_국수교수량_토공_8.06 보도용 난간" xfId="7595"/>
    <cellStyle name="_국수교수량_토공_8.06 보도용 난간 2" xfId="29190"/>
    <cellStyle name="_국수교수량_토공_깨기수량" xfId="7596"/>
    <cellStyle name="_국수교수량_토공_깨기수량 2" xfId="29191"/>
    <cellStyle name="_국수교수량_토공_깨기수량_01 토공-깨기" xfId="7597"/>
    <cellStyle name="_국수교수량_토공_깨기수량_01 토공-깨기 2" xfId="29192"/>
    <cellStyle name="_국수교수량_토공_깨기수량_01 토공-깨기_01 토공-깨기" xfId="7598"/>
    <cellStyle name="_국수교수량_토공_깨기수량_01 토공-깨기_01 토공-깨기 2" xfId="29193"/>
    <cellStyle name="_국수교수량_토공_깨기수량_01 토공-깨기_01 토공-깨기_8.06 보도용 난간" xfId="7599"/>
    <cellStyle name="_국수교수량_토공_깨기수량_01 토공-깨기_01 토공-깨기_8.06 보도용 난간 2" xfId="29194"/>
    <cellStyle name="_국수교수량_토공_깨기수량_01 토공-깨기_8.06 보도용 난간" xfId="7600"/>
    <cellStyle name="_국수교수량_토공_깨기수량_01 토공-깨기_8.06 보도용 난간 2" xfId="29195"/>
    <cellStyle name="_국수교수량_토공_깨기수량_8.06 보도용 난간" xfId="7601"/>
    <cellStyle name="_국수교수량_토공_깨기수량_8.06 보도용 난간 2" xfId="29196"/>
    <cellStyle name="_국수교수량_토공_깨기수량_매천로 토공수량산출서(최종)" xfId="7602"/>
    <cellStyle name="_국수교수량_토공_깨기수량_매천로 토공수량산출서(최종) 2" xfId="29197"/>
    <cellStyle name="_국수교수량_토공_깨기수량_매천로 토공수량산출서(최종)_01 토공-깨기" xfId="7603"/>
    <cellStyle name="_국수교수량_토공_깨기수량_매천로 토공수량산출서(최종)_01 토공-깨기 2" xfId="29198"/>
    <cellStyle name="_국수교수량_토공_깨기수량_매천로 토공수량산출서(최종)_01 토공-깨기_01 토공-깨기" xfId="7604"/>
    <cellStyle name="_국수교수량_토공_깨기수량_매천로 토공수량산출서(최종)_01 토공-깨기_01 토공-깨기 2" xfId="29199"/>
    <cellStyle name="_국수교수량_토공_깨기수량_매천로 토공수량산출서(최종)_01 토공-깨기_01 토공-깨기_01 토공-깨기" xfId="7605"/>
    <cellStyle name="_국수교수량_토공_깨기수량_매천로 토공수량산출서(최종)_01 토공-깨기_01 토공-깨기_01 토공-깨기 2" xfId="29200"/>
    <cellStyle name="_국수교수량_토공_깨기수량_매천로 토공수량산출서(최종)_01 토공-깨기_01 토공-깨기_01 토공-깨기_8.06 보도용 난간" xfId="7606"/>
    <cellStyle name="_국수교수량_토공_깨기수량_매천로 토공수량산출서(최종)_01 토공-깨기_01 토공-깨기_01 토공-깨기_8.06 보도용 난간 2" xfId="29201"/>
    <cellStyle name="_국수교수량_토공_깨기수량_매천로 토공수량산출서(최종)_01 토공-깨기_01 토공-깨기_8.06 보도용 난간" xfId="7607"/>
    <cellStyle name="_국수교수량_토공_깨기수량_매천로 토공수량산출서(최종)_01 토공-깨기_01 토공-깨기_8.06 보도용 난간 2" xfId="29202"/>
    <cellStyle name="_국수교수량_토공_깨기수량_매천로 토공수량산출서(최종)_01 토공-깨기_8.06 보도용 난간" xfId="7608"/>
    <cellStyle name="_국수교수량_토공_깨기수량_매천로 토공수량산출서(최종)_01 토공-깨기_8.06 보도용 난간 2" xfId="29203"/>
    <cellStyle name="_국수교수량_토공_깨기수량_매천로 토공수량산출서(최종)_8.06 보도용 난간" xfId="7609"/>
    <cellStyle name="_국수교수량_토공_깨기수량_매천로 토공수량산출서(최종)_8.06 보도용 난간 2" xfId="29204"/>
    <cellStyle name="_국수교수량_토공_매천로 토공수량산출서(최종)" xfId="7610"/>
    <cellStyle name="_국수교수량_토공_매천로 토공수량산출서(최종) 2" xfId="29205"/>
    <cellStyle name="_국수교수량_토공_매천로 토공수량산출서(최종)_01 토공-깨기" xfId="7611"/>
    <cellStyle name="_국수교수량_토공_매천로 토공수량산출서(최종)_01 토공-깨기 2" xfId="29206"/>
    <cellStyle name="_국수교수량_토공_매천로 토공수량산출서(최종)_01 토공-깨기_01 토공-깨기" xfId="7612"/>
    <cellStyle name="_국수교수량_토공_매천로 토공수량산출서(최종)_01 토공-깨기_01 토공-깨기 2" xfId="29207"/>
    <cellStyle name="_국수교수량_토공_매천로 토공수량산출서(최종)_01 토공-깨기_01 토공-깨기_01 토공-깨기" xfId="7613"/>
    <cellStyle name="_국수교수량_토공_매천로 토공수량산출서(최종)_01 토공-깨기_01 토공-깨기_01 토공-깨기 2" xfId="29208"/>
    <cellStyle name="_국수교수량_토공_매천로 토공수량산출서(최종)_01 토공-깨기_01 토공-깨기_01 토공-깨기_8.06 보도용 난간" xfId="7614"/>
    <cellStyle name="_국수교수량_토공_매천로 토공수량산출서(최종)_01 토공-깨기_01 토공-깨기_01 토공-깨기_8.06 보도용 난간 2" xfId="29209"/>
    <cellStyle name="_국수교수량_토공_매천로 토공수량산출서(최종)_01 토공-깨기_01 토공-깨기_8.06 보도용 난간" xfId="7615"/>
    <cellStyle name="_국수교수량_토공_매천로 토공수량산출서(최종)_01 토공-깨기_01 토공-깨기_8.06 보도용 난간 2" xfId="29210"/>
    <cellStyle name="_국수교수량_토공_매천로 토공수량산출서(최종)_01 토공-깨기_8.06 보도용 난간" xfId="7616"/>
    <cellStyle name="_국수교수량_토공_매천로 토공수량산출서(최종)_01 토공-깨기_8.06 보도용 난간 2" xfId="29211"/>
    <cellStyle name="_국수교수량_토공_매천로 토공수량산출서(최종)_8.06 보도용 난간" xfId="7617"/>
    <cellStyle name="_국수교수량_토공_매천로 토공수량산출서(최종)_8.06 보도용 난간 2" xfId="29212"/>
    <cellStyle name="_국수교수량_토공_수량" xfId="7618"/>
    <cellStyle name="_국수교수량_토공_수량 2" xfId="29213"/>
    <cellStyle name="_궁안교시행구분" xfId="7619"/>
    <cellStyle name="_궁안교시행구분 2" xfId="29214"/>
    <cellStyle name="_궁안교用" xfId="7620"/>
    <cellStyle name="_궁안교用 2" xfId="29215"/>
    <cellStyle name="_극락교(신교)하자보수공사 내역서" xfId="7621"/>
    <cellStyle name="_금강Ⅱ지구김제2-2공구토목공사(동도)" xfId="7622"/>
    <cellStyle name="_금광교교각(상행선)일반수량" xfId="7623"/>
    <cellStyle name="_금광교교각(상행선)일반수량 2" xfId="29216"/>
    <cellStyle name="_금광교교대(상행선)일반수량" xfId="7624"/>
    <cellStyle name="_금광교교대(상행선)일반수량 2" xfId="29217"/>
    <cellStyle name="_금광교상부교량공사" xfId="7625"/>
    <cellStyle name="_금광교상부교량공사 2" xfId="29218"/>
    <cellStyle name="_금월봉변경가실행" xfId="69"/>
    <cellStyle name="_금천청소년수련관(토목林)" xfId="7626"/>
    <cellStyle name="_금천청소년수련관(토목林) 2" xfId="29219"/>
    <cellStyle name="_금포0911" xfId="23159"/>
    <cellStyle name="_기성검사원" xfId="70"/>
    <cellStyle name="_기성검사원_내역서" xfId="71"/>
    <cellStyle name="_기성청구" xfId="7627"/>
    <cellStyle name="_기장하수실행1" xfId="72"/>
    <cellStyle name="_기장하수실행1_번암견적의뢰(협력)" xfId="73"/>
    <cellStyle name="_기존구조물깨기" xfId="7628"/>
    <cellStyle name="_기존구조물깨기 2" xfId="29220"/>
    <cellStyle name="_기존구조물철거및헐기_서판교(토공3공구)_소수점절사" xfId="7629"/>
    <cellStyle name="_기존구조물철거및헐기_서판교(토공3공구)_소수점절사 2" xfId="29221"/>
    <cellStyle name="_기초단가" xfId="74"/>
    <cellStyle name="_기초단가(서울1차)" xfId="7630"/>
    <cellStyle name="_기초단가(서울1차) 2" xfId="29222"/>
    <cellStyle name="_기흥" xfId="7631"/>
    <cellStyle name="_기흥 2" xfId="29223"/>
    <cellStyle name="_기흥읍청사신축공사(조원)" xfId="7632"/>
    <cellStyle name="_기흥읍청사신축공사(조원) 2" xfId="29224"/>
    <cellStyle name="_김포IC R-E교-수량산출서" xfId="7633"/>
    <cellStyle name="_김해분성고(동성)" xfId="7634"/>
    <cellStyle name="_김해분성고(동성) 2" xfId="29225"/>
    <cellStyle name="_김호동(등산로정비)" xfId="75"/>
    <cellStyle name="_깨기(시도83호선)1" xfId="7635"/>
    <cellStyle name="_깨기(시도83호선)1 2" xfId="29226"/>
    <cellStyle name="_깨기수량" xfId="7636"/>
    <cellStyle name="_깨기수량 2" xfId="29227"/>
    <cellStyle name="_깨기수량_1" xfId="7637"/>
    <cellStyle name="_깨기수량_1 2" xfId="29228"/>
    <cellStyle name="_깨기수량산출서" xfId="7638"/>
    <cellStyle name="_깨기수량산출서 2" xfId="29229"/>
    <cellStyle name="_낙석단가" xfId="7639"/>
    <cellStyle name="_낙석단가 2" xfId="29230"/>
    <cellStyle name="_낙차보" xfId="7640"/>
    <cellStyle name="_낙차보 2" xfId="29231"/>
    <cellStyle name="_날개벽토공" xfId="76"/>
    <cellStyle name="_남양-팔탄(+0%)" xfId="7641"/>
    <cellStyle name="_남양-팔탄(+0%) 2" xfId="29232"/>
    <cellStyle name="_남양-팔탄(+0%)_(가)실행" xfId="7642"/>
    <cellStyle name="_남양-팔탄(+0%)_(가)실행 2" xfId="29233"/>
    <cellStyle name="_남양-팔탄(+0%)_(가)실행_04-보령설계" xfId="7643"/>
    <cellStyle name="_남양-팔탄(+0%)_(가)실행_04-보령설계 2" xfId="29234"/>
    <cellStyle name="_남양-팔탄(+0%)_(가)실행_04-보령설계_04-보령설계" xfId="7644"/>
    <cellStyle name="_남양-팔탄(+0%)_(가)실행_04-보령설계_04-보령설계 2" xfId="29235"/>
    <cellStyle name="_남양-팔탄(+0%)_(가)실행_04-보령설계_04-보령설계_단가작업완료보고(첨부)-2006" xfId="7645"/>
    <cellStyle name="_남양-팔탄(+0%)_(가)실행_04-보령설계_04-보령설계_단가작업완료보고(첨부)-2006 2" xfId="29236"/>
    <cellStyle name="_남양-팔탄(+0%)_(가)실행_04-보령설계_단가작업완료보고(첨부)-2006" xfId="7646"/>
    <cellStyle name="_남양-팔탄(+0%)_(가)실행_04-보령설계_단가작업완료보고(첨부)-2006 2" xfId="29237"/>
    <cellStyle name="_남양-팔탄(+0%)_(가)실행_2004년설계(콘팻칭)" xfId="7647"/>
    <cellStyle name="_남양-팔탄(+0%)_(가)실행_2004년수량(정산)" xfId="7648"/>
    <cellStyle name="_남양-팔탄(+0%)_(가)실행_단가작업완료보고(첨부)-2006" xfId="7649"/>
    <cellStyle name="_남양-팔탄(+0%)_(가)실행_단가작업완료보고(첨부)-2006 2" xfId="29238"/>
    <cellStyle name="_남양-팔탄(+0%)_(가)실행_진짜하도급(토공)" xfId="7650"/>
    <cellStyle name="_남양-팔탄(+0%)_(가)실행_진짜하도급(토공) 2" xfId="29239"/>
    <cellStyle name="_남양-팔탄(+0%)_(가)실행_진짜하도급(토공)_04-보령설계" xfId="7651"/>
    <cellStyle name="_남양-팔탄(+0%)_(가)실행_진짜하도급(토공)_04-보령설계 2" xfId="29240"/>
    <cellStyle name="_남양-팔탄(+0%)_(가)실행_진짜하도급(토공)_04-보령설계_04-보령설계" xfId="7652"/>
    <cellStyle name="_남양-팔탄(+0%)_(가)실행_진짜하도급(토공)_04-보령설계_04-보령설계 2" xfId="29241"/>
    <cellStyle name="_남양-팔탄(+0%)_(가)실행_진짜하도급(토공)_04-보령설계_04-보령설계_단가작업완료보고(첨부)-2006" xfId="7653"/>
    <cellStyle name="_남양-팔탄(+0%)_(가)실행_진짜하도급(토공)_04-보령설계_04-보령설계_단가작업완료보고(첨부)-2006 2" xfId="29242"/>
    <cellStyle name="_남양-팔탄(+0%)_(가)실행_진짜하도급(토공)_04-보령설계_단가작업완료보고(첨부)-2006" xfId="7654"/>
    <cellStyle name="_남양-팔탄(+0%)_(가)실행_진짜하도급(토공)_04-보령설계_단가작업완료보고(첨부)-2006 2" xfId="29243"/>
    <cellStyle name="_남양-팔탄(+0%)_(가)실행_진짜하도급(토공)_2004년설계(콘팻칭)" xfId="7655"/>
    <cellStyle name="_남양-팔탄(+0%)_(가)실행_진짜하도급(토공)_2004년수량(정산)" xfId="7656"/>
    <cellStyle name="_남양-팔탄(+0%)_(가)실행_진짜하도급(토공)_검토" xfId="7657"/>
    <cellStyle name="_남양-팔탄(+0%)_(가)실행_진짜하도급(토공)_검토 2" xfId="29244"/>
    <cellStyle name="_남양-팔탄(+0%)_(가)실행_진짜하도급(토공)_검토_04-보령설계" xfId="7658"/>
    <cellStyle name="_남양-팔탄(+0%)_(가)실행_진짜하도급(토공)_검토_04-보령설계 2" xfId="29245"/>
    <cellStyle name="_남양-팔탄(+0%)_(가)실행_진짜하도급(토공)_검토_04-보령설계_04-보령설계" xfId="7659"/>
    <cellStyle name="_남양-팔탄(+0%)_(가)실행_진짜하도급(토공)_검토_04-보령설계_04-보령설계 2" xfId="29246"/>
    <cellStyle name="_남양-팔탄(+0%)_(가)실행_진짜하도급(토공)_검토_04-보령설계_04-보령설계_단가작업완료보고(첨부)-2006" xfId="7660"/>
    <cellStyle name="_남양-팔탄(+0%)_(가)실행_진짜하도급(토공)_검토_04-보령설계_04-보령설계_단가작업완료보고(첨부)-2006 2" xfId="29247"/>
    <cellStyle name="_남양-팔탄(+0%)_(가)실행_진짜하도급(토공)_검토_04-보령설계_단가작업완료보고(첨부)-2006" xfId="7661"/>
    <cellStyle name="_남양-팔탄(+0%)_(가)실행_진짜하도급(토공)_검토_04-보령설계_단가작업완료보고(첨부)-2006 2" xfId="29248"/>
    <cellStyle name="_남양-팔탄(+0%)_(가)실행_진짜하도급(토공)_검토_2004년설계(콘팻칭)" xfId="7662"/>
    <cellStyle name="_남양-팔탄(+0%)_(가)실행_진짜하도급(토공)_검토_2004년수량(정산)" xfId="7663"/>
    <cellStyle name="_남양-팔탄(+0%)_(가)실행_진짜하도급(토공)_검토_단가작업완료보고(첨부)-2006" xfId="7664"/>
    <cellStyle name="_남양-팔탄(+0%)_(가)실행_진짜하도급(토공)_검토_단가작업완료보고(첨부)-2006 2" xfId="29249"/>
    <cellStyle name="_남양-팔탄(+0%)_(가)실행_진짜하도급(토공)_검토_팻칭내역(진천)" xfId="7665"/>
    <cellStyle name="_남양-팔탄(+0%)_(가)실행_진짜하도급(토공)_검토_팻칭내역(진천) 2" xfId="29250"/>
    <cellStyle name="_남양-팔탄(+0%)_(가)실행_진짜하도급(토공)_검토_팻칭내역(진천)_2004년설계(콘팻칭)" xfId="7666"/>
    <cellStyle name="_남양-팔탄(+0%)_(가)실행_진짜하도급(토공)_검토_팻칭내역(진천)_2004년수량(정산)" xfId="7667"/>
    <cellStyle name="_남양-팔탄(+0%)_(가)실행_진짜하도급(토공)_검토_팻칭내역(진천)_단가작업완료보고(첨부)-2006" xfId="7668"/>
    <cellStyle name="_남양-팔탄(+0%)_(가)실행_진짜하도급(토공)_검토_팻칭내역(진천)_단가작업완료보고(첨부)-2006 2" xfId="29251"/>
    <cellStyle name="_남양-팔탄(+0%)_(가)실행_진짜하도급(토공)_단가작업완료보고(첨부)-2006" xfId="7669"/>
    <cellStyle name="_남양-팔탄(+0%)_(가)실행_진짜하도급(토공)_단가작업완료보고(첨부)-2006 2" xfId="29252"/>
    <cellStyle name="_남양-팔탄(+0%)_(가)실행_진짜하도급(토공)_요청" xfId="7670"/>
    <cellStyle name="_남양-팔탄(+0%)_(가)실행_진짜하도급(토공)_요청 2" xfId="29253"/>
    <cellStyle name="_남양-팔탄(+0%)_(가)실행_진짜하도급(토공)_요청_04-보령설계" xfId="7671"/>
    <cellStyle name="_남양-팔탄(+0%)_(가)실행_진짜하도급(토공)_요청_04-보령설계 2" xfId="29254"/>
    <cellStyle name="_남양-팔탄(+0%)_(가)실행_진짜하도급(토공)_요청_04-보령설계_04-보령설계" xfId="7672"/>
    <cellStyle name="_남양-팔탄(+0%)_(가)실행_진짜하도급(토공)_요청_04-보령설계_04-보령설계 2" xfId="29255"/>
    <cellStyle name="_남양-팔탄(+0%)_(가)실행_진짜하도급(토공)_요청_04-보령설계_04-보령설계_단가작업완료보고(첨부)-2006" xfId="7673"/>
    <cellStyle name="_남양-팔탄(+0%)_(가)실행_진짜하도급(토공)_요청_04-보령설계_04-보령설계_단가작업완료보고(첨부)-2006 2" xfId="29256"/>
    <cellStyle name="_남양-팔탄(+0%)_(가)실행_진짜하도급(토공)_요청_04-보령설계_단가작업완료보고(첨부)-2006" xfId="7674"/>
    <cellStyle name="_남양-팔탄(+0%)_(가)실행_진짜하도급(토공)_요청_04-보령설계_단가작업완료보고(첨부)-2006 2" xfId="29257"/>
    <cellStyle name="_남양-팔탄(+0%)_(가)실행_진짜하도급(토공)_요청_2004년설계(콘팻칭)" xfId="7675"/>
    <cellStyle name="_남양-팔탄(+0%)_(가)실행_진짜하도급(토공)_요청_2004년수량(정산)" xfId="7676"/>
    <cellStyle name="_남양-팔탄(+0%)_(가)실행_진짜하도급(토공)_요청_단가작업완료보고(첨부)-2006" xfId="7677"/>
    <cellStyle name="_남양-팔탄(+0%)_(가)실행_진짜하도급(토공)_요청_단가작업완료보고(첨부)-2006 2" xfId="29258"/>
    <cellStyle name="_남양-팔탄(+0%)_(가)실행_진짜하도급(토공)_요청_팻칭내역(진천)" xfId="7678"/>
    <cellStyle name="_남양-팔탄(+0%)_(가)실행_진짜하도급(토공)_요청_팻칭내역(진천) 2" xfId="29259"/>
    <cellStyle name="_남양-팔탄(+0%)_(가)실행_진짜하도급(토공)_요청_팻칭내역(진천)_2004년설계(콘팻칭)" xfId="7679"/>
    <cellStyle name="_남양-팔탄(+0%)_(가)실행_진짜하도급(토공)_요청_팻칭내역(진천)_2004년수량(정산)" xfId="7680"/>
    <cellStyle name="_남양-팔탄(+0%)_(가)실행_진짜하도급(토공)_요청_팻칭내역(진천)_단가작업완료보고(첨부)-2006" xfId="7681"/>
    <cellStyle name="_남양-팔탄(+0%)_(가)실행_진짜하도급(토공)_요청_팻칭내역(진천)_단가작업완료보고(첨부)-2006 2" xfId="29260"/>
    <cellStyle name="_남양-팔탄(+0%)_(가)실행_진짜하도급(토공)_진짜진짜하도급" xfId="7682"/>
    <cellStyle name="_남양-팔탄(+0%)_(가)실행_진짜하도급(토공)_진짜진짜하도급 2" xfId="29261"/>
    <cellStyle name="_남양-팔탄(+0%)_(가)실행_진짜하도급(토공)_진짜진짜하도급_04-보령설계" xfId="7683"/>
    <cellStyle name="_남양-팔탄(+0%)_(가)실행_진짜하도급(토공)_진짜진짜하도급_04-보령설계 2" xfId="29262"/>
    <cellStyle name="_남양-팔탄(+0%)_(가)실행_진짜하도급(토공)_진짜진짜하도급_04-보령설계_04-보령설계" xfId="7684"/>
    <cellStyle name="_남양-팔탄(+0%)_(가)실행_진짜하도급(토공)_진짜진짜하도급_04-보령설계_04-보령설계 2" xfId="29263"/>
    <cellStyle name="_남양-팔탄(+0%)_(가)실행_진짜하도급(토공)_진짜진짜하도급_04-보령설계_04-보령설계_단가작업완료보고(첨부)-2006" xfId="7685"/>
    <cellStyle name="_남양-팔탄(+0%)_(가)실행_진짜하도급(토공)_진짜진짜하도급_04-보령설계_04-보령설계_단가작업완료보고(첨부)-2006 2" xfId="29264"/>
    <cellStyle name="_남양-팔탄(+0%)_(가)실행_진짜하도급(토공)_진짜진짜하도급_04-보령설계_단가작업완료보고(첨부)-2006" xfId="7686"/>
    <cellStyle name="_남양-팔탄(+0%)_(가)실행_진짜하도급(토공)_진짜진짜하도급_04-보령설계_단가작업완료보고(첨부)-2006 2" xfId="29265"/>
    <cellStyle name="_남양-팔탄(+0%)_(가)실행_진짜하도급(토공)_진짜진짜하도급_2004년설계(콘팻칭)" xfId="7687"/>
    <cellStyle name="_남양-팔탄(+0%)_(가)실행_진짜하도급(토공)_진짜진짜하도급_2004년수량(정산)" xfId="7688"/>
    <cellStyle name="_남양-팔탄(+0%)_(가)실행_진짜하도급(토공)_진짜진짜하도급_단가작업완료보고(첨부)-2006" xfId="7689"/>
    <cellStyle name="_남양-팔탄(+0%)_(가)실행_진짜하도급(토공)_진짜진짜하도급_단가작업완료보고(첨부)-2006 2" xfId="29266"/>
    <cellStyle name="_남양-팔탄(+0%)_(가)실행_진짜하도급(토공)_진짜진짜하도급_팻칭내역(진천)" xfId="7690"/>
    <cellStyle name="_남양-팔탄(+0%)_(가)실행_진짜하도급(토공)_진짜진짜하도급_팻칭내역(진천) 2" xfId="29267"/>
    <cellStyle name="_남양-팔탄(+0%)_(가)실행_진짜하도급(토공)_진짜진짜하도급_팻칭내역(진천)_2004년설계(콘팻칭)" xfId="7691"/>
    <cellStyle name="_남양-팔탄(+0%)_(가)실행_진짜하도급(토공)_진짜진짜하도급_팻칭내역(진천)_2004년수량(정산)" xfId="7692"/>
    <cellStyle name="_남양-팔탄(+0%)_(가)실행_진짜하도급(토공)_진짜진짜하도급_팻칭내역(진천)_단가작업완료보고(첨부)-2006" xfId="7693"/>
    <cellStyle name="_남양-팔탄(+0%)_(가)실행_진짜하도급(토공)_진짜진짜하도급_팻칭내역(진천)_단가작업완료보고(첨부)-2006 2" xfId="29268"/>
    <cellStyle name="_남양-팔탄(+0%)_(가)실행_진짜하도급(토공)_팻칭내역(진천)" xfId="7694"/>
    <cellStyle name="_남양-팔탄(+0%)_(가)실행_진짜하도급(토공)_팻칭내역(진천) 2" xfId="29269"/>
    <cellStyle name="_남양-팔탄(+0%)_(가)실행_진짜하도급(토공)_팻칭내역(진천)_2004년설계(콘팻칭)" xfId="7695"/>
    <cellStyle name="_남양-팔탄(+0%)_(가)실행_진짜하도급(토공)_팻칭내역(진천)_2004년수량(정산)" xfId="7696"/>
    <cellStyle name="_남양-팔탄(+0%)_(가)실행_진짜하도급(토공)_팻칭내역(진천)_단가작업완료보고(첨부)-2006" xfId="7697"/>
    <cellStyle name="_남양-팔탄(+0%)_(가)실행_진짜하도급(토공)_팻칭내역(진천)_단가작업완료보고(첨부)-2006 2" xfId="29270"/>
    <cellStyle name="_남양-팔탄(+0%)_(가)실행_팻칭내역(진천)" xfId="7698"/>
    <cellStyle name="_남양-팔탄(+0%)_(가)실행_팻칭내역(진천) 2" xfId="29271"/>
    <cellStyle name="_남양-팔탄(+0%)_(가)실행_팻칭내역(진천)_2004년설계(콘팻칭)" xfId="7699"/>
    <cellStyle name="_남양-팔탄(+0%)_(가)실행_팻칭내역(진천)_2004년수량(정산)" xfId="7700"/>
    <cellStyle name="_남양-팔탄(+0%)_(가)실행_팻칭내역(진천)_단가작업완료보고(첨부)-2006" xfId="7701"/>
    <cellStyle name="_남양-팔탄(+0%)_(가)실행_팻칭내역(진천)_단가작업완료보고(첨부)-2006 2" xfId="29272"/>
    <cellStyle name="_남양-팔탄(+0%)_(가)실행_합정하도급요청(토공)" xfId="7702"/>
    <cellStyle name="_남양-팔탄(+0%)_(가)실행_합정하도급요청(토공) 2" xfId="29273"/>
    <cellStyle name="_남양-팔탄(+0%)_(가)실행_합정하도급요청(토공)_04-보령설계" xfId="7703"/>
    <cellStyle name="_남양-팔탄(+0%)_(가)실행_합정하도급요청(토공)_04-보령설계 2" xfId="29274"/>
    <cellStyle name="_남양-팔탄(+0%)_(가)실행_합정하도급요청(토공)_04-보령설계_04-보령설계" xfId="7704"/>
    <cellStyle name="_남양-팔탄(+0%)_(가)실행_합정하도급요청(토공)_04-보령설계_04-보령설계 2" xfId="29275"/>
    <cellStyle name="_남양-팔탄(+0%)_(가)실행_합정하도급요청(토공)_04-보령설계_04-보령설계_단가작업완료보고(첨부)-2006" xfId="7705"/>
    <cellStyle name="_남양-팔탄(+0%)_(가)실행_합정하도급요청(토공)_04-보령설계_04-보령설계_단가작업완료보고(첨부)-2006 2" xfId="29276"/>
    <cellStyle name="_남양-팔탄(+0%)_(가)실행_합정하도급요청(토공)_04-보령설계_단가작업완료보고(첨부)-2006" xfId="7706"/>
    <cellStyle name="_남양-팔탄(+0%)_(가)실행_합정하도급요청(토공)_04-보령설계_단가작업완료보고(첨부)-2006 2" xfId="29277"/>
    <cellStyle name="_남양-팔탄(+0%)_(가)실행_합정하도급요청(토공)_2004년설계(콘팻칭)" xfId="7707"/>
    <cellStyle name="_남양-팔탄(+0%)_(가)실행_합정하도급요청(토공)_2004년수량(정산)" xfId="7708"/>
    <cellStyle name="_남양-팔탄(+0%)_(가)실행_합정하도급요청(토공)_검토" xfId="7709"/>
    <cellStyle name="_남양-팔탄(+0%)_(가)실행_합정하도급요청(토공)_검토 2" xfId="29278"/>
    <cellStyle name="_남양-팔탄(+0%)_(가)실행_합정하도급요청(토공)_검토_04-보령설계" xfId="7710"/>
    <cellStyle name="_남양-팔탄(+0%)_(가)실행_합정하도급요청(토공)_검토_04-보령설계 2" xfId="29279"/>
    <cellStyle name="_남양-팔탄(+0%)_(가)실행_합정하도급요청(토공)_검토_04-보령설계_04-보령설계" xfId="7711"/>
    <cellStyle name="_남양-팔탄(+0%)_(가)실행_합정하도급요청(토공)_검토_04-보령설계_04-보령설계 2" xfId="29280"/>
    <cellStyle name="_남양-팔탄(+0%)_(가)실행_합정하도급요청(토공)_검토_04-보령설계_04-보령설계_단가작업완료보고(첨부)-2006" xfId="7712"/>
    <cellStyle name="_남양-팔탄(+0%)_(가)실행_합정하도급요청(토공)_검토_04-보령설계_04-보령설계_단가작업완료보고(첨부)-2006 2" xfId="29281"/>
    <cellStyle name="_남양-팔탄(+0%)_(가)실행_합정하도급요청(토공)_검토_04-보령설계_단가작업완료보고(첨부)-2006" xfId="7713"/>
    <cellStyle name="_남양-팔탄(+0%)_(가)실행_합정하도급요청(토공)_검토_04-보령설계_단가작업완료보고(첨부)-2006 2" xfId="29282"/>
    <cellStyle name="_남양-팔탄(+0%)_(가)실행_합정하도급요청(토공)_검토_2004년설계(콘팻칭)" xfId="7714"/>
    <cellStyle name="_남양-팔탄(+0%)_(가)실행_합정하도급요청(토공)_검토_2004년수량(정산)" xfId="7715"/>
    <cellStyle name="_남양-팔탄(+0%)_(가)실행_합정하도급요청(토공)_검토_단가작업완료보고(첨부)-2006" xfId="7716"/>
    <cellStyle name="_남양-팔탄(+0%)_(가)실행_합정하도급요청(토공)_검토_단가작업완료보고(첨부)-2006 2" xfId="29283"/>
    <cellStyle name="_남양-팔탄(+0%)_(가)실행_합정하도급요청(토공)_검토_팻칭내역(진천)" xfId="7717"/>
    <cellStyle name="_남양-팔탄(+0%)_(가)실행_합정하도급요청(토공)_검토_팻칭내역(진천) 2" xfId="29284"/>
    <cellStyle name="_남양-팔탄(+0%)_(가)실행_합정하도급요청(토공)_검토_팻칭내역(진천)_2004년설계(콘팻칭)" xfId="7718"/>
    <cellStyle name="_남양-팔탄(+0%)_(가)실행_합정하도급요청(토공)_검토_팻칭내역(진천)_2004년수량(정산)" xfId="7719"/>
    <cellStyle name="_남양-팔탄(+0%)_(가)실행_합정하도급요청(토공)_검토_팻칭내역(진천)_단가작업완료보고(첨부)-2006" xfId="7720"/>
    <cellStyle name="_남양-팔탄(+0%)_(가)실행_합정하도급요청(토공)_검토_팻칭내역(진천)_단가작업완료보고(첨부)-2006 2" xfId="29285"/>
    <cellStyle name="_남양-팔탄(+0%)_(가)실행_합정하도급요청(토공)_단가작업완료보고(첨부)-2006" xfId="7721"/>
    <cellStyle name="_남양-팔탄(+0%)_(가)실행_합정하도급요청(토공)_단가작업완료보고(첨부)-2006 2" xfId="29286"/>
    <cellStyle name="_남양-팔탄(+0%)_(가)실행_합정하도급요청(토공)_요청" xfId="7722"/>
    <cellStyle name="_남양-팔탄(+0%)_(가)실행_합정하도급요청(토공)_요청 2" xfId="29287"/>
    <cellStyle name="_남양-팔탄(+0%)_(가)실행_합정하도급요청(토공)_요청_04-보령설계" xfId="7723"/>
    <cellStyle name="_남양-팔탄(+0%)_(가)실행_합정하도급요청(토공)_요청_04-보령설계 2" xfId="29288"/>
    <cellStyle name="_남양-팔탄(+0%)_(가)실행_합정하도급요청(토공)_요청_04-보령설계_04-보령설계" xfId="7724"/>
    <cellStyle name="_남양-팔탄(+0%)_(가)실행_합정하도급요청(토공)_요청_04-보령설계_04-보령설계 2" xfId="29289"/>
    <cellStyle name="_남양-팔탄(+0%)_(가)실행_합정하도급요청(토공)_요청_04-보령설계_04-보령설계_단가작업완료보고(첨부)-2006" xfId="7725"/>
    <cellStyle name="_남양-팔탄(+0%)_(가)실행_합정하도급요청(토공)_요청_04-보령설계_04-보령설계_단가작업완료보고(첨부)-2006 2" xfId="29290"/>
    <cellStyle name="_남양-팔탄(+0%)_(가)실행_합정하도급요청(토공)_요청_04-보령설계_단가작업완료보고(첨부)-2006" xfId="7726"/>
    <cellStyle name="_남양-팔탄(+0%)_(가)실행_합정하도급요청(토공)_요청_04-보령설계_단가작업완료보고(첨부)-2006 2" xfId="29291"/>
    <cellStyle name="_남양-팔탄(+0%)_(가)실행_합정하도급요청(토공)_요청_2004년설계(콘팻칭)" xfId="7727"/>
    <cellStyle name="_남양-팔탄(+0%)_(가)실행_합정하도급요청(토공)_요청_2004년수량(정산)" xfId="7728"/>
    <cellStyle name="_남양-팔탄(+0%)_(가)실행_합정하도급요청(토공)_요청_단가작업완료보고(첨부)-2006" xfId="7729"/>
    <cellStyle name="_남양-팔탄(+0%)_(가)실행_합정하도급요청(토공)_요청_단가작업완료보고(첨부)-2006 2" xfId="29292"/>
    <cellStyle name="_남양-팔탄(+0%)_(가)실행_합정하도급요청(토공)_요청_팻칭내역(진천)" xfId="7730"/>
    <cellStyle name="_남양-팔탄(+0%)_(가)실행_합정하도급요청(토공)_요청_팻칭내역(진천) 2" xfId="29293"/>
    <cellStyle name="_남양-팔탄(+0%)_(가)실행_합정하도급요청(토공)_요청_팻칭내역(진천)_2004년설계(콘팻칭)" xfId="7731"/>
    <cellStyle name="_남양-팔탄(+0%)_(가)실행_합정하도급요청(토공)_요청_팻칭내역(진천)_2004년수량(정산)" xfId="7732"/>
    <cellStyle name="_남양-팔탄(+0%)_(가)실행_합정하도급요청(토공)_요청_팻칭내역(진천)_단가작업완료보고(첨부)-2006" xfId="7733"/>
    <cellStyle name="_남양-팔탄(+0%)_(가)실행_합정하도급요청(토공)_요청_팻칭내역(진천)_단가작업완료보고(첨부)-2006 2" xfId="29294"/>
    <cellStyle name="_남양-팔탄(+0%)_(가)실행_합정하도급요청(토공)_진짜진짜하도급" xfId="7734"/>
    <cellStyle name="_남양-팔탄(+0%)_(가)실행_합정하도급요청(토공)_진짜진짜하도급 2" xfId="29295"/>
    <cellStyle name="_남양-팔탄(+0%)_(가)실행_합정하도급요청(토공)_진짜진짜하도급_04-보령설계" xfId="7735"/>
    <cellStyle name="_남양-팔탄(+0%)_(가)실행_합정하도급요청(토공)_진짜진짜하도급_04-보령설계 2" xfId="29296"/>
    <cellStyle name="_남양-팔탄(+0%)_(가)실행_합정하도급요청(토공)_진짜진짜하도급_04-보령설계_04-보령설계" xfId="7736"/>
    <cellStyle name="_남양-팔탄(+0%)_(가)실행_합정하도급요청(토공)_진짜진짜하도급_04-보령설계_04-보령설계 2" xfId="29297"/>
    <cellStyle name="_남양-팔탄(+0%)_(가)실행_합정하도급요청(토공)_진짜진짜하도급_04-보령설계_04-보령설계_단가작업완료보고(첨부)-2006" xfId="7737"/>
    <cellStyle name="_남양-팔탄(+0%)_(가)실행_합정하도급요청(토공)_진짜진짜하도급_04-보령설계_04-보령설계_단가작업완료보고(첨부)-2006 2" xfId="29298"/>
    <cellStyle name="_남양-팔탄(+0%)_(가)실행_합정하도급요청(토공)_진짜진짜하도급_04-보령설계_단가작업완료보고(첨부)-2006" xfId="7738"/>
    <cellStyle name="_남양-팔탄(+0%)_(가)실행_합정하도급요청(토공)_진짜진짜하도급_04-보령설계_단가작업완료보고(첨부)-2006 2" xfId="29299"/>
    <cellStyle name="_남양-팔탄(+0%)_(가)실행_합정하도급요청(토공)_진짜진짜하도급_2004년설계(콘팻칭)" xfId="7739"/>
    <cellStyle name="_남양-팔탄(+0%)_(가)실행_합정하도급요청(토공)_진짜진짜하도급_2004년수량(정산)" xfId="7740"/>
    <cellStyle name="_남양-팔탄(+0%)_(가)실행_합정하도급요청(토공)_진짜진짜하도급_단가작업완료보고(첨부)-2006" xfId="7741"/>
    <cellStyle name="_남양-팔탄(+0%)_(가)실행_합정하도급요청(토공)_진짜진짜하도급_단가작업완료보고(첨부)-2006 2" xfId="29300"/>
    <cellStyle name="_남양-팔탄(+0%)_(가)실행_합정하도급요청(토공)_진짜진짜하도급_팻칭내역(진천)" xfId="7742"/>
    <cellStyle name="_남양-팔탄(+0%)_(가)실행_합정하도급요청(토공)_진짜진짜하도급_팻칭내역(진천) 2" xfId="29301"/>
    <cellStyle name="_남양-팔탄(+0%)_(가)실행_합정하도급요청(토공)_진짜진짜하도급_팻칭내역(진천)_2004년설계(콘팻칭)" xfId="7743"/>
    <cellStyle name="_남양-팔탄(+0%)_(가)실행_합정하도급요청(토공)_진짜진짜하도급_팻칭내역(진천)_2004년수량(정산)" xfId="7744"/>
    <cellStyle name="_남양-팔탄(+0%)_(가)실행_합정하도급요청(토공)_진짜진짜하도급_팻칭내역(진천)_단가작업완료보고(첨부)-2006" xfId="7745"/>
    <cellStyle name="_남양-팔탄(+0%)_(가)실행_합정하도급요청(토공)_진짜진짜하도급_팻칭내역(진천)_단가작업완료보고(첨부)-2006 2" xfId="29302"/>
    <cellStyle name="_남양-팔탄(+0%)_(가)실행_합정하도급요청(토공)_팻칭내역(진천)" xfId="7746"/>
    <cellStyle name="_남양-팔탄(+0%)_(가)실행_합정하도급요청(토공)_팻칭내역(진천) 2" xfId="29303"/>
    <cellStyle name="_남양-팔탄(+0%)_(가)실행_합정하도급요청(토공)_팻칭내역(진천)_2004년설계(콘팻칭)" xfId="7747"/>
    <cellStyle name="_남양-팔탄(+0%)_(가)실행_합정하도급요청(토공)_팻칭내역(진천)_2004년수량(정산)" xfId="7748"/>
    <cellStyle name="_남양-팔탄(+0%)_(가)실행_합정하도급요청(토공)_팻칭내역(진천)_단가작업완료보고(첨부)-2006" xfId="7749"/>
    <cellStyle name="_남양-팔탄(+0%)_(가)실행_합정하도급요청(토공)_팻칭내역(진천)_단가작업완료보고(첨부)-2006 2" xfId="29304"/>
    <cellStyle name="_남양-팔탄(+0%)_04-보령설계" xfId="7750"/>
    <cellStyle name="_남양-팔탄(+0%)_04-보령설계 2" xfId="29305"/>
    <cellStyle name="_남양-팔탄(+0%)_04-보령설계_04-보령설계" xfId="7751"/>
    <cellStyle name="_남양-팔탄(+0%)_04-보령설계_04-보령설계 2" xfId="29306"/>
    <cellStyle name="_남양-팔탄(+0%)_04-보령설계_04-보령설계_단가작업완료보고(첨부)-2006" xfId="7752"/>
    <cellStyle name="_남양-팔탄(+0%)_04-보령설계_04-보령설계_단가작업완료보고(첨부)-2006 2" xfId="29307"/>
    <cellStyle name="_남양-팔탄(+0%)_04-보령설계_단가작업완료보고(첨부)-2006" xfId="7753"/>
    <cellStyle name="_남양-팔탄(+0%)_04-보령설계_단가작업완료보고(첨부)-2006 2" xfId="29308"/>
    <cellStyle name="_남양-팔탄(+0%)_2004년설계(콘팻칭)" xfId="7754"/>
    <cellStyle name="_남양-팔탄(+0%)_2004년수량(정산)" xfId="7755"/>
    <cellStyle name="_남양-팔탄(+0%)_가실행(공설운동장)" xfId="7756"/>
    <cellStyle name="_남양-팔탄(+0%)_가실행(공설운동장) 2" xfId="29309"/>
    <cellStyle name="_남양-팔탄(+0%)_가실행(공설운동장)_04-보령설계" xfId="7757"/>
    <cellStyle name="_남양-팔탄(+0%)_가실행(공설운동장)_04-보령설계 2" xfId="29310"/>
    <cellStyle name="_남양-팔탄(+0%)_가실행(공설운동장)_04-보령설계_04-보령설계" xfId="7758"/>
    <cellStyle name="_남양-팔탄(+0%)_가실행(공설운동장)_04-보령설계_04-보령설계 2" xfId="29311"/>
    <cellStyle name="_남양-팔탄(+0%)_가실행(공설운동장)_04-보령설계_04-보령설계_단가작업완료보고(첨부)-2006" xfId="7759"/>
    <cellStyle name="_남양-팔탄(+0%)_가실행(공설운동장)_04-보령설계_04-보령설계_단가작업완료보고(첨부)-2006 2" xfId="29312"/>
    <cellStyle name="_남양-팔탄(+0%)_가실행(공설운동장)_04-보령설계_단가작업완료보고(첨부)-2006" xfId="7760"/>
    <cellStyle name="_남양-팔탄(+0%)_가실행(공설운동장)_04-보령설계_단가작업완료보고(첨부)-2006 2" xfId="29313"/>
    <cellStyle name="_남양-팔탄(+0%)_가실행(공설운동장)_2004년설계(콘팻칭)" xfId="7761"/>
    <cellStyle name="_남양-팔탄(+0%)_가실행(공설운동장)_2004년수량(정산)" xfId="7762"/>
    <cellStyle name="_남양-팔탄(+0%)_가실행(공설운동장)_단가작업완료보고(첨부)-2006" xfId="7763"/>
    <cellStyle name="_남양-팔탄(+0%)_가실행(공설운동장)_단가작업완료보고(첨부)-2006 2" xfId="29314"/>
    <cellStyle name="_남양-팔탄(+0%)_가실행(공설운동장)_진짜하도급(토공)" xfId="7764"/>
    <cellStyle name="_남양-팔탄(+0%)_가실행(공설운동장)_진짜하도급(토공) 2" xfId="29315"/>
    <cellStyle name="_남양-팔탄(+0%)_가실행(공설운동장)_진짜하도급(토공)_04-보령설계" xfId="7765"/>
    <cellStyle name="_남양-팔탄(+0%)_가실행(공설운동장)_진짜하도급(토공)_04-보령설계 2" xfId="29316"/>
    <cellStyle name="_남양-팔탄(+0%)_가실행(공설운동장)_진짜하도급(토공)_04-보령설계_04-보령설계" xfId="7766"/>
    <cellStyle name="_남양-팔탄(+0%)_가실행(공설운동장)_진짜하도급(토공)_04-보령설계_04-보령설계 2" xfId="29317"/>
    <cellStyle name="_남양-팔탄(+0%)_가실행(공설운동장)_진짜하도급(토공)_04-보령설계_04-보령설계_단가작업완료보고(첨부)-2006" xfId="7767"/>
    <cellStyle name="_남양-팔탄(+0%)_가실행(공설운동장)_진짜하도급(토공)_04-보령설계_04-보령설계_단가작업완료보고(첨부)-2006 2" xfId="29318"/>
    <cellStyle name="_남양-팔탄(+0%)_가실행(공설운동장)_진짜하도급(토공)_04-보령설계_단가작업완료보고(첨부)-2006" xfId="7768"/>
    <cellStyle name="_남양-팔탄(+0%)_가실행(공설운동장)_진짜하도급(토공)_04-보령설계_단가작업완료보고(첨부)-2006 2" xfId="29319"/>
    <cellStyle name="_남양-팔탄(+0%)_가실행(공설운동장)_진짜하도급(토공)_2004년설계(콘팻칭)" xfId="7769"/>
    <cellStyle name="_남양-팔탄(+0%)_가실행(공설운동장)_진짜하도급(토공)_2004년수량(정산)" xfId="7770"/>
    <cellStyle name="_남양-팔탄(+0%)_가실행(공설운동장)_진짜하도급(토공)_검토" xfId="7771"/>
    <cellStyle name="_남양-팔탄(+0%)_가실행(공설운동장)_진짜하도급(토공)_검토 2" xfId="29320"/>
    <cellStyle name="_남양-팔탄(+0%)_가실행(공설운동장)_진짜하도급(토공)_검토_04-보령설계" xfId="7772"/>
    <cellStyle name="_남양-팔탄(+0%)_가실행(공설운동장)_진짜하도급(토공)_검토_04-보령설계 2" xfId="29321"/>
    <cellStyle name="_남양-팔탄(+0%)_가실행(공설운동장)_진짜하도급(토공)_검토_04-보령설계_04-보령설계" xfId="7773"/>
    <cellStyle name="_남양-팔탄(+0%)_가실행(공설운동장)_진짜하도급(토공)_검토_04-보령설계_04-보령설계 2" xfId="29322"/>
    <cellStyle name="_남양-팔탄(+0%)_가실행(공설운동장)_진짜하도급(토공)_검토_04-보령설계_04-보령설계_단가작업완료보고(첨부)-2006" xfId="7774"/>
    <cellStyle name="_남양-팔탄(+0%)_가실행(공설운동장)_진짜하도급(토공)_검토_04-보령설계_04-보령설계_단가작업완료보고(첨부)-2006 2" xfId="29323"/>
    <cellStyle name="_남양-팔탄(+0%)_가실행(공설운동장)_진짜하도급(토공)_검토_04-보령설계_단가작업완료보고(첨부)-2006" xfId="7775"/>
    <cellStyle name="_남양-팔탄(+0%)_가실행(공설운동장)_진짜하도급(토공)_검토_04-보령설계_단가작업완료보고(첨부)-2006 2" xfId="29324"/>
    <cellStyle name="_남양-팔탄(+0%)_가실행(공설운동장)_진짜하도급(토공)_검토_2004년설계(콘팻칭)" xfId="7776"/>
    <cellStyle name="_남양-팔탄(+0%)_가실행(공설운동장)_진짜하도급(토공)_검토_2004년수량(정산)" xfId="7777"/>
    <cellStyle name="_남양-팔탄(+0%)_가실행(공설운동장)_진짜하도급(토공)_검토_단가작업완료보고(첨부)-2006" xfId="7778"/>
    <cellStyle name="_남양-팔탄(+0%)_가실행(공설운동장)_진짜하도급(토공)_검토_단가작업완료보고(첨부)-2006 2" xfId="29325"/>
    <cellStyle name="_남양-팔탄(+0%)_가실행(공설운동장)_진짜하도급(토공)_검토_팻칭내역(진천)" xfId="7779"/>
    <cellStyle name="_남양-팔탄(+0%)_가실행(공설운동장)_진짜하도급(토공)_검토_팻칭내역(진천) 2" xfId="29326"/>
    <cellStyle name="_남양-팔탄(+0%)_가실행(공설운동장)_진짜하도급(토공)_검토_팻칭내역(진천)_2004년설계(콘팻칭)" xfId="7780"/>
    <cellStyle name="_남양-팔탄(+0%)_가실행(공설운동장)_진짜하도급(토공)_검토_팻칭내역(진천)_2004년수량(정산)" xfId="7781"/>
    <cellStyle name="_남양-팔탄(+0%)_가실행(공설운동장)_진짜하도급(토공)_검토_팻칭내역(진천)_단가작업완료보고(첨부)-2006" xfId="7782"/>
    <cellStyle name="_남양-팔탄(+0%)_가실행(공설운동장)_진짜하도급(토공)_검토_팻칭내역(진천)_단가작업완료보고(첨부)-2006 2" xfId="29327"/>
    <cellStyle name="_남양-팔탄(+0%)_가실행(공설운동장)_진짜하도급(토공)_단가작업완료보고(첨부)-2006" xfId="7783"/>
    <cellStyle name="_남양-팔탄(+0%)_가실행(공설운동장)_진짜하도급(토공)_단가작업완료보고(첨부)-2006 2" xfId="29328"/>
    <cellStyle name="_남양-팔탄(+0%)_가실행(공설운동장)_진짜하도급(토공)_요청" xfId="7784"/>
    <cellStyle name="_남양-팔탄(+0%)_가실행(공설운동장)_진짜하도급(토공)_요청 2" xfId="29329"/>
    <cellStyle name="_남양-팔탄(+0%)_가실행(공설운동장)_진짜하도급(토공)_요청_04-보령설계" xfId="7785"/>
    <cellStyle name="_남양-팔탄(+0%)_가실행(공설운동장)_진짜하도급(토공)_요청_04-보령설계 2" xfId="29330"/>
    <cellStyle name="_남양-팔탄(+0%)_가실행(공설운동장)_진짜하도급(토공)_요청_04-보령설계_04-보령설계" xfId="7786"/>
    <cellStyle name="_남양-팔탄(+0%)_가실행(공설운동장)_진짜하도급(토공)_요청_04-보령설계_04-보령설계 2" xfId="29331"/>
    <cellStyle name="_남양-팔탄(+0%)_가실행(공설운동장)_진짜하도급(토공)_요청_04-보령설계_04-보령설계_단가작업완료보고(첨부)-2006" xfId="7787"/>
    <cellStyle name="_남양-팔탄(+0%)_가실행(공설운동장)_진짜하도급(토공)_요청_04-보령설계_04-보령설계_단가작업완료보고(첨부)-2006 2" xfId="29332"/>
    <cellStyle name="_남양-팔탄(+0%)_가실행(공설운동장)_진짜하도급(토공)_요청_04-보령설계_단가작업완료보고(첨부)-2006" xfId="7788"/>
    <cellStyle name="_남양-팔탄(+0%)_가실행(공설운동장)_진짜하도급(토공)_요청_04-보령설계_단가작업완료보고(첨부)-2006 2" xfId="29333"/>
    <cellStyle name="_남양-팔탄(+0%)_가실행(공설운동장)_진짜하도급(토공)_요청_2004년설계(콘팻칭)" xfId="7789"/>
    <cellStyle name="_남양-팔탄(+0%)_가실행(공설운동장)_진짜하도급(토공)_요청_2004년수량(정산)" xfId="7790"/>
    <cellStyle name="_남양-팔탄(+0%)_가실행(공설운동장)_진짜하도급(토공)_요청_단가작업완료보고(첨부)-2006" xfId="7791"/>
    <cellStyle name="_남양-팔탄(+0%)_가실행(공설운동장)_진짜하도급(토공)_요청_단가작업완료보고(첨부)-2006 2" xfId="29334"/>
    <cellStyle name="_남양-팔탄(+0%)_가실행(공설운동장)_진짜하도급(토공)_요청_팻칭내역(진천)" xfId="7792"/>
    <cellStyle name="_남양-팔탄(+0%)_가실행(공설운동장)_진짜하도급(토공)_요청_팻칭내역(진천) 2" xfId="29335"/>
    <cellStyle name="_남양-팔탄(+0%)_가실행(공설운동장)_진짜하도급(토공)_요청_팻칭내역(진천)_2004년설계(콘팻칭)" xfId="7793"/>
    <cellStyle name="_남양-팔탄(+0%)_가실행(공설운동장)_진짜하도급(토공)_요청_팻칭내역(진천)_2004년수량(정산)" xfId="7794"/>
    <cellStyle name="_남양-팔탄(+0%)_가실행(공설운동장)_진짜하도급(토공)_요청_팻칭내역(진천)_단가작업완료보고(첨부)-2006" xfId="7795"/>
    <cellStyle name="_남양-팔탄(+0%)_가실행(공설운동장)_진짜하도급(토공)_요청_팻칭내역(진천)_단가작업완료보고(첨부)-2006 2" xfId="29336"/>
    <cellStyle name="_남양-팔탄(+0%)_가실행(공설운동장)_진짜하도급(토공)_진짜진짜하도급" xfId="7796"/>
    <cellStyle name="_남양-팔탄(+0%)_가실행(공설운동장)_진짜하도급(토공)_진짜진짜하도급 2" xfId="29337"/>
    <cellStyle name="_남양-팔탄(+0%)_가실행(공설운동장)_진짜하도급(토공)_진짜진짜하도급_04-보령설계" xfId="7797"/>
    <cellStyle name="_남양-팔탄(+0%)_가실행(공설운동장)_진짜하도급(토공)_진짜진짜하도급_04-보령설계 2" xfId="29338"/>
    <cellStyle name="_남양-팔탄(+0%)_가실행(공설운동장)_진짜하도급(토공)_진짜진짜하도급_04-보령설계_04-보령설계" xfId="7798"/>
    <cellStyle name="_남양-팔탄(+0%)_가실행(공설운동장)_진짜하도급(토공)_진짜진짜하도급_04-보령설계_04-보령설계 2" xfId="29339"/>
    <cellStyle name="_남양-팔탄(+0%)_가실행(공설운동장)_진짜하도급(토공)_진짜진짜하도급_04-보령설계_04-보령설계_단가작업완료보고(첨부)-2006" xfId="7799"/>
    <cellStyle name="_남양-팔탄(+0%)_가실행(공설운동장)_진짜하도급(토공)_진짜진짜하도급_04-보령설계_04-보령설계_단가작업완료보고(첨부)-2006 2" xfId="29340"/>
    <cellStyle name="_남양-팔탄(+0%)_가실행(공설운동장)_진짜하도급(토공)_진짜진짜하도급_04-보령설계_단가작업완료보고(첨부)-2006" xfId="7800"/>
    <cellStyle name="_남양-팔탄(+0%)_가실행(공설운동장)_진짜하도급(토공)_진짜진짜하도급_04-보령설계_단가작업완료보고(첨부)-2006 2" xfId="29341"/>
    <cellStyle name="_남양-팔탄(+0%)_가실행(공설운동장)_진짜하도급(토공)_진짜진짜하도급_2004년설계(콘팻칭)" xfId="7801"/>
    <cellStyle name="_남양-팔탄(+0%)_가실행(공설운동장)_진짜하도급(토공)_진짜진짜하도급_2004년수량(정산)" xfId="7802"/>
    <cellStyle name="_남양-팔탄(+0%)_가실행(공설운동장)_진짜하도급(토공)_진짜진짜하도급_단가작업완료보고(첨부)-2006" xfId="7803"/>
    <cellStyle name="_남양-팔탄(+0%)_가실행(공설운동장)_진짜하도급(토공)_진짜진짜하도급_단가작업완료보고(첨부)-2006 2" xfId="29342"/>
    <cellStyle name="_남양-팔탄(+0%)_가실행(공설운동장)_진짜하도급(토공)_진짜진짜하도급_팻칭내역(진천)" xfId="7804"/>
    <cellStyle name="_남양-팔탄(+0%)_가실행(공설운동장)_진짜하도급(토공)_진짜진짜하도급_팻칭내역(진천) 2" xfId="29343"/>
    <cellStyle name="_남양-팔탄(+0%)_가실행(공설운동장)_진짜하도급(토공)_진짜진짜하도급_팻칭내역(진천)_2004년설계(콘팻칭)" xfId="7805"/>
    <cellStyle name="_남양-팔탄(+0%)_가실행(공설운동장)_진짜하도급(토공)_진짜진짜하도급_팻칭내역(진천)_2004년수량(정산)" xfId="7806"/>
    <cellStyle name="_남양-팔탄(+0%)_가실행(공설운동장)_진짜하도급(토공)_진짜진짜하도급_팻칭내역(진천)_단가작업완료보고(첨부)-2006" xfId="7807"/>
    <cellStyle name="_남양-팔탄(+0%)_가실행(공설운동장)_진짜하도급(토공)_진짜진짜하도급_팻칭내역(진천)_단가작업완료보고(첨부)-2006 2" xfId="29344"/>
    <cellStyle name="_남양-팔탄(+0%)_가실행(공설운동장)_진짜하도급(토공)_팻칭내역(진천)" xfId="7808"/>
    <cellStyle name="_남양-팔탄(+0%)_가실행(공설운동장)_진짜하도급(토공)_팻칭내역(진천) 2" xfId="29345"/>
    <cellStyle name="_남양-팔탄(+0%)_가실행(공설운동장)_진짜하도급(토공)_팻칭내역(진천)_2004년설계(콘팻칭)" xfId="7809"/>
    <cellStyle name="_남양-팔탄(+0%)_가실행(공설운동장)_진짜하도급(토공)_팻칭내역(진천)_2004년수량(정산)" xfId="7810"/>
    <cellStyle name="_남양-팔탄(+0%)_가실행(공설운동장)_진짜하도급(토공)_팻칭내역(진천)_단가작업완료보고(첨부)-2006" xfId="7811"/>
    <cellStyle name="_남양-팔탄(+0%)_가실행(공설운동장)_진짜하도급(토공)_팻칭내역(진천)_단가작업완료보고(첨부)-2006 2" xfId="29346"/>
    <cellStyle name="_남양-팔탄(+0%)_가실행(공설운동장)_팻칭내역(진천)" xfId="7812"/>
    <cellStyle name="_남양-팔탄(+0%)_가실행(공설운동장)_팻칭내역(진천) 2" xfId="29347"/>
    <cellStyle name="_남양-팔탄(+0%)_가실행(공설운동장)_팻칭내역(진천)_2004년설계(콘팻칭)" xfId="7813"/>
    <cellStyle name="_남양-팔탄(+0%)_가실행(공설운동장)_팻칭내역(진천)_2004년수량(정산)" xfId="7814"/>
    <cellStyle name="_남양-팔탄(+0%)_가실행(공설운동장)_팻칭내역(진천)_단가작업완료보고(첨부)-2006" xfId="7815"/>
    <cellStyle name="_남양-팔탄(+0%)_가실행(공설운동장)_팻칭내역(진천)_단가작업완료보고(첨부)-2006 2" xfId="29348"/>
    <cellStyle name="_남양-팔탄(+0%)_가실행(공설운동장)_합정하도급요청(토공)" xfId="7816"/>
    <cellStyle name="_남양-팔탄(+0%)_가실행(공설운동장)_합정하도급요청(토공) 2" xfId="29349"/>
    <cellStyle name="_남양-팔탄(+0%)_가실행(공설운동장)_합정하도급요청(토공)_04-보령설계" xfId="7817"/>
    <cellStyle name="_남양-팔탄(+0%)_가실행(공설운동장)_합정하도급요청(토공)_04-보령설계 2" xfId="29350"/>
    <cellStyle name="_남양-팔탄(+0%)_가실행(공설운동장)_합정하도급요청(토공)_04-보령설계_04-보령설계" xfId="7818"/>
    <cellStyle name="_남양-팔탄(+0%)_가실행(공설운동장)_합정하도급요청(토공)_04-보령설계_04-보령설계 2" xfId="29351"/>
    <cellStyle name="_남양-팔탄(+0%)_가실행(공설운동장)_합정하도급요청(토공)_04-보령설계_04-보령설계_단가작업완료보고(첨부)-2006" xfId="7819"/>
    <cellStyle name="_남양-팔탄(+0%)_가실행(공설운동장)_합정하도급요청(토공)_04-보령설계_04-보령설계_단가작업완료보고(첨부)-2006 2" xfId="29352"/>
    <cellStyle name="_남양-팔탄(+0%)_가실행(공설운동장)_합정하도급요청(토공)_04-보령설계_단가작업완료보고(첨부)-2006" xfId="7820"/>
    <cellStyle name="_남양-팔탄(+0%)_가실행(공설운동장)_합정하도급요청(토공)_04-보령설계_단가작업완료보고(첨부)-2006 2" xfId="29353"/>
    <cellStyle name="_남양-팔탄(+0%)_가실행(공설운동장)_합정하도급요청(토공)_2004년설계(콘팻칭)" xfId="7821"/>
    <cellStyle name="_남양-팔탄(+0%)_가실행(공설운동장)_합정하도급요청(토공)_2004년수량(정산)" xfId="7822"/>
    <cellStyle name="_남양-팔탄(+0%)_가실행(공설운동장)_합정하도급요청(토공)_검토" xfId="7823"/>
    <cellStyle name="_남양-팔탄(+0%)_가실행(공설운동장)_합정하도급요청(토공)_검토 2" xfId="29354"/>
    <cellStyle name="_남양-팔탄(+0%)_가실행(공설운동장)_합정하도급요청(토공)_검토_04-보령설계" xfId="7824"/>
    <cellStyle name="_남양-팔탄(+0%)_가실행(공설운동장)_합정하도급요청(토공)_검토_04-보령설계 2" xfId="29355"/>
    <cellStyle name="_남양-팔탄(+0%)_가실행(공설운동장)_합정하도급요청(토공)_검토_04-보령설계_04-보령설계" xfId="7825"/>
    <cellStyle name="_남양-팔탄(+0%)_가실행(공설운동장)_합정하도급요청(토공)_검토_04-보령설계_04-보령설계 2" xfId="29356"/>
    <cellStyle name="_남양-팔탄(+0%)_가실행(공설운동장)_합정하도급요청(토공)_검토_04-보령설계_04-보령설계_단가작업완료보고(첨부)-2006" xfId="7826"/>
    <cellStyle name="_남양-팔탄(+0%)_가실행(공설운동장)_합정하도급요청(토공)_검토_04-보령설계_04-보령설계_단가작업완료보고(첨부)-2006 2" xfId="29357"/>
    <cellStyle name="_남양-팔탄(+0%)_가실행(공설운동장)_합정하도급요청(토공)_검토_04-보령설계_단가작업완료보고(첨부)-2006" xfId="7827"/>
    <cellStyle name="_남양-팔탄(+0%)_가실행(공설운동장)_합정하도급요청(토공)_검토_04-보령설계_단가작업완료보고(첨부)-2006 2" xfId="29358"/>
    <cellStyle name="_남양-팔탄(+0%)_가실행(공설운동장)_합정하도급요청(토공)_검토_2004년설계(콘팻칭)" xfId="7828"/>
    <cellStyle name="_남양-팔탄(+0%)_가실행(공설운동장)_합정하도급요청(토공)_검토_2004년수량(정산)" xfId="7829"/>
    <cellStyle name="_남양-팔탄(+0%)_가실행(공설운동장)_합정하도급요청(토공)_검토_단가작업완료보고(첨부)-2006" xfId="7830"/>
    <cellStyle name="_남양-팔탄(+0%)_가실행(공설운동장)_합정하도급요청(토공)_검토_단가작업완료보고(첨부)-2006 2" xfId="29359"/>
    <cellStyle name="_남양-팔탄(+0%)_가실행(공설운동장)_합정하도급요청(토공)_검토_팻칭내역(진천)" xfId="7831"/>
    <cellStyle name="_남양-팔탄(+0%)_가실행(공설운동장)_합정하도급요청(토공)_검토_팻칭내역(진천) 2" xfId="29360"/>
    <cellStyle name="_남양-팔탄(+0%)_가실행(공설운동장)_합정하도급요청(토공)_검토_팻칭내역(진천)_2004년설계(콘팻칭)" xfId="7832"/>
    <cellStyle name="_남양-팔탄(+0%)_가실행(공설운동장)_합정하도급요청(토공)_검토_팻칭내역(진천)_2004년수량(정산)" xfId="7833"/>
    <cellStyle name="_남양-팔탄(+0%)_가실행(공설운동장)_합정하도급요청(토공)_검토_팻칭내역(진천)_단가작업완료보고(첨부)-2006" xfId="7834"/>
    <cellStyle name="_남양-팔탄(+0%)_가실행(공설운동장)_합정하도급요청(토공)_검토_팻칭내역(진천)_단가작업완료보고(첨부)-2006 2" xfId="29361"/>
    <cellStyle name="_남양-팔탄(+0%)_가실행(공설운동장)_합정하도급요청(토공)_단가작업완료보고(첨부)-2006" xfId="7835"/>
    <cellStyle name="_남양-팔탄(+0%)_가실행(공설운동장)_합정하도급요청(토공)_단가작업완료보고(첨부)-2006 2" xfId="29362"/>
    <cellStyle name="_남양-팔탄(+0%)_가실행(공설운동장)_합정하도급요청(토공)_요청" xfId="7836"/>
    <cellStyle name="_남양-팔탄(+0%)_가실행(공설운동장)_합정하도급요청(토공)_요청 2" xfId="29363"/>
    <cellStyle name="_남양-팔탄(+0%)_가실행(공설운동장)_합정하도급요청(토공)_요청_04-보령설계" xfId="7837"/>
    <cellStyle name="_남양-팔탄(+0%)_가실행(공설운동장)_합정하도급요청(토공)_요청_04-보령설계 2" xfId="29364"/>
    <cellStyle name="_남양-팔탄(+0%)_가실행(공설운동장)_합정하도급요청(토공)_요청_04-보령설계_04-보령설계" xfId="7838"/>
    <cellStyle name="_남양-팔탄(+0%)_가실행(공설운동장)_합정하도급요청(토공)_요청_04-보령설계_04-보령설계 2" xfId="29365"/>
    <cellStyle name="_남양-팔탄(+0%)_가실행(공설운동장)_합정하도급요청(토공)_요청_04-보령설계_04-보령설계_단가작업완료보고(첨부)-2006" xfId="7839"/>
    <cellStyle name="_남양-팔탄(+0%)_가실행(공설운동장)_합정하도급요청(토공)_요청_04-보령설계_04-보령설계_단가작업완료보고(첨부)-2006 2" xfId="29366"/>
    <cellStyle name="_남양-팔탄(+0%)_가실행(공설운동장)_합정하도급요청(토공)_요청_04-보령설계_단가작업완료보고(첨부)-2006" xfId="7840"/>
    <cellStyle name="_남양-팔탄(+0%)_가실행(공설운동장)_합정하도급요청(토공)_요청_04-보령설계_단가작업완료보고(첨부)-2006 2" xfId="29367"/>
    <cellStyle name="_남양-팔탄(+0%)_가실행(공설운동장)_합정하도급요청(토공)_요청_2004년설계(콘팻칭)" xfId="7841"/>
    <cellStyle name="_남양-팔탄(+0%)_가실행(공설운동장)_합정하도급요청(토공)_요청_2004년수량(정산)" xfId="7842"/>
    <cellStyle name="_남양-팔탄(+0%)_가실행(공설운동장)_합정하도급요청(토공)_요청_단가작업완료보고(첨부)-2006" xfId="7843"/>
    <cellStyle name="_남양-팔탄(+0%)_가실행(공설운동장)_합정하도급요청(토공)_요청_단가작업완료보고(첨부)-2006 2" xfId="29368"/>
    <cellStyle name="_남양-팔탄(+0%)_가실행(공설운동장)_합정하도급요청(토공)_요청_팻칭내역(진천)" xfId="7844"/>
    <cellStyle name="_남양-팔탄(+0%)_가실행(공설운동장)_합정하도급요청(토공)_요청_팻칭내역(진천) 2" xfId="29369"/>
    <cellStyle name="_남양-팔탄(+0%)_가실행(공설운동장)_합정하도급요청(토공)_요청_팻칭내역(진천)_2004년설계(콘팻칭)" xfId="7845"/>
    <cellStyle name="_남양-팔탄(+0%)_가실행(공설운동장)_합정하도급요청(토공)_요청_팻칭내역(진천)_2004년수량(정산)" xfId="7846"/>
    <cellStyle name="_남양-팔탄(+0%)_가실행(공설운동장)_합정하도급요청(토공)_요청_팻칭내역(진천)_단가작업완료보고(첨부)-2006" xfId="7847"/>
    <cellStyle name="_남양-팔탄(+0%)_가실행(공설운동장)_합정하도급요청(토공)_요청_팻칭내역(진천)_단가작업완료보고(첨부)-2006 2" xfId="29370"/>
    <cellStyle name="_남양-팔탄(+0%)_가실행(공설운동장)_합정하도급요청(토공)_진짜진짜하도급" xfId="7848"/>
    <cellStyle name="_남양-팔탄(+0%)_가실행(공설운동장)_합정하도급요청(토공)_진짜진짜하도급 2" xfId="29371"/>
    <cellStyle name="_남양-팔탄(+0%)_가실행(공설운동장)_합정하도급요청(토공)_진짜진짜하도급_04-보령설계" xfId="7849"/>
    <cellStyle name="_남양-팔탄(+0%)_가실행(공설운동장)_합정하도급요청(토공)_진짜진짜하도급_04-보령설계 2" xfId="29372"/>
    <cellStyle name="_남양-팔탄(+0%)_가실행(공설운동장)_합정하도급요청(토공)_진짜진짜하도급_04-보령설계_04-보령설계" xfId="7850"/>
    <cellStyle name="_남양-팔탄(+0%)_가실행(공설운동장)_합정하도급요청(토공)_진짜진짜하도급_04-보령설계_04-보령설계 2" xfId="29373"/>
    <cellStyle name="_남양-팔탄(+0%)_가실행(공설운동장)_합정하도급요청(토공)_진짜진짜하도급_04-보령설계_04-보령설계_단가작업완료보고(첨부)-2006" xfId="7851"/>
    <cellStyle name="_남양-팔탄(+0%)_가실행(공설운동장)_합정하도급요청(토공)_진짜진짜하도급_04-보령설계_04-보령설계_단가작업완료보고(첨부)-2006 2" xfId="29374"/>
    <cellStyle name="_남양-팔탄(+0%)_가실행(공설운동장)_합정하도급요청(토공)_진짜진짜하도급_04-보령설계_단가작업완료보고(첨부)-2006" xfId="7852"/>
    <cellStyle name="_남양-팔탄(+0%)_가실행(공설운동장)_합정하도급요청(토공)_진짜진짜하도급_04-보령설계_단가작업완료보고(첨부)-2006 2" xfId="29375"/>
    <cellStyle name="_남양-팔탄(+0%)_가실행(공설운동장)_합정하도급요청(토공)_진짜진짜하도급_2004년설계(콘팻칭)" xfId="7853"/>
    <cellStyle name="_남양-팔탄(+0%)_가실행(공설운동장)_합정하도급요청(토공)_진짜진짜하도급_2004년수량(정산)" xfId="7854"/>
    <cellStyle name="_남양-팔탄(+0%)_가실행(공설운동장)_합정하도급요청(토공)_진짜진짜하도급_단가작업완료보고(첨부)-2006" xfId="7855"/>
    <cellStyle name="_남양-팔탄(+0%)_가실행(공설운동장)_합정하도급요청(토공)_진짜진짜하도급_단가작업완료보고(첨부)-2006 2" xfId="29376"/>
    <cellStyle name="_남양-팔탄(+0%)_가실행(공설운동장)_합정하도급요청(토공)_진짜진짜하도급_팻칭내역(진천)" xfId="7856"/>
    <cellStyle name="_남양-팔탄(+0%)_가실행(공설운동장)_합정하도급요청(토공)_진짜진짜하도급_팻칭내역(진천) 2" xfId="29377"/>
    <cellStyle name="_남양-팔탄(+0%)_가실행(공설운동장)_합정하도급요청(토공)_진짜진짜하도급_팻칭내역(진천)_2004년설계(콘팻칭)" xfId="7857"/>
    <cellStyle name="_남양-팔탄(+0%)_가실행(공설운동장)_합정하도급요청(토공)_진짜진짜하도급_팻칭내역(진천)_2004년수량(정산)" xfId="7858"/>
    <cellStyle name="_남양-팔탄(+0%)_가실행(공설운동장)_합정하도급요청(토공)_진짜진짜하도급_팻칭내역(진천)_단가작업완료보고(첨부)-2006" xfId="7859"/>
    <cellStyle name="_남양-팔탄(+0%)_가실행(공설운동장)_합정하도급요청(토공)_진짜진짜하도급_팻칭내역(진천)_단가작업완료보고(첨부)-2006 2" xfId="29378"/>
    <cellStyle name="_남양-팔탄(+0%)_가실행(공설운동장)_합정하도급요청(토공)_팻칭내역(진천)" xfId="7860"/>
    <cellStyle name="_남양-팔탄(+0%)_가실행(공설운동장)_합정하도급요청(토공)_팻칭내역(진천) 2" xfId="29379"/>
    <cellStyle name="_남양-팔탄(+0%)_가실행(공설운동장)_합정하도급요청(토공)_팻칭내역(진천)_2004년설계(콘팻칭)" xfId="7861"/>
    <cellStyle name="_남양-팔탄(+0%)_가실행(공설운동장)_합정하도급요청(토공)_팻칭내역(진천)_2004년수량(정산)" xfId="7862"/>
    <cellStyle name="_남양-팔탄(+0%)_가실행(공설운동장)_합정하도급요청(토공)_팻칭내역(진천)_단가작업완료보고(첨부)-2006" xfId="7863"/>
    <cellStyle name="_남양-팔탄(+0%)_가실행(공설운동장)_합정하도급요청(토공)_팻칭내역(진천)_단가작업완료보고(첨부)-2006 2" xfId="29380"/>
    <cellStyle name="_남양-팔탄(+0%)_가실행(송탄IC)" xfId="7864"/>
    <cellStyle name="_남양-팔탄(+0%)_가실행(송탄IC) 2" xfId="29381"/>
    <cellStyle name="_남양-팔탄(+0%)_가실행(송탄IC)_04-보령설계" xfId="7865"/>
    <cellStyle name="_남양-팔탄(+0%)_가실행(송탄IC)_04-보령설계 2" xfId="29382"/>
    <cellStyle name="_남양-팔탄(+0%)_가실행(송탄IC)_04-보령설계_04-보령설계" xfId="7866"/>
    <cellStyle name="_남양-팔탄(+0%)_가실행(송탄IC)_04-보령설계_04-보령설계 2" xfId="29383"/>
    <cellStyle name="_남양-팔탄(+0%)_가실행(송탄IC)_04-보령설계_04-보령설계_단가작업완료보고(첨부)-2006" xfId="7867"/>
    <cellStyle name="_남양-팔탄(+0%)_가실행(송탄IC)_04-보령설계_04-보령설계_단가작업완료보고(첨부)-2006 2" xfId="29384"/>
    <cellStyle name="_남양-팔탄(+0%)_가실행(송탄IC)_04-보령설계_단가작업완료보고(첨부)-2006" xfId="7868"/>
    <cellStyle name="_남양-팔탄(+0%)_가실행(송탄IC)_04-보령설계_단가작업완료보고(첨부)-2006 2" xfId="29385"/>
    <cellStyle name="_남양-팔탄(+0%)_가실행(송탄IC)_2004년설계(콘팻칭)" xfId="7869"/>
    <cellStyle name="_남양-팔탄(+0%)_가실행(송탄IC)_2004년수량(정산)" xfId="7870"/>
    <cellStyle name="_남양-팔탄(+0%)_가실행(송탄IC)_단가작업완료보고(첨부)-2006" xfId="7871"/>
    <cellStyle name="_남양-팔탄(+0%)_가실행(송탄IC)_단가작업완료보고(첨부)-2006 2" xfId="29386"/>
    <cellStyle name="_남양-팔탄(+0%)_가실행(송탄IC)_진짜하도급(토공)" xfId="7872"/>
    <cellStyle name="_남양-팔탄(+0%)_가실행(송탄IC)_진짜하도급(토공) 2" xfId="29387"/>
    <cellStyle name="_남양-팔탄(+0%)_가실행(송탄IC)_진짜하도급(토공)_04-보령설계" xfId="7873"/>
    <cellStyle name="_남양-팔탄(+0%)_가실행(송탄IC)_진짜하도급(토공)_04-보령설계 2" xfId="29388"/>
    <cellStyle name="_남양-팔탄(+0%)_가실행(송탄IC)_진짜하도급(토공)_04-보령설계_04-보령설계" xfId="7874"/>
    <cellStyle name="_남양-팔탄(+0%)_가실행(송탄IC)_진짜하도급(토공)_04-보령설계_04-보령설계 2" xfId="29389"/>
    <cellStyle name="_남양-팔탄(+0%)_가실행(송탄IC)_진짜하도급(토공)_04-보령설계_04-보령설계_단가작업완료보고(첨부)-2006" xfId="7875"/>
    <cellStyle name="_남양-팔탄(+0%)_가실행(송탄IC)_진짜하도급(토공)_04-보령설계_04-보령설계_단가작업완료보고(첨부)-2006 2" xfId="29390"/>
    <cellStyle name="_남양-팔탄(+0%)_가실행(송탄IC)_진짜하도급(토공)_04-보령설계_단가작업완료보고(첨부)-2006" xfId="7876"/>
    <cellStyle name="_남양-팔탄(+0%)_가실행(송탄IC)_진짜하도급(토공)_04-보령설계_단가작업완료보고(첨부)-2006 2" xfId="29391"/>
    <cellStyle name="_남양-팔탄(+0%)_가실행(송탄IC)_진짜하도급(토공)_2004년설계(콘팻칭)" xfId="7877"/>
    <cellStyle name="_남양-팔탄(+0%)_가실행(송탄IC)_진짜하도급(토공)_2004년수량(정산)" xfId="7878"/>
    <cellStyle name="_남양-팔탄(+0%)_가실행(송탄IC)_진짜하도급(토공)_검토" xfId="7879"/>
    <cellStyle name="_남양-팔탄(+0%)_가실행(송탄IC)_진짜하도급(토공)_검토 2" xfId="29392"/>
    <cellStyle name="_남양-팔탄(+0%)_가실행(송탄IC)_진짜하도급(토공)_검토_04-보령설계" xfId="7880"/>
    <cellStyle name="_남양-팔탄(+0%)_가실행(송탄IC)_진짜하도급(토공)_검토_04-보령설계 2" xfId="29393"/>
    <cellStyle name="_남양-팔탄(+0%)_가실행(송탄IC)_진짜하도급(토공)_검토_04-보령설계_04-보령설계" xfId="7881"/>
    <cellStyle name="_남양-팔탄(+0%)_가실행(송탄IC)_진짜하도급(토공)_검토_04-보령설계_04-보령설계 2" xfId="29394"/>
    <cellStyle name="_남양-팔탄(+0%)_가실행(송탄IC)_진짜하도급(토공)_검토_04-보령설계_04-보령설계_단가작업완료보고(첨부)-2006" xfId="7882"/>
    <cellStyle name="_남양-팔탄(+0%)_가실행(송탄IC)_진짜하도급(토공)_검토_04-보령설계_04-보령설계_단가작업완료보고(첨부)-2006 2" xfId="29395"/>
    <cellStyle name="_남양-팔탄(+0%)_가실행(송탄IC)_진짜하도급(토공)_검토_04-보령설계_단가작업완료보고(첨부)-2006" xfId="7883"/>
    <cellStyle name="_남양-팔탄(+0%)_가실행(송탄IC)_진짜하도급(토공)_검토_04-보령설계_단가작업완료보고(첨부)-2006 2" xfId="29396"/>
    <cellStyle name="_남양-팔탄(+0%)_가실행(송탄IC)_진짜하도급(토공)_검토_2004년설계(콘팻칭)" xfId="7884"/>
    <cellStyle name="_남양-팔탄(+0%)_가실행(송탄IC)_진짜하도급(토공)_검토_2004년수량(정산)" xfId="7885"/>
    <cellStyle name="_남양-팔탄(+0%)_가실행(송탄IC)_진짜하도급(토공)_검토_단가작업완료보고(첨부)-2006" xfId="7886"/>
    <cellStyle name="_남양-팔탄(+0%)_가실행(송탄IC)_진짜하도급(토공)_검토_단가작업완료보고(첨부)-2006 2" xfId="29397"/>
    <cellStyle name="_남양-팔탄(+0%)_가실행(송탄IC)_진짜하도급(토공)_검토_팻칭내역(진천)" xfId="7887"/>
    <cellStyle name="_남양-팔탄(+0%)_가실행(송탄IC)_진짜하도급(토공)_검토_팻칭내역(진천) 2" xfId="29398"/>
    <cellStyle name="_남양-팔탄(+0%)_가실행(송탄IC)_진짜하도급(토공)_검토_팻칭내역(진천)_2004년설계(콘팻칭)" xfId="7888"/>
    <cellStyle name="_남양-팔탄(+0%)_가실행(송탄IC)_진짜하도급(토공)_검토_팻칭내역(진천)_2004년수량(정산)" xfId="7889"/>
    <cellStyle name="_남양-팔탄(+0%)_가실행(송탄IC)_진짜하도급(토공)_검토_팻칭내역(진천)_단가작업완료보고(첨부)-2006" xfId="7890"/>
    <cellStyle name="_남양-팔탄(+0%)_가실행(송탄IC)_진짜하도급(토공)_검토_팻칭내역(진천)_단가작업완료보고(첨부)-2006 2" xfId="29399"/>
    <cellStyle name="_남양-팔탄(+0%)_가실행(송탄IC)_진짜하도급(토공)_단가작업완료보고(첨부)-2006" xfId="7891"/>
    <cellStyle name="_남양-팔탄(+0%)_가실행(송탄IC)_진짜하도급(토공)_단가작업완료보고(첨부)-2006 2" xfId="29400"/>
    <cellStyle name="_남양-팔탄(+0%)_가실행(송탄IC)_진짜하도급(토공)_요청" xfId="7892"/>
    <cellStyle name="_남양-팔탄(+0%)_가실행(송탄IC)_진짜하도급(토공)_요청 2" xfId="29401"/>
    <cellStyle name="_남양-팔탄(+0%)_가실행(송탄IC)_진짜하도급(토공)_요청_04-보령설계" xfId="7893"/>
    <cellStyle name="_남양-팔탄(+0%)_가실행(송탄IC)_진짜하도급(토공)_요청_04-보령설계 2" xfId="29402"/>
    <cellStyle name="_남양-팔탄(+0%)_가실행(송탄IC)_진짜하도급(토공)_요청_04-보령설계_04-보령설계" xfId="7894"/>
    <cellStyle name="_남양-팔탄(+0%)_가실행(송탄IC)_진짜하도급(토공)_요청_04-보령설계_04-보령설계 2" xfId="29403"/>
    <cellStyle name="_남양-팔탄(+0%)_가실행(송탄IC)_진짜하도급(토공)_요청_04-보령설계_04-보령설계_단가작업완료보고(첨부)-2006" xfId="7895"/>
    <cellStyle name="_남양-팔탄(+0%)_가실행(송탄IC)_진짜하도급(토공)_요청_04-보령설계_04-보령설계_단가작업완료보고(첨부)-2006 2" xfId="29404"/>
    <cellStyle name="_남양-팔탄(+0%)_가실행(송탄IC)_진짜하도급(토공)_요청_04-보령설계_단가작업완료보고(첨부)-2006" xfId="7896"/>
    <cellStyle name="_남양-팔탄(+0%)_가실행(송탄IC)_진짜하도급(토공)_요청_04-보령설계_단가작업완료보고(첨부)-2006 2" xfId="29405"/>
    <cellStyle name="_남양-팔탄(+0%)_가실행(송탄IC)_진짜하도급(토공)_요청_2004년설계(콘팻칭)" xfId="7897"/>
    <cellStyle name="_남양-팔탄(+0%)_가실행(송탄IC)_진짜하도급(토공)_요청_2004년수량(정산)" xfId="7898"/>
    <cellStyle name="_남양-팔탄(+0%)_가실행(송탄IC)_진짜하도급(토공)_요청_단가작업완료보고(첨부)-2006" xfId="7899"/>
    <cellStyle name="_남양-팔탄(+0%)_가실행(송탄IC)_진짜하도급(토공)_요청_단가작업완료보고(첨부)-2006 2" xfId="29406"/>
    <cellStyle name="_남양-팔탄(+0%)_가실행(송탄IC)_진짜하도급(토공)_요청_팻칭내역(진천)" xfId="7900"/>
    <cellStyle name="_남양-팔탄(+0%)_가실행(송탄IC)_진짜하도급(토공)_요청_팻칭내역(진천) 2" xfId="29407"/>
    <cellStyle name="_남양-팔탄(+0%)_가실행(송탄IC)_진짜하도급(토공)_요청_팻칭내역(진천)_2004년설계(콘팻칭)" xfId="7901"/>
    <cellStyle name="_남양-팔탄(+0%)_가실행(송탄IC)_진짜하도급(토공)_요청_팻칭내역(진천)_2004년수량(정산)" xfId="7902"/>
    <cellStyle name="_남양-팔탄(+0%)_가실행(송탄IC)_진짜하도급(토공)_요청_팻칭내역(진천)_단가작업완료보고(첨부)-2006" xfId="7903"/>
    <cellStyle name="_남양-팔탄(+0%)_가실행(송탄IC)_진짜하도급(토공)_요청_팻칭내역(진천)_단가작업완료보고(첨부)-2006 2" xfId="29408"/>
    <cellStyle name="_남양-팔탄(+0%)_가실행(송탄IC)_진짜하도급(토공)_진짜진짜하도급" xfId="7904"/>
    <cellStyle name="_남양-팔탄(+0%)_가실행(송탄IC)_진짜하도급(토공)_진짜진짜하도급 2" xfId="29409"/>
    <cellStyle name="_남양-팔탄(+0%)_가실행(송탄IC)_진짜하도급(토공)_진짜진짜하도급_04-보령설계" xfId="7905"/>
    <cellStyle name="_남양-팔탄(+0%)_가실행(송탄IC)_진짜하도급(토공)_진짜진짜하도급_04-보령설계 2" xfId="29410"/>
    <cellStyle name="_남양-팔탄(+0%)_가실행(송탄IC)_진짜하도급(토공)_진짜진짜하도급_04-보령설계_04-보령설계" xfId="7906"/>
    <cellStyle name="_남양-팔탄(+0%)_가실행(송탄IC)_진짜하도급(토공)_진짜진짜하도급_04-보령설계_04-보령설계 2" xfId="29411"/>
    <cellStyle name="_남양-팔탄(+0%)_가실행(송탄IC)_진짜하도급(토공)_진짜진짜하도급_04-보령설계_04-보령설계_단가작업완료보고(첨부)-2006" xfId="7907"/>
    <cellStyle name="_남양-팔탄(+0%)_가실행(송탄IC)_진짜하도급(토공)_진짜진짜하도급_04-보령설계_04-보령설계_단가작업완료보고(첨부)-2006 2" xfId="29412"/>
    <cellStyle name="_남양-팔탄(+0%)_가실행(송탄IC)_진짜하도급(토공)_진짜진짜하도급_04-보령설계_단가작업완료보고(첨부)-2006" xfId="7908"/>
    <cellStyle name="_남양-팔탄(+0%)_가실행(송탄IC)_진짜하도급(토공)_진짜진짜하도급_04-보령설계_단가작업완료보고(첨부)-2006 2" xfId="29413"/>
    <cellStyle name="_남양-팔탄(+0%)_가실행(송탄IC)_진짜하도급(토공)_진짜진짜하도급_2004년설계(콘팻칭)" xfId="7909"/>
    <cellStyle name="_남양-팔탄(+0%)_가실행(송탄IC)_진짜하도급(토공)_진짜진짜하도급_2004년수량(정산)" xfId="7910"/>
    <cellStyle name="_남양-팔탄(+0%)_가실행(송탄IC)_진짜하도급(토공)_진짜진짜하도급_단가작업완료보고(첨부)-2006" xfId="7911"/>
    <cellStyle name="_남양-팔탄(+0%)_가실행(송탄IC)_진짜하도급(토공)_진짜진짜하도급_단가작업완료보고(첨부)-2006 2" xfId="29414"/>
    <cellStyle name="_남양-팔탄(+0%)_가실행(송탄IC)_진짜하도급(토공)_진짜진짜하도급_팻칭내역(진천)" xfId="7912"/>
    <cellStyle name="_남양-팔탄(+0%)_가실행(송탄IC)_진짜하도급(토공)_진짜진짜하도급_팻칭내역(진천) 2" xfId="29415"/>
    <cellStyle name="_남양-팔탄(+0%)_가실행(송탄IC)_진짜하도급(토공)_진짜진짜하도급_팻칭내역(진천)_2004년설계(콘팻칭)" xfId="7913"/>
    <cellStyle name="_남양-팔탄(+0%)_가실행(송탄IC)_진짜하도급(토공)_진짜진짜하도급_팻칭내역(진천)_2004년수량(정산)" xfId="7914"/>
    <cellStyle name="_남양-팔탄(+0%)_가실행(송탄IC)_진짜하도급(토공)_진짜진짜하도급_팻칭내역(진천)_단가작업완료보고(첨부)-2006" xfId="7915"/>
    <cellStyle name="_남양-팔탄(+0%)_가실행(송탄IC)_진짜하도급(토공)_진짜진짜하도급_팻칭내역(진천)_단가작업완료보고(첨부)-2006 2" xfId="29416"/>
    <cellStyle name="_남양-팔탄(+0%)_가실행(송탄IC)_진짜하도급(토공)_팻칭내역(진천)" xfId="7916"/>
    <cellStyle name="_남양-팔탄(+0%)_가실행(송탄IC)_진짜하도급(토공)_팻칭내역(진천) 2" xfId="29417"/>
    <cellStyle name="_남양-팔탄(+0%)_가실행(송탄IC)_진짜하도급(토공)_팻칭내역(진천)_2004년설계(콘팻칭)" xfId="7917"/>
    <cellStyle name="_남양-팔탄(+0%)_가실행(송탄IC)_진짜하도급(토공)_팻칭내역(진천)_2004년수량(정산)" xfId="7918"/>
    <cellStyle name="_남양-팔탄(+0%)_가실행(송탄IC)_진짜하도급(토공)_팻칭내역(진천)_단가작업완료보고(첨부)-2006" xfId="7919"/>
    <cellStyle name="_남양-팔탄(+0%)_가실행(송탄IC)_진짜하도급(토공)_팻칭내역(진천)_단가작업완료보고(첨부)-2006 2" xfId="29418"/>
    <cellStyle name="_남양-팔탄(+0%)_가실행(송탄IC)_팻칭내역(진천)" xfId="7920"/>
    <cellStyle name="_남양-팔탄(+0%)_가실행(송탄IC)_팻칭내역(진천) 2" xfId="29419"/>
    <cellStyle name="_남양-팔탄(+0%)_가실행(송탄IC)_팻칭내역(진천)_2004년설계(콘팻칭)" xfId="7921"/>
    <cellStyle name="_남양-팔탄(+0%)_가실행(송탄IC)_팻칭내역(진천)_2004년수량(정산)" xfId="7922"/>
    <cellStyle name="_남양-팔탄(+0%)_가실행(송탄IC)_팻칭내역(진천)_단가작업완료보고(첨부)-2006" xfId="7923"/>
    <cellStyle name="_남양-팔탄(+0%)_가실행(송탄IC)_팻칭내역(진천)_단가작업완료보고(첨부)-2006 2" xfId="29420"/>
    <cellStyle name="_남양-팔탄(+0%)_가실행(송탄IC)_합정하도급요청(토공)" xfId="7924"/>
    <cellStyle name="_남양-팔탄(+0%)_가실행(송탄IC)_합정하도급요청(토공) 2" xfId="29421"/>
    <cellStyle name="_남양-팔탄(+0%)_가실행(송탄IC)_합정하도급요청(토공)_04-보령설계" xfId="7925"/>
    <cellStyle name="_남양-팔탄(+0%)_가실행(송탄IC)_합정하도급요청(토공)_04-보령설계 2" xfId="29422"/>
    <cellStyle name="_남양-팔탄(+0%)_가실행(송탄IC)_합정하도급요청(토공)_04-보령설계_04-보령설계" xfId="7926"/>
    <cellStyle name="_남양-팔탄(+0%)_가실행(송탄IC)_합정하도급요청(토공)_04-보령설계_04-보령설계 2" xfId="29423"/>
    <cellStyle name="_남양-팔탄(+0%)_가실행(송탄IC)_합정하도급요청(토공)_04-보령설계_04-보령설계_단가작업완료보고(첨부)-2006" xfId="7927"/>
    <cellStyle name="_남양-팔탄(+0%)_가실행(송탄IC)_합정하도급요청(토공)_04-보령설계_04-보령설계_단가작업완료보고(첨부)-2006 2" xfId="29424"/>
    <cellStyle name="_남양-팔탄(+0%)_가실행(송탄IC)_합정하도급요청(토공)_04-보령설계_단가작업완료보고(첨부)-2006" xfId="7928"/>
    <cellStyle name="_남양-팔탄(+0%)_가실행(송탄IC)_합정하도급요청(토공)_04-보령설계_단가작업완료보고(첨부)-2006 2" xfId="29425"/>
    <cellStyle name="_남양-팔탄(+0%)_가실행(송탄IC)_합정하도급요청(토공)_2004년설계(콘팻칭)" xfId="7929"/>
    <cellStyle name="_남양-팔탄(+0%)_가실행(송탄IC)_합정하도급요청(토공)_2004년수량(정산)" xfId="7930"/>
    <cellStyle name="_남양-팔탄(+0%)_가실행(송탄IC)_합정하도급요청(토공)_검토" xfId="7931"/>
    <cellStyle name="_남양-팔탄(+0%)_가실행(송탄IC)_합정하도급요청(토공)_검토 2" xfId="29426"/>
    <cellStyle name="_남양-팔탄(+0%)_가실행(송탄IC)_합정하도급요청(토공)_검토_04-보령설계" xfId="7932"/>
    <cellStyle name="_남양-팔탄(+0%)_가실행(송탄IC)_합정하도급요청(토공)_검토_04-보령설계 2" xfId="29427"/>
    <cellStyle name="_남양-팔탄(+0%)_가실행(송탄IC)_합정하도급요청(토공)_검토_04-보령설계_04-보령설계" xfId="7933"/>
    <cellStyle name="_남양-팔탄(+0%)_가실행(송탄IC)_합정하도급요청(토공)_검토_04-보령설계_04-보령설계 2" xfId="29428"/>
    <cellStyle name="_남양-팔탄(+0%)_가실행(송탄IC)_합정하도급요청(토공)_검토_04-보령설계_04-보령설계_단가작업완료보고(첨부)-2006" xfId="7934"/>
    <cellStyle name="_남양-팔탄(+0%)_가실행(송탄IC)_합정하도급요청(토공)_검토_04-보령설계_04-보령설계_단가작업완료보고(첨부)-2006 2" xfId="29429"/>
    <cellStyle name="_남양-팔탄(+0%)_가실행(송탄IC)_합정하도급요청(토공)_검토_04-보령설계_단가작업완료보고(첨부)-2006" xfId="7935"/>
    <cellStyle name="_남양-팔탄(+0%)_가실행(송탄IC)_합정하도급요청(토공)_검토_04-보령설계_단가작업완료보고(첨부)-2006 2" xfId="29430"/>
    <cellStyle name="_남양-팔탄(+0%)_가실행(송탄IC)_합정하도급요청(토공)_검토_2004년설계(콘팻칭)" xfId="7936"/>
    <cellStyle name="_남양-팔탄(+0%)_가실행(송탄IC)_합정하도급요청(토공)_검토_2004년수량(정산)" xfId="7937"/>
    <cellStyle name="_남양-팔탄(+0%)_가실행(송탄IC)_합정하도급요청(토공)_검토_단가작업완료보고(첨부)-2006" xfId="7938"/>
    <cellStyle name="_남양-팔탄(+0%)_가실행(송탄IC)_합정하도급요청(토공)_검토_단가작업완료보고(첨부)-2006 2" xfId="29431"/>
    <cellStyle name="_남양-팔탄(+0%)_가실행(송탄IC)_합정하도급요청(토공)_검토_팻칭내역(진천)" xfId="7939"/>
    <cellStyle name="_남양-팔탄(+0%)_가실행(송탄IC)_합정하도급요청(토공)_검토_팻칭내역(진천) 2" xfId="29432"/>
    <cellStyle name="_남양-팔탄(+0%)_가실행(송탄IC)_합정하도급요청(토공)_검토_팻칭내역(진천)_2004년설계(콘팻칭)" xfId="7940"/>
    <cellStyle name="_남양-팔탄(+0%)_가실행(송탄IC)_합정하도급요청(토공)_검토_팻칭내역(진천)_2004년수량(정산)" xfId="7941"/>
    <cellStyle name="_남양-팔탄(+0%)_가실행(송탄IC)_합정하도급요청(토공)_검토_팻칭내역(진천)_단가작업완료보고(첨부)-2006" xfId="7942"/>
    <cellStyle name="_남양-팔탄(+0%)_가실행(송탄IC)_합정하도급요청(토공)_검토_팻칭내역(진천)_단가작업완료보고(첨부)-2006 2" xfId="29433"/>
    <cellStyle name="_남양-팔탄(+0%)_가실행(송탄IC)_합정하도급요청(토공)_단가작업완료보고(첨부)-2006" xfId="7943"/>
    <cellStyle name="_남양-팔탄(+0%)_가실행(송탄IC)_합정하도급요청(토공)_단가작업완료보고(첨부)-2006 2" xfId="29434"/>
    <cellStyle name="_남양-팔탄(+0%)_가실행(송탄IC)_합정하도급요청(토공)_요청" xfId="7944"/>
    <cellStyle name="_남양-팔탄(+0%)_가실행(송탄IC)_합정하도급요청(토공)_요청 2" xfId="29435"/>
    <cellStyle name="_남양-팔탄(+0%)_가실행(송탄IC)_합정하도급요청(토공)_요청_04-보령설계" xfId="7945"/>
    <cellStyle name="_남양-팔탄(+0%)_가실행(송탄IC)_합정하도급요청(토공)_요청_04-보령설계 2" xfId="29436"/>
    <cellStyle name="_남양-팔탄(+0%)_가실행(송탄IC)_합정하도급요청(토공)_요청_04-보령설계_04-보령설계" xfId="7946"/>
    <cellStyle name="_남양-팔탄(+0%)_가실행(송탄IC)_합정하도급요청(토공)_요청_04-보령설계_04-보령설계 2" xfId="29437"/>
    <cellStyle name="_남양-팔탄(+0%)_가실행(송탄IC)_합정하도급요청(토공)_요청_04-보령설계_04-보령설계_단가작업완료보고(첨부)-2006" xfId="7947"/>
    <cellStyle name="_남양-팔탄(+0%)_가실행(송탄IC)_합정하도급요청(토공)_요청_04-보령설계_04-보령설계_단가작업완료보고(첨부)-2006 2" xfId="29438"/>
    <cellStyle name="_남양-팔탄(+0%)_가실행(송탄IC)_합정하도급요청(토공)_요청_04-보령설계_단가작업완료보고(첨부)-2006" xfId="7948"/>
    <cellStyle name="_남양-팔탄(+0%)_가실행(송탄IC)_합정하도급요청(토공)_요청_04-보령설계_단가작업완료보고(첨부)-2006 2" xfId="29439"/>
    <cellStyle name="_남양-팔탄(+0%)_가실행(송탄IC)_합정하도급요청(토공)_요청_2004년설계(콘팻칭)" xfId="7949"/>
    <cellStyle name="_남양-팔탄(+0%)_가실행(송탄IC)_합정하도급요청(토공)_요청_2004년수량(정산)" xfId="7950"/>
    <cellStyle name="_남양-팔탄(+0%)_가실행(송탄IC)_합정하도급요청(토공)_요청_단가작업완료보고(첨부)-2006" xfId="7951"/>
    <cellStyle name="_남양-팔탄(+0%)_가실행(송탄IC)_합정하도급요청(토공)_요청_단가작업완료보고(첨부)-2006 2" xfId="29440"/>
    <cellStyle name="_남양-팔탄(+0%)_가실행(송탄IC)_합정하도급요청(토공)_요청_팻칭내역(진천)" xfId="7952"/>
    <cellStyle name="_남양-팔탄(+0%)_가실행(송탄IC)_합정하도급요청(토공)_요청_팻칭내역(진천) 2" xfId="29441"/>
    <cellStyle name="_남양-팔탄(+0%)_가실행(송탄IC)_합정하도급요청(토공)_요청_팻칭내역(진천)_2004년설계(콘팻칭)" xfId="7953"/>
    <cellStyle name="_남양-팔탄(+0%)_가실행(송탄IC)_합정하도급요청(토공)_요청_팻칭내역(진천)_2004년수량(정산)" xfId="7954"/>
    <cellStyle name="_남양-팔탄(+0%)_가실행(송탄IC)_합정하도급요청(토공)_요청_팻칭내역(진천)_단가작업완료보고(첨부)-2006" xfId="7955"/>
    <cellStyle name="_남양-팔탄(+0%)_가실행(송탄IC)_합정하도급요청(토공)_요청_팻칭내역(진천)_단가작업완료보고(첨부)-2006 2" xfId="29442"/>
    <cellStyle name="_남양-팔탄(+0%)_가실행(송탄IC)_합정하도급요청(토공)_진짜진짜하도급" xfId="7956"/>
    <cellStyle name="_남양-팔탄(+0%)_가실행(송탄IC)_합정하도급요청(토공)_진짜진짜하도급 2" xfId="29443"/>
    <cellStyle name="_남양-팔탄(+0%)_가실행(송탄IC)_합정하도급요청(토공)_진짜진짜하도급_04-보령설계" xfId="7957"/>
    <cellStyle name="_남양-팔탄(+0%)_가실행(송탄IC)_합정하도급요청(토공)_진짜진짜하도급_04-보령설계 2" xfId="29444"/>
    <cellStyle name="_남양-팔탄(+0%)_가실행(송탄IC)_합정하도급요청(토공)_진짜진짜하도급_04-보령설계_04-보령설계" xfId="7958"/>
    <cellStyle name="_남양-팔탄(+0%)_가실행(송탄IC)_합정하도급요청(토공)_진짜진짜하도급_04-보령설계_04-보령설계 2" xfId="29445"/>
    <cellStyle name="_남양-팔탄(+0%)_가실행(송탄IC)_합정하도급요청(토공)_진짜진짜하도급_04-보령설계_04-보령설계_단가작업완료보고(첨부)-2006" xfId="7959"/>
    <cellStyle name="_남양-팔탄(+0%)_가실행(송탄IC)_합정하도급요청(토공)_진짜진짜하도급_04-보령설계_04-보령설계_단가작업완료보고(첨부)-2006 2" xfId="29446"/>
    <cellStyle name="_남양-팔탄(+0%)_가실행(송탄IC)_합정하도급요청(토공)_진짜진짜하도급_04-보령설계_단가작업완료보고(첨부)-2006" xfId="7960"/>
    <cellStyle name="_남양-팔탄(+0%)_가실행(송탄IC)_합정하도급요청(토공)_진짜진짜하도급_04-보령설계_단가작업완료보고(첨부)-2006 2" xfId="29447"/>
    <cellStyle name="_남양-팔탄(+0%)_가실행(송탄IC)_합정하도급요청(토공)_진짜진짜하도급_2004년설계(콘팻칭)" xfId="7961"/>
    <cellStyle name="_남양-팔탄(+0%)_가실행(송탄IC)_합정하도급요청(토공)_진짜진짜하도급_2004년수량(정산)" xfId="7962"/>
    <cellStyle name="_남양-팔탄(+0%)_가실행(송탄IC)_합정하도급요청(토공)_진짜진짜하도급_단가작업완료보고(첨부)-2006" xfId="7963"/>
    <cellStyle name="_남양-팔탄(+0%)_가실행(송탄IC)_합정하도급요청(토공)_진짜진짜하도급_단가작업완료보고(첨부)-2006 2" xfId="29448"/>
    <cellStyle name="_남양-팔탄(+0%)_가실행(송탄IC)_합정하도급요청(토공)_진짜진짜하도급_팻칭내역(진천)" xfId="7964"/>
    <cellStyle name="_남양-팔탄(+0%)_가실행(송탄IC)_합정하도급요청(토공)_진짜진짜하도급_팻칭내역(진천) 2" xfId="29449"/>
    <cellStyle name="_남양-팔탄(+0%)_가실행(송탄IC)_합정하도급요청(토공)_진짜진짜하도급_팻칭내역(진천)_2004년설계(콘팻칭)" xfId="7965"/>
    <cellStyle name="_남양-팔탄(+0%)_가실행(송탄IC)_합정하도급요청(토공)_진짜진짜하도급_팻칭내역(진천)_2004년수량(정산)" xfId="7966"/>
    <cellStyle name="_남양-팔탄(+0%)_가실행(송탄IC)_합정하도급요청(토공)_진짜진짜하도급_팻칭내역(진천)_단가작업완료보고(첨부)-2006" xfId="7967"/>
    <cellStyle name="_남양-팔탄(+0%)_가실행(송탄IC)_합정하도급요청(토공)_진짜진짜하도급_팻칭내역(진천)_단가작업완료보고(첨부)-2006 2" xfId="29450"/>
    <cellStyle name="_남양-팔탄(+0%)_가실행(송탄IC)_합정하도급요청(토공)_팻칭내역(진천)" xfId="7968"/>
    <cellStyle name="_남양-팔탄(+0%)_가실행(송탄IC)_합정하도급요청(토공)_팻칭내역(진천) 2" xfId="29451"/>
    <cellStyle name="_남양-팔탄(+0%)_가실행(송탄IC)_합정하도급요청(토공)_팻칭내역(진천)_2004년설계(콘팻칭)" xfId="7969"/>
    <cellStyle name="_남양-팔탄(+0%)_가실행(송탄IC)_합정하도급요청(토공)_팻칭내역(진천)_2004년수량(정산)" xfId="7970"/>
    <cellStyle name="_남양-팔탄(+0%)_가실행(송탄IC)_합정하도급요청(토공)_팻칭내역(진천)_단가작업완료보고(첨부)-2006" xfId="7971"/>
    <cellStyle name="_남양-팔탄(+0%)_가실행(송탄IC)_합정하도급요청(토공)_팻칭내역(진천)_단가작업완료보고(첨부)-2006 2" xfId="29452"/>
    <cellStyle name="_남양-팔탄(+0%)_단가작업완료보고(첨부)-2006" xfId="7972"/>
    <cellStyle name="_남양-팔탄(+0%)_단가작업완료보고(첨부)-2006 2" xfId="29453"/>
    <cellStyle name="_남양-팔탄(+0%)_중동성황(가)실행" xfId="7973"/>
    <cellStyle name="_남양-팔탄(+0%)_중동성황(가)실행 2" xfId="29454"/>
    <cellStyle name="_남양-팔탄(+0%)_중동성황(가)실행_04-보령설계" xfId="7974"/>
    <cellStyle name="_남양-팔탄(+0%)_중동성황(가)실행_04-보령설계 2" xfId="29455"/>
    <cellStyle name="_남양-팔탄(+0%)_중동성황(가)실행_04-보령설계_04-보령설계" xfId="7975"/>
    <cellStyle name="_남양-팔탄(+0%)_중동성황(가)실행_04-보령설계_04-보령설계 2" xfId="29456"/>
    <cellStyle name="_남양-팔탄(+0%)_중동성황(가)실행_04-보령설계_04-보령설계_단가작업완료보고(첨부)-2006" xfId="7976"/>
    <cellStyle name="_남양-팔탄(+0%)_중동성황(가)실행_04-보령설계_04-보령설계_단가작업완료보고(첨부)-2006 2" xfId="29457"/>
    <cellStyle name="_남양-팔탄(+0%)_중동성황(가)실행_04-보령설계_단가작업완료보고(첨부)-2006" xfId="7977"/>
    <cellStyle name="_남양-팔탄(+0%)_중동성황(가)실행_04-보령설계_단가작업완료보고(첨부)-2006 2" xfId="29458"/>
    <cellStyle name="_남양-팔탄(+0%)_중동성황(가)실행_2004년설계(콘팻칭)" xfId="7978"/>
    <cellStyle name="_남양-팔탄(+0%)_중동성황(가)실행_2004년수량(정산)" xfId="7979"/>
    <cellStyle name="_남양-팔탄(+0%)_중동성황(가)실행_단가작업완료보고(첨부)-2006" xfId="7980"/>
    <cellStyle name="_남양-팔탄(+0%)_중동성황(가)실행_단가작업완료보고(첨부)-2006 2" xfId="29459"/>
    <cellStyle name="_남양-팔탄(+0%)_중동성황(가)실행_진짜하도급(토공)" xfId="7981"/>
    <cellStyle name="_남양-팔탄(+0%)_중동성황(가)실행_진짜하도급(토공) 2" xfId="29460"/>
    <cellStyle name="_남양-팔탄(+0%)_중동성황(가)실행_진짜하도급(토공)_04-보령설계" xfId="7982"/>
    <cellStyle name="_남양-팔탄(+0%)_중동성황(가)실행_진짜하도급(토공)_04-보령설계 2" xfId="29461"/>
    <cellStyle name="_남양-팔탄(+0%)_중동성황(가)실행_진짜하도급(토공)_04-보령설계_04-보령설계" xfId="7983"/>
    <cellStyle name="_남양-팔탄(+0%)_중동성황(가)실행_진짜하도급(토공)_04-보령설계_04-보령설계 2" xfId="29462"/>
    <cellStyle name="_남양-팔탄(+0%)_중동성황(가)실행_진짜하도급(토공)_04-보령설계_04-보령설계_단가작업완료보고(첨부)-2006" xfId="7984"/>
    <cellStyle name="_남양-팔탄(+0%)_중동성황(가)실행_진짜하도급(토공)_04-보령설계_04-보령설계_단가작업완료보고(첨부)-2006 2" xfId="29463"/>
    <cellStyle name="_남양-팔탄(+0%)_중동성황(가)실행_진짜하도급(토공)_04-보령설계_단가작업완료보고(첨부)-2006" xfId="7985"/>
    <cellStyle name="_남양-팔탄(+0%)_중동성황(가)실행_진짜하도급(토공)_04-보령설계_단가작업완료보고(첨부)-2006 2" xfId="29464"/>
    <cellStyle name="_남양-팔탄(+0%)_중동성황(가)실행_진짜하도급(토공)_2004년설계(콘팻칭)" xfId="7986"/>
    <cellStyle name="_남양-팔탄(+0%)_중동성황(가)실행_진짜하도급(토공)_2004년수량(정산)" xfId="7987"/>
    <cellStyle name="_남양-팔탄(+0%)_중동성황(가)실행_진짜하도급(토공)_검토" xfId="7988"/>
    <cellStyle name="_남양-팔탄(+0%)_중동성황(가)실행_진짜하도급(토공)_검토 2" xfId="29465"/>
    <cellStyle name="_남양-팔탄(+0%)_중동성황(가)실행_진짜하도급(토공)_검토_04-보령설계" xfId="7989"/>
    <cellStyle name="_남양-팔탄(+0%)_중동성황(가)실행_진짜하도급(토공)_검토_04-보령설계 2" xfId="29466"/>
    <cellStyle name="_남양-팔탄(+0%)_중동성황(가)실행_진짜하도급(토공)_검토_04-보령설계_04-보령설계" xfId="7990"/>
    <cellStyle name="_남양-팔탄(+0%)_중동성황(가)실행_진짜하도급(토공)_검토_04-보령설계_04-보령설계 2" xfId="29467"/>
    <cellStyle name="_남양-팔탄(+0%)_중동성황(가)실행_진짜하도급(토공)_검토_04-보령설계_04-보령설계_단가작업완료보고(첨부)-2006" xfId="7991"/>
    <cellStyle name="_남양-팔탄(+0%)_중동성황(가)실행_진짜하도급(토공)_검토_04-보령설계_04-보령설계_단가작업완료보고(첨부)-2006 2" xfId="29468"/>
    <cellStyle name="_남양-팔탄(+0%)_중동성황(가)실행_진짜하도급(토공)_검토_04-보령설계_단가작업완료보고(첨부)-2006" xfId="7992"/>
    <cellStyle name="_남양-팔탄(+0%)_중동성황(가)실행_진짜하도급(토공)_검토_04-보령설계_단가작업완료보고(첨부)-2006 2" xfId="29469"/>
    <cellStyle name="_남양-팔탄(+0%)_중동성황(가)실행_진짜하도급(토공)_검토_2004년설계(콘팻칭)" xfId="7993"/>
    <cellStyle name="_남양-팔탄(+0%)_중동성황(가)실행_진짜하도급(토공)_검토_2004년수량(정산)" xfId="7994"/>
    <cellStyle name="_남양-팔탄(+0%)_중동성황(가)실행_진짜하도급(토공)_검토_단가작업완료보고(첨부)-2006" xfId="7995"/>
    <cellStyle name="_남양-팔탄(+0%)_중동성황(가)실행_진짜하도급(토공)_검토_단가작업완료보고(첨부)-2006 2" xfId="29470"/>
    <cellStyle name="_남양-팔탄(+0%)_중동성황(가)실행_진짜하도급(토공)_검토_팻칭내역(진천)" xfId="7996"/>
    <cellStyle name="_남양-팔탄(+0%)_중동성황(가)실행_진짜하도급(토공)_검토_팻칭내역(진천) 2" xfId="29471"/>
    <cellStyle name="_남양-팔탄(+0%)_중동성황(가)실행_진짜하도급(토공)_검토_팻칭내역(진천)_2004년설계(콘팻칭)" xfId="7997"/>
    <cellStyle name="_남양-팔탄(+0%)_중동성황(가)실행_진짜하도급(토공)_검토_팻칭내역(진천)_2004년수량(정산)" xfId="7998"/>
    <cellStyle name="_남양-팔탄(+0%)_중동성황(가)실행_진짜하도급(토공)_검토_팻칭내역(진천)_단가작업완료보고(첨부)-2006" xfId="7999"/>
    <cellStyle name="_남양-팔탄(+0%)_중동성황(가)실행_진짜하도급(토공)_검토_팻칭내역(진천)_단가작업완료보고(첨부)-2006 2" xfId="29472"/>
    <cellStyle name="_남양-팔탄(+0%)_중동성황(가)실행_진짜하도급(토공)_단가작업완료보고(첨부)-2006" xfId="8000"/>
    <cellStyle name="_남양-팔탄(+0%)_중동성황(가)실행_진짜하도급(토공)_단가작업완료보고(첨부)-2006 2" xfId="29473"/>
    <cellStyle name="_남양-팔탄(+0%)_중동성황(가)실행_진짜하도급(토공)_요청" xfId="8001"/>
    <cellStyle name="_남양-팔탄(+0%)_중동성황(가)실행_진짜하도급(토공)_요청 2" xfId="29474"/>
    <cellStyle name="_남양-팔탄(+0%)_중동성황(가)실행_진짜하도급(토공)_요청_04-보령설계" xfId="8002"/>
    <cellStyle name="_남양-팔탄(+0%)_중동성황(가)실행_진짜하도급(토공)_요청_04-보령설계 2" xfId="29475"/>
    <cellStyle name="_남양-팔탄(+0%)_중동성황(가)실행_진짜하도급(토공)_요청_04-보령설계_04-보령설계" xfId="8003"/>
    <cellStyle name="_남양-팔탄(+0%)_중동성황(가)실행_진짜하도급(토공)_요청_04-보령설계_04-보령설계 2" xfId="29476"/>
    <cellStyle name="_남양-팔탄(+0%)_중동성황(가)실행_진짜하도급(토공)_요청_04-보령설계_04-보령설계_단가작업완료보고(첨부)-2006" xfId="8004"/>
    <cellStyle name="_남양-팔탄(+0%)_중동성황(가)실행_진짜하도급(토공)_요청_04-보령설계_04-보령설계_단가작업완료보고(첨부)-2006 2" xfId="29477"/>
    <cellStyle name="_남양-팔탄(+0%)_중동성황(가)실행_진짜하도급(토공)_요청_04-보령설계_단가작업완료보고(첨부)-2006" xfId="8005"/>
    <cellStyle name="_남양-팔탄(+0%)_중동성황(가)실행_진짜하도급(토공)_요청_04-보령설계_단가작업완료보고(첨부)-2006 2" xfId="29478"/>
    <cellStyle name="_남양-팔탄(+0%)_중동성황(가)실행_진짜하도급(토공)_요청_2004년설계(콘팻칭)" xfId="8006"/>
    <cellStyle name="_남양-팔탄(+0%)_중동성황(가)실행_진짜하도급(토공)_요청_2004년수량(정산)" xfId="8007"/>
    <cellStyle name="_남양-팔탄(+0%)_중동성황(가)실행_진짜하도급(토공)_요청_단가작업완료보고(첨부)-2006" xfId="8008"/>
    <cellStyle name="_남양-팔탄(+0%)_중동성황(가)실행_진짜하도급(토공)_요청_단가작업완료보고(첨부)-2006 2" xfId="29479"/>
    <cellStyle name="_남양-팔탄(+0%)_중동성황(가)실행_진짜하도급(토공)_요청_팻칭내역(진천)" xfId="8009"/>
    <cellStyle name="_남양-팔탄(+0%)_중동성황(가)실행_진짜하도급(토공)_요청_팻칭내역(진천) 2" xfId="29480"/>
    <cellStyle name="_남양-팔탄(+0%)_중동성황(가)실행_진짜하도급(토공)_요청_팻칭내역(진천)_2004년설계(콘팻칭)" xfId="8010"/>
    <cellStyle name="_남양-팔탄(+0%)_중동성황(가)실행_진짜하도급(토공)_요청_팻칭내역(진천)_2004년수량(정산)" xfId="8011"/>
    <cellStyle name="_남양-팔탄(+0%)_중동성황(가)실행_진짜하도급(토공)_요청_팻칭내역(진천)_단가작업완료보고(첨부)-2006" xfId="8012"/>
    <cellStyle name="_남양-팔탄(+0%)_중동성황(가)실행_진짜하도급(토공)_요청_팻칭내역(진천)_단가작업완료보고(첨부)-2006 2" xfId="29481"/>
    <cellStyle name="_남양-팔탄(+0%)_중동성황(가)실행_진짜하도급(토공)_진짜진짜하도급" xfId="8013"/>
    <cellStyle name="_남양-팔탄(+0%)_중동성황(가)실행_진짜하도급(토공)_진짜진짜하도급 2" xfId="29482"/>
    <cellStyle name="_남양-팔탄(+0%)_중동성황(가)실행_진짜하도급(토공)_진짜진짜하도급_04-보령설계" xfId="8014"/>
    <cellStyle name="_남양-팔탄(+0%)_중동성황(가)실행_진짜하도급(토공)_진짜진짜하도급_04-보령설계 2" xfId="29483"/>
    <cellStyle name="_남양-팔탄(+0%)_중동성황(가)실행_진짜하도급(토공)_진짜진짜하도급_04-보령설계_04-보령설계" xfId="8015"/>
    <cellStyle name="_남양-팔탄(+0%)_중동성황(가)실행_진짜하도급(토공)_진짜진짜하도급_04-보령설계_04-보령설계 2" xfId="29484"/>
    <cellStyle name="_남양-팔탄(+0%)_중동성황(가)실행_진짜하도급(토공)_진짜진짜하도급_04-보령설계_04-보령설계_단가작업완료보고(첨부)-2006" xfId="8016"/>
    <cellStyle name="_남양-팔탄(+0%)_중동성황(가)실행_진짜하도급(토공)_진짜진짜하도급_04-보령설계_04-보령설계_단가작업완료보고(첨부)-2006 2" xfId="29485"/>
    <cellStyle name="_남양-팔탄(+0%)_중동성황(가)실행_진짜하도급(토공)_진짜진짜하도급_04-보령설계_단가작업완료보고(첨부)-2006" xfId="8017"/>
    <cellStyle name="_남양-팔탄(+0%)_중동성황(가)실행_진짜하도급(토공)_진짜진짜하도급_04-보령설계_단가작업완료보고(첨부)-2006 2" xfId="29486"/>
    <cellStyle name="_남양-팔탄(+0%)_중동성황(가)실행_진짜하도급(토공)_진짜진짜하도급_2004년설계(콘팻칭)" xfId="8018"/>
    <cellStyle name="_남양-팔탄(+0%)_중동성황(가)실행_진짜하도급(토공)_진짜진짜하도급_2004년수량(정산)" xfId="8019"/>
    <cellStyle name="_남양-팔탄(+0%)_중동성황(가)실행_진짜하도급(토공)_진짜진짜하도급_단가작업완료보고(첨부)-2006" xfId="8020"/>
    <cellStyle name="_남양-팔탄(+0%)_중동성황(가)실행_진짜하도급(토공)_진짜진짜하도급_단가작업완료보고(첨부)-2006 2" xfId="29487"/>
    <cellStyle name="_남양-팔탄(+0%)_중동성황(가)실행_진짜하도급(토공)_진짜진짜하도급_팻칭내역(진천)" xfId="8021"/>
    <cellStyle name="_남양-팔탄(+0%)_중동성황(가)실행_진짜하도급(토공)_진짜진짜하도급_팻칭내역(진천) 2" xfId="29488"/>
    <cellStyle name="_남양-팔탄(+0%)_중동성황(가)실행_진짜하도급(토공)_진짜진짜하도급_팻칭내역(진천)_2004년설계(콘팻칭)" xfId="8022"/>
    <cellStyle name="_남양-팔탄(+0%)_중동성황(가)실행_진짜하도급(토공)_진짜진짜하도급_팻칭내역(진천)_2004년수량(정산)" xfId="8023"/>
    <cellStyle name="_남양-팔탄(+0%)_중동성황(가)실행_진짜하도급(토공)_진짜진짜하도급_팻칭내역(진천)_단가작업완료보고(첨부)-2006" xfId="8024"/>
    <cellStyle name="_남양-팔탄(+0%)_중동성황(가)실행_진짜하도급(토공)_진짜진짜하도급_팻칭내역(진천)_단가작업완료보고(첨부)-2006 2" xfId="29489"/>
    <cellStyle name="_남양-팔탄(+0%)_중동성황(가)실행_진짜하도급(토공)_팻칭내역(진천)" xfId="8025"/>
    <cellStyle name="_남양-팔탄(+0%)_중동성황(가)실행_진짜하도급(토공)_팻칭내역(진천) 2" xfId="29490"/>
    <cellStyle name="_남양-팔탄(+0%)_중동성황(가)실행_진짜하도급(토공)_팻칭내역(진천)_2004년설계(콘팻칭)" xfId="8026"/>
    <cellStyle name="_남양-팔탄(+0%)_중동성황(가)실행_진짜하도급(토공)_팻칭내역(진천)_2004년수량(정산)" xfId="8027"/>
    <cellStyle name="_남양-팔탄(+0%)_중동성황(가)실행_진짜하도급(토공)_팻칭내역(진천)_단가작업완료보고(첨부)-2006" xfId="8028"/>
    <cellStyle name="_남양-팔탄(+0%)_중동성황(가)실행_진짜하도급(토공)_팻칭내역(진천)_단가작업완료보고(첨부)-2006 2" xfId="29491"/>
    <cellStyle name="_남양-팔탄(+0%)_중동성황(가)실행_팻칭내역(진천)" xfId="8029"/>
    <cellStyle name="_남양-팔탄(+0%)_중동성황(가)실행_팻칭내역(진천) 2" xfId="29492"/>
    <cellStyle name="_남양-팔탄(+0%)_중동성황(가)실행_팻칭내역(진천)_2004년설계(콘팻칭)" xfId="8030"/>
    <cellStyle name="_남양-팔탄(+0%)_중동성황(가)실행_팻칭내역(진천)_2004년수량(정산)" xfId="8031"/>
    <cellStyle name="_남양-팔탄(+0%)_중동성황(가)실행_팻칭내역(진천)_단가작업완료보고(첨부)-2006" xfId="8032"/>
    <cellStyle name="_남양-팔탄(+0%)_중동성황(가)실행_팻칭내역(진천)_단가작업완료보고(첨부)-2006 2" xfId="29493"/>
    <cellStyle name="_남양-팔탄(+0%)_중동성황(가)실행_합정하도급요청(토공)" xfId="8033"/>
    <cellStyle name="_남양-팔탄(+0%)_중동성황(가)실행_합정하도급요청(토공) 2" xfId="29494"/>
    <cellStyle name="_남양-팔탄(+0%)_중동성황(가)실행_합정하도급요청(토공)_04-보령설계" xfId="8034"/>
    <cellStyle name="_남양-팔탄(+0%)_중동성황(가)실행_합정하도급요청(토공)_04-보령설계 2" xfId="29495"/>
    <cellStyle name="_남양-팔탄(+0%)_중동성황(가)실행_합정하도급요청(토공)_04-보령설계_04-보령설계" xfId="8035"/>
    <cellStyle name="_남양-팔탄(+0%)_중동성황(가)실행_합정하도급요청(토공)_04-보령설계_04-보령설계 2" xfId="29496"/>
    <cellStyle name="_남양-팔탄(+0%)_중동성황(가)실행_합정하도급요청(토공)_04-보령설계_04-보령설계_단가작업완료보고(첨부)-2006" xfId="8036"/>
    <cellStyle name="_남양-팔탄(+0%)_중동성황(가)실행_합정하도급요청(토공)_04-보령설계_04-보령설계_단가작업완료보고(첨부)-2006 2" xfId="29497"/>
    <cellStyle name="_남양-팔탄(+0%)_중동성황(가)실행_합정하도급요청(토공)_04-보령설계_단가작업완료보고(첨부)-2006" xfId="8037"/>
    <cellStyle name="_남양-팔탄(+0%)_중동성황(가)실행_합정하도급요청(토공)_04-보령설계_단가작업완료보고(첨부)-2006 2" xfId="29498"/>
    <cellStyle name="_남양-팔탄(+0%)_중동성황(가)실행_합정하도급요청(토공)_2004년설계(콘팻칭)" xfId="8038"/>
    <cellStyle name="_남양-팔탄(+0%)_중동성황(가)실행_합정하도급요청(토공)_2004년수량(정산)" xfId="8039"/>
    <cellStyle name="_남양-팔탄(+0%)_중동성황(가)실행_합정하도급요청(토공)_검토" xfId="8040"/>
    <cellStyle name="_남양-팔탄(+0%)_중동성황(가)실행_합정하도급요청(토공)_검토 2" xfId="29499"/>
    <cellStyle name="_남양-팔탄(+0%)_중동성황(가)실행_합정하도급요청(토공)_검토_04-보령설계" xfId="8041"/>
    <cellStyle name="_남양-팔탄(+0%)_중동성황(가)실행_합정하도급요청(토공)_검토_04-보령설계 2" xfId="29500"/>
    <cellStyle name="_남양-팔탄(+0%)_중동성황(가)실행_합정하도급요청(토공)_검토_04-보령설계_04-보령설계" xfId="8042"/>
    <cellStyle name="_남양-팔탄(+0%)_중동성황(가)실행_합정하도급요청(토공)_검토_04-보령설계_04-보령설계 2" xfId="29501"/>
    <cellStyle name="_남양-팔탄(+0%)_중동성황(가)실행_합정하도급요청(토공)_검토_04-보령설계_04-보령설계_단가작업완료보고(첨부)-2006" xfId="8043"/>
    <cellStyle name="_남양-팔탄(+0%)_중동성황(가)실행_합정하도급요청(토공)_검토_04-보령설계_04-보령설계_단가작업완료보고(첨부)-2006 2" xfId="29502"/>
    <cellStyle name="_남양-팔탄(+0%)_중동성황(가)실행_합정하도급요청(토공)_검토_04-보령설계_단가작업완료보고(첨부)-2006" xfId="8044"/>
    <cellStyle name="_남양-팔탄(+0%)_중동성황(가)실행_합정하도급요청(토공)_검토_04-보령설계_단가작업완료보고(첨부)-2006 2" xfId="29503"/>
    <cellStyle name="_남양-팔탄(+0%)_중동성황(가)실행_합정하도급요청(토공)_검토_2004년설계(콘팻칭)" xfId="8045"/>
    <cellStyle name="_남양-팔탄(+0%)_중동성황(가)실행_합정하도급요청(토공)_검토_2004년수량(정산)" xfId="8046"/>
    <cellStyle name="_남양-팔탄(+0%)_중동성황(가)실행_합정하도급요청(토공)_검토_단가작업완료보고(첨부)-2006" xfId="8047"/>
    <cellStyle name="_남양-팔탄(+0%)_중동성황(가)실행_합정하도급요청(토공)_검토_단가작업완료보고(첨부)-2006 2" xfId="29504"/>
    <cellStyle name="_남양-팔탄(+0%)_중동성황(가)실행_합정하도급요청(토공)_검토_팻칭내역(진천)" xfId="8048"/>
    <cellStyle name="_남양-팔탄(+0%)_중동성황(가)실행_합정하도급요청(토공)_검토_팻칭내역(진천) 2" xfId="29505"/>
    <cellStyle name="_남양-팔탄(+0%)_중동성황(가)실행_합정하도급요청(토공)_검토_팻칭내역(진천)_2004년설계(콘팻칭)" xfId="8049"/>
    <cellStyle name="_남양-팔탄(+0%)_중동성황(가)실행_합정하도급요청(토공)_검토_팻칭내역(진천)_2004년수량(정산)" xfId="8050"/>
    <cellStyle name="_남양-팔탄(+0%)_중동성황(가)실행_합정하도급요청(토공)_검토_팻칭내역(진천)_단가작업완료보고(첨부)-2006" xfId="8051"/>
    <cellStyle name="_남양-팔탄(+0%)_중동성황(가)실행_합정하도급요청(토공)_검토_팻칭내역(진천)_단가작업완료보고(첨부)-2006 2" xfId="29506"/>
    <cellStyle name="_남양-팔탄(+0%)_중동성황(가)실행_합정하도급요청(토공)_단가작업완료보고(첨부)-2006" xfId="8052"/>
    <cellStyle name="_남양-팔탄(+0%)_중동성황(가)실행_합정하도급요청(토공)_단가작업완료보고(첨부)-2006 2" xfId="29507"/>
    <cellStyle name="_남양-팔탄(+0%)_중동성황(가)실행_합정하도급요청(토공)_요청" xfId="8053"/>
    <cellStyle name="_남양-팔탄(+0%)_중동성황(가)실행_합정하도급요청(토공)_요청 2" xfId="29508"/>
    <cellStyle name="_남양-팔탄(+0%)_중동성황(가)실행_합정하도급요청(토공)_요청_04-보령설계" xfId="8054"/>
    <cellStyle name="_남양-팔탄(+0%)_중동성황(가)실행_합정하도급요청(토공)_요청_04-보령설계 2" xfId="29509"/>
    <cellStyle name="_남양-팔탄(+0%)_중동성황(가)실행_합정하도급요청(토공)_요청_04-보령설계_04-보령설계" xfId="8055"/>
    <cellStyle name="_남양-팔탄(+0%)_중동성황(가)실행_합정하도급요청(토공)_요청_04-보령설계_04-보령설계 2" xfId="29510"/>
    <cellStyle name="_남양-팔탄(+0%)_중동성황(가)실행_합정하도급요청(토공)_요청_04-보령설계_04-보령설계_단가작업완료보고(첨부)-2006" xfId="8056"/>
    <cellStyle name="_남양-팔탄(+0%)_중동성황(가)실행_합정하도급요청(토공)_요청_04-보령설계_04-보령설계_단가작업완료보고(첨부)-2006 2" xfId="29511"/>
    <cellStyle name="_남양-팔탄(+0%)_중동성황(가)실행_합정하도급요청(토공)_요청_04-보령설계_단가작업완료보고(첨부)-2006" xfId="8057"/>
    <cellStyle name="_남양-팔탄(+0%)_중동성황(가)실행_합정하도급요청(토공)_요청_04-보령설계_단가작업완료보고(첨부)-2006 2" xfId="29512"/>
    <cellStyle name="_남양-팔탄(+0%)_중동성황(가)실행_합정하도급요청(토공)_요청_2004년설계(콘팻칭)" xfId="8058"/>
    <cellStyle name="_남양-팔탄(+0%)_중동성황(가)실행_합정하도급요청(토공)_요청_2004년수량(정산)" xfId="8059"/>
    <cellStyle name="_남양-팔탄(+0%)_중동성황(가)실행_합정하도급요청(토공)_요청_단가작업완료보고(첨부)-2006" xfId="8060"/>
    <cellStyle name="_남양-팔탄(+0%)_중동성황(가)실행_합정하도급요청(토공)_요청_단가작업완료보고(첨부)-2006 2" xfId="29513"/>
    <cellStyle name="_남양-팔탄(+0%)_중동성황(가)실행_합정하도급요청(토공)_요청_팻칭내역(진천)" xfId="8061"/>
    <cellStyle name="_남양-팔탄(+0%)_중동성황(가)실행_합정하도급요청(토공)_요청_팻칭내역(진천) 2" xfId="29514"/>
    <cellStyle name="_남양-팔탄(+0%)_중동성황(가)실행_합정하도급요청(토공)_요청_팻칭내역(진천)_2004년설계(콘팻칭)" xfId="8062"/>
    <cellStyle name="_남양-팔탄(+0%)_중동성황(가)실행_합정하도급요청(토공)_요청_팻칭내역(진천)_2004년수량(정산)" xfId="8063"/>
    <cellStyle name="_남양-팔탄(+0%)_중동성황(가)실행_합정하도급요청(토공)_요청_팻칭내역(진천)_단가작업완료보고(첨부)-2006" xfId="8064"/>
    <cellStyle name="_남양-팔탄(+0%)_중동성황(가)실행_합정하도급요청(토공)_요청_팻칭내역(진천)_단가작업완료보고(첨부)-2006 2" xfId="29515"/>
    <cellStyle name="_남양-팔탄(+0%)_중동성황(가)실행_합정하도급요청(토공)_진짜진짜하도급" xfId="8065"/>
    <cellStyle name="_남양-팔탄(+0%)_중동성황(가)실행_합정하도급요청(토공)_진짜진짜하도급 2" xfId="29516"/>
    <cellStyle name="_남양-팔탄(+0%)_중동성황(가)실행_합정하도급요청(토공)_진짜진짜하도급_04-보령설계" xfId="8066"/>
    <cellStyle name="_남양-팔탄(+0%)_중동성황(가)실행_합정하도급요청(토공)_진짜진짜하도급_04-보령설계 2" xfId="29517"/>
    <cellStyle name="_남양-팔탄(+0%)_중동성황(가)실행_합정하도급요청(토공)_진짜진짜하도급_04-보령설계_04-보령설계" xfId="8067"/>
    <cellStyle name="_남양-팔탄(+0%)_중동성황(가)실행_합정하도급요청(토공)_진짜진짜하도급_04-보령설계_04-보령설계 2" xfId="29518"/>
    <cellStyle name="_남양-팔탄(+0%)_중동성황(가)실행_합정하도급요청(토공)_진짜진짜하도급_04-보령설계_04-보령설계_단가작업완료보고(첨부)-2006" xfId="8068"/>
    <cellStyle name="_남양-팔탄(+0%)_중동성황(가)실행_합정하도급요청(토공)_진짜진짜하도급_04-보령설계_04-보령설계_단가작업완료보고(첨부)-2006 2" xfId="29519"/>
    <cellStyle name="_남양-팔탄(+0%)_중동성황(가)실행_합정하도급요청(토공)_진짜진짜하도급_04-보령설계_단가작업완료보고(첨부)-2006" xfId="8069"/>
    <cellStyle name="_남양-팔탄(+0%)_중동성황(가)실행_합정하도급요청(토공)_진짜진짜하도급_04-보령설계_단가작업완료보고(첨부)-2006 2" xfId="29520"/>
    <cellStyle name="_남양-팔탄(+0%)_중동성황(가)실행_합정하도급요청(토공)_진짜진짜하도급_2004년설계(콘팻칭)" xfId="8070"/>
    <cellStyle name="_남양-팔탄(+0%)_중동성황(가)실행_합정하도급요청(토공)_진짜진짜하도급_2004년수량(정산)" xfId="8071"/>
    <cellStyle name="_남양-팔탄(+0%)_중동성황(가)실행_합정하도급요청(토공)_진짜진짜하도급_단가작업완료보고(첨부)-2006" xfId="8072"/>
    <cellStyle name="_남양-팔탄(+0%)_중동성황(가)실행_합정하도급요청(토공)_진짜진짜하도급_단가작업완료보고(첨부)-2006 2" xfId="29521"/>
    <cellStyle name="_남양-팔탄(+0%)_중동성황(가)실행_합정하도급요청(토공)_진짜진짜하도급_팻칭내역(진천)" xfId="8073"/>
    <cellStyle name="_남양-팔탄(+0%)_중동성황(가)실행_합정하도급요청(토공)_진짜진짜하도급_팻칭내역(진천) 2" xfId="29522"/>
    <cellStyle name="_남양-팔탄(+0%)_중동성황(가)실행_합정하도급요청(토공)_진짜진짜하도급_팻칭내역(진천)_2004년설계(콘팻칭)" xfId="8074"/>
    <cellStyle name="_남양-팔탄(+0%)_중동성황(가)실행_합정하도급요청(토공)_진짜진짜하도급_팻칭내역(진천)_2004년수량(정산)" xfId="8075"/>
    <cellStyle name="_남양-팔탄(+0%)_중동성황(가)실행_합정하도급요청(토공)_진짜진짜하도급_팻칭내역(진천)_단가작업완료보고(첨부)-2006" xfId="8076"/>
    <cellStyle name="_남양-팔탄(+0%)_중동성황(가)실행_합정하도급요청(토공)_진짜진짜하도급_팻칭내역(진천)_단가작업완료보고(첨부)-2006 2" xfId="29523"/>
    <cellStyle name="_남양-팔탄(+0%)_중동성황(가)실행_합정하도급요청(토공)_팻칭내역(진천)" xfId="8077"/>
    <cellStyle name="_남양-팔탄(+0%)_중동성황(가)실행_합정하도급요청(토공)_팻칭내역(진천) 2" xfId="29524"/>
    <cellStyle name="_남양-팔탄(+0%)_중동성황(가)실행_합정하도급요청(토공)_팻칭내역(진천)_2004년설계(콘팻칭)" xfId="8078"/>
    <cellStyle name="_남양-팔탄(+0%)_중동성황(가)실행_합정하도급요청(토공)_팻칭내역(진천)_2004년수량(정산)" xfId="8079"/>
    <cellStyle name="_남양-팔탄(+0%)_중동성황(가)실행_합정하도급요청(토공)_팻칭내역(진천)_단가작업완료보고(첨부)-2006" xfId="8080"/>
    <cellStyle name="_남양-팔탄(+0%)_중동성황(가)실행_합정하도급요청(토공)_팻칭내역(진천)_단가작업완료보고(첨부)-2006 2" xfId="29525"/>
    <cellStyle name="_남양-팔탄(+0%)_중동-성황투찰(new)(발주자변경)" xfId="8081"/>
    <cellStyle name="_남양-팔탄(+0%)_중동-성황투찰(new)(발주자변경) 2" xfId="29526"/>
    <cellStyle name="_남양-팔탄(+0%)_중동-성황투찰(new)(발주자변경)_04-보령설계" xfId="8082"/>
    <cellStyle name="_남양-팔탄(+0%)_중동-성황투찰(new)(발주자변경)_04-보령설계 2" xfId="29527"/>
    <cellStyle name="_남양-팔탄(+0%)_중동-성황투찰(new)(발주자변경)_04-보령설계_04-보령설계" xfId="8083"/>
    <cellStyle name="_남양-팔탄(+0%)_중동-성황투찰(new)(발주자변경)_04-보령설계_04-보령설계 2" xfId="29528"/>
    <cellStyle name="_남양-팔탄(+0%)_중동-성황투찰(new)(발주자변경)_04-보령설계_04-보령설계_단가작업완료보고(첨부)-2006" xfId="8084"/>
    <cellStyle name="_남양-팔탄(+0%)_중동-성황투찰(new)(발주자변경)_04-보령설계_04-보령설계_단가작업완료보고(첨부)-2006 2" xfId="29529"/>
    <cellStyle name="_남양-팔탄(+0%)_중동-성황투찰(new)(발주자변경)_04-보령설계_단가작업완료보고(첨부)-2006" xfId="8085"/>
    <cellStyle name="_남양-팔탄(+0%)_중동-성황투찰(new)(발주자변경)_04-보령설계_단가작업완료보고(첨부)-2006 2" xfId="29530"/>
    <cellStyle name="_남양-팔탄(+0%)_중동-성황투찰(new)(발주자변경)_2004년설계(콘팻칭)" xfId="8086"/>
    <cellStyle name="_남양-팔탄(+0%)_중동-성황투찰(new)(발주자변경)_2004년수량(정산)" xfId="8087"/>
    <cellStyle name="_남양-팔탄(+0%)_중동-성황투찰(new)(발주자변경)_단가작업완료보고(첨부)-2006" xfId="8088"/>
    <cellStyle name="_남양-팔탄(+0%)_중동-성황투찰(new)(발주자변경)_단가작업완료보고(첨부)-2006 2" xfId="29531"/>
    <cellStyle name="_남양-팔탄(+0%)_중동-성황투찰(new)(발주자변경)_진짜하도급(토공)" xfId="8089"/>
    <cellStyle name="_남양-팔탄(+0%)_중동-성황투찰(new)(발주자변경)_진짜하도급(토공) 2" xfId="29532"/>
    <cellStyle name="_남양-팔탄(+0%)_중동-성황투찰(new)(발주자변경)_진짜하도급(토공)_04-보령설계" xfId="8090"/>
    <cellStyle name="_남양-팔탄(+0%)_중동-성황투찰(new)(발주자변경)_진짜하도급(토공)_04-보령설계 2" xfId="29533"/>
    <cellStyle name="_남양-팔탄(+0%)_중동-성황투찰(new)(발주자변경)_진짜하도급(토공)_04-보령설계_04-보령설계" xfId="8091"/>
    <cellStyle name="_남양-팔탄(+0%)_중동-성황투찰(new)(발주자변경)_진짜하도급(토공)_04-보령설계_04-보령설계 2" xfId="29534"/>
    <cellStyle name="_남양-팔탄(+0%)_중동-성황투찰(new)(발주자변경)_진짜하도급(토공)_04-보령설계_04-보령설계_단가작업완료보고(첨부)-2006" xfId="8092"/>
    <cellStyle name="_남양-팔탄(+0%)_중동-성황투찰(new)(발주자변경)_진짜하도급(토공)_04-보령설계_04-보령설계_단가작업완료보고(첨부)-2006 2" xfId="29535"/>
    <cellStyle name="_남양-팔탄(+0%)_중동-성황투찰(new)(발주자변경)_진짜하도급(토공)_04-보령설계_단가작업완료보고(첨부)-2006" xfId="8093"/>
    <cellStyle name="_남양-팔탄(+0%)_중동-성황투찰(new)(발주자변경)_진짜하도급(토공)_04-보령설계_단가작업완료보고(첨부)-2006 2" xfId="29536"/>
    <cellStyle name="_남양-팔탄(+0%)_중동-성황투찰(new)(발주자변경)_진짜하도급(토공)_2004년설계(콘팻칭)" xfId="8094"/>
    <cellStyle name="_남양-팔탄(+0%)_중동-성황투찰(new)(발주자변경)_진짜하도급(토공)_2004년수량(정산)" xfId="8095"/>
    <cellStyle name="_남양-팔탄(+0%)_중동-성황투찰(new)(발주자변경)_진짜하도급(토공)_검토" xfId="8096"/>
    <cellStyle name="_남양-팔탄(+0%)_중동-성황투찰(new)(발주자변경)_진짜하도급(토공)_검토 2" xfId="29537"/>
    <cellStyle name="_남양-팔탄(+0%)_중동-성황투찰(new)(발주자변경)_진짜하도급(토공)_검토_04-보령설계" xfId="8097"/>
    <cellStyle name="_남양-팔탄(+0%)_중동-성황투찰(new)(발주자변경)_진짜하도급(토공)_검토_04-보령설계 2" xfId="29538"/>
    <cellStyle name="_남양-팔탄(+0%)_중동-성황투찰(new)(발주자변경)_진짜하도급(토공)_검토_04-보령설계_04-보령설계" xfId="8098"/>
    <cellStyle name="_남양-팔탄(+0%)_중동-성황투찰(new)(발주자변경)_진짜하도급(토공)_검토_04-보령설계_04-보령설계 2" xfId="29539"/>
    <cellStyle name="_남양-팔탄(+0%)_중동-성황투찰(new)(발주자변경)_진짜하도급(토공)_검토_04-보령설계_04-보령설계_단가작업완료보고(첨부)-2006" xfId="8099"/>
    <cellStyle name="_남양-팔탄(+0%)_중동-성황투찰(new)(발주자변경)_진짜하도급(토공)_검토_04-보령설계_04-보령설계_단가작업완료보고(첨부)-2006 2" xfId="29540"/>
    <cellStyle name="_남양-팔탄(+0%)_중동-성황투찰(new)(발주자변경)_진짜하도급(토공)_검토_04-보령설계_단가작업완료보고(첨부)-2006" xfId="8100"/>
    <cellStyle name="_남양-팔탄(+0%)_중동-성황투찰(new)(발주자변경)_진짜하도급(토공)_검토_04-보령설계_단가작업완료보고(첨부)-2006 2" xfId="29541"/>
    <cellStyle name="_남양-팔탄(+0%)_중동-성황투찰(new)(발주자변경)_진짜하도급(토공)_검토_2004년설계(콘팻칭)" xfId="8101"/>
    <cellStyle name="_남양-팔탄(+0%)_중동-성황투찰(new)(발주자변경)_진짜하도급(토공)_검토_2004년수량(정산)" xfId="8102"/>
    <cellStyle name="_남양-팔탄(+0%)_중동-성황투찰(new)(발주자변경)_진짜하도급(토공)_검토_단가작업완료보고(첨부)-2006" xfId="8103"/>
    <cellStyle name="_남양-팔탄(+0%)_중동-성황투찰(new)(발주자변경)_진짜하도급(토공)_검토_단가작업완료보고(첨부)-2006 2" xfId="29542"/>
    <cellStyle name="_남양-팔탄(+0%)_중동-성황투찰(new)(발주자변경)_진짜하도급(토공)_검토_팻칭내역(진천)" xfId="8104"/>
    <cellStyle name="_남양-팔탄(+0%)_중동-성황투찰(new)(발주자변경)_진짜하도급(토공)_검토_팻칭내역(진천) 2" xfId="29543"/>
    <cellStyle name="_남양-팔탄(+0%)_중동-성황투찰(new)(발주자변경)_진짜하도급(토공)_검토_팻칭내역(진천)_2004년설계(콘팻칭)" xfId="8105"/>
    <cellStyle name="_남양-팔탄(+0%)_중동-성황투찰(new)(발주자변경)_진짜하도급(토공)_검토_팻칭내역(진천)_2004년수량(정산)" xfId="8106"/>
    <cellStyle name="_남양-팔탄(+0%)_중동-성황투찰(new)(발주자변경)_진짜하도급(토공)_검토_팻칭내역(진천)_단가작업완료보고(첨부)-2006" xfId="8107"/>
    <cellStyle name="_남양-팔탄(+0%)_중동-성황투찰(new)(발주자변경)_진짜하도급(토공)_검토_팻칭내역(진천)_단가작업완료보고(첨부)-2006 2" xfId="29544"/>
    <cellStyle name="_남양-팔탄(+0%)_중동-성황투찰(new)(발주자변경)_진짜하도급(토공)_단가작업완료보고(첨부)-2006" xfId="8108"/>
    <cellStyle name="_남양-팔탄(+0%)_중동-성황투찰(new)(발주자변경)_진짜하도급(토공)_단가작업완료보고(첨부)-2006 2" xfId="29545"/>
    <cellStyle name="_남양-팔탄(+0%)_중동-성황투찰(new)(발주자변경)_진짜하도급(토공)_요청" xfId="8109"/>
    <cellStyle name="_남양-팔탄(+0%)_중동-성황투찰(new)(발주자변경)_진짜하도급(토공)_요청 2" xfId="29546"/>
    <cellStyle name="_남양-팔탄(+0%)_중동-성황투찰(new)(발주자변경)_진짜하도급(토공)_요청_04-보령설계" xfId="8110"/>
    <cellStyle name="_남양-팔탄(+0%)_중동-성황투찰(new)(발주자변경)_진짜하도급(토공)_요청_04-보령설계 2" xfId="29547"/>
    <cellStyle name="_남양-팔탄(+0%)_중동-성황투찰(new)(발주자변경)_진짜하도급(토공)_요청_04-보령설계_04-보령설계" xfId="8111"/>
    <cellStyle name="_남양-팔탄(+0%)_중동-성황투찰(new)(발주자변경)_진짜하도급(토공)_요청_04-보령설계_04-보령설계 2" xfId="29548"/>
    <cellStyle name="_남양-팔탄(+0%)_중동-성황투찰(new)(발주자변경)_진짜하도급(토공)_요청_04-보령설계_04-보령설계_단가작업완료보고(첨부)-2006" xfId="8112"/>
    <cellStyle name="_남양-팔탄(+0%)_중동-성황투찰(new)(발주자변경)_진짜하도급(토공)_요청_04-보령설계_04-보령설계_단가작업완료보고(첨부)-2006 2" xfId="29549"/>
    <cellStyle name="_남양-팔탄(+0%)_중동-성황투찰(new)(발주자변경)_진짜하도급(토공)_요청_04-보령설계_단가작업완료보고(첨부)-2006" xfId="8113"/>
    <cellStyle name="_남양-팔탄(+0%)_중동-성황투찰(new)(발주자변경)_진짜하도급(토공)_요청_04-보령설계_단가작업완료보고(첨부)-2006 2" xfId="29550"/>
    <cellStyle name="_남양-팔탄(+0%)_중동-성황투찰(new)(발주자변경)_진짜하도급(토공)_요청_2004년설계(콘팻칭)" xfId="8114"/>
    <cellStyle name="_남양-팔탄(+0%)_중동-성황투찰(new)(발주자변경)_진짜하도급(토공)_요청_2004년수량(정산)" xfId="8115"/>
    <cellStyle name="_남양-팔탄(+0%)_중동-성황투찰(new)(발주자변경)_진짜하도급(토공)_요청_단가작업완료보고(첨부)-2006" xfId="8116"/>
    <cellStyle name="_남양-팔탄(+0%)_중동-성황투찰(new)(발주자변경)_진짜하도급(토공)_요청_단가작업완료보고(첨부)-2006 2" xfId="29551"/>
    <cellStyle name="_남양-팔탄(+0%)_중동-성황투찰(new)(발주자변경)_진짜하도급(토공)_요청_팻칭내역(진천)" xfId="8117"/>
    <cellStyle name="_남양-팔탄(+0%)_중동-성황투찰(new)(발주자변경)_진짜하도급(토공)_요청_팻칭내역(진천) 2" xfId="29552"/>
    <cellStyle name="_남양-팔탄(+0%)_중동-성황투찰(new)(발주자변경)_진짜하도급(토공)_요청_팻칭내역(진천)_2004년설계(콘팻칭)" xfId="8118"/>
    <cellStyle name="_남양-팔탄(+0%)_중동-성황투찰(new)(발주자변경)_진짜하도급(토공)_요청_팻칭내역(진천)_2004년수량(정산)" xfId="8119"/>
    <cellStyle name="_남양-팔탄(+0%)_중동-성황투찰(new)(발주자변경)_진짜하도급(토공)_요청_팻칭내역(진천)_단가작업완료보고(첨부)-2006" xfId="8120"/>
    <cellStyle name="_남양-팔탄(+0%)_중동-성황투찰(new)(발주자변경)_진짜하도급(토공)_요청_팻칭내역(진천)_단가작업완료보고(첨부)-2006 2" xfId="29553"/>
    <cellStyle name="_남양-팔탄(+0%)_중동-성황투찰(new)(발주자변경)_진짜하도급(토공)_진짜진짜하도급" xfId="8121"/>
    <cellStyle name="_남양-팔탄(+0%)_중동-성황투찰(new)(발주자변경)_진짜하도급(토공)_진짜진짜하도급 2" xfId="29554"/>
    <cellStyle name="_남양-팔탄(+0%)_중동-성황투찰(new)(발주자변경)_진짜하도급(토공)_진짜진짜하도급_04-보령설계" xfId="8122"/>
    <cellStyle name="_남양-팔탄(+0%)_중동-성황투찰(new)(발주자변경)_진짜하도급(토공)_진짜진짜하도급_04-보령설계 2" xfId="29555"/>
    <cellStyle name="_남양-팔탄(+0%)_중동-성황투찰(new)(발주자변경)_진짜하도급(토공)_진짜진짜하도급_04-보령설계_04-보령설계" xfId="8123"/>
    <cellStyle name="_남양-팔탄(+0%)_중동-성황투찰(new)(발주자변경)_진짜하도급(토공)_진짜진짜하도급_04-보령설계_04-보령설계 2" xfId="29556"/>
    <cellStyle name="_남양-팔탄(+0%)_중동-성황투찰(new)(발주자변경)_진짜하도급(토공)_진짜진짜하도급_04-보령설계_04-보령설계_단가작업완료보고(첨부)-2006" xfId="8124"/>
    <cellStyle name="_남양-팔탄(+0%)_중동-성황투찰(new)(발주자변경)_진짜하도급(토공)_진짜진짜하도급_04-보령설계_04-보령설계_단가작업완료보고(첨부)-2006 2" xfId="29557"/>
    <cellStyle name="_남양-팔탄(+0%)_중동-성황투찰(new)(발주자변경)_진짜하도급(토공)_진짜진짜하도급_04-보령설계_단가작업완료보고(첨부)-2006" xfId="8125"/>
    <cellStyle name="_남양-팔탄(+0%)_중동-성황투찰(new)(발주자변경)_진짜하도급(토공)_진짜진짜하도급_04-보령설계_단가작업완료보고(첨부)-2006 2" xfId="29558"/>
    <cellStyle name="_남양-팔탄(+0%)_중동-성황투찰(new)(발주자변경)_진짜하도급(토공)_진짜진짜하도급_2004년설계(콘팻칭)" xfId="8126"/>
    <cellStyle name="_남양-팔탄(+0%)_중동-성황투찰(new)(발주자변경)_진짜하도급(토공)_진짜진짜하도급_2004년수량(정산)" xfId="8127"/>
    <cellStyle name="_남양-팔탄(+0%)_중동-성황투찰(new)(발주자변경)_진짜하도급(토공)_진짜진짜하도급_단가작업완료보고(첨부)-2006" xfId="8128"/>
    <cellStyle name="_남양-팔탄(+0%)_중동-성황투찰(new)(발주자변경)_진짜하도급(토공)_진짜진짜하도급_단가작업완료보고(첨부)-2006 2" xfId="29559"/>
    <cellStyle name="_남양-팔탄(+0%)_중동-성황투찰(new)(발주자변경)_진짜하도급(토공)_진짜진짜하도급_팻칭내역(진천)" xfId="8129"/>
    <cellStyle name="_남양-팔탄(+0%)_중동-성황투찰(new)(발주자변경)_진짜하도급(토공)_진짜진짜하도급_팻칭내역(진천) 2" xfId="29560"/>
    <cellStyle name="_남양-팔탄(+0%)_중동-성황투찰(new)(발주자변경)_진짜하도급(토공)_진짜진짜하도급_팻칭내역(진천)_2004년설계(콘팻칭)" xfId="8130"/>
    <cellStyle name="_남양-팔탄(+0%)_중동-성황투찰(new)(발주자변경)_진짜하도급(토공)_진짜진짜하도급_팻칭내역(진천)_2004년수량(정산)" xfId="8131"/>
    <cellStyle name="_남양-팔탄(+0%)_중동-성황투찰(new)(발주자변경)_진짜하도급(토공)_진짜진짜하도급_팻칭내역(진천)_단가작업완료보고(첨부)-2006" xfId="8132"/>
    <cellStyle name="_남양-팔탄(+0%)_중동-성황투찰(new)(발주자변경)_진짜하도급(토공)_진짜진짜하도급_팻칭내역(진천)_단가작업완료보고(첨부)-2006 2" xfId="29561"/>
    <cellStyle name="_남양-팔탄(+0%)_중동-성황투찰(new)(발주자변경)_진짜하도급(토공)_팻칭내역(진천)" xfId="8133"/>
    <cellStyle name="_남양-팔탄(+0%)_중동-성황투찰(new)(발주자변경)_진짜하도급(토공)_팻칭내역(진천) 2" xfId="29562"/>
    <cellStyle name="_남양-팔탄(+0%)_중동-성황투찰(new)(발주자변경)_진짜하도급(토공)_팻칭내역(진천)_2004년설계(콘팻칭)" xfId="8134"/>
    <cellStyle name="_남양-팔탄(+0%)_중동-성황투찰(new)(발주자변경)_진짜하도급(토공)_팻칭내역(진천)_2004년수량(정산)" xfId="8135"/>
    <cellStyle name="_남양-팔탄(+0%)_중동-성황투찰(new)(발주자변경)_진짜하도급(토공)_팻칭내역(진천)_단가작업완료보고(첨부)-2006" xfId="8136"/>
    <cellStyle name="_남양-팔탄(+0%)_중동-성황투찰(new)(발주자변경)_진짜하도급(토공)_팻칭내역(진천)_단가작업완료보고(첨부)-2006 2" xfId="29563"/>
    <cellStyle name="_남양-팔탄(+0%)_중동-성황투찰(new)(발주자변경)_팻칭내역(진천)" xfId="8137"/>
    <cellStyle name="_남양-팔탄(+0%)_중동-성황투찰(new)(발주자변경)_팻칭내역(진천) 2" xfId="29564"/>
    <cellStyle name="_남양-팔탄(+0%)_중동-성황투찰(new)(발주자변경)_팻칭내역(진천)_2004년설계(콘팻칭)" xfId="8138"/>
    <cellStyle name="_남양-팔탄(+0%)_중동-성황투찰(new)(발주자변경)_팻칭내역(진천)_2004년수량(정산)" xfId="8139"/>
    <cellStyle name="_남양-팔탄(+0%)_중동-성황투찰(new)(발주자변경)_팻칭내역(진천)_단가작업완료보고(첨부)-2006" xfId="8140"/>
    <cellStyle name="_남양-팔탄(+0%)_중동-성황투찰(new)(발주자변경)_팻칭내역(진천)_단가작업완료보고(첨부)-2006 2" xfId="29565"/>
    <cellStyle name="_남양-팔탄(+0%)_중동-성황투찰(new)(발주자변경)_합정하도급요청(토공)" xfId="8141"/>
    <cellStyle name="_남양-팔탄(+0%)_중동-성황투찰(new)(발주자변경)_합정하도급요청(토공) 2" xfId="29566"/>
    <cellStyle name="_남양-팔탄(+0%)_중동-성황투찰(new)(발주자변경)_합정하도급요청(토공)_04-보령설계" xfId="8142"/>
    <cellStyle name="_남양-팔탄(+0%)_중동-성황투찰(new)(발주자변경)_합정하도급요청(토공)_04-보령설계 2" xfId="29567"/>
    <cellStyle name="_남양-팔탄(+0%)_중동-성황투찰(new)(발주자변경)_합정하도급요청(토공)_04-보령설계_04-보령설계" xfId="8143"/>
    <cellStyle name="_남양-팔탄(+0%)_중동-성황투찰(new)(발주자변경)_합정하도급요청(토공)_04-보령설계_04-보령설계 2" xfId="29568"/>
    <cellStyle name="_남양-팔탄(+0%)_중동-성황투찰(new)(발주자변경)_합정하도급요청(토공)_04-보령설계_04-보령설계_단가작업완료보고(첨부)-2006" xfId="8144"/>
    <cellStyle name="_남양-팔탄(+0%)_중동-성황투찰(new)(발주자변경)_합정하도급요청(토공)_04-보령설계_04-보령설계_단가작업완료보고(첨부)-2006 2" xfId="29569"/>
    <cellStyle name="_남양-팔탄(+0%)_중동-성황투찰(new)(발주자변경)_합정하도급요청(토공)_04-보령설계_단가작업완료보고(첨부)-2006" xfId="8145"/>
    <cellStyle name="_남양-팔탄(+0%)_중동-성황투찰(new)(발주자변경)_합정하도급요청(토공)_04-보령설계_단가작업완료보고(첨부)-2006 2" xfId="29570"/>
    <cellStyle name="_남양-팔탄(+0%)_중동-성황투찰(new)(발주자변경)_합정하도급요청(토공)_2004년설계(콘팻칭)" xfId="8146"/>
    <cellStyle name="_남양-팔탄(+0%)_중동-성황투찰(new)(발주자변경)_합정하도급요청(토공)_2004년수량(정산)" xfId="8147"/>
    <cellStyle name="_남양-팔탄(+0%)_중동-성황투찰(new)(발주자변경)_합정하도급요청(토공)_검토" xfId="8148"/>
    <cellStyle name="_남양-팔탄(+0%)_중동-성황투찰(new)(발주자변경)_합정하도급요청(토공)_검토 2" xfId="29571"/>
    <cellStyle name="_남양-팔탄(+0%)_중동-성황투찰(new)(발주자변경)_합정하도급요청(토공)_검토_04-보령설계" xfId="8149"/>
    <cellStyle name="_남양-팔탄(+0%)_중동-성황투찰(new)(발주자변경)_합정하도급요청(토공)_검토_04-보령설계 2" xfId="29572"/>
    <cellStyle name="_남양-팔탄(+0%)_중동-성황투찰(new)(발주자변경)_합정하도급요청(토공)_검토_04-보령설계_04-보령설계" xfId="8150"/>
    <cellStyle name="_남양-팔탄(+0%)_중동-성황투찰(new)(발주자변경)_합정하도급요청(토공)_검토_04-보령설계_04-보령설계 2" xfId="29573"/>
    <cellStyle name="_남양-팔탄(+0%)_중동-성황투찰(new)(발주자변경)_합정하도급요청(토공)_검토_04-보령설계_04-보령설계_단가작업완료보고(첨부)-2006" xfId="8151"/>
    <cellStyle name="_남양-팔탄(+0%)_중동-성황투찰(new)(발주자변경)_합정하도급요청(토공)_검토_04-보령설계_04-보령설계_단가작업완료보고(첨부)-2006 2" xfId="29574"/>
    <cellStyle name="_남양-팔탄(+0%)_중동-성황투찰(new)(발주자변경)_합정하도급요청(토공)_검토_04-보령설계_단가작업완료보고(첨부)-2006" xfId="8152"/>
    <cellStyle name="_남양-팔탄(+0%)_중동-성황투찰(new)(발주자변경)_합정하도급요청(토공)_검토_04-보령설계_단가작업완료보고(첨부)-2006 2" xfId="29575"/>
    <cellStyle name="_남양-팔탄(+0%)_중동-성황투찰(new)(발주자변경)_합정하도급요청(토공)_검토_2004년설계(콘팻칭)" xfId="8153"/>
    <cellStyle name="_남양-팔탄(+0%)_중동-성황투찰(new)(발주자변경)_합정하도급요청(토공)_검토_2004년수량(정산)" xfId="8154"/>
    <cellStyle name="_남양-팔탄(+0%)_중동-성황투찰(new)(발주자변경)_합정하도급요청(토공)_검토_단가작업완료보고(첨부)-2006" xfId="8155"/>
    <cellStyle name="_남양-팔탄(+0%)_중동-성황투찰(new)(발주자변경)_합정하도급요청(토공)_검토_단가작업완료보고(첨부)-2006 2" xfId="29576"/>
    <cellStyle name="_남양-팔탄(+0%)_중동-성황투찰(new)(발주자변경)_합정하도급요청(토공)_검토_팻칭내역(진천)" xfId="8156"/>
    <cellStyle name="_남양-팔탄(+0%)_중동-성황투찰(new)(발주자변경)_합정하도급요청(토공)_검토_팻칭내역(진천) 2" xfId="29577"/>
    <cellStyle name="_남양-팔탄(+0%)_중동-성황투찰(new)(발주자변경)_합정하도급요청(토공)_검토_팻칭내역(진천)_2004년설계(콘팻칭)" xfId="8157"/>
    <cellStyle name="_남양-팔탄(+0%)_중동-성황투찰(new)(발주자변경)_합정하도급요청(토공)_검토_팻칭내역(진천)_2004년수량(정산)" xfId="8158"/>
    <cellStyle name="_남양-팔탄(+0%)_중동-성황투찰(new)(발주자변경)_합정하도급요청(토공)_검토_팻칭내역(진천)_단가작업완료보고(첨부)-2006" xfId="8159"/>
    <cellStyle name="_남양-팔탄(+0%)_중동-성황투찰(new)(발주자변경)_합정하도급요청(토공)_검토_팻칭내역(진천)_단가작업완료보고(첨부)-2006 2" xfId="29578"/>
    <cellStyle name="_남양-팔탄(+0%)_중동-성황투찰(new)(발주자변경)_합정하도급요청(토공)_단가작업완료보고(첨부)-2006" xfId="8160"/>
    <cellStyle name="_남양-팔탄(+0%)_중동-성황투찰(new)(발주자변경)_합정하도급요청(토공)_단가작업완료보고(첨부)-2006 2" xfId="29579"/>
    <cellStyle name="_남양-팔탄(+0%)_중동-성황투찰(new)(발주자변경)_합정하도급요청(토공)_요청" xfId="8161"/>
    <cellStyle name="_남양-팔탄(+0%)_중동-성황투찰(new)(발주자변경)_합정하도급요청(토공)_요청 2" xfId="29580"/>
    <cellStyle name="_남양-팔탄(+0%)_중동-성황투찰(new)(발주자변경)_합정하도급요청(토공)_요청_04-보령설계" xfId="8162"/>
    <cellStyle name="_남양-팔탄(+0%)_중동-성황투찰(new)(발주자변경)_합정하도급요청(토공)_요청_04-보령설계 2" xfId="29581"/>
    <cellStyle name="_남양-팔탄(+0%)_중동-성황투찰(new)(발주자변경)_합정하도급요청(토공)_요청_04-보령설계_04-보령설계" xfId="8163"/>
    <cellStyle name="_남양-팔탄(+0%)_중동-성황투찰(new)(발주자변경)_합정하도급요청(토공)_요청_04-보령설계_04-보령설계 2" xfId="29582"/>
    <cellStyle name="_남양-팔탄(+0%)_중동-성황투찰(new)(발주자변경)_합정하도급요청(토공)_요청_04-보령설계_04-보령설계_단가작업완료보고(첨부)-2006" xfId="8164"/>
    <cellStyle name="_남양-팔탄(+0%)_중동-성황투찰(new)(발주자변경)_합정하도급요청(토공)_요청_04-보령설계_04-보령설계_단가작업완료보고(첨부)-2006 2" xfId="29583"/>
    <cellStyle name="_남양-팔탄(+0%)_중동-성황투찰(new)(발주자변경)_합정하도급요청(토공)_요청_04-보령설계_단가작업완료보고(첨부)-2006" xfId="8165"/>
    <cellStyle name="_남양-팔탄(+0%)_중동-성황투찰(new)(발주자변경)_합정하도급요청(토공)_요청_04-보령설계_단가작업완료보고(첨부)-2006 2" xfId="29584"/>
    <cellStyle name="_남양-팔탄(+0%)_중동-성황투찰(new)(발주자변경)_합정하도급요청(토공)_요청_2004년설계(콘팻칭)" xfId="8166"/>
    <cellStyle name="_남양-팔탄(+0%)_중동-성황투찰(new)(발주자변경)_합정하도급요청(토공)_요청_2004년수량(정산)" xfId="8167"/>
    <cellStyle name="_남양-팔탄(+0%)_중동-성황투찰(new)(발주자변경)_합정하도급요청(토공)_요청_단가작업완료보고(첨부)-2006" xfId="8168"/>
    <cellStyle name="_남양-팔탄(+0%)_중동-성황투찰(new)(발주자변경)_합정하도급요청(토공)_요청_단가작업완료보고(첨부)-2006 2" xfId="29585"/>
    <cellStyle name="_남양-팔탄(+0%)_중동-성황투찰(new)(발주자변경)_합정하도급요청(토공)_요청_팻칭내역(진천)" xfId="8169"/>
    <cellStyle name="_남양-팔탄(+0%)_중동-성황투찰(new)(발주자변경)_합정하도급요청(토공)_요청_팻칭내역(진천) 2" xfId="29586"/>
    <cellStyle name="_남양-팔탄(+0%)_중동-성황투찰(new)(발주자변경)_합정하도급요청(토공)_요청_팻칭내역(진천)_2004년설계(콘팻칭)" xfId="8170"/>
    <cellStyle name="_남양-팔탄(+0%)_중동-성황투찰(new)(발주자변경)_합정하도급요청(토공)_요청_팻칭내역(진천)_2004년수량(정산)" xfId="8171"/>
    <cellStyle name="_남양-팔탄(+0%)_중동-성황투찰(new)(발주자변경)_합정하도급요청(토공)_요청_팻칭내역(진천)_단가작업완료보고(첨부)-2006" xfId="8172"/>
    <cellStyle name="_남양-팔탄(+0%)_중동-성황투찰(new)(발주자변경)_합정하도급요청(토공)_요청_팻칭내역(진천)_단가작업완료보고(첨부)-2006 2" xfId="29587"/>
    <cellStyle name="_남양-팔탄(+0%)_중동-성황투찰(new)(발주자변경)_합정하도급요청(토공)_진짜진짜하도급" xfId="8173"/>
    <cellStyle name="_남양-팔탄(+0%)_중동-성황투찰(new)(발주자변경)_합정하도급요청(토공)_진짜진짜하도급 2" xfId="29588"/>
    <cellStyle name="_남양-팔탄(+0%)_중동-성황투찰(new)(발주자변경)_합정하도급요청(토공)_진짜진짜하도급_04-보령설계" xfId="8174"/>
    <cellStyle name="_남양-팔탄(+0%)_중동-성황투찰(new)(발주자변경)_합정하도급요청(토공)_진짜진짜하도급_04-보령설계 2" xfId="29589"/>
    <cellStyle name="_남양-팔탄(+0%)_중동-성황투찰(new)(발주자변경)_합정하도급요청(토공)_진짜진짜하도급_04-보령설계_04-보령설계" xfId="8175"/>
    <cellStyle name="_남양-팔탄(+0%)_중동-성황투찰(new)(발주자변경)_합정하도급요청(토공)_진짜진짜하도급_04-보령설계_04-보령설계 2" xfId="29590"/>
    <cellStyle name="_남양-팔탄(+0%)_중동-성황투찰(new)(발주자변경)_합정하도급요청(토공)_진짜진짜하도급_04-보령설계_04-보령설계_단가작업완료보고(첨부)-2006" xfId="8176"/>
    <cellStyle name="_남양-팔탄(+0%)_중동-성황투찰(new)(발주자변경)_합정하도급요청(토공)_진짜진짜하도급_04-보령설계_04-보령설계_단가작업완료보고(첨부)-2006 2" xfId="29591"/>
    <cellStyle name="_남양-팔탄(+0%)_중동-성황투찰(new)(발주자변경)_합정하도급요청(토공)_진짜진짜하도급_04-보령설계_단가작업완료보고(첨부)-2006" xfId="8177"/>
    <cellStyle name="_남양-팔탄(+0%)_중동-성황투찰(new)(발주자변경)_합정하도급요청(토공)_진짜진짜하도급_04-보령설계_단가작업완료보고(첨부)-2006 2" xfId="29592"/>
    <cellStyle name="_남양-팔탄(+0%)_중동-성황투찰(new)(발주자변경)_합정하도급요청(토공)_진짜진짜하도급_2004년설계(콘팻칭)" xfId="8178"/>
    <cellStyle name="_남양-팔탄(+0%)_중동-성황투찰(new)(발주자변경)_합정하도급요청(토공)_진짜진짜하도급_2004년수량(정산)" xfId="8179"/>
    <cellStyle name="_남양-팔탄(+0%)_중동-성황투찰(new)(발주자변경)_합정하도급요청(토공)_진짜진짜하도급_단가작업완료보고(첨부)-2006" xfId="8180"/>
    <cellStyle name="_남양-팔탄(+0%)_중동-성황투찰(new)(발주자변경)_합정하도급요청(토공)_진짜진짜하도급_단가작업완료보고(첨부)-2006 2" xfId="29593"/>
    <cellStyle name="_남양-팔탄(+0%)_중동-성황투찰(new)(발주자변경)_합정하도급요청(토공)_진짜진짜하도급_팻칭내역(진천)" xfId="8181"/>
    <cellStyle name="_남양-팔탄(+0%)_중동-성황투찰(new)(발주자변경)_합정하도급요청(토공)_진짜진짜하도급_팻칭내역(진천) 2" xfId="29594"/>
    <cellStyle name="_남양-팔탄(+0%)_중동-성황투찰(new)(발주자변경)_합정하도급요청(토공)_진짜진짜하도급_팻칭내역(진천)_2004년설계(콘팻칭)" xfId="8182"/>
    <cellStyle name="_남양-팔탄(+0%)_중동-성황투찰(new)(발주자변경)_합정하도급요청(토공)_진짜진짜하도급_팻칭내역(진천)_2004년수량(정산)" xfId="8183"/>
    <cellStyle name="_남양-팔탄(+0%)_중동-성황투찰(new)(발주자변경)_합정하도급요청(토공)_진짜진짜하도급_팻칭내역(진천)_단가작업완료보고(첨부)-2006" xfId="8184"/>
    <cellStyle name="_남양-팔탄(+0%)_중동-성황투찰(new)(발주자변경)_합정하도급요청(토공)_진짜진짜하도급_팻칭내역(진천)_단가작업완료보고(첨부)-2006 2" xfId="29595"/>
    <cellStyle name="_남양-팔탄(+0%)_중동-성황투찰(new)(발주자변경)_합정하도급요청(토공)_팻칭내역(진천)" xfId="8185"/>
    <cellStyle name="_남양-팔탄(+0%)_중동-성황투찰(new)(발주자변경)_합정하도급요청(토공)_팻칭내역(진천) 2" xfId="29596"/>
    <cellStyle name="_남양-팔탄(+0%)_중동-성황투찰(new)(발주자변경)_합정하도급요청(토공)_팻칭내역(진천)_2004년설계(콘팻칭)" xfId="8186"/>
    <cellStyle name="_남양-팔탄(+0%)_중동-성황투찰(new)(발주자변경)_합정하도급요청(토공)_팻칭내역(진천)_2004년수량(정산)" xfId="8187"/>
    <cellStyle name="_남양-팔탄(+0%)_중동-성황투찰(new)(발주자변경)_합정하도급요청(토공)_팻칭내역(진천)_단가작업완료보고(첨부)-2006" xfId="8188"/>
    <cellStyle name="_남양-팔탄(+0%)_중동-성황투찰(new)(발주자변경)_합정하도급요청(토공)_팻칭내역(진천)_단가작업완료보고(첨부)-2006 2" xfId="29597"/>
    <cellStyle name="_남양-팔탄(+0%)_진짜하도급(토공)" xfId="8189"/>
    <cellStyle name="_남양-팔탄(+0%)_진짜하도급(토공) 2" xfId="29598"/>
    <cellStyle name="_남양-팔탄(+0%)_진짜하도급(토공)_04-보령설계" xfId="8190"/>
    <cellStyle name="_남양-팔탄(+0%)_진짜하도급(토공)_04-보령설계 2" xfId="29599"/>
    <cellStyle name="_남양-팔탄(+0%)_진짜하도급(토공)_04-보령설계_04-보령설계" xfId="8191"/>
    <cellStyle name="_남양-팔탄(+0%)_진짜하도급(토공)_04-보령설계_04-보령설계 2" xfId="29600"/>
    <cellStyle name="_남양-팔탄(+0%)_진짜하도급(토공)_04-보령설계_04-보령설계_단가작업완료보고(첨부)-2006" xfId="8192"/>
    <cellStyle name="_남양-팔탄(+0%)_진짜하도급(토공)_04-보령설계_04-보령설계_단가작업완료보고(첨부)-2006 2" xfId="29601"/>
    <cellStyle name="_남양-팔탄(+0%)_진짜하도급(토공)_04-보령설계_단가작업완료보고(첨부)-2006" xfId="8193"/>
    <cellStyle name="_남양-팔탄(+0%)_진짜하도급(토공)_04-보령설계_단가작업완료보고(첨부)-2006 2" xfId="29602"/>
    <cellStyle name="_남양-팔탄(+0%)_진짜하도급(토공)_2004년설계(콘팻칭)" xfId="8194"/>
    <cellStyle name="_남양-팔탄(+0%)_진짜하도급(토공)_2004년수량(정산)" xfId="8195"/>
    <cellStyle name="_남양-팔탄(+0%)_진짜하도급(토공)_검토" xfId="8196"/>
    <cellStyle name="_남양-팔탄(+0%)_진짜하도급(토공)_검토 2" xfId="29603"/>
    <cellStyle name="_남양-팔탄(+0%)_진짜하도급(토공)_검토_04-보령설계" xfId="8197"/>
    <cellStyle name="_남양-팔탄(+0%)_진짜하도급(토공)_검토_04-보령설계 2" xfId="29604"/>
    <cellStyle name="_남양-팔탄(+0%)_진짜하도급(토공)_검토_04-보령설계_04-보령설계" xfId="8198"/>
    <cellStyle name="_남양-팔탄(+0%)_진짜하도급(토공)_검토_04-보령설계_04-보령설계 2" xfId="29605"/>
    <cellStyle name="_남양-팔탄(+0%)_진짜하도급(토공)_검토_04-보령설계_04-보령설계_단가작업완료보고(첨부)-2006" xfId="8199"/>
    <cellStyle name="_남양-팔탄(+0%)_진짜하도급(토공)_검토_04-보령설계_04-보령설계_단가작업완료보고(첨부)-2006 2" xfId="29606"/>
    <cellStyle name="_남양-팔탄(+0%)_진짜하도급(토공)_검토_04-보령설계_단가작업완료보고(첨부)-2006" xfId="8200"/>
    <cellStyle name="_남양-팔탄(+0%)_진짜하도급(토공)_검토_04-보령설계_단가작업완료보고(첨부)-2006 2" xfId="29607"/>
    <cellStyle name="_남양-팔탄(+0%)_진짜하도급(토공)_검토_2004년설계(콘팻칭)" xfId="8201"/>
    <cellStyle name="_남양-팔탄(+0%)_진짜하도급(토공)_검토_2004년수량(정산)" xfId="8202"/>
    <cellStyle name="_남양-팔탄(+0%)_진짜하도급(토공)_검토_단가작업완료보고(첨부)-2006" xfId="8203"/>
    <cellStyle name="_남양-팔탄(+0%)_진짜하도급(토공)_검토_단가작업완료보고(첨부)-2006 2" xfId="29608"/>
    <cellStyle name="_남양-팔탄(+0%)_진짜하도급(토공)_검토_팻칭내역(진천)" xfId="8204"/>
    <cellStyle name="_남양-팔탄(+0%)_진짜하도급(토공)_검토_팻칭내역(진천) 2" xfId="29609"/>
    <cellStyle name="_남양-팔탄(+0%)_진짜하도급(토공)_검토_팻칭내역(진천)_2004년설계(콘팻칭)" xfId="8205"/>
    <cellStyle name="_남양-팔탄(+0%)_진짜하도급(토공)_검토_팻칭내역(진천)_2004년수량(정산)" xfId="8206"/>
    <cellStyle name="_남양-팔탄(+0%)_진짜하도급(토공)_검토_팻칭내역(진천)_단가작업완료보고(첨부)-2006" xfId="8207"/>
    <cellStyle name="_남양-팔탄(+0%)_진짜하도급(토공)_검토_팻칭내역(진천)_단가작업완료보고(첨부)-2006 2" xfId="29610"/>
    <cellStyle name="_남양-팔탄(+0%)_진짜하도급(토공)_단가작업완료보고(첨부)-2006" xfId="8208"/>
    <cellStyle name="_남양-팔탄(+0%)_진짜하도급(토공)_단가작업완료보고(첨부)-2006 2" xfId="29611"/>
    <cellStyle name="_남양-팔탄(+0%)_진짜하도급(토공)_요청" xfId="8209"/>
    <cellStyle name="_남양-팔탄(+0%)_진짜하도급(토공)_요청 2" xfId="29612"/>
    <cellStyle name="_남양-팔탄(+0%)_진짜하도급(토공)_요청_04-보령설계" xfId="8210"/>
    <cellStyle name="_남양-팔탄(+0%)_진짜하도급(토공)_요청_04-보령설계 2" xfId="29613"/>
    <cellStyle name="_남양-팔탄(+0%)_진짜하도급(토공)_요청_04-보령설계_04-보령설계" xfId="8211"/>
    <cellStyle name="_남양-팔탄(+0%)_진짜하도급(토공)_요청_04-보령설계_04-보령설계 2" xfId="29614"/>
    <cellStyle name="_남양-팔탄(+0%)_진짜하도급(토공)_요청_04-보령설계_04-보령설계_단가작업완료보고(첨부)-2006" xfId="8212"/>
    <cellStyle name="_남양-팔탄(+0%)_진짜하도급(토공)_요청_04-보령설계_04-보령설계_단가작업완료보고(첨부)-2006 2" xfId="29615"/>
    <cellStyle name="_남양-팔탄(+0%)_진짜하도급(토공)_요청_04-보령설계_단가작업완료보고(첨부)-2006" xfId="8213"/>
    <cellStyle name="_남양-팔탄(+0%)_진짜하도급(토공)_요청_04-보령설계_단가작업완료보고(첨부)-2006 2" xfId="29616"/>
    <cellStyle name="_남양-팔탄(+0%)_진짜하도급(토공)_요청_2004년설계(콘팻칭)" xfId="8214"/>
    <cellStyle name="_남양-팔탄(+0%)_진짜하도급(토공)_요청_2004년수량(정산)" xfId="8215"/>
    <cellStyle name="_남양-팔탄(+0%)_진짜하도급(토공)_요청_단가작업완료보고(첨부)-2006" xfId="8216"/>
    <cellStyle name="_남양-팔탄(+0%)_진짜하도급(토공)_요청_단가작업완료보고(첨부)-2006 2" xfId="29617"/>
    <cellStyle name="_남양-팔탄(+0%)_진짜하도급(토공)_요청_팻칭내역(진천)" xfId="8217"/>
    <cellStyle name="_남양-팔탄(+0%)_진짜하도급(토공)_요청_팻칭내역(진천) 2" xfId="29618"/>
    <cellStyle name="_남양-팔탄(+0%)_진짜하도급(토공)_요청_팻칭내역(진천)_2004년설계(콘팻칭)" xfId="8218"/>
    <cellStyle name="_남양-팔탄(+0%)_진짜하도급(토공)_요청_팻칭내역(진천)_2004년수량(정산)" xfId="8219"/>
    <cellStyle name="_남양-팔탄(+0%)_진짜하도급(토공)_요청_팻칭내역(진천)_단가작업완료보고(첨부)-2006" xfId="8220"/>
    <cellStyle name="_남양-팔탄(+0%)_진짜하도급(토공)_요청_팻칭내역(진천)_단가작업완료보고(첨부)-2006 2" xfId="29619"/>
    <cellStyle name="_남양-팔탄(+0%)_진짜하도급(토공)_진짜진짜하도급" xfId="8221"/>
    <cellStyle name="_남양-팔탄(+0%)_진짜하도급(토공)_진짜진짜하도급 2" xfId="29620"/>
    <cellStyle name="_남양-팔탄(+0%)_진짜하도급(토공)_진짜진짜하도급_04-보령설계" xfId="8222"/>
    <cellStyle name="_남양-팔탄(+0%)_진짜하도급(토공)_진짜진짜하도급_04-보령설계 2" xfId="29621"/>
    <cellStyle name="_남양-팔탄(+0%)_진짜하도급(토공)_진짜진짜하도급_04-보령설계_04-보령설계" xfId="8223"/>
    <cellStyle name="_남양-팔탄(+0%)_진짜하도급(토공)_진짜진짜하도급_04-보령설계_04-보령설계 2" xfId="29622"/>
    <cellStyle name="_남양-팔탄(+0%)_진짜하도급(토공)_진짜진짜하도급_04-보령설계_04-보령설계_단가작업완료보고(첨부)-2006" xfId="8224"/>
    <cellStyle name="_남양-팔탄(+0%)_진짜하도급(토공)_진짜진짜하도급_04-보령설계_04-보령설계_단가작업완료보고(첨부)-2006 2" xfId="29623"/>
    <cellStyle name="_남양-팔탄(+0%)_진짜하도급(토공)_진짜진짜하도급_04-보령설계_단가작업완료보고(첨부)-2006" xfId="8225"/>
    <cellStyle name="_남양-팔탄(+0%)_진짜하도급(토공)_진짜진짜하도급_04-보령설계_단가작업완료보고(첨부)-2006 2" xfId="29624"/>
    <cellStyle name="_남양-팔탄(+0%)_진짜하도급(토공)_진짜진짜하도급_2004년설계(콘팻칭)" xfId="8226"/>
    <cellStyle name="_남양-팔탄(+0%)_진짜하도급(토공)_진짜진짜하도급_2004년수량(정산)" xfId="8227"/>
    <cellStyle name="_남양-팔탄(+0%)_진짜하도급(토공)_진짜진짜하도급_단가작업완료보고(첨부)-2006" xfId="8228"/>
    <cellStyle name="_남양-팔탄(+0%)_진짜하도급(토공)_진짜진짜하도급_단가작업완료보고(첨부)-2006 2" xfId="29625"/>
    <cellStyle name="_남양-팔탄(+0%)_진짜하도급(토공)_진짜진짜하도급_팻칭내역(진천)" xfId="8229"/>
    <cellStyle name="_남양-팔탄(+0%)_진짜하도급(토공)_진짜진짜하도급_팻칭내역(진천) 2" xfId="29626"/>
    <cellStyle name="_남양-팔탄(+0%)_진짜하도급(토공)_진짜진짜하도급_팻칭내역(진천)_2004년설계(콘팻칭)" xfId="8230"/>
    <cellStyle name="_남양-팔탄(+0%)_진짜하도급(토공)_진짜진짜하도급_팻칭내역(진천)_2004년수량(정산)" xfId="8231"/>
    <cellStyle name="_남양-팔탄(+0%)_진짜하도급(토공)_진짜진짜하도급_팻칭내역(진천)_단가작업완료보고(첨부)-2006" xfId="8232"/>
    <cellStyle name="_남양-팔탄(+0%)_진짜하도급(토공)_진짜진짜하도급_팻칭내역(진천)_단가작업완료보고(첨부)-2006 2" xfId="29627"/>
    <cellStyle name="_남양-팔탄(+0%)_진짜하도급(토공)_팻칭내역(진천)" xfId="8233"/>
    <cellStyle name="_남양-팔탄(+0%)_진짜하도급(토공)_팻칭내역(진천) 2" xfId="29628"/>
    <cellStyle name="_남양-팔탄(+0%)_진짜하도급(토공)_팻칭내역(진천)_2004년설계(콘팻칭)" xfId="8234"/>
    <cellStyle name="_남양-팔탄(+0%)_진짜하도급(토공)_팻칭내역(진천)_2004년수량(정산)" xfId="8235"/>
    <cellStyle name="_남양-팔탄(+0%)_진짜하도급(토공)_팻칭내역(진천)_단가작업완료보고(첨부)-2006" xfId="8236"/>
    <cellStyle name="_남양-팔탄(+0%)_진짜하도급(토공)_팻칭내역(진천)_단가작업완료보고(첨부)-2006 2" xfId="29629"/>
    <cellStyle name="_남양-팔탄(+0%)_토공및구조물" xfId="8237"/>
    <cellStyle name="_남양-팔탄(+0%)_토공및구조물 2" xfId="29630"/>
    <cellStyle name="_남양-팔탄(+0%)_토공및구조물_04-보령설계" xfId="8238"/>
    <cellStyle name="_남양-팔탄(+0%)_토공및구조물_04-보령설계 2" xfId="29631"/>
    <cellStyle name="_남양-팔탄(+0%)_토공및구조물_04-보령설계_04-보령설계" xfId="8239"/>
    <cellStyle name="_남양-팔탄(+0%)_토공및구조물_04-보령설계_04-보령설계 2" xfId="29632"/>
    <cellStyle name="_남양-팔탄(+0%)_토공및구조물_04-보령설계_04-보령설계_단가작업완료보고(첨부)-2006" xfId="8240"/>
    <cellStyle name="_남양-팔탄(+0%)_토공및구조물_04-보령설계_04-보령설계_단가작업완료보고(첨부)-2006 2" xfId="29633"/>
    <cellStyle name="_남양-팔탄(+0%)_토공및구조물_04-보령설계_단가작업완료보고(첨부)-2006" xfId="8241"/>
    <cellStyle name="_남양-팔탄(+0%)_토공및구조물_04-보령설계_단가작업완료보고(첨부)-2006 2" xfId="29634"/>
    <cellStyle name="_남양-팔탄(+0%)_토공및구조물_2004년설계(콘팻칭)" xfId="8242"/>
    <cellStyle name="_남양-팔탄(+0%)_토공및구조물_2004년수량(정산)" xfId="8243"/>
    <cellStyle name="_남양-팔탄(+0%)_토공및구조물_단가작업완료보고(첨부)-2006" xfId="8244"/>
    <cellStyle name="_남양-팔탄(+0%)_토공및구조물_단가작업완료보고(첨부)-2006 2" xfId="29635"/>
    <cellStyle name="_남양-팔탄(+0%)_토공및구조물_진짜하도급(토공)" xfId="8245"/>
    <cellStyle name="_남양-팔탄(+0%)_토공및구조물_진짜하도급(토공) 2" xfId="29636"/>
    <cellStyle name="_남양-팔탄(+0%)_토공및구조물_진짜하도급(토공)_04-보령설계" xfId="8246"/>
    <cellStyle name="_남양-팔탄(+0%)_토공및구조물_진짜하도급(토공)_04-보령설계 2" xfId="29637"/>
    <cellStyle name="_남양-팔탄(+0%)_토공및구조물_진짜하도급(토공)_04-보령설계_04-보령설계" xfId="8247"/>
    <cellStyle name="_남양-팔탄(+0%)_토공및구조물_진짜하도급(토공)_04-보령설계_04-보령설계 2" xfId="29638"/>
    <cellStyle name="_남양-팔탄(+0%)_토공및구조물_진짜하도급(토공)_04-보령설계_04-보령설계_단가작업완료보고(첨부)-2006" xfId="8248"/>
    <cellStyle name="_남양-팔탄(+0%)_토공및구조물_진짜하도급(토공)_04-보령설계_04-보령설계_단가작업완료보고(첨부)-2006 2" xfId="29639"/>
    <cellStyle name="_남양-팔탄(+0%)_토공및구조물_진짜하도급(토공)_04-보령설계_단가작업완료보고(첨부)-2006" xfId="8249"/>
    <cellStyle name="_남양-팔탄(+0%)_토공및구조물_진짜하도급(토공)_04-보령설계_단가작업완료보고(첨부)-2006 2" xfId="29640"/>
    <cellStyle name="_남양-팔탄(+0%)_토공및구조물_진짜하도급(토공)_2004년설계(콘팻칭)" xfId="8250"/>
    <cellStyle name="_남양-팔탄(+0%)_토공및구조물_진짜하도급(토공)_2004년수량(정산)" xfId="8251"/>
    <cellStyle name="_남양-팔탄(+0%)_토공및구조물_진짜하도급(토공)_검토" xfId="8252"/>
    <cellStyle name="_남양-팔탄(+0%)_토공및구조물_진짜하도급(토공)_검토 2" xfId="29641"/>
    <cellStyle name="_남양-팔탄(+0%)_토공및구조물_진짜하도급(토공)_검토_04-보령설계" xfId="8253"/>
    <cellStyle name="_남양-팔탄(+0%)_토공및구조물_진짜하도급(토공)_검토_04-보령설계 2" xfId="29642"/>
    <cellStyle name="_남양-팔탄(+0%)_토공및구조물_진짜하도급(토공)_검토_04-보령설계_04-보령설계" xfId="8254"/>
    <cellStyle name="_남양-팔탄(+0%)_토공및구조물_진짜하도급(토공)_검토_04-보령설계_04-보령설계 2" xfId="29643"/>
    <cellStyle name="_남양-팔탄(+0%)_토공및구조물_진짜하도급(토공)_검토_04-보령설계_04-보령설계_단가작업완료보고(첨부)-2006" xfId="8255"/>
    <cellStyle name="_남양-팔탄(+0%)_토공및구조물_진짜하도급(토공)_검토_04-보령설계_04-보령설계_단가작업완료보고(첨부)-2006 2" xfId="29644"/>
    <cellStyle name="_남양-팔탄(+0%)_토공및구조물_진짜하도급(토공)_검토_04-보령설계_단가작업완료보고(첨부)-2006" xfId="8256"/>
    <cellStyle name="_남양-팔탄(+0%)_토공및구조물_진짜하도급(토공)_검토_04-보령설계_단가작업완료보고(첨부)-2006 2" xfId="29645"/>
    <cellStyle name="_남양-팔탄(+0%)_토공및구조물_진짜하도급(토공)_검토_2004년설계(콘팻칭)" xfId="8257"/>
    <cellStyle name="_남양-팔탄(+0%)_토공및구조물_진짜하도급(토공)_검토_2004년수량(정산)" xfId="8258"/>
    <cellStyle name="_남양-팔탄(+0%)_토공및구조물_진짜하도급(토공)_검토_단가작업완료보고(첨부)-2006" xfId="8259"/>
    <cellStyle name="_남양-팔탄(+0%)_토공및구조물_진짜하도급(토공)_검토_단가작업완료보고(첨부)-2006 2" xfId="29646"/>
    <cellStyle name="_남양-팔탄(+0%)_토공및구조물_진짜하도급(토공)_검토_팻칭내역(진천)" xfId="8260"/>
    <cellStyle name="_남양-팔탄(+0%)_토공및구조물_진짜하도급(토공)_검토_팻칭내역(진천) 2" xfId="29647"/>
    <cellStyle name="_남양-팔탄(+0%)_토공및구조물_진짜하도급(토공)_검토_팻칭내역(진천)_2004년설계(콘팻칭)" xfId="8261"/>
    <cellStyle name="_남양-팔탄(+0%)_토공및구조물_진짜하도급(토공)_검토_팻칭내역(진천)_2004년수량(정산)" xfId="8262"/>
    <cellStyle name="_남양-팔탄(+0%)_토공및구조물_진짜하도급(토공)_검토_팻칭내역(진천)_단가작업완료보고(첨부)-2006" xfId="8263"/>
    <cellStyle name="_남양-팔탄(+0%)_토공및구조물_진짜하도급(토공)_검토_팻칭내역(진천)_단가작업완료보고(첨부)-2006 2" xfId="29648"/>
    <cellStyle name="_남양-팔탄(+0%)_토공및구조물_진짜하도급(토공)_단가작업완료보고(첨부)-2006" xfId="8264"/>
    <cellStyle name="_남양-팔탄(+0%)_토공및구조물_진짜하도급(토공)_단가작업완료보고(첨부)-2006 2" xfId="29649"/>
    <cellStyle name="_남양-팔탄(+0%)_토공및구조물_진짜하도급(토공)_요청" xfId="8265"/>
    <cellStyle name="_남양-팔탄(+0%)_토공및구조물_진짜하도급(토공)_요청 2" xfId="29650"/>
    <cellStyle name="_남양-팔탄(+0%)_토공및구조물_진짜하도급(토공)_요청_04-보령설계" xfId="8266"/>
    <cellStyle name="_남양-팔탄(+0%)_토공및구조물_진짜하도급(토공)_요청_04-보령설계 2" xfId="29651"/>
    <cellStyle name="_남양-팔탄(+0%)_토공및구조물_진짜하도급(토공)_요청_04-보령설계_04-보령설계" xfId="8267"/>
    <cellStyle name="_남양-팔탄(+0%)_토공및구조물_진짜하도급(토공)_요청_04-보령설계_04-보령설계 2" xfId="29652"/>
    <cellStyle name="_남양-팔탄(+0%)_토공및구조물_진짜하도급(토공)_요청_04-보령설계_04-보령설계_단가작업완료보고(첨부)-2006" xfId="8268"/>
    <cellStyle name="_남양-팔탄(+0%)_토공및구조물_진짜하도급(토공)_요청_04-보령설계_04-보령설계_단가작업완료보고(첨부)-2006 2" xfId="29653"/>
    <cellStyle name="_남양-팔탄(+0%)_토공및구조물_진짜하도급(토공)_요청_04-보령설계_단가작업완료보고(첨부)-2006" xfId="8269"/>
    <cellStyle name="_남양-팔탄(+0%)_토공및구조물_진짜하도급(토공)_요청_04-보령설계_단가작업완료보고(첨부)-2006 2" xfId="29654"/>
    <cellStyle name="_남양-팔탄(+0%)_토공및구조물_진짜하도급(토공)_요청_2004년설계(콘팻칭)" xfId="8270"/>
    <cellStyle name="_남양-팔탄(+0%)_토공및구조물_진짜하도급(토공)_요청_2004년수량(정산)" xfId="8271"/>
    <cellStyle name="_남양-팔탄(+0%)_토공및구조물_진짜하도급(토공)_요청_단가작업완료보고(첨부)-2006" xfId="8272"/>
    <cellStyle name="_남양-팔탄(+0%)_토공및구조물_진짜하도급(토공)_요청_단가작업완료보고(첨부)-2006 2" xfId="29655"/>
    <cellStyle name="_남양-팔탄(+0%)_토공및구조물_진짜하도급(토공)_요청_팻칭내역(진천)" xfId="8273"/>
    <cellStyle name="_남양-팔탄(+0%)_토공및구조물_진짜하도급(토공)_요청_팻칭내역(진천) 2" xfId="29656"/>
    <cellStyle name="_남양-팔탄(+0%)_토공및구조물_진짜하도급(토공)_요청_팻칭내역(진천)_2004년설계(콘팻칭)" xfId="8274"/>
    <cellStyle name="_남양-팔탄(+0%)_토공및구조물_진짜하도급(토공)_요청_팻칭내역(진천)_2004년수량(정산)" xfId="8275"/>
    <cellStyle name="_남양-팔탄(+0%)_토공및구조물_진짜하도급(토공)_요청_팻칭내역(진천)_단가작업완료보고(첨부)-2006" xfId="8276"/>
    <cellStyle name="_남양-팔탄(+0%)_토공및구조물_진짜하도급(토공)_요청_팻칭내역(진천)_단가작업완료보고(첨부)-2006 2" xfId="29657"/>
    <cellStyle name="_남양-팔탄(+0%)_토공및구조물_진짜하도급(토공)_진짜진짜하도급" xfId="8277"/>
    <cellStyle name="_남양-팔탄(+0%)_토공및구조물_진짜하도급(토공)_진짜진짜하도급 2" xfId="29658"/>
    <cellStyle name="_남양-팔탄(+0%)_토공및구조물_진짜하도급(토공)_진짜진짜하도급_04-보령설계" xfId="8278"/>
    <cellStyle name="_남양-팔탄(+0%)_토공및구조물_진짜하도급(토공)_진짜진짜하도급_04-보령설계 2" xfId="29659"/>
    <cellStyle name="_남양-팔탄(+0%)_토공및구조물_진짜하도급(토공)_진짜진짜하도급_04-보령설계_04-보령설계" xfId="8279"/>
    <cellStyle name="_남양-팔탄(+0%)_토공및구조물_진짜하도급(토공)_진짜진짜하도급_04-보령설계_04-보령설계 2" xfId="29660"/>
    <cellStyle name="_남양-팔탄(+0%)_토공및구조물_진짜하도급(토공)_진짜진짜하도급_04-보령설계_04-보령설계_단가작업완료보고(첨부)-2006" xfId="8280"/>
    <cellStyle name="_남양-팔탄(+0%)_토공및구조물_진짜하도급(토공)_진짜진짜하도급_04-보령설계_04-보령설계_단가작업완료보고(첨부)-2006 2" xfId="29661"/>
    <cellStyle name="_남양-팔탄(+0%)_토공및구조물_진짜하도급(토공)_진짜진짜하도급_04-보령설계_단가작업완료보고(첨부)-2006" xfId="8281"/>
    <cellStyle name="_남양-팔탄(+0%)_토공및구조물_진짜하도급(토공)_진짜진짜하도급_04-보령설계_단가작업완료보고(첨부)-2006 2" xfId="29662"/>
    <cellStyle name="_남양-팔탄(+0%)_토공및구조물_진짜하도급(토공)_진짜진짜하도급_2004년설계(콘팻칭)" xfId="8282"/>
    <cellStyle name="_남양-팔탄(+0%)_토공및구조물_진짜하도급(토공)_진짜진짜하도급_2004년수량(정산)" xfId="8283"/>
    <cellStyle name="_남양-팔탄(+0%)_토공및구조물_진짜하도급(토공)_진짜진짜하도급_단가작업완료보고(첨부)-2006" xfId="8284"/>
    <cellStyle name="_남양-팔탄(+0%)_토공및구조물_진짜하도급(토공)_진짜진짜하도급_단가작업완료보고(첨부)-2006 2" xfId="29663"/>
    <cellStyle name="_남양-팔탄(+0%)_토공및구조물_진짜하도급(토공)_진짜진짜하도급_팻칭내역(진천)" xfId="8285"/>
    <cellStyle name="_남양-팔탄(+0%)_토공및구조물_진짜하도급(토공)_진짜진짜하도급_팻칭내역(진천) 2" xfId="29664"/>
    <cellStyle name="_남양-팔탄(+0%)_토공및구조물_진짜하도급(토공)_진짜진짜하도급_팻칭내역(진천)_2004년설계(콘팻칭)" xfId="8286"/>
    <cellStyle name="_남양-팔탄(+0%)_토공및구조물_진짜하도급(토공)_진짜진짜하도급_팻칭내역(진천)_2004년수량(정산)" xfId="8287"/>
    <cellStyle name="_남양-팔탄(+0%)_토공및구조물_진짜하도급(토공)_진짜진짜하도급_팻칭내역(진천)_단가작업완료보고(첨부)-2006" xfId="8288"/>
    <cellStyle name="_남양-팔탄(+0%)_토공및구조물_진짜하도급(토공)_진짜진짜하도급_팻칭내역(진천)_단가작업완료보고(첨부)-2006 2" xfId="29665"/>
    <cellStyle name="_남양-팔탄(+0%)_토공및구조물_진짜하도급(토공)_팻칭내역(진천)" xfId="8289"/>
    <cellStyle name="_남양-팔탄(+0%)_토공및구조물_진짜하도급(토공)_팻칭내역(진천) 2" xfId="29666"/>
    <cellStyle name="_남양-팔탄(+0%)_토공및구조물_진짜하도급(토공)_팻칭내역(진천)_2004년설계(콘팻칭)" xfId="8290"/>
    <cellStyle name="_남양-팔탄(+0%)_토공및구조물_진짜하도급(토공)_팻칭내역(진천)_2004년수량(정산)" xfId="8291"/>
    <cellStyle name="_남양-팔탄(+0%)_토공및구조물_진짜하도급(토공)_팻칭내역(진천)_단가작업완료보고(첨부)-2006" xfId="8292"/>
    <cellStyle name="_남양-팔탄(+0%)_토공및구조물_진짜하도급(토공)_팻칭내역(진천)_단가작업완료보고(첨부)-2006 2" xfId="29667"/>
    <cellStyle name="_남양-팔탄(+0%)_토공및구조물_팻칭내역(진천)" xfId="8293"/>
    <cellStyle name="_남양-팔탄(+0%)_토공및구조물_팻칭내역(진천) 2" xfId="29668"/>
    <cellStyle name="_남양-팔탄(+0%)_토공및구조물_팻칭내역(진천)_2004년설계(콘팻칭)" xfId="8294"/>
    <cellStyle name="_남양-팔탄(+0%)_토공및구조물_팻칭내역(진천)_2004년수량(정산)" xfId="8295"/>
    <cellStyle name="_남양-팔탄(+0%)_토공및구조물_팻칭내역(진천)_단가작업완료보고(첨부)-2006" xfId="8296"/>
    <cellStyle name="_남양-팔탄(+0%)_토공및구조물_팻칭내역(진천)_단가작업완료보고(첨부)-2006 2" xfId="29669"/>
    <cellStyle name="_남양-팔탄(+0%)_토공및구조물_합정하도급요청(토공)" xfId="8297"/>
    <cellStyle name="_남양-팔탄(+0%)_토공및구조물_합정하도급요청(토공) 2" xfId="29670"/>
    <cellStyle name="_남양-팔탄(+0%)_토공및구조물_합정하도급요청(토공)_04-보령설계" xfId="8298"/>
    <cellStyle name="_남양-팔탄(+0%)_토공및구조물_합정하도급요청(토공)_04-보령설계 2" xfId="29671"/>
    <cellStyle name="_남양-팔탄(+0%)_토공및구조물_합정하도급요청(토공)_04-보령설계_04-보령설계" xfId="8299"/>
    <cellStyle name="_남양-팔탄(+0%)_토공및구조물_합정하도급요청(토공)_04-보령설계_04-보령설계 2" xfId="29672"/>
    <cellStyle name="_남양-팔탄(+0%)_토공및구조물_합정하도급요청(토공)_04-보령설계_04-보령설계_단가작업완료보고(첨부)-2006" xfId="8300"/>
    <cellStyle name="_남양-팔탄(+0%)_토공및구조물_합정하도급요청(토공)_04-보령설계_04-보령설계_단가작업완료보고(첨부)-2006 2" xfId="29673"/>
    <cellStyle name="_남양-팔탄(+0%)_토공및구조물_합정하도급요청(토공)_04-보령설계_단가작업완료보고(첨부)-2006" xfId="8301"/>
    <cellStyle name="_남양-팔탄(+0%)_토공및구조물_합정하도급요청(토공)_04-보령설계_단가작업완료보고(첨부)-2006 2" xfId="29674"/>
    <cellStyle name="_남양-팔탄(+0%)_토공및구조물_합정하도급요청(토공)_2004년설계(콘팻칭)" xfId="8302"/>
    <cellStyle name="_남양-팔탄(+0%)_토공및구조물_합정하도급요청(토공)_2004년수량(정산)" xfId="8303"/>
    <cellStyle name="_남양-팔탄(+0%)_토공및구조물_합정하도급요청(토공)_검토" xfId="8304"/>
    <cellStyle name="_남양-팔탄(+0%)_토공및구조물_합정하도급요청(토공)_검토 2" xfId="29675"/>
    <cellStyle name="_남양-팔탄(+0%)_토공및구조물_합정하도급요청(토공)_검토_04-보령설계" xfId="8305"/>
    <cellStyle name="_남양-팔탄(+0%)_토공및구조물_합정하도급요청(토공)_검토_04-보령설계 2" xfId="29676"/>
    <cellStyle name="_남양-팔탄(+0%)_토공및구조물_합정하도급요청(토공)_검토_04-보령설계_04-보령설계" xfId="8306"/>
    <cellStyle name="_남양-팔탄(+0%)_토공및구조물_합정하도급요청(토공)_검토_04-보령설계_04-보령설계 2" xfId="29677"/>
    <cellStyle name="_남양-팔탄(+0%)_토공및구조물_합정하도급요청(토공)_검토_04-보령설계_04-보령설계_단가작업완료보고(첨부)-2006" xfId="8307"/>
    <cellStyle name="_남양-팔탄(+0%)_토공및구조물_합정하도급요청(토공)_검토_04-보령설계_04-보령설계_단가작업완료보고(첨부)-2006 2" xfId="29678"/>
    <cellStyle name="_남양-팔탄(+0%)_토공및구조물_합정하도급요청(토공)_검토_04-보령설계_단가작업완료보고(첨부)-2006" xfId="8308"/>
    <cellStyle name="_남양-팔탄(+0%)_토공및구조물_합정하도급요청(토공)_검토_04-보령설계_단가작업완료보고(첨부)-2006 2" xfId="29679"/>
    <cellStyle name="_남양-팔탄(+0%)_토공및구조물_합정하도급요청(토공)_검토_2004년설계(콘팻칭)" xfId="8309"/>
    <cellStyle name="_남양-팔탄(+0%)_토공및구조물_합정하도급요청(토공)_검토_2004년수량(정산)" xfId="8310"/>
    <cellStyle name="_남양-팔탄(+0%)_토공및구조물_합정하도급요청(토공)_검토_단가작업완료보고(첨부)-2006" xfId="8311"/>
    <cellStyle name="_남양-팔탄(+0%)_토공및구조물_합정하도급요청(토공)_검토_단가작업완료보고(첨부)-2006 2" xfId="29680"/>
    <cellStyle name="_남양-팔탄(+0%)_토공및구조물_합정하도급요청(토공)_검토_팻칭내역(진천)" xfId="8312"/>
    <cellStyle name="_남양-팔탄(+0%)_토공및구조물_합정하도급요청(토공)_검토_팻칭내역(진천) 2" xfId="29681"/>
    <cellStyle name="_남양-팔탄(+0%)_토공및구조물_합정하도급요청(토공)_검토_팻칭내역(진천)_2004년설계(콘팻칭)" xfId="8313"/>
    <cellStyle name="_남양-팔탄(+0%)_토공및구조물_합정하도급요청(토공)_검토_팻칭내역(진천)_2004년수량(정산)" xfId="8314"/>
    <cellStyle name="_남양-팔탄(+0%)_토공및구조물_합정하도급요청(토공)_검토_팻칭내역(진천)_단가작업완료보고(첨부)-2006" xfId="8315"/>
    <cellStyle name="_남양-팔탄(+0%)_토공및구조물_합정하도급요청(토공)_검토_팻칭내역(진천)_단가작업완료보고(첨부)-2006 2" xfId="29682"/>
    <cellStyle name="_남양-팔탄(+0%)_토공및구조물_합정하도급요청(토공)_단가작업완료보고(첨부)-2006" xfId="8316"/>
    <cellStyle name="_남양-팔탄(+0%)_토공및구조물_합정하도급요청(토공)_단가작업완료보고(첨부)-2006 2" xfId="29683"/>
    <cellStyle name="_남양-팔탄(+0%)_토공및구조물_합정하도급요청(토공)_요청" xfId="8317"/>
    <cellStyle name="_남양-팔탄(+0%)_토공및구조물_합정하도급요청(토공)_요청 2" xfId="29684"/>
    <cellStyle name="_남양-팔탄(+0%)_토공및구조물_합정하도급요청(토공)_요청_04-보령설계" xfId="8318"/>
    <cellStyle name="_남양-팔탄(+0%)_토공및구조물_합정하도급요청(토공)_요청_04-보령설계 2" xfId="29685"/>
    <cellStyle name="_남양-팔탄(+0%)_토공및구조물_합정하도급요청(토공)_요청_04-보령설계_04-보령설계" xfId="8319"/>
    <cellStyle name="_남양-팔탄(+0%)_토공및구조물_합정하도급요청(토공)_요청_04-보령설계_04-보령설계 2" xfId="29686"/>
    <cellStyle name="_남양-팔탄(+0%)_토공및구조물_합정하도급요청(토공)_요청_04-보령설계_04-보령설계_단가작업완료보고(첨부)-2006" xfId="8320"/>
    <cellStyle name="_남양-팔탄(+0%)_토공및구조물_합정하도급요청(토공)_요청_04-보령설계_04-보령설계_단가작업완료보고(첨부)-2006 2" xfId="29687"/>
    <cellStyle name="_남양-팔탄(+0%)_토공및구조물_합정하도급요청(토공)_요청_04-보령설계_단가작업완료보고(첨부)-2006" xfId="8321"/>
    <cellStyle name="_남양-팔탄(+0%)_토공및구조물_합정하도급요청(토공)_요청_04-보령설계_단가작업완료보고(첨부)-2006 2" xfId="29688"/>
    <cellStyle name="_남양-팔탄(+0%)_토공및구조물_합정하도급요청(토공)_요청_2004년설계(콘팻칭)" xfId="8322"/>
    <cellStyle name="_남양-팔탄(+0%)_토공및구조물_합정하도급요청(토공)_요청_2004년수량(정산)" xfId="8323"/>
    <cellStyle name="_남양-팔탄(+0%)_토공및구조물_합정하도급요청(토공)_요청_단가작업완료보고(첨부)-2006" xfId="8324"/>
    <cellStyle name="_남양-팔탄(+0%)_토공및구조물_합정하도급요청(토공)_요청_단가작업완료보고(첨부)-2006 2" xfId="29689"/>
    <cellStyle name="_남양-팔탄(+0%)_토공및구조물_합정하도급요청(토공)_요청_팻칭내역(진천)" xfId="8325"/>
    <cellStyle name="_남양-팔탄(+0%)_토공및구조물_합정하도급요청(토공)_요청_팻칭내역(진천) 2" xfId="29690"/>
    <cellStyle name="_남양-팔탄(+0%)_토공및구조물_합정하도급요청(토공)_요청_팻칭내역(진천)_2004년설계(콘팻칭)" xfId="8326"/>
    <cellStyle name="_남양-팔탄(+0%)_토공및구조물_합정하도급요청(토공)_요청_팻칭내역(진천)_2004년수량(정산)" xfId="8327"/>
    <cellStyle name="_남양-팔탄(+0%)_토공및구조물_합정하도급요청(토공)_요청_팻칭내역(진천)_단가작업완료보고(첨부)-2006" xfId="8328"/>
    <cellStyle name="_남양-팔탄(+0%)_토공및구조물_합정하도급요청(토공)_요청_팻칭내역(진천)_단가작업완료보고(첨부)-2006 2" xfId="29691"/>
    <cellStyle name="_남양-팔탄(+0%)_토공및구조물_합정하도급요청(토공)_진짜진짜하도급" xfId="8329"/>
    <cellStyle name="_남양-팔탄(+0%)_토공및구조물_합정하도급요청(토공)_진짜진짜하도급 2" xfId="29692"/>
    <cellStyle name="_남양-팔탄(+0%)_토공및구조물_합정하도급요청(토공)_진짜진짜하도급_04-보령설계" xfId="8330"/>
    <cellStyle name="_남양-팔탄(+0%)_토공및구조물_합정하도급요청(토공)_진짜진짜하도급_04-보령설계 2" xfId="29693"/>
    <cellStyle name="_남양-팔탄(+0%)_토공및구조물_합정하도급요청(토공)_진짜진짜하도급_04-보령설계_04-보령설계" xfId="8331"/>
    <cellStyle name="_남양-팔탄(+0%)_토공및구조물_합정하도급요청(토공)_진짜진짜하도급_04-보령설계_04-보령설계 2" xfId="29694"/>
    <cellStyle name="_남양-팔탄(+0%)_토공및구조물_합정하도급요청(토공)_진짜진짜하도급_04-보령설계_04-보령설계_단가작업완료보고(첨부)-2006" xfId="8332"/>
    <cellStyle name="_남양-팔탄(+0%)_토공및구조물_합정하도급요청(토공)_진짜진짜하도급_04-보령설계_04-보령설계_단가작업완료보고(첨부)-2006 2" xfId="29695"/>
    <cellStyle name="_남양-팔탄(+0%)_토공및구조물_합정하도급요청(토공)_진짜진짜하도급_04-보령설계_단가작업완료보고(첨부)-2006" xfId="8333"/>
    <cellStyle name="_남양-팔탄(+0%)_토공및구조물_합정하도급요청(토공)_진짜진짜하도급_04-보령설계_단가작업완료보고(첨부)-2006 2" xfId="29696"/>
    <cellStyle name="_남양-팔탄(+0%)_토공및구조물_합정하도급요청(토공)_진짜진짜하도급_2004년설계(콘팻칭)" xfId="8334"/>
    <cellStyle name="_남양-팔탄(+0%)_토공및구조물_합정하도급요청(토공)_진짜진짜하도급_2004년수량(정산)" xfId="8335"/>
    <cellStyle name="_남양-팔탄(+0%)_토공및구조물_합정하도급요청(토공)_진짜진짜하도급_단가작업완료보고(첨부)-2006" xfId="8336"/>
    <cellStyle name="_남양-팔탄(+0%)_토공및구조물_합정하도급요청(토공)_진짜진짜하도급_단가작업완료보고(첨부)-2006 2" xfId="29697"/>
    <cellStyle name="_남양-팔탄(+0%)_토공및구조물_합정하도급요청(토공)_진짜진짜하도급_팻칭내역(진천)" xfId="8337"/>
    <cellStyle name="_남양-팔탄(+0%)_토공및구조물_합정하도급요청(토공)_진짜진짜하도급_팻칭내역(진천) 2" xfId="29698"/>
    <cellStyle name="_남양-팔탄(+0%)_토공및구조물_합정하도급요청(토공)_진짜진짜하도급_팻칭내역(진천)_2004년설계(콘팻칭)" xfId="8338"/>
    <cellStyle name="_남양-팔탄(+0%)_토공및구조물_합정하도급요청(토공)_진짜진짜하도급_팻칭내역(진천)_2004년수량(정산)" xfId="8339"/>
    <cellStyle name="_남양-팔탄(+0%)_토공및구조물_합정하도급요청(토공)_진짜진짜하도급_팻칭내역(진천)_단가작업완료보고(첨부)-2006" xfId="8340"/>
    <cellStyle name="_남양-팔탄(+0%)_토공및구조물_합정하도급요청(토공)_진짜진짜하도급_팻칭내역(진천)_단가작업완료보고(첨부)-2006 2" xfId="29699"/>
    <cellStyle name="_남양-팔탄(+0%)_토공및구조물_합정하도급요청(토공)_팻칭내역(진천)" xfId="8341"/>
    <cellStyle name="_남양-팔탄(+0%)_토공및구조물_합정하도급요청(토공)_팻칭내역(진천) 2" xfId="29700"/>
    <cellStyle name="_남양-팔탄(+0%)_토공및구조물_합정하도급요청(토공)_팻칭내역(진천)_2004년설계(콘팻칭)" xfId="8342"/>
    <cellStyle name="_남양-팔탄(+0%)_토공및구조물_합정하도급요청(토공)_팻칭내역(진천)_2004년수량(정산)" xfId="8343"/>
    <cellStyle name="_남양-팔탄(+0%)_토공및구조물_합정하도급요청(토공)_팻칭내역(진천)_단가작업완료보고(첨부)-2006" xfId="8344"/>
    <cellStyle name="_남양-팔탄(+0%)_토공및구조물_합정하도급요청(토공)_팻칭내역(진천)_단가작업완료보고(첨부)-2006 2" xfId="29701"/>
    <cellStyle name="_남양-팔탄(+0%)_팻칭내역(진천)" xfId="8345"/>
    <cellStyle name="_남양-팔탄(+0%)_팻칭내역(진천) 2" xfId="29702"/>
    <cellStyle name="_남양-팔탄(+0%)_팻칭내역(진천)_2004년설계(콘팻칭)" xfId="8346"/>
    <cellStyle name="_남양-팔탄(+0%)_팻칭내역(진천)_2004년수량(정산)" xfId="8347"/>
    <cellStyle name="_남양-팔탄(+0%)_팻칭내역(진천)_단가작업완료보고(첨부)-2006" xfId="8348"/>
    <cellStyle name="_남양-팔탄(+0%)_팻칭내역(진천)_단가작업완료보고(첨부)-2006 2" xfId="29703"/>
    <cellStyle name="_남양-팔탄(+0%)_합정하도급요청(토공)" xfId="8349"/>
    <cellStyle name="_남양-팔탄(+0%)_합정하도급요청(토공) 2" xfId="29704"/>
    <cellStyle name="_남양-팔탄(+0%)_합정하도급요청(토공)_04-보령설계" xfId="8350"/>
    <cellStyle name="_남양-팔탄(+0%)_합정하도급요청(토공)_04-보령설계 2" xfId="29705"/>
    <cellStyle name="_남양-팔탄(+0%)_합정하도급요청(토공)_04-보령설계_04-보령설계" xfId="8351"/>
    <cellStyle name="_남양-팔탄(+0%)_합정하도급요청(토공)_04-보령설계_04-보령설계 2" xfId="29706"/>
    <cellStyle name="_남양-팔탄(+0%)_합정하도급요청(토공)_04-보령설계_04-보령설계_단가작업완료보고(첨부)-2006" xfId="8352"/>
    <cellStyle name="_남양-팔탄(+0%)_합정하도급요청(토공)_04-보령설계_04-보령설계_단가작업완료보고(첨부)-2006 2" xfId="29707"/>
    <cellStyle name="_남양-팔탄(+0%)_합정하도급요청(토공)_04-보령설계_단가작업완료보고(첨부)-2006" xfId="8353"/>
    <cellStyle name="_남양-팔탄(+0%)_합정하도급요청(토공)_04-보령설계_단가작업완료보고(첨부)-2006 2" xfId="29708"/>
    <cellStyle name="_남양-팔탄(+0%)_합정하도급요청(토공)_2004년설계(콘팻칭)" xfId="8354"/>
    <cellStyle name="_남양-팔탄(+0%)_합정하도급요청(토공)_2004년수량(정산)" xfId="8355"/>
    <cellStyle name="_남양-팔탄(+0%)_합정하도급요청(토공)_검토" xfId="8356"/>
    <cellStyle name="_남양-팔탄(+0%)_합정하도급요청(토공)_검토 2" xfId="29709"/>
    <cellStyle name="_남양-팔탄(+0%)_합정하도급요청(토공)_검토_04-보령설계" xfId="8357"/>
    <cellStyle name="_남양-팔탄(+0%)_합정하도급요청(토공)_검토_04-보령설계 2" xfId="29710"/>
    <cellStyle name="_남양-팔탄(+0%)_합정하도급요청(토공)_검토_04-보령설계_04-보령설계" xfId="8358"/>
    <cellStyle name="_남양-팔탄(+0%)_합정하도급요청(토공)_검토_04-보령설계_04-보령설계 2" xfId="29711"/>
    <cellStyle name="_남양-팔탄(+0%)_합정하도급요청(토공)_검토_04-보령설계_04-보령설계_단가작업완료보고(첨부)-2006" xfId="8359"/>
    <cellStyle name="_남양-팔탄(+0%)_합정하도급요청(토공)_검토_04-보령설계_04-보령설계_단가작업완료보고(첨부)-2006 2" xfId="29712"/>
    <cellStyle name="_남양-팔탄(+0%)_합정하도급요청(토공)_검토_04-보령설계_단가작업완료보고(첨부)-2006" xfId="8360"/>
    <cellStyle name="_남양-팔탄(+0%)_합정하도급요청(토공)_검토_04-보령설계_단가작업완료보고(첨부)-2006 2" xfId="29713"/>
    <cellStyle name="_남양-팔탄(+0%)_합정하도급요청(토공)_검토_2004년설계(콘팻칭)" xfId="8361"/>
    <cellStyle name="_남양-팔탄(+0%)_합정하도급요청(토공)_검토_2004년수량(정산)" xfId="8362"/>
    <cellStyle name="_남양-팔탄(+0%)_합정하도급요청(토공)_검토_단가작업완료보고(첨부)-2006" xfId="8363"/>
    <cellStyle name="_남양-팔탄(+0%)_합정하도급요청(토공)_검토_단가작업완료보고(첨부)-2006 2" xfId="29714"/>
    <cellStyle name="_남양-팔탄(+0%)_합정하도급요청(토공)_검토_팻칭내역(진천)" xfId="8364"/>
    <cellStyle name="_남양-팔탄(+0%)_합정하도급요청(토공)_검토_팻칭내역(진천) 2" xfId="29715"/>
    <cellStyle name="_남양-팔탄(+0%)_합정하도급요청(토공)_검토_팻칭내역(진천)_2004년설계(콘팻칭)" xfId="8365"/>
    <cellStyle name="_남양-팔탄(+0%)_합정하도급요청(토공)_검토_팻칭내역(진천)_2004년수량(정산)" xfId="8366"/>
    <cellStyle name="_남양-팔탄(+0%)_합정하도급요청(토공)_검토_팻칭내역(진천)_단가작업완료보고(첨부)-2006" xfId="8367"/>
    <cellStyle name="_남양-팔탄(+0%)_합정하도급요청(토공)_검토_팻칭내역(진천)_단가작업완료보고(첨부)-2006 2" xfId="29716"/>
    <cellStyle name="_남양-팔탄(+0%)_합정하도급요청(토공)_단가작업완료보고(첨부)-2006" xfId="8368"/>
    <cellStyle name="_남양-팔탄(+0%)_합정하도급요청(토공)_단가작업완료보고(첨부)-2006 2" xfId="29717"/>
    <cellStyle name="_남양-팔탄(+0%)_합정하도급요청(토공)_요청" xfId="8369"/>
    <cellStyle name="_남양-팔탄(+0%)_합정하도급요청(토공)_요청 2" xfId="29718"/>
    <cellStyle name="_남양-팔탄(+0%)_합정하도급요청(토공)_요청_04-보령설계" xfId="8370"/>
    <cellStyle name="_남양-팔탄(+0%)_합정하도급요청(토공)_요청_04-보령설계 2" xfId="29719"/>
    <cellStyle name="_남양-팔탄(+0%)_합정하도급요청(토공)_요청_04-보령설계_04-보령설계" xfId="8371"/>
    <cellStyle name="_남양-팔탄(+0%)_합정하도급요청(토공)_요청_04-보령설계_04-보령설계 2" xfId="29720"/>
    <cellStyle name="_남양-팔탄(+0%)_합정하도급요청(토공)_요청_04-보령설계_04-보령설계_단가작업완료보고(첨부)-2006" xfId="8372"/>
    <cellStyle name="_남양-팔탄(+0%)_합정하도급요청(토공)_요청_04-보령설계_04-보령설계_단가작업완료보고(첨부)-2006 2" xfId="29721"/>
    <cellStyle name="_남양-팔탄(+0%)_합정하도급요청(토공)_요청_04-보령설계_단가작업완료보고(첨부)-2006" xfId="8373"/>
    <cellStyle name="_남양-팔탄(+0%)_합정하도급요청(토공)_요청_04-보령설계_단가작업완료보고(첨부)-2006 2" xfId="29722"/>
    <cellStyle name="_남양-팔탄(+0%)_합정하도급요청(토공)_요청_2004년설계(콘팻칭)" xfId="8374"/>
    <cellStyle name="_남양-팔탄(+0%)_합정하도급요청(토공)_요청_2004년수량(정산)" xfId="8375"/>
    <cellStyle name="_남양-팔탄(+0%)_합정하도급요청(토공)_요청_단가작업완료보고(첨부)-2006" xfId="8376"/>
    <cellStyle name="_남양-팔탄(+0%)_합정하도급요청(토공)_요청_단가작업완료보고(첨부)-2006 2" xfId="29723"/>
    <cellStyle name="_남양-팔탄(+0%)_합정하도급요청(토공)_요청_팻칭내역(진천)" xfId="8377"/>
    <cellStyle name="_남양-팔탄(+0%)_합정하도급요청(토공)_요청_팻칭내역(진천) 2" xfId="29724"/>
    <cellStyle name="_남양-팔탄(+0%)_합정하도급요청(토공)_요청_팻칭내역(진천)_2004년설계(콘팻칭)" xfId="8378"/>
    <cellStyle name="_남양-팔탄(+0%)_합정하도급요청(토공)_요청_팻칭내역(진천)_2004년수량(정산)" xfId="8379"/>
    <cellStyle name="_남양-팔탄(+0%)_합정하도급요청(토공)_요청_팻칭내역(진천)_단가작업완료보고(첨부)-2006" xfId="8380"/>
    <cellStyle name="_남양-팔탄(+0%)_합정하도급요청(토공)_요청_팻칭내역(진천)_단가작업완료보고(첨부)-2006 2" xfId="29725"/>
    <cellStyle name="_남양-팔탄(+0%)_합정하도급요청(토공)_진짜진짜하도급" xfId="8381"/>
    <cellStyle name="_남양-팔탄(+0%)_합정하도급요청(토공)_진짜진짜하도급 2" xfId="29726"/>
    <cellStyle name="_남양-팔탄(+0%)_합정하도급요청(토공)_진짜진짜하도급_04-보령설계" xfId="8382"/>
    <cellStyle name="_남양-팔탄(+0%)_합정하도급요청(토공)_진짜진짜하도급_04-보령설계 2" xfId="29727"/>
    <cellStyle name="_남양-팔탄(+0%)_합정하도급요청(토공)_진짜진짜하도급_04-보령설계_04-보령설계" xfId="8383"/>
    <cellStyle name="_남양-팔탄(+0%)_합정하도급요청(토공)_진짜진짜하도급_04-보령설계_04-보령설계 2" xfId="29728"/>
    <cellStyle name="_남양-팔탄(+0%)_합정하도급요청(토공)_진짜진짜하도급_04-보령설계_04-보령설계_단가작업완료보고(첨부)-2006" xfId="8384"/>
    <cellStyle name="_남양-팔탄(+0%)_합정하도급요청(토공)_진짜진짜하도급_04-보령설계_04-보령설계_단가작업완료보고(첨부)-2006 2" xfId="29729"/>
    <cellStyle name="_남양-팔탄(+0%)_합정하도급요청(토공)_진짜진짜하도급_04-보령설계_단가작업완료보고(첨부)-2006" xfId="8385"/>
    <cellStyle name="_남양-팔탄(+0%)_합정하도급요청(토공)_진짜진짜하도급_04-보령설계_단가작업완료보고(첨부)-2006 2" xfId="29730"/>
    <cellStyle name="_남양-팔탄(+0%)_합정하도급요청(토공)_진짜진짜하도급_2004년설계(콘팻칭)" xfId="8386"/>
    <cellStyle name="_남양-팔탄(+0%)_합정하도급요청(토공)_진짜진짜하도급_2004년수량(정산)" xfId="8387"/>
    <cellStyle name="_남양-팔탄(+0%)_합정하도급요청(토공)_진짜진짜하도급_단가작업완료보고(첨부)-2006" xfId="8388"/>
    <cellStyle name="_남양-팔탄(+0%)_합정하도급요청(토공)_진짜진짜하도급_단가작업완료보고(첨부)-2006 2" xfId="29731"/>
    <cellStyle name="_남양-팔탄(+0%)_합정하도급요청(토공)_진짜진짜하도급_팻칭내역(진천)" xfId="8389"/>
    <cellStyle name="_남양-팔탄(+0%)_합정하도급요청(토공)_진짜진짜하도급_팻칭내역(진천) 2" xfId="29732"/>
    <cellStyle name="_남양-팔탄(+0%)_합정하도급요청(토공)_진짜진짜하도급_팻칭내역(진천)_2004년설계(콘팻칭)" xfId="8390"/>
    <cellStyle name="_남양-팔탄(+0%)_합정하도급요청(토공)_진짜진짜하도급_팻칭내역(진천)_2004년수량(정산)" xfId="8391"/>
    <cellStyle name="_남양-팔탄(+0%)_합정하도급요청(토공)_진짜진짜하도급_팻칭내역(진천)_단가작업완료보고(첨부)-2006" xfId="8392"/>
    <cellStyle name="_남양-팔탄(+0%)_합정하도급요청(토공)_진짜진짜하도급_팻칭내역(진천)_단가작업완료보고(첨부)-2006 2" xfId="29733"/>
    <cellStyle name="_남양-팔탄(+0%)_합정하도급요청(토공)_팻칭내역(진천)" xfId="8393"/>
    <cellStyle name="_남양-팔탄(+0%)_합정하도급요청(토공)_팻칭내역(진천) 2" xfId="29734"/>
    <cellStyle name="_남양-팔탄(+0%)_합정하도급요청(토공)_팻칭내역(진천)_2004년설계(콘팻칭)" xfId="8394"/>
    <cellStyle name="_남양-팔탄(+0%)_합정하도급요청(토공)_팻칭내역(진천)_2004년수량(정산)" xfId="8395"/>
    <cellStyle name="_남양-팔탄(+0%)_합정하도급요청(토공)_팻칭내역(진천)_단가작업완료보고(첨부)-2006" xfId="8396"/>
    <cellStyle name="_남양-팔탄(+0%)_합정하도급요청(토공)_팻칭내역(진천)_단가작업완료보고(첨부)-2006 2" xfId="29735"/>
    <cellStyle name="_남양-팔탄(공무)" xfId="8397"/>
    <cellStyle name="_남양-팔탄(공무) 2" xfId="29736"/>
    <cellStyle name="_남양-팔탄(공무)_04-보령설계" xfId="8398"/>
    <cellStyle name="_남양-팔탄(공무)_04-보령설계 2" xfId="29737"/>
    <cellStyle name="_남양-팔탄(공무)_04-보령설계_04-보령설계" xfId="8399"/>
    <cellStyle name="_남양-팔탄(공무)_04-보령설계_04-보령설계 2" xfId="29738"/>
    <cellStyle name="_남양-팔탄(공무)_04-보령설계_04-보령설계_단가작업완료보고(첨부)-2006" xfId="8400"/>
    <cellStyle name="_남양-팔탄(공무)_04-보령설계_04-보령설계_단가작업완료보고(첨부)-2006 2" xfId="29739"/>
    <cellStyle name="_남양-팔탄(공무)_04-보령설계_단가작업완료보고(첨부)-2006" xfId="8401"/>
    <cellStyle name="_남양-팔탄(공무)_04-보령설계_단가작업완료보고(첨부)-2006 2" xfId="29740"/>
    <cellStyle name="_남양-팔탄(공무)_2004년설계(콘팻칭)" xfId="8402"/>
    <cellStyle name="_남양-팔탄(공무)_2004년수량(정산)" xfId="8403"/>
    <cellStyle name="_남양-팔탄(공무)_단가작업완료보고(첨부)-2006" xfId="8404"/>
    <cellStyle name="_남양-팔탄(공무)_단가작업완료보고(첨부)-2006 2" xfId="29741"/>
    <cellStyle name="_남양-팔탄(공무)_진짜하도급(토공)" xfId="8405"/>
    <cellStyle name="_남양-팔탄(공무)_진짜하도급(토공) 2" xfId="29742"/>
    <cellStyle name="_남양-팔탄(공무)_진짜하도급(토공)_04-보령설계" xfId="8406"/>
    <cellStyle name="_남양-팔탄(공무)_진짜하도급(토공)_04-보령설계 2" xfId="29743"/>
    <cellStyle name="_남양-팔탄(공무)_진짜하도급(토공)_04-보령설계_04-보령설계" xfId="8407"/>
    <cellStyle name="_남양-팔탄(공무)_진짜하도급(토공)_04-보령설계_04-보령설계 2" xfId="29744"/>
    <cellStyle name="_남양-팔탄(공무)_진짜하도급(토공)_04-보령설계_04-보령설계_단가작업완료보고(첨부)-2006" xfId="8408"/>
    <cellStyle name="_남양-팔탄(공무)_진짜하도급(토공)_04-보령설계_04-보령설계_단가작업완료보고(첨부)-2006 2" xfId="29745"/>
    <cellStyle name="_남양-팔탄(공무)_진짜하도급(토공)_04-보령설계_단가작업완료보고(첨부)-2006" xfId="8409"/>
    <cellStyle name="_남양-팔탄(공무)_진짜하도급(토공)_04-보령설계_단가작업완료보고(첨부)-2006 2" xfId="29746"/>
    <cellStyle name="_남양-팔탄(공무)_진짜하도급(토공)_2004년설계(콘팻칭)" xfId="8410"/>
    <cellStyle name="_남양-팔탄(공무)_진짜하도급(토공)_2004년수량(정산)" xfId="8411"/>
    <cellStyle name="_남양-팔탄(공무)_진짜하도급(토공)_검토" xfId="8412"/>
    <cellStyle name="_남양-팔탄(공무)_진짜하도급(토공)_검토 2" xfId="29747"/>
    <cellStyle name="_남양-팔탄(공무)_진짜하도급(토공)_검토_04-보령설계" xfId="8413"/>
    <cellStyle name="_남양-팔탄(공무)_진짜하도급(토공)_검토_04-보령설계 2" xfId="29748"/>
    <cellStyle name="_남양-팔탄(공무)_진짜하도급(토공)_검토_04-보령설계_04-보령설계_단가작업완료보고(첨부)-2006" xfId="8414"/>
    <cellStyle name="_남양-팔탄(공무)_진짜하도급(토공)_검토_04-보령설계_04-보령설계_단가작업완료보고(첨부)-2006 2" xfId="29749"/>
    <cellStyle name="_남양-팔탄(공무)_진짜하도급(토공)_검토_04-보령설계_단가작업완료보고(첨부)-2006" xfId="8415"/>
    <cellStyle name="_남양-팔탄(공무)_진짜하도급(토공)_검토_04-보령설계_단가작업완료보고(첨부)-2006 2" xfId="29750"/>
    <cellStyle name="_남양-팔탄(공무)_진짜하도급(토공)_검토_2004년설계(콘팻칭)" xfId="8416"/>
    <cellStyle name="_남양-팔탄(공무)_진짜하도급(토공)_검토_2004년수량(정산)" xfId="8417"/>
    <cellStyle name="_남양-팔탄(공무)_진짜하도급(토공)_검토_단가작업완료보고(첨부)-2006" xfId="8418"/>
    <cellStyle name="_남양-팔탄(공무)_진짜하도급(토공)_검토_단가작업완료보고(첨부)-2006 2" xfId="29751"/>
    <cellStyle name="_남양-팔탄(공무)_진짜하도급(토공)_검토_팻칭내역(진천)" xfId="8419"/>
    <cellStyle name="_남양-팔탄(공무)_진짜하도급(토공)_검토_팻칭내역(진천) 2" xfId="29752"/>
    <cellStyle name="_남양-팔탄(공무)_진짜하도급(토공)_검토_팻칭내역(진천)_2004년설계(콘팻칭)" xfId="8420"/>
    <cellStyle name="_남양-팔탄(공무)_진짜하도급(토공)_검토_팻칭내역(진천)_2004년수량(정산)" xfId="8421"/>
    <cellStyle name="_남양-팔탄(공무)_진짜하도급(토공)_검토_팻칭내역(진천)_단가작업완료보고(첨부)-2006" xfId="8422"/>
    <cellStyle name="_남양-팔탄(공무)_진짜하도급(토공)_검토_팻칭내역(진천)_단가작업완료보고(첨부)-2006 2" xfId="29753"/>
    <cellStyle name="_남양-팔탄(공무)_진짜하도급(토공)_단가작업완료보고(첨부)-2006" xfId="8423"/>
    <cellStyle name="_남양-팔탄(공무)_진짜하도급(토공)_단가작업완료보고(첨부)-2006 2" xfId="29754"/>
    <cellStyle name="_남양-팔탄(공무)_진짜하도급(토공)_요청" xfId="8424"/>
    <cellStyle name="_남양-팔탄(공무)_진짜하도급(토공)_요청 2" xfId="29755"/>
    <cellStyle name="_남양-팔탄(공무)_진짜하도급(토공)_요청_04-보령설계" xfId="8425"/>
    <cellStyle name="_남양-팔탄(공무)_진짜하도급(토공)_요청_04-보령설계 2" xfId="29756"/>
    <cellStyle name="_남양-팔탄(공무)_진짜하도급(토공)_요청_04-보령설계_04-보령설계" xfId="8426"/>
    <cellStyle name="_남양-팔탄(공무)_진짜하도급(토공)_요청_04-보령설계_04-보령설계 2" xfId="29757"/>
    <cellStyle name="_남양-팔탄(공무)_진짜하도급(토공)_요청_04-보령설계_04-보령설계_단가작업완료보고(첨부)-2006" xfId="8427"/>
    <cellStyle name="_남양-팔탄(공무)_진짜하도급(토공)_요청_04-보령설계_04-보령설계_단가작업완료보고(첨부)-2006 2" xfId="29758"/>
    <cellStyle name="_남양-팔탄(공무)_진짜하도급(토공)_요청_04-보령설계_단가작업완료보고(첨부)-2006" xfId="8428"/>
    <cellStyle name="_남양-팔탄(공무)_진짜하도급(토공)_요청_04-보령설계_단가작업완료보고(첨부)-2006 2" xfId="29759"/>
    <cellStyle name="_남양-팔탄(공무)_진짜하도급(토공)_요청_2004년설계(콘팻칭)" xfId="8429"/>
    <cellStyle name="_남양-팔탄(공무)_진짜하도급(토공)_요청_2004년수량(정산)" xfId="8430"/>
    <cellStyle name="_남양-팔탄(공무)_진짜하도급(토공)_요청_단가작업완료보고(첨부)-2006" xfId="8431"/>
    <cellStyle name="_남양-팔탄(공무)_진짜하도급(토공)_요청_단가작업완료보고(첨부)-2006 2" xfId="29760"/>
    <cellStyle name="_남양-팔탄(공무)_진짜하도급(토공)_요청_팻칭내역(진천)" xfId="8432"/>
    <cellStyle name="_남양-팔탄(공무)_진짜하도급(토공)_요청_팻칭내역(진천) 2" xfId="29761"/>
    <cellStyle name="_남양-팔탄(공무)_진짜하도급(토공)_요청_팻칭내역(진천)_2004년설계(콘팻칭)" xfId="8433"/>
    <cellStyle name="_남양-팔탄(공무)_진짜하도급(토공)_요청_팻칭내역(진천)_2004년수량(정산)" xfId="8434"/>
    <cellStyle name="_남양-팔탄(공무)_진짜하도급(토공)_요청_팻칭내역(진천)_단가작업완료보고(첨부)-2006" xfId="8435"/>
    <cellStyle name="_남양-팔탄(공무)_진짜하도급(토공)_요청_팻칭내역(진천)_단가작업완료보고(첨부)-2006 2" xfId="29762"/>
    <cellStyle name="_남양-팔탄(공무)_진짜하도급(토공)_진짜진짜하도급" xfId="8436"/>
    <cellStyle name="_남양-팔탄(공무)_진짜하도급(토공)_진짜진짜하도급 2" xfId="29763"/>
    <cellStyle name="_남양-팔탄(공무)_진짜하도급(토공)_진짜진짜하도급_04-보령설계" xfId="8437"/>
    <cellStyle name="_남양-팔탄(공무)_진짜하도급(토공)_진짜진짜하도급_04-보령설계 2" xfId="29764"/>
    <cellStyle name="_남양-팔탄(공무)_진짜하도급(토공)_진짜진짜하도급_04-보령설계_04-보령설계" xfId="8438"/>
    <cellStyle name="_남양-팔탄(공무)_진짜하도급(토공)_진짜진짜하도급_04-보령설계_04-보령설계 2" xfId="29765"/>
    <cellStyle name="_남양-팔탄(공무)_진짜하도급(토공)_진짜진짜하도급_04-보령설계_04-보령설계_단가작업완료보고(첨부)-2006" xfId="8439"/>
    <cellStyle name="_남양-팔탄(공무)_진짜하도급(토공)_진짜진짜하도급_04-보령설계_04-보령설계_단가작업완료보고(첨부)-2006 2" xfId="29766"/>
    <cellStyle name="_남양-팔탄(공무)_진짜하도급(토공)_진짜진짜하도급_04-보령설계_단가작업완료보고(첨부)-2006" xfId="8440"/>
    <cellStyle name="_남양-팔탄(공무)_진짜하도급(토공)_진짜진짜하도급_04-보령설계_단가작업완료보고(첨부)-2006 2" xfId="29767"/>
    <cellStyle name="_남양-팔탄(공무)_진짜하도급(토공)_진짜진짜하도급_2004년설계(콘팻칭)" xfId="8441"/>
    <cellStyle name="_남양-팔탄(공무)_진짜하도급(토공)_진짜진짜하도급_2004년수량(정산)" xfId="8442"/>
    <cellStyle name="_남양-팔탄(공무)_진짜하도급(토공)_진짜진짜하도급_단가작업완료보고(첨부)-2006" xfId="8443"/>
    <cellStyle name="_남양-팔탄(공무)_진짜하도급(토공)_진짜진짜하도급_단가작업완료보고(첨부)-2006 2" xfId="29768"/>
    <cellStyle name="_남양-팔탄(공무)_진짜하도급(토공)_진짜진짜하도급_팻칭내역(진천)" xfId="8444"/>
    <cellStyle name="_남양-팔탄(공무)_진짜하도급(토공)_진짜진짜하도급_팻칭내역(진천) 2" xfId="29769"/>
    <cellStyle name="_남양-팔탄(공무)_진짜하도급(토공)_진짜진짜하도급_팻칭내역(진천)_2004년설계(콘팻칭)" xfId="8445"/>
    <cellStyle name="_남양-팔탄(공무)_진짜하도급(토공)_진짜진짜하도급_팻칭내역(진천)_2004년수량(정산)" xfId="8446"/>
    <cellStyle name="_남양-팔탄(공무)_진짜하도급(토공)_진짜진짜하도급_팻칭내역(진천)_단가작업완료보고(첨부)-2006" xfId="8447"/>
    <cellStyle name="_남양-팔탄(공무)_진짜하도급(토공)_진짜진짜하도급_팻칭내역(진천)_단가작업완료보고(첨부)-2006 2" xfId="29770"/>
    <cellStyle name="_남양-팔탄(공무)_진짜하도급(토공)_팻칭내역(진천)" xfId="8448"/>
    <cellStyle name="_남양-팔탄(공무)_진짜하도급(토공)_팻칭내역(진천) 2" xfId="29771"/>
    <cellStyle name="_남양-팔탄(공무)_진짜하도급(토공)_팻칭내역(진천)_2004년설계(콘팻칭)" xfId="8449"/>
    <cellStyle name="_남양-팔탄(공무)_진짜하도급(토공)_팻칭내역(진천)_2004년수량(정산)" xfId="8450"/>
    <cellStyle name="_남양-팔탄(공무)_진짜하도급(토공)_팻칭내역(진천)_단가작업완료보고(첨부)-2006" xfId="8451"/>
    <cellStyle name="_남양-팔탄(공무)_진짜하도급(토공)_팻칭내역(진천)_단가작업완료보고(첨부)-2006 2" xfId="29772"/>
    <cellStyle name="_남양-팔탄(공무)_팻칭내역(진천)" xfId="8452"/>
    <cellStyle name="_남양-팔탄(공무)_팻칭내역(진천) 2" xfId="29773"/>
    <cellStyle name="_남양-팔탄(공무)_팻칭내역(진천)_2004년설계(콘팻칭)" xfId="8453"/>
    <cellStyle name="_남양-팔탄(공무)_팻칭내역(진천)_2004년수량(정산)" xfId="8454"/>
    <cellStyle name="_남양-팔탄(공무)_팻칭내역(진천)_단가작업완료보고(첨부)-2006" xfId="8455"/>
    <cellStyle name="_남양-팔탄(공무)_팻칭내역(진천)_단가작업완료보고(첨부)-2006 2" xfId="29774"/>
    <cellStyle name="_남양-팔탄(공무)_합정하도급요청(토공)" xfId="8456"/>
    <cellStyle name="_남양-팔탄(공무)_합정하도급요청(토공) 2" xfId="29775"/>
    <cellStyle name="_남양-팔탄(공무)_합정하도급요청(토공)_04-보령설계" xfId="8457"/>
    <cellStyle name="_남양-팔탄(공무)_합정하도급요청(토공)_04-보령설계 2" xfId="29776"/>
    <cellStyle name="_남양-팔탄(공무)_합정하도급요청(토공)_04-보령설계_04-보령설계" xfId="8458"/>
    <cellStyle name="_남양-팔탄(공무)_합정하도급요청(토공)_04-보령설계_04-보령설계 2" xfId="29777"/>
    <cellStyle name="_남양-팔탄(공무)_합정하도급요청(토공)_04-보령설계_04-보령설계_단가작업완료보고(첨부)-2006" xfId="8459"/>
    <cellStyle name="_남양-팔탄(공무)_합정하도급요청(토공)_04-보령설계_04-보령설계_단가작업완료보고(첨부)-2006 2" xfId="29778"/>
    <cellStyle name="_남양-팔탄(공무)_합정하도급요청(토공)_04-보령설계_단가작업완료보고(첨부)-2006" xfId="8460"/>
    <cellStyle name="_남양-팔탄(공무)_합정하도급요청(토공)_04-보령설계_단가작업완료보고(첨부)-2006 2" xfId="29779"/>
    <cellStyle name="_남양-팔탄(공무)_합정하도급요청(토공)_2004년설계(콘팻칭)" xfId="8461"/>
    <cellStyle name="_남양-팔탄(공무)_합정하도급요청(토공)_2004년수량(정산)" xfId="8462"/>
    <cellStyle name="_남양-팔탄(공무)_합정하도급요청(토공)_검토" xfId="8463"/>
    <cellStyle name="_남양-팔탄(공무)_합정하도급요청(토공)_검토 2" xfId="29780"/>
    <cellStyle name="_남양-팔탄(공무)_합정하도급요청(토공)_검토_04-보령설계" xfId="8464"/>
    <cellStyle name="_남양-팔탄(공무)_합정하도급요청(토공)_검토_04-보령설계 2" xfId="29781"/>
    <cellStyle name="_남양-팔탄(공무)_합정하도급요청(토공)_검토_04-보령설계_04-보령설계" xfId="8465"/>
    <cellStyle name="_남양-팔탄(공무)_합정하도급요청(토공)_검토_04-보령설계_04-보령설계 2" xfId="29782"/>
    <cellStyle name="_남양-팔탄(공무)_합정하도급요청(토공)_검토_04-보령설계_04-보령설계_단가작업완료보고(첨부)-2006" xfId="8466"/>
    <cellStyle name="_남양-팔탄(공무)_합정하도급요청(토공)_검토_04-보령설계_04-보령설계_단가작업완료보고(첨부)-2006 2" xfId="29783"/>
    <cellStyle name="_남양-팔탄(공무)_합정하도급요청(토공)_검토_04-보령설계_단가작업완료보고(첨부)-2006" xfId="8467"/>
    <cellStyle name="_남양-팔탄(공무)_합정하도급요청(토공)_검토_04-보령설계_단가작업완료보고(첨부)-2006 2" xfId="29784"/>
    <cellStyle name="_남양-팔탄(공무)_합정하도급요청(토공)_검토_2004년설계(콘팻칭)" xfId="8468"/>
    <cellStyle name="_남양-팔탄(공무)_합정하도급요청(토공)_검토_2004년수량(정산)" xfId="8469"/>
    <cellStyle name="_남양-팔탄(공무)_합정하도급요청(토공)_검토_단가작업완료보고(첨부)-2006" xfId="8470"/>
    <cellStyle name="_남양-팔탄(공무)_합정하도급요청(토공)_검토_단가작업완료보고(첨부)-2006 2" xfId="29785"/>
    <cellStyle name="_남양-팔탄(공무)_합정하도급요청(토공)_검토_팻칭내역(진천)" xfId="8471"/>
    <cellStyle name="_남양-팔탄(공무)_합정하도급요청(토공)_검토_팻칭내역(진천) 2" xfId="29786"/>
    <cellStyle name="_남양-팔탄(공무)_합정하도급요청(토공)_검토_팻칭내역(진천)_2004년설계(콘팻칭)" xfId="8472"/>
    <cellStyle name="_남양-팔탄(공무)_합정하도급요청(토공)_검토_팻칭내역(진천)_2004년수량(정산)" xfId="8473"/>
    <cellStyle name="_남양-팔탄(공무)_합정하도급요청(토공)_검토_팻칭내역(진천)_단가작업완료보고(첨부)-2006" xfId="8474"/>
    <cellStyle name="_남양-팔탄(공무)_합정하도급요청(토공)_검토_팻칭내역(진천)_단가작업완료보고(첨부)-2006 2" xfId="29787"/>
    <cellStyle name="_남양-팔탄(공무)_합정하도급요청(토공)_단가작업완료보고(첨부)-2006" xfId="8475"/>
    <cellStyle name="_남양-팔탄(공무)_합정하도급요청(토공)_단가작업완료보고(첨부)-2006 2" xfId="29788"/>
    <cellStyle name="_남양-팔탄(공무)_합정하도급요청(토공)_요청" xfId="8476"/>
    <cellStyle name="_남양-팔탄(공무)_합정하도급요청(토공)_요청 2" xfId="29789"/>
    <cellStyle name="_남양-팔탄(공무)_합정하도급요청(토공)_요청_04-보령설계" xfId="8477"/>
    <cellStyle name="_남양-팔탄(공무)_합정하도급요청(토공)_요청_04-보령설계 2" xfId="29790"/>
    <cellStyle name="_남양-팔탄(공무)_합정하도급요청(토공)_요청_04-보령설계_04-보령설계" xfId="8478"/>
    <cellStyle name="_남양-팔탄(공무)_합정하도급요청(토공)_요청_04-보령설계_04-보령설계 2" xfId="29791"/>
    <cellStyle name="_남양-팔탄(공무)_합정하도급요청(토공)_요청_04-보령설계_04-보령설계_단가작업완료보고(첨부)-2006" xfId="8479"/>
    <cellStyle name="_남양-팔탄(공무)_합정하도급요청(토공)_요청_04-보령설계_04-보령설계_단가작업완료보고(첨부)-2006 2" xfId="29792"/>
    <cellStyle name="_남양-팔탄(공무)_합정하도급요청(토공)_요청_04-보령설계_단가작업완료보고(첨부)-2006" xfId="8480"/>
    <cellStyle name="_남양-팔탄(공무)_합정하도급요청(토공)_요청_04-보령설계_단가작업완료보고(첨부)-2006 2" xfId="29793"/>
    <cellStyle name="_남양-팔탄(공무)_합정하도급요청(토공)_요청_2004년설계(콘팻칭)" xfId="8481"/>
    <cellStyle name="_남양-팔탄(공무)_합정하도급요청(토공)_요청_2004년수량(정산)" xfId="8482"/>
    <cellStyle name="_남양-팔탄(공무)_합정하도급요청(토공)_요청_단가작업완료보고(첨부)-2006" xfId="8483"/>
    <cellStyle name="_남양-팔탄(공무)_합정하도급요청(토공)_요청_단가작업완료보고(첨부)-2006 2" xfId="29794"/>
    <cellStyle name="_남양-팔탄(공무)_합정하도급요청(토공)_요청_팻칭내역(진천)" xfId="8484"/>
    <cellStyle name="_남양-팔탄(공무)_합정하도급요청(토공)_요청_팻칭내역(진천) 2" xfId="29795"/>
    <cellStyle name="_남양-팔탄(공무)_합정하도급요청(토공)_요청_팻칭내역(진천)_2004년설계(콘팻칭)" xfId="8485"/>
    <cellStyle name="_남양-팔탄(공무)_합정하도급요청(토공)_요청_팻칭내역(진천)_2004년수량(정산)" xfId="8486"/>
    <cellStyle name="_남양-팔탄(공무)_합정하도급요청(토공)_요청_팻칭내역(진천)_단가작업완료보고(첨부)-2006" xfId="8487"/>
    <cellStyle name="_남양-팔탄(공무)_합정하도급요청(토공)_요청_팻칭내역(진천)_단가작업완료보고(첨부)-2006 2" xfId="29796"/>
    <cellStyle name="_남양-팔탄(공무)_합정하도급요청(토공)_진짜진짜하도급" xfId="8488"/>
    <cellStyle name="_남양-팔탄(공무)_합정하도급요청(토공)_진짜진짜하도급 2" xfId="29797"/>
    <cellStyle name="_남양-팔탄(공무)_합정하도급요청(토공)_진짜진짜하도급_04-보령설계" xfId="8489"/>
    <cellStyle name="_남양-팔탄(공무)_합정하도급요청(토공)_진짜진짜하도급_04-보령설계 2" xfId="29798"/>
    <cellStyle name="_남양-팔탄(공무)_합정하도급요청(토공)_진짜진짜하도급_04-보령설계_04-보령설계" xfId="8490"/>
    <cellStyle name="_남양-팔탄(공무)_합정하도급요청(토공)_진짜진짜하도급_04-보령설계_04-보령설계 2" xfId="29799"/>
    <cellStyle name="_남양-팔탄(공무)_합정하도급요청(토공)_진짜진짜하도급_04-보령설계_04-보령설계_단가작업완료보고(첨부)-2006" xfId="8491"/>
    <cellStyle name="_남양-팔탄(공무)_합정하도급요청(토공)_진짜진짜하도급_04-보령설계_04-보령설계_단가작업완료보고(첨부)-2006 2" xfId="29800"/>
    <cellStyle name="_남양-팔탄(공무)_합정하도급요청(토공)_진짜진짜하도급_04-보령설계_단가작업완료보고(첨부)-2006" xfId="8492"/>
    <cellStyle name="_남양-팔탄(공무)_합정하도급요청(토공)_진짜진짜하도급_04-보령설계_단가작업완료보고(첨부)-2006 2" xfId="29801"/>
    <cellStyle name="_남양-팔탄(공무)_합정하도급요청(토공)_진짜진짜하도급_2004년설계(콘팻칭)" xfId="8493"/>
    <cellStyle name="_남양-팔탄(공무)_합정하도급요청(토공)_진짜진짜하도급_2004년수량(정산)" xfId="8494"/>
    <cellStyle name="_남양-팔탄(공무)_합정하도급요청(토공)_진짜진짜하도급_단가작업완료보고(첨부)-2006" xfId="8495"/>
    <cellStyle name="_남양-팔탄(공무)_합정하도급요청(토공)_진짜진짜하도급_단가작업완료보고(첨부)-2006 2" xfId="29802"/>
    <cellStyle name="_남양-팔탄(공무)_합정하도급요청(토공)_진짜진짜하도급_팻칭내역(진천)" xfId="8496"/>
    <cellStyle name="_남양-팔탄(공무)_합정하도급요청(토공)_진짜진짜하도급_팻칭내역(진천) 2" xfId="29803"/>
    <cellStyle name="_남양-팔탄(공무)_합정하도급요청(토공)_진짜진짜하도급_팻칭내역(진천)_2004년설계(콘팻칭)" xfId="8497"/>
    <cellStyle name="_남양-팔탄(공무)_합정하도급요청(토공)_진짜진짜하도급_팻칭내역(진천)_2004년수량(정산)" xfId="8498"/>
    <cellStyle name="_남양-팔탄(공무)_합정하도급요청(토공)_진짜진짜하도급_팻칭내역(진천)_단가작업완료보고(첨부)-2006" xfId="8499"/>
    <cellStyle name="_남양-팔탄(공무)_합정하도급요청(토공)_진짜진짜하도급_팻칭내역(진천)_단가작업완료보고(첨부)-2006 2" xfId="29804"/>
    <cellStyle name="_남양-팔탄(공무)_합정하도급요청(토공)_팻칭내역(진천)" xfId="8500"/>
    <cellStyle name="_남양-팔탄(공무)_합정하도급요청(토공)_팻칭내역(진천) 2" xfId="29805"/>
    <cellStyle name="_남양-팔탄(공무)_합정하도급요청(토공)_팻칭내역(진천)_2004년설계(콘팻칭)" xfId="8501"/>
    <cellStyle name="_남양-팔탄(공무)_합정하도급요청(토공)_팻칭내역(진천)_2004년수량(정산)" xfId="8502"/>
    <cellStyle name="_남양-팔탄(공무)_합정하도급요청(토공)_팻칭내역(진천)_단가작업완료보고(첨부)-2006" xfId="8503"/>
    <cellStyle name="_남양-팔탄(공무)_합정하도급요청(토공)_팻칭내역(진천)_단가작업완료보고(첨부)-2006 2" xfId="29806"/>
    <cellStyle name="_내성천교-수량산출서" xfId="8504"/>
    <cellStyle name="_내성천교-수량산출서(수정)" xfId="8505"/>
    <cellStyle name="_내역(2_개방형)" xfId="8506"/>
    <cellStyle name="_내역(2_개방형) 2" xfId="29807"/>
    <cellStyle name="_내역(2_개방형)_신정호-제작납품(설치포함)" xfId="8507"/>
    <cellStyle name="_내역(2_개방형)_신정호-제작납품(설치포함) 2" xfId="29808"/>
    <cellStyle name="_내역(2_개방형)_신정호-제작납품(설치포함)_신천육교 경관조형물 설계서" xfId="8508"/>
    <cellStyle name="_내역(2_개방형)_신정호-제작납품(설치포함)_신천육교 경관조형물 설계서 2" xfId="29809"/>
    <cellStyle name="_내역(5_개방형변형)" xfId="8509"/>
    <cellStyle name="_내역(5_개방형변형) 2" xfId="29810"/>
    <cellStyle name="_내역(5_개방형변형)_신정호-제작납품(설치포함)" xfId="8510"/>
    <cellStyle name="_내역(5_개방형변형)_신정호-제작납품(설치포함) 2" xfId="29811"/>
    <cellStyle name="_내역(5_개방형변형)_신정호-제작납품(설치포함)_신천육교 경관조형물 설계서" xfId="8511"/>
    <cellStyle name="_내역(5_개방형변형)_신정호-제작납품(설치포함)_신천육교 경관조형물 설계서 2" xfId="29812"/>
    <cellStyle name="_내역(최종수정)" xfId="8512"/>
    <cellStyle name="_내역(최종수정)_거모4교" xfId="8513"/>
    <cellStyle name="_내역(최종수정)_거모4교_내성천교-수량산출서" xfId="8514"/>
    <cellStyle name="_내역(최종수정)_거모4교_석수IC교수량산출서" xfId="8515"/>
    <cellStyle name="_내역(최종수정)_거모4교_석수IC교수량산출서(기둥보강)" xfId="8516"/>
    <cellStyle name="_내역(최종수정)_내성천교-수량산출서" xfId="8517"/>
    <cellStyle name="_내역(최종수정)_내역4" xfId="8518"/>
    <cellStyle name="_내역(최종수정)_내역4_내성천교-수량산출서" xfId="8519"/>
    <cellStyle name="_내역(최종수정)_내역4_석수IC교수량산출서" xfId="8520"/>
    <cellStyle name="_내역(최종수정)_내역4_석수IC교수량산출서(기둥보강)" xfId="8521"/>
    <cellStyle name="_내역(최종수정)_동명교" xfId="8522"/>
    <cellStyle name="_내역(최종수정)_동명교_내성천교-수량산출서" xfId="8523"/>
    <cellStyle name="_내역(최종수정)_동명교_석수IC교수량산출서" xfId="8524"/>
    <cellStyle name="_내역(최종수정)_동명교_석수IC교수량산출서(기둥보강)" xfId="8525"/>
    <cellStyle name="_내역(최종수정)_밀주교내역2" xfId="8526"/>
    <cellStyle name="_내역(최종수정)_밀주교내역2_내성천교-수량산출서" xfId="8527"/>
    <cellStyle name="_내역(최종수정)_밀주교내역2_석수IC교수량산출서" xfId="8528"/>
    <cellStyle name="_내역(최종수정)_밀주교내역2_석수IC교수량산출서(기둥보강)" xfId="8529"/>
    <cellStyle name="_내역(최종수정)_석수IC교수량산출서" xfId="8530"/>
    <cellStyle name="_내역(최종수정)_석수IC교수량산출서(기둥보강)" xfId="8531"/>
    <cellStyle name="_내역(최종수정)_소하교" xfId="8532"/>
    <cellStyle name="_내역(최종수정)_소하교_내성천교-수량산출서" xfId="8533"/>
    <cellStyle name="_내역(최종수정)_소하교_석수IC교수량산출서" xfId="8534"/>
    <cellStyle name="_내역(최종수정)_소하교_석수IC교수량산출서(기둥보강)" xfId="8535"/>
    <cellStyle name="_내역(최종수정)_소하교수량내역" xfId="8536"/>
    <cellStyle name="_내역(최종수정)_소하교수량내역_내성천교-수량산출서" xfId="8537"/>
    <cellStyle name="_내역(최종수정)_소하교수량내역_석수IC교수량산출서" xfId="8538"/>
    <cellStyle name="_내역(최종수정)_소하교수량내역_석수IC교수량산출서(기둥보강)" xfId="8539"/>
    <cellStyle name="_내역(최종수정)_진안교내역2" xfId="8540"/>
    <cellStyle name="_내역(최종수정)_진안교내역2_내성천교-수량산출서" xfId="8541"/>
    <cellStyle name="_내역(최종수정)_진안교내역2_석수IC교수량산출서" xfId="8542"/>
    <cellStyle name="_내역(최종수정)_진안교내역2_석수IC교수량산출서(기둥보강)" xfId="8543"/>
    <cellStyle name="_내역(최종수정)_진안교내역3" xfId="8544"/>
    <cellStyle name="_내역(최종수정)_진안교내역3_내성천교-수량산출서" xfId="8545"/>
    <cellStyle name="_내역(최종수정)_진안교내역3_석수IC교수량산출서" xfId="8546"/>
    <cellStyle name="_내역(최종수정)_진안교내역3_석수IC교수량산출서(기둥보강)" xfId="8547"/>
    <cellStyle name="_내역(최종수정)_진위교(수정)" xfId="8548"/>
    <cellStyle name="_내역(최종수정)_진위교(수정)_내성천교-수량산출서" xfId="8549"/>
    <cellStyle name="_내역(최종수정)_진위교(수정)_석수IC교수량산출서" xfId="8550"/>
    <cellStyle name="_내역(최종수정)_진위교(수정)_석수IC교수량산출서(기둥보강)" xfId="8551"/>
    <cellStyle name="_내역(최종수정)_진위교내역3" xfId="8552"/>
    <cellStyle name="_내역(최종수정)_진위교내역3_내성천교-수량산출서" xfId="8553"/>
    <cellStyle name="_내역(최종수정)_진위교내역3_석수IC교수량산출서" xfId="8554"/>
    <cellStyle name="_내역(최종수정)_진위교내역3_석수IC교수량산출서(기둥보강)" xfId="8555"/>
    <cellStyle name="_내역서" xfId="77"/>
    <cellStyle name="_내역서 0216-강판 있는것" xfId="8556"/>
    <cellStyle name="_내역서 0217" xfId="8557"/>
    <cellStyle name="_내역서 2" xfId="29813"/>
    <cellStyle name="_내역서(0823)" xfId="23160"/>
    <cellStyle name="_내역서(숭실대)" xfId="23161"/>
    <cellStyle name="_내역서1" xfId="23162"/>
    <cellStyle name="_내역서2" xfId="23163"/>
    <cellStyle name="_내역서4(1)(1).5" xfId="8558"/>
    <cellStyle name="_내진내역및수량산출(05.12.1터파기외)" xfId="8559"/>
    <cellStyle name="_내진내역및수량산출(05.12.1터파기외)_거모4교" xfId="8560"/>
    <cellStyle name="_내진내역및수량산출(05.12.1터파기외)_거모4교_내성천교-수량산출서" xfId="8561"/>
    <cellStyle name="_내진내역및수량산출(05.12.1터파기외)_거모4교_석수IC교수량산출서" xfId="8562"/>
    <cellStyle name="_내진내역및수량산출(05.12.1터파기외)_거모4교_석수IC교수량산출서(기둥보강)" xfId="8563"/>
    <cellStyle name="_내진내역및수량산출(05.12.1터파기외)_내성천교-수량산출서" xfId="8564"/>
    <cellStyle name="_내진내역및수량산출(05.12.1터파기외)_내역4" xfId="8565"/>
    <cellStyle name="_내진내역및수량산출(05.12.1터파기외)_내역4_내성천교-수량산출서" xfId="8566"/>
    <cellStyle name="_내진내역및수량산출(05.12.1터파기외)_내역4_석수IC교수량산출서" xfId="8567"/>
    <cellStyle name="_내진내역및수량산출(05.12.1터파기외)_내역4_석수IC교수량산출서(기둥보강)" xfId="8568"/>
    <cellStyle name="_내진내역및수량산출(05.12.1터파기외)_동명교" xfId="8569"/>
    <cellStyle name="_내진내역및수량산출(05.12.1터파기외)_동명교_내성천교-수량산출서" xfId="8570"/>
    <cellStyle name="_내진내역및수량산출(05.12.1터파기외)_동명교_석수IC교수량산출서" xfId="8571"/>
    <cellStyle name="_내진내역및수량산출(05.12.1터파기외)_동명교_석수IC교수량산출서(기둥보강)" xfId="8572"/>
    <cellStyle name="_내진내역및수량산출(05.12.1터파기외)_밀주교내역2" xfId="8573"/>
    <cellStyle name="_내진내역및수량산출(05.12.1터파기외)_밀주교내역2_내성천교-수량산출서" xfId="8574"/>
    <cellStyle name="_내진내역및수량산출(05.12.1터파기외)_밀주교내역2_석수IC교수량산출서" xfId="8575"/>
    <cellStyle name="_내진내역및수량산출(05.12.1터파기외)_밀주교내역2_석수IC교수량산출서(기둥보강)" xfId="8576"/>
    <cellStyle name="_내진내역및수량산출(05.12.1터파기외)_석수IC교수량산출서" xfId="8577"/>
    <cellStyle name="_내진내역및수량산출(05.12.1터파기외)_석수IC교수량산출서(기둥보강)" xfId="8578"/>
    <cellStyle name="_내진내역및수량산출(05.12.1터파기외)_소하교" xfId="8579"/>
    <cellStyle name="_내진내역및수량산출(05.12.1터파기외)_소하교_내성천교-수량산출서" xfId="8580"/>
    <cellStyle name="_내진내역및수량산출(05.12.1터파기외)_소하교_석수IC교수량산출서" xfId="8581"/>
    <cellStyle name="_내진내역및수량산출(05.12.1터파기외)_소하교_석수IC교수량산출서(기둥보강)" xfId="8582"/>
    <cellStyle name="_내진내역및수량산출(05.12.1터파기외)_소하교수량내역" xfId="8583"/>
    <cellStyle name="_내진내역및수량산출(05.12.1터파기외)_소하교수량내역_내성천교-수량산출서" xfId="8584"/>
    <cellStyle name="_내진내역및수량산출(05.12.1터파기외)_소하교수량내역_석수IC교수량산출서" xfId="8585"/>
    <cellStyle name="_내진내역및수량산출(05.12.1터파기외)_소하교수량내역_석수IC교수량산출서(기둥보강)" xfId="8586"/>
    <cellStyle name="_내진내역및수량산출(05.12.1터파기외)_진안교내역3" xfId="8587"/>
    <cellStyle name="_내진내역및수량산출(05.12.1터파기외)_진안교내역3_내성천교-수량산출서" xfId="8588"/>
    <cellStyle name="_내진내역및수량산출(05.12.1터파기외)_진안교내역3_석수IC교수량산출서" xfId="8589"/>
    <cellStyle name="_내진내역및수량산출(05.12.1터파기외)_진안교내역3_석수IC교수량산출서(기둥보강)" xfId="8590"/>
    <cellStyle name="_내진내역및수량산출(05.12.1터파기외)_진위교(수정)" xfId="8591"/>
    <cellStyle name="_내진내역및수량산출(05.12.1터파기외)_진위교(수정)_내성천교-수량산출서" xfId="8592"/>
    <cellStyle name="_내진내역및수량산출(05.12.1터파기외)_진위교(수정)_석수IC교수량산출서" xfId="8593"/>
    <cellStyle name="_내진내역및수량산출(05.12.1터파기외)_진위교(수정)_석수IC교수량산출서(기둥보강)" xfId="8594"/>
    <cellStyle name="_내진내역및수량산출(05.12.1터파기외)_진위교내역3" xfId="8595"/>
    <cellStyle name="_내진내역및수량산출(05.12.1터파기외)_진위교내역3_내성천교-수량산출서" xfId="8596"/>
    <cellStyle name="_내진내역및수량산출(05.12.1터파기외)_진위교내역3_석수IC교수량산출서" xfId="8597"/>
    <cellStyle name="_내진내역및수량산출(05.12.1터파기외)_진위교내역3_석수IC교수량산출서(기둥보강)" xfId="8598"/>
    <cellStyle name="_내진성능평가 계산서(v2)" xfId="8599"/>
    <cellStyle name="_내진성능평가 계산서(v2)_상리교내진성능평가2-내진해석" xfId="8600"/>
    <cellStyle name="_내진성능평가 계산서(v2)_상리교내진성능평가2-내진해석_Book1" xfId="8601"/>
    <cellStyle name="_내진성능평가 계산서(v2)_상리교내진성능평가5" xfId="8602"/>
    <cellStyle name="_내진성능평가 계산서(v2)_상리교내진성능평가5_상리교내진성능평가3~5상세평가및정밀평가" xfId="8603"/>
    <cellStyle name="_내진성능평가 계산서(v2)_상리교내진성능평가5_상리교내진성능평가4~6-상세평가및정밀평가" xfId="8604"/>
    <cellStyle name="_내진성능평가 계산서(v2)_상리교내진성능평가6" xfId="8605"/>
    <cellStyle name="_내진성능평가 계산서(v2)_상리교내진성능평가6_상리교내진성능평가3~5상세평가및정밀평가" xfId="8606"/>
    <cellStyle name="_내진성능평가 계산서(v2)_상리교내진성능평가6_상리교내진성능평가4~6-상세평가및정밀평가" xfId="8607"/>
    <cellStyle name="_내진성능평가 계산서(수정)" xfId="8608"/>
    <cellStyle name="_내진성능평가 계산서(수정)_상리교내진성능평가2-내진해석" xfId="8609"/>
    <cellStyle name="_내진성능평가 계산서(수정)_상리교내진성능평가2-내진해석_Book1" xfId="8610"/>
    <cellStyle name="_내진성능평가 계산서(수정)_상리교내진성능평가5" xfId="8611"/>
    <cellStyle name="_내진성능평가 계산서(수정)_상리교내진성능평가5_상리교내진성능평가3~5상세평가및정밀평가" xfId="8612"/>
    <cellStyle name="_내진성능평가 계산서(수정)_상리교내진성능평가5_상리교내진성능평가4~6-상세평가및정밀평가" xfId="8613"/>
    <cellStyle name="_내진성능평가 계산서(수정)_상리교내진성능평가6" xfId="8614"/>
    <cellStyle name="_내진성능평가 계산서(수정)_상리교내진성능평가6_상리교내진성능평가3~5상세평가및정밀평가" xfId="8615"/>
    <cellStyle name="_내진성능평가 계산서(수정)_상리교내진성능평가6_상리교내진성능평가4~6-상세평가및정밀평가" xfId="8616"/>
    <cellStyle name="_노반 수량" xfId="8617"/>
    <cellStyle name="_노은근린공원체육시설" xfId="78"/>
    <cellStyle name="_노천1지구1공구" xfId="8618"/>
    <cellStyle name="_노천1지구1공구 2" xfId="29814"/>
    <cellStyle name="_노천1지구2공구" xfId="8619"/>
    <cellStyle name="_노천1지구2공구 2" xfId="29815"/>
    <cellStyle name="_노천1지구2공구_02.2-4.배수공" xfId="8620"/>
    <cellStyle name="_노천1지구2공구_02.2-4.배수공 2" xfId="29816"/>
    <cellStyle name="_노천1지구2공구_02.3-6.배수공" xfId="8621"/>
    <cellStyle name="_노천1지구2공구_02.3-6.배수공 2" xfId="29817"/>
    <cellStyle name="_노천1지구2공구_02.3-G.배수공" xfId="8622"/>
    <cellStyle name="_노천1지구2공구_02.3-G.배수공 2" xfId="29818"/>
    <cellStyle name="_노천1지구2공구_사본 - 하마2교-수량" xfId="8623"/>
    <cellStyle name="_노천1지구2공구_사본 - 하마2교-수량 2" xfId="29819"/>
    <cellStyle name="_노천1지구2공구_하마1교-수량" xfId="8624"/>
    <cellStyle name="_노천1지구2공구_하마1교-수량 2" xfId="29820"/>
    <cellStyle name="_노천1지구2공구_하마2교-수량" xfId="8625"/>
    <cellStyle name="_노천1지구2공구_하마2교-수량 2" xfId="29821"/>
    <cellStyle name="_노천1지구2공구_하마읍3교대" xfId="8626"/>
    <cellStyle name="_노천1지구2공구_하마읍3교대 2" xfId="29822"/>
    <cellStyle name="_노천1지구2공구_하마읍3교토공" xfId="8627"/>
    <cellStyle name="_노천1지구2공구_하마읍3교토공 2" xfId="29823"/>
    <cellStyle name="_노천3지구3공구" xfId="8628"/>
    <cellStyle name="_노천3지구3공구 2" xfId="29824"/>
    <cellStyle name="_능말폐기물내역(2단계-총괄)" xfId="79"/>
    <cellStyle name="_다람쥐토적표" xfId="80"/>
    <cellStyle name="_단가산출서" xfId="23164"/>
    <cellStyle name="_단가산출-흄관운반비" xfId="8629"/>
    <cellStyle name="_단가산출-흄관운반비 2" xfId="29825"/>
    <cellStyle name="_단위수량집계(최종)" xfId="8630"/>
    <cellStyle name="_단위수량집계(최종) 2" xfId="29826"/>
    <cellStyle name="_달산대학用" xfId="8631"/>
    <cellStyle name="_달산대학用 2" xfId="29827"/>
    <cellStyle name="_달천초교-착공" xfId="8632"/>
    <cellStyle name="_당동(청강)" xfId="8633"/>
    <cellStyle name="_당사견적" xfId="8634"/>
    <cellStyle name="_당사견적 2" xfId="29828"/>
    <cellStyle name="_당평변경" xfId="8635"/>
    <cellStyle name="_대곡천교계산서(광양방향)" xfId="8636"/>
    <cellStyle name="_대곡천교계산서(광양방향)_상리교내진성능평가1-개요" xfId="8637"/>
    <cellStyle name="_대곡천교계산서(광양방향)_상리교내진성능평가1-개요_Book1" xfId="8638"/>
    <cellStyle name="_대곡천교계산서(광양방향)_상리교내진성능평가2-내진해석" xfId="8639"/>
    <cellStyle name="_대곡천교계산서(광양방향)_상리교내진성능평가2-내진해석_Book1" xfId="8640"/>
    <cellStyle name="_대곡천교계산서(광양방향)_상리교내진성능평가5" xfId="8641"/>
    <cellStyle name="_대곡천교계산서(광양방향)_상리교내진성능평가5_상리교내진성능평가3~5상세평가및정밀평가" xfId="8642"/>
    <cellStyle name="_대곡천교계산서(광양방향)_상리교내진성능평가5_상리교내진성능평가4~6-상세평가및정밀평가" xfId="8643"/>
    <cellStyle name="_대곡천교계산서(광양방향)_상리교내진성능평가6" xfId="8644"/>
    <cellStyle name="_대곡천교계산서(광양방향)_상리교내진성능평가6_상리교내진성능평가3~5상세평가및정밀평가" xfId="8645"/>
    <cellStyle name="_대곡천교계산서(광양방향)_상리교내진성능평가6_상리교내진성능평가4~6-상세평가및정밀평가" xfId="8646"/>
    <cellStyle name="_대구논공초" xfId="8647"/>
    <cellStyle name="_대구논공초_1-1공구(13313)" xfId="8648"/>
    <cellStyle name="_대구논공초_1-2공구" xfId="8649"/>
    <cellStyle name="_대구논공초_1-2공구(14229)" xfId="8650"/>
    <cellStyle name="_대구논공초_1-3공구" xfId="8651"/>
    <cellStyle name="_대구논공초_1-3공구(14157)" xfId="8652"/>
    <cellStyle name="_대구논공초_1-3공구11" xfId="8653"/>
    <cellStyle name="_대구논공초_2-1공구(동양)" xfId="8654"/>
    <cellStyle name="_대국교일반수량" xfId="8655"/>
    <cellStyle name="_대국교일반수량 2" xfId="29829"/>
    <cellStyle name="_대원공원설계서" xfId="81"/>
    <cellStyle name="_대원공원설계서_4.시설물수량산출" xfId="82"/>
    <cellStyle name="_대원공원설계서_re수량산출1111" xfId="83"/>
    <cellStyle name="_대원공원설계서_re수량산출1111_2차 수량산출 1 " xfId="84"/>
    <cellStyle name="_대원공원설계서_re수량산출1111_2차 시설물수량산출" xfId="85"/>
    <cellStyle name="_대원공원설계서_re수량산출1111_re수량산출11111" xfId="86"/>
    <cellStyle name="_대원공원설계서_re수량산출1111_re수량산출111111" xfId="87"/>
    <cellStyle name="_대원공원설계서_re수량산출1111_무게산출" xfId="88"/>
    <cellStyle name="_대원공원설계서_re수량산출1111_수량산출" xfId="89"/>
    <cellStyle name="_대원공원설계서_re수량산출1111_수량산출(최종)" xfId="90"/>
    <cellStyle name="_대원공원설계서_내역서-최종0223" xfId="91"/>
    <cellStyle name="_대원공원설계서_내역서-최종0223_4.시설물수량산출" xfId="92"/>
    <cellStyle name="_대원공원설계서_내역서-최종0223_re수량산출1111" xfId="93"/>
    <cellStyle name="_대원공원설계서_내역서-최종0223_re수량산출1111_2차 수량산출 1 " xfId="94"/>
    <cellStyle name="_대원공원설계서_내역서-최종0223_re수량산출1111_2차 시설물수량산출" xfId="95"/>
    <cellStyle name="_대원공원설계서_내역서-최종0223_re수량산출1111_re수량산출11111" xfId="96"/>
    <cellStyle name="_대원공원설계서_내역서-최종0223_re수량산출1111_re수량산출111111" xfId="97"/>
    <cellStyle name="_대원공원설계서_내역서-최종0223_re수량산출1111_무게산출" xfId="98"/>
    <cellStyle name="_대원공원설계서_내역서-최종0223_re수량산출1111_수량산출" xfId="99"/>
    <cellStyle name="_대원공원설계서_내역서-최종0223_re수량산출1111_수량산출(최종)" xfId="100"/>
    <cellStyle name="_대원공원설계서_율동자연공원내 화장실 보수 및 도색공사" xfId="101"/>
    <cellStyle name="_대원공원설계서_율동자연공원내 화장실 보수 및 도색공사_4.시설물수량산출" xfId="102"/>
    <cellStyle name="_대원공원설계서_율동자연공원내 화장실 보수 및 도색공사_re수량산출1111" xfId="103"/>
    <cellStyle name="_대원공원설계서_율동자연공원내 화장실 보수 및 도색공사_re수량산출1111_2차 수량산출 1 " xfId="104"/>
    <cellStyle name="_대원공원설계서_율동자연공원내 화장실 보수 및 도색공사_re수량산출1111_2차 시설물수량산출" xfId="105"/>
    <cellStyle name="_대원공원설계서_율동자연공원내 화장실 보수 및 도색공사_re수량산출1111_re수량산출11111" xfId="106"/>
    <cellStyle name="_대원공원설계서_율동자연공원내 화장실 보수 및 도색공사_re수량산출1111_re수량산출111111" xfId="107"/>
    <cellStyle name="_대원공원설계서_율동자연공원내 화장실 보수 및 도색공사_re수량산출1111_무게산출" xfId="108"/>
    <cellStyle name="_대원공원설계서_율동자연공원내 화장실 보수 및 도색공사_re수량산출1111_수량산출" xfId="109"/>
    <cellStyle name="_대원공원설계서_율동자연공원내 화장실 보수 및 도색공사_re수량산출1111_수량산출(최종)" xfId="110"/>
    <cellStyle name="_대원공원설계서_율동자연공원내 화장실 보수 및 도색공사_내역서-최종0223" xfId="111"/>
    <cellStyle name="_대원공원설계서_율동자연공원내 화장실 보수 및 도색공사_내역서-최종0223_4.시설물수량산출" xfId="112"/>
    <cellStyle name="_대원공원설계서_율동자연공원내 화장실 보수 및 도색공사_내역서-최종0223_re수량산출1111" xfId="113"/>
    <cellStyle name="_대원공원설계서_율동자연공원내 화장실 보수 및 도색공사_내역서-최종0223_re수량산출1111_2차 수량산출 1 " xfId="114"/>
    <cellStyle name="_대원공원설계서_율동자연공원내 화장실 보수 및 도색공사_내역서-최종0223_re수량산출1111_2차 시설물수량산출" xfId="115"/>
    <cellStyle name="_대원공원설계서_율동자연공원내 화장실 보수 및 도색공사_내역서-최종0223_re수량산출1111_re수량산출11111" xfId="116"/>
    <cellStyle name="_대원공원설계서_율동자연공원내 화장실 보수 및 도색공사_내역서-최종0223_re수량산출1111_re수량산출111111" xfId="117"/>
    <cellStyle name="_대원공원설계서_율동자연공원내 화장실 보수 및 도색공사_내역서-최종0223_re수량산출1111_무게산출" xfId="118"/>
    <cellStyle name="_대원공원설계서_율동자연공원내 화장실 보수 및 도색공사_내역서-최종0223_re수량산출1111_수량산출" xfId="119"/>
    <cellStyle name="_대원공원설계서_율동자연공원내 화장실 보수 및 도색공사_내역서-최종0223_re수량산출1111_수량산출(최종)" xfId="120"/>
    <cellStyle name="_대원공원설계서_율동자연공원내 휴게편의점 도색작업-할증-천정면적추가" xfId="121"/>
    <cellStyle name="_대원공원설계서_율동자연공원내 휴게편의점 도색작업-할증-천정면적추가_4.시설물수량산출" xfId="122"/>
    <cellStyle name="_대원공원설계서_율동자연공원내 휴게편의점 도색작업-할증-천정면적추가_re수량산출1111" xfId="123"/>
    <cellStyle name="_대원공원설계서_율동자연공원내 휴게편의점 도색작업-할증-천정면적추가_re수량산출1111_2차 수량산출 1 " xfId="124"/>
    <cellStyle name="_대원공원설계서_율동자연공원내 휴게편의점 도색작업-할증-천정면적추가_re수량산출1111_2차 시설물수량산출" xfId="125"/>
    <cellStyle name="_대원공원설계서_율동자연공원내 휴게편의점 도색작업-할증-천정면적추가_re수량산출1111_re수량산출11111" xfId="126"/>
    <cellStyle name="_대원공원설계서_율동자연공원내 휴게편의점 도색작업-할증-천정면적추가_re수량산출1111_re수량산출111111" xfId="127"/>
    <cellStyle name="_대원공원설계서_율동자연공원내 휴게편의점 도색작업-할증-천정면적추가_re수량산출1111_무게산출" xfId="128"/>
    <cellStyle name="_대원공원설계서_율동자연공원내 휴게편의점 도색작업-할증-천정면적추가_re수량산출1111_수량산출" xfId="129"/>
    <cellStyle name="_대원공원설계서_율동자연공원내 휴게편의점 도색작업-할증-천정면적추가_re수량산출1111_수량산출(최종)" xfId="130"/>
    <cellStyle name="_대원공원설계서_율동자연공원내 휴게편의점 도색작업-할증-천정면적추가_내역서-최종0223" xfId="131"/>
    <cellStyle name="_대원공원설계서_율동자연공원내 휴게편의점 도색작업-할증-천정면적추가_내역서-최종0223_4.시설물수량산출" xfId="132"/>
    <cellStyle name="_대원공원설계서_율동자연공원내 휴게편의점 도색작업-할증-천정면적추가_내역서-최종0223_re수량산출1111" xfId="133"/>
    <cellStyle name="_대원공원설계서_율동자연공원내 휴게편의점 도색작업-할증-천정면적추가_내역서-최종0223_re수량산출1111_2차 수량산출 1 " xfId="134"/>
    <cellStyle name="_대원공원설계서_율동자연공원내 휴게편의점 도색작업-할증-천정면적추가_내역서-최종0223_re수량산출1111_2차 시설물수량산출" xfId="135"/>
    <cellStyle name="_대원공원설계서_율동자연공원내 휴게편의점 도색작업-할증-천정면적추가_내역서-최종0223_re수량산출1111_re수량산출11111" xfId="136"/>
    <cellStyle name="_대원공원설계서_율동자연공원내 휴게편의점 도색작업-할증-천정면적추가_내역서-최종0223_re수량산출1111_re수량산출111111" xfId="137"/>
    <cellStyle name="_대원공원설계서_율동자연공원내 휴게편의점 도색작업-할증-천정면적추가_내역서-최종0223_re수량산출1111_무게산출" xfId="138"/>
    <cellStyle name="_대원공원설계서_율동자연공원내 휴게편의점 도색작업-할증-천정면적추가_내역서-최종0223_re수량산출1111_수량산출" xfId="139"/>
    <cellStyle name="_대원공원설계서_율동자연공원내 휴게편의점 도색작업-할증-천정면적추가_내역서-최종0223_re수량산출1111_수량산출(최종)" xfId="140"/>
    <cellStyle name="_대전 콘크리트" xfId="8656"/>
    <cellStyle name="_대전서붕고하도급" xfId="8657"/>
    <cellStyle name="_대전서붕고하도급 2" xfId="29830"/>
    <cellStyle name="_대전천내역서060403" xfId="23165"/>
    <cellStyle name="_덕평교-내진(강결)" xfId="8658"/>
    <cellStyle name="_덧씌우기" xfId="8659"/>
    <cellStyle name="_덧씌우기 2" xfId="29831"/>
    <cellStyle name="_데크수량산출(참고용)" xfId="23166"/>
    <cellStyle name="_도고천품의안11" xfId="141"/>
    <cellStyle name="_도고천품의안11_1" xfId="142"/>
    <cellStyle name="_도고천품의안11_1_무안-광주2공구(협력)수정" xfId="143"/>
    <cellStyle name="_도고천품의안11_1_번암견적의뢰(협력)" xfId="144"/>
    <cellStyle name="_도고천품의안11_1_적상무주IC도로(1공구)" xfId="145"/>
    <cellStyle name="_도고천품의안11_광주평동실행" xfId="146"/>
    <cellStyle name="_도고천품의안11_광주평동실행_번암견적의뢰(협력)" xfId="147"/>
    <cellStyle name="_도고천품의안11_광주평동품의1" xfId="148"/>
    <cellStyle name="_도고천품의안11_광주평동품의1_무안-광주2공구(협력)수정" xfId="149"/>
    <cellStyle name="_도고천품의안11_광주평동품의1_번암견적의뢰(협력)" xfId="150"/>
    <cellStyle name="_도고천품의안11_광주평동품의1_적상무주IC도로(1공구)" xfId="151"/>
    <cellStyle name="_도고천품의안11_무안-광주2공구(협력)수정" xfId="152"/>
    <cellStyle name="_도고천품의안11_번암견적의뢰(협력)" xfId="153"/>
    <cellStyle name="_도고천품의안11_송학실행안" xfId="154"/>
    <cellStyle name="_도고천품의안11_송학실행안_번암견적의뢰(협력)" xfId="155"/>
    <cellStyle name="_도고천품의안11_송학하수품의(설계넣고)" xfId="156"/>
    <cellStyle name="_도고천품의안11_송학하수품의(설계넣고)_무안-광주2공구(협력)수정" xfId="157"/>
    <cellStyle name="_도고천품의안11_송학하수품의(설계넣고)_번암견적의뢰(협력)" xfId="158"/>
    <cellStyle name="_도고천품의안11_송학하수품의(설계넣고)_적상무주IC도로(1공구)" xfId="159"/>
    <cellStyle name="_도고천품의안11_적상무주IC도로(1공구)" xfId="160"/>
    <cellStyle name="_도곡1교 교대 수량" xfId="8660"/>
    <cellStyle name="_도곡1교 교대 수량 2" xfId="29832"/>
    <cellStyle name="_도곡1교 교대 수량_00. 배수공자재총괄" xfId="8661"/>
    <cellStyle name="_도곡1교 교대 수량_00. 배수공자재총괄 2" xfId="29833"/>
    <cellStyle name="_도곡1교 교대 수량_02.2-4.배수공" xfId="8662"/>
    <cellStyle name="_도곡1교 교대 수량_02.2-4.배수공 2" xfId="29834"/>
    <cellStyle name="_도곡1교 교대 수량_02.3-6.배수공" xfId="8663"/>
    <cellStyle name="_도곡1교 교대 수량_02.3-6.배수공 2" xfId="29835"/>
    <cellStyle name="_도곡1교 교대 수량_02.3-G.배수공" xfId="8664"/>
    <cellStyle name="_도곡1교 교대 수량_02.3-G.배수공 2" xfId="29836"/>
    <cellStyle name="_도곡1교 교대 수량_16.반사경" xfId="8665"/>
    <cellStyle name="_도곡1교 교대 수량_16.반사경 2" xfId="29837"/>
    <cellStyle name="_도곡1교 교대 수량_1공구(1지구)" xfId="8666"/>
    <cellStyle name="_도곡1교 교대 수량_1공구(1지구) 2" xfId="29838"/>
    <cellStyle name="_도곡1교 교대 수량_1공구(1지구)_모산지구수량" xfId="8667"/>
    <cellStyle name="_도곡1교 교대 수량_1공구(1지구)_모산지구수량 2" xfId="29839"/>
    <cellStyle name="_도곡1교 교대 수량_1공구(1지구)_생이골지구수량" xfId="8668"/>
    <cellStyle name="_도곡1교 교대 수량_1공구(1지구)_생이골지구수량 2" xfId="29840"/>
    <cellStyle name="_도곡1교 교대 수량_1공구(1지구)_옥전2-1지구수량" xfId="8669"/>
    <cellStyle name="_도곡1교 교대 수량_1공구(1지구)_옥전2-1지구수량 2" xfId="29841"/>
    <cellStyle name="_도곡1교 교대 수량_1공구(1지구)_옥전2-2지구수량" xfId="8670"/>
    <cellStyle name="_도곡1교 교대 수량_1공구(1지구)_옥전2-2지구수량 2" xfId="29842"/>
    <cellStyle name="_도곡1교 교대 수량_1공구(1지구)_옥전3지구수량" xfId="8671"/>
    <cellStyle name="_도곡1교 교대 수량_1공구(1지구)_옥전3지구수량 2" xfId="29843"/>
    <cellStyle name="_도곡1교 교대 수량_1공구(1지구)_옥전4지구수량" xfId="8672"/>
    <cellStyle name="_도곡1교 교대 수량_1공구(1지구)_옥전4지구수량 2" xfId="29844"/>
    <cellStyle name="_도곡1교 교대 수량_1공구(2지구)" xfId="8673"/>
    <cellStyle name="_도곡1교 교대 수량_1공구(2지구) 2" xfId="29845"/>
    <cellStyle name="_도곡1교 교대 수량_1공구(2지구)_00. 배수공자재총괄" xfId="8674"/>
    <cellStyle name="_도곡1교 교대 수량_1공구(2지구)_00. 배수공자재총괄 2" xfId="29846"/>
    <cellStyle name="_도곡1교 교대 수량_1공구(2지구)_거교2리옹벽H=8-1.5m" xfId="8675"/>
    <cellStyle name="_도곡1교 교대 수량_1공구(2지구)_거교2리옹벽H=8-1.5m 2" xfId="29847"/>
    <cellStyle name="_도곡1교 교대 수량_1공구(2지구)_호안공" xfId="8676"/>
    <cellStyle name="_도곡1교 교대 수량_1공구(2지구)_호안공 2" xfId="29848"/>
    <cellStyle name="_도곡1교 교대 수량_1공구(2지구)_호안공_00. 배수공자재총괄" xfId="8677"/>
    <cellStyle name="_도곡1교 교대 수량_1공구(2지구)_호안공_00. 배수공자재총괄 2" xfId="29849"/>
    <cellStyle name="_도곡1교 교대 수량_1공구(2지구)_호안공_거교2리옹벽H=8-1.5m" xfId="8678"/>
    <cellStyle name="_도곡1교 교대 수량_1공구(2지구)_호안공_거교2리옹벽H=8-1.5m 2" xfId="29850"/>
    <cellStyle name="_도곡1교 교대 수량_강회1공구 #1(800일반)" xfId="8679"/>
    <cellStyle name="_도곡1교 교대 수량_강회1공구 #1(800일반) 2" xfId="29851"/>
    <cellStyle name="_도곡1교 교대 수량_거교2리옹벽H=8-1.5m" xfId="8680"/>
    <cellStyle name="_도곡1교 교대 수량_거교2리옹벽H=8-1.5m 2" xfId="29852"/>
    <cellStyle name="_도곡1교 교대 수량_교통안전시설(최종)" xfId="8681"/>
    <cellStyle name="_도곡1교 교대 수량_교통안전시설(최종) 2" xfId="29853"/>
    <cellStyle name="_도곡1교 교대 수량_방음벽" xfId="8682"/>
    <cellStyle name="_도곡1교 교대 수량_방음벽 2" xfId="29854"/>
    <cellStyle name="_도곡1교 교대 수량_방음벽_16.반사경" xfId="8683"/>
    <cellStyle name="_도곡1교 교대 수량_방음벽_16.반사경 2" xfId="29855"/>
    <cellStyle name="_도곡1교 교대 수량_방음벽_교통안전시설(최종)" xfId="8684"/>
    <cellStyle name="_도곡1교 교대 수량_방음벽_교통안전시설(최종) 2" xfId="29856"/>
    <cellStyle name="_도곡1교 교대 수량_백전1제 #1배수통관(D800)" xfId="8685"/>
    <cellStyle name="_도곡1교 교대 수량_백전1제 #1배수통관(D800) 2" xfId="29857"/>
    <cellStyle name="_도곡1교 교대 수량_부대공(2-2공구)" xfId="8686"/>
    <cellStyle name="_도곡1교 교대 수량_부대공(2-2공구) 2" xfId="29858"/>
    <cellStyle name="_도곡1교 교대 수량_부대공(2-2공구)_16.반사경" xfId="8687"/>
    <cellStyle name="_도곡1교 교대 수량_부대공(2-2공구)_16.반사경 2" xfId="29859"/>
    <cellStyle name="_도곡1교 교대 수량_부대공(2-2공구)_교통안전시설(최종)" xfId="8688"/>
    <cellStyle name="_도곡1교 교대 수량_부대공(2-2공구)_교통안전시설(최종) 2" xfId="29860"/>
    <cellStyle name="_도곡1교 교대 수량_부대시설공(영동-추풍령)" xfId="8689"/>
    <cellStyle name="_도곡1교 교대 수량_부대시설공(영동-추풍령) 2" xfId="29861"/>
    <cellStyle name="_도곡1교 교대 수량_부대시설공(영동-추풍령)_16.반사경" xfId="8690"/>
    <cellStyle name="_도곡1교 교대 수량_부대시설공(영동-추풍령)_16.반사경 2" xfId="29862"/>
    <cellStyle name="_도곡1교 교대 수량_부대시설공(영동-추풍령)_교통안전시설(최종)" xfId="8691"/>
    <cellStyle name="_도곡1교 교대 수량_부대시설공(영동-추풍령)_교통안전시설(최종) 2" xfId="29863"/>
    <cellStyle name="_도곡1교 교대 수량_부대시설공(영동-추풍령)_부대시설공(영동-추풍령)" xfId="8692"/>
    <cellStyle name="_도곡1교 교대 수량_부대시설공(영동-추풍령)_부대시설공(영동-추풍령) 2" xfId="29864"/>
    <cellStyle name="_도곡1교 교대 수량_부대시설공(영동-추풍령)_부대시설공(영동-추풍령)_16.반사경" xfId="8693"/>
    <cellStyle name="_도곡1교 교대 수량_부대시설공(영동-추풍령)_부대시설공(영동-추풍령)_16.반사경 2" xfId="29865"/>
    <cellStyle name="_도곡1교 교대 수량_부대시설공(영동-추풍령)_부대시설공(영동-추풍령)_교통안전시설(최종)" xfId="8694"/>
    <cellStyle name="_도곡1교 교대 수량_부대시설공(영동-추풍령)_부대시설공(영동-추풍령)_교통안전시설(최종) 2" xfId="29866"/>
    <cellStyle name="_도곡1교 교대 수량_사본 - 하마2교-수량" xfId="8695"/>
    <cellStyle name="_도곡1교 교대 수량_사본 - 하마2교-수량 2" xfId="29867"/>
    <cellStyle name="_도곡1교 교대 수량_암거수량" xfId="8696"/>
    <cellStyle name="_도곡1교 교대 수량_암거수량 2" xfId="29868"/>
    <cellStyle name="_도곡1교 교대 수량_암거수량(2)" xfId="8697"/>
    <cellStyle name="_도곡1교 교대 수량_암거수량(2) 2" xfId="29869"/>
    <cellStyle name="_도곡1교 교대 수량_암거수량(2)_00. 배수공자재총괄" xfId="8698"/>
    <cellStyle name="_도곡1교 교대 수량_암거수량(2)_00. 배수공자재총괄 2" xfId="29870"/>
    <cellStyle name="_도곡1교 교대 수량_암거수량(2)_1공구(1지구)" xfId="8699"/>
    <cellStyle name="_도곡1교 교대 수량_암거수량(2)_1공구(1지구) 2" xfId="29871"/>
    <cellStyle name="_도곡1교 교대 수량_암거수량(2)_1공구(1지구)_모산지구수량" xfId="8700"/>
    <cellStyle name="_도곡1교 교대 수량_암거수량(2)_1공구(1지구)_모산지구수량 2" xfId="29872"/>
    <cellStyle name="_도곡1교 교대 수량_암거수량(2)_1공구(1지구)_생이골지구수량" xfId="8701"/>
    <cellStyle name="_도곡1교 교대 수량_암거수량(2)_1공구(1지구)_생이골지구수량 2" xfId="29873"/>
    <cellStyle name="_도곡1교 교대 수량_암거수량(2)_1공구(1지구)_옥전2-1지구수량" xfId="8702"/>
    <cellStyle name="_도곡1교 교대 수량_암거수량(2)_1공구(1지구)_옥전2-1지구수량 2" xfId="29874"/>
    <cellStyle name="_도곡1교 교대 수량_암거수량(2)_1공구(1지구)_옥전2-2지구수량" xfId="8703"/>
    <cellStyle name="_도곡1교 교대 수량_암거수량(2)_1공구(1지구)_옥전2-2지구수량 2" xfId="29875"/>
    <cellStyle name="_도곡1교 교대 수량_암거수량(2)_1공구(1지구)_옥전3지구수량" xfId="8704"/>
    <cellStyle name="_도곡1교 교대 수량_암거수량(2)_1공구(1지구)_옥전3지구수량 2" xfId="29876"/>
    <cellStyle name="_도곡1교 교대 수량_암거수량(2)_1공구(1지구)_옥전4지구수량" xfId="8705"/>
    <cellStyle name="_도곡1교 교대 수량_암거수량(2)_1공구(1지구)_옥전4지구수량 2" xfId="29877"/>
    <cellStyle name="_도곡1교 교대 수량_암거수량(2)_1공구(2지구)" xfId="8706"/>
    <cellStyle name="_도곡1교 교대 수량_암거수량(2)_1공구(2지구) 2" xfId="29878"/>
    <cellStyle name="_도곡1교 교대 수량_암거수량(2)_1공구(2지구)_00. 배수공자재총괄" xfId="8707"/>
    <cellStyle name="_도곡1교 교대 수량_암거수량(2)_1공구(2지구)_00. 배수공자재총괄 2" xfId="29879"/>
    <cellStyle name="_도곡1교 교대 수량_암거수량(2)_1공구(2지구)_거교2리옹벽H=8-1.5m" xfId="8708"/>
    <cellStyle name="_도곡1교 교대 수량_암거수량(2)_1공구(2지구)_거교2리옹벽H=8-1.5m 2" xfId="29880"/>
    <cellStyle name="_도곡1교 교대 수량_암거수량(2)_1공구(2지구)_호안공" xfId="8709"/>
    <cellStyle name="_도곡1교 교대 수량_암거수량(2)_1공구(2지구)_호안공 2" xfId="29881"/>
    <cellStyle name="_도곡1교 교대 수량_암거수량(2)_1공구(2지구)_호안공_00. 배수공자재총괄" xfId="8710"/>
    <cellStyle name="_도곡1교 교대 수량_암거수량(2)_1공구(2지구)_호안공_00. 배수공자재총괄 2" xfId="29882"/>
    <cellStyle name="_도곡1교 교대 수량_암거수량(2)_1공구(2지구)_호안공_거교2리옹벽H=8-1.5m" xfId="8711"/>
    <cellStyle name="_도곡1교 교대 수량_암거수량(2)_1공구(2지구)_호안공_거교2리옹벽H=8-1.5m 2" xfId="29883"/>
    <cellStyle name="_도곡1교 교대 수량_암거수량(2)_1련BOX" xfId="8712"/>
    <cellStyle name="_도곡1교 교대 수량_암거수량(2)_1련BOX 2" xfId="29884"/>
    <cellStyle name="_도곡1교 교대 수량_암거수량(2)_1련BOX_00. 배수공자재총괄" xfId="8713"/>
    <cellStyle name="_도곡1교 교대 수량_암거수량(2)_1련BOX_00. 배수공자재총괄 2" xfId="29885"/>
    <cellStyle name="_도곡1교 교대 수량_암거수량(2)_1련BOX_거교2리옹벽H=8-1.5m" xfId="8714"/>
    <cellStyle name="_도곡1교 교대 수량_암거수량(2)_1련BOX_거교2리옹벽H=8-1.5m 2" xfId="29886"/>
    <cellStyle name="_도곡1교 교대 수량_암거수량(2)_2련BOX" xfId="8715"/>
    <cellStyle name="_도곡1교 교대 수량_암거수량(2)_2련BOX 2" xfId="29887"/>
    <cellStyle name="_도곡1교 교대 수량_암거수량(2)_2련BOX_00. 배수공자재총괄" xfId="8716"/>
    <cellStyle name="_도곡1교 교대 수량_암거수량(2)_2련BOX_00. 배수공자재총괄 2" xfId="29888"/>
    <cellStyle name="_도곡1교 교대 수량_암거수량(2)_2련BOX_거교2리옹벽H=8-1.5m" xfId="8717"/>
    <cellStyle name="_도곡1교 교대 수량_암거수량(2)_2련BOX_거교2리옹벽H=8-1.5m 2" xfId="29889"/>
    <cellStyle name="_도곡1교 교대 수량_암거수량(2)_강회1공구 #1(800일반)" xfId="8718"/>
    <cellStyle name="_도곡1교 교대 수량_암거수량(2)_강회1공구 #1(800일반) 2" xfId="29890"/>
    <cellStyle name="_도곡1교 교대 수량_암거수량(2)_거교2리옹벽H=8-1.5m" xfId="8719"/>
    <cellStyle name="_도곡1교 교대 수량_암거수량(2)_거교2리옹벽H=8-1.5m 2" xfId="29891"/>
    <cellStyle name="_도곡1교 교대 수량_암거수량(2)_백전1제 #1배수통관(D800)" xfId="8720"/>
    <cellStyle name="_도곡1교 교대 수량_암거수량(2)_백전1제 #1배수통관(D800) 2" xfId="29892"/>
    <cellStyle name="_도곡1교 교대 수량_암거수량(2)_최종5공구" xfId="8721"/>
    <cellStyle name="_도곡1교 교대 수량_암거수량(2)_최종5공구 2" xfId="29893"/>
    <cellStyle name="_도곡1교 교대 수량_암거수량(2)_최종5공구_00. 배수공자재총괄" xfId="8722"/>
    <cellStyle name="_도곡1교 교대 수량_암거수량(2)_최종5공구_00. 배수공자재총괄 2" xfId="29894"/>
    <cellStyle name="_도곡1교 교대 수량_암거수량(2)_최종5공구_거교2리옹벽H=8-1.5m" xfId="8723"/>
    <cellStyle name="_도곡1교 교대 수량_암거수량(2)_최종5공구_거교2리옹벽H=8-1.5m 2" xfId="29895"/>
    <cellStyle name="_도곡1교 교대 수량_암거수량_00. 배수공자재총괄" xfId="8724"/>
    <cellStyle name="_도곡1교 교대 수량_암거수량_00. 배수공자재총괄 2" xfId="29896"/>
    <cellStyle name="_도곡1교 교대 수량_암거수량_1공구(1지구)" xfId="8725"/>
    <cellStyle name="_도곡1교 교대 수량_암거수량_1공구(1지구) 2" xfId="29897"/>
    <cellStyle name="_도곡1교 교대 수량_암거수량_1공구(1지구)_모산지구수량" xfId="8726"/>
    <cellStyle name="_도곡1교 교대 수량_암거수량_1공구(1지구)_모산지구수량 2" xfId="29898"/>
    <cellStyle name="_도곡1교 교대 수량_암거수량_1공구(1지구)_생이골지구수량" xfId="8727"/>
    <cellStyle name="_도곡1교 교대 수량_암거수량_1공구(1지구)_생이골지구수량 2" xfId="29899"/>
    <cellStyle name="_도곡1교 교대 수량_암거수량_1공구(1지구)_옥전2-1지구수량" xfId="8728"/>
    <cellStyle name="_도곡1교 교대 수량_암거수량_1공구(1지구)_옥전2-1지구수량 2" xfId="29900"/>
    <cellStyle name="_도곡1교 교대 수량_암거수량_1공구(1지구)_옥전2-2지구수량" xfId="8729"/>
    <cellStyle name="_도곡1교 교대 수량_암거수량_1공구(1지구)_옥전2-2지구수량 2" xfId="29901"/>
    <cellStyle name="_도곡1교 교대 수량_암거수량_1공구(1지구)_옥전3지구수량" xfId="8730"/>
    <cellStyle name="_도곡1교 교대 수량_암거수량_1공구(1지구)_옥전3지구수량 2" xfId="29902"/>
    <cellStyle name="_도곡1교 교대 수량_암거수량_1공구(1지구)_옥전4지구수량" xfId="8731"/>
    <cellStyle name="_도곡1교 교대 수량_암거수량_1공구(1지구)_옥전4지구수량 2" xfId="29903"/>
    <cellStyle name="_도곡1교 교대 수량_암거수량_1공구(2지구)" xfId="8732"/>
    <cellStyle name="_도곡1교 교대 수량_암거수량_1공구(2지구) 2" xfId="29904"/>
    <cellStyle name="_도곡1교 교대 수량_암거수량_1공구(2지구)_00. 배수공자재총괄" xfId="8733"/>
    <cellStyle name="_도곡1교 교대 수량_암거수량_1공구(2지구)_00. 배수공자재총괄 2" xfId="29905"/>
    <cellStyle name="_도곡1교 교대 수량_암거수량_1공구(2지구)_거교2리옹벽H=8-1.5m" xfId="8734"/>
    <cellStyle name="_도곡1교 교대 수량_암거수량_1공구(2지구)_거교2리옹벽H=8-1.5m 2" xfId="29906"/>
    <cellStyle name="_도곡1교 교대 수량_암거수량_1공구(2지구)_호안공" xfId="8735"/>
    <cellStyle name="_도곡1교 교대 수량_암거수량_1공구(2지구)_호안공 2" xfId="29907"/>
    <cellStyle name="_도곡1교 교대 수량_암거수량_1공구(2지구)_호안공_00. 배수공자재총괄" xfId="8736"/>
    <cellStyle name="_도곡1교 교대 수량_암거수량_1공구(2지구)_호안공_00. 배수공자재총괄 2" xfId="29908"/>
    <cellStyle name="_도곡1교 교대 수량_암거수량_1공구(2지구)_호안공_거교2리옹벽H=8-1.5m" xfId="8737"/>
    <cellStyle name="_도곡1교 교대 수량_암거수량_1공구(2지구)_호안공_거교2리옹벽H=8-1.5m 2" xfId="29909"/>
    <cellStyle name="_도곡1교 교대 수량_암거수량_1련BOX" xfId="8738"/>
    <cellStyle name="_도곡1교 교대 수량_암거수량_1련BOX 2" xfId="29910"/>
    <cellStyle name="_도곡1교 교대 수량_암거수량_1련BOX_00. 배수공자재총괄" xfId="8739"/>
    <cellStyle name="_도곡1교 교대 수량_암거수량_1련BOX_00. 배수공자재총괄 2" xfId="29911"/>
    <cellStyle name="_도곡1교 교대 수량_암거수량_1련BOX_거교2리옹벽H=8-1.5m" xfId="8740"/>
    <cellStyle name="_도곡1교 교대 수량_암거수량_1련BOX_거교2리옹벽H=8-1.5m 2" xfId="29912"/>
    <cellStyle name="_도곡1교 교대 수량_암거수량_2련BOX" xfId="8741"/>
    <cellStyle name="_도곡1교 교대 수량_암거수량_2련BOX 2" xfId="29913"/>
    <cellStyle name="_도곡1교 교대 수량_암거수량_2련BOX_00. 배수공자재총괄" xfId="8742"/>
    <cellStyle name="_도곡1교 교대 수량_암거수량_2련BOX_00. 배수공자재총괄 2" xfId="29914"/>
    <cellStyle name="_도곡1교 교대 수량_암거수량_2련BOX_거교2리옹벽H=8-1.5m" xfId="8743"/>
    <cellStyle name="_도곡1교 교대 수량_암거수량_2련BOX_거교2리옹벽H=8-1.5m 2" xfId="29915"/>
    <cellStyle name="_도곡1교 교대 수량_암거수량_강회1공구 #1(800일반)" xfId="8744"/>
    <cellStyle name="_도곡1교 교대 수량_암거수량_강회1공구 #1(800일반) 2" xfId="29916"/>
    <cellStyle name="_도곡1교 교대 수량_암거수량_거교2리옹벽H=8-1.5m" xfId="8745"/>
    <cellStyle name="_도곡1교 교대 수량_암거수량_거교2리옹벽H=8-1.5m 2" xfId="29917"/>
    <cellStyle name="_도곡1교 교대 수량_암거수량_백전1제 #1배수통관(D800)" xfId="8746"/>
    <cellStyle name="_도곡1교 교대 수량_암거수량_백전1제 #1배수통관(D800) 2" xfId="29918"/>
    <cellStyle name="_도곡1교 교대 수량_암거수량_최종5공구" xfId="8747"/>
    <cellStyle name="_도곡1교 교대 수량_암거수량_최종5공구 2" xfId="29919"/>
    <cellStyle name="_도곡1교 교대 수량_암거수량_최종5공구_00. 배수공자재총괄" xfId="8748"/>
    <cellStyle name="_도곡1교 교대 수량_암거수량_최종5공구_00. 배수공자재총괄 2" xfId="29920"/>
    <cellStyle name="_도곡1교 교대 수량_암거수량_최종5공구_거교2리옹벽H=8-1.5m" xfId="8749"/>
    <cellStyle name="_도곡1교 교대 수량_암거수량_최종5공구_거교2리옹벽H=8-1.5m 2" xfId="29921"/>
    <cellStyle name="_도곡1교 교대 수량_최종5공구" xfId="8750"/>
    <cellStyle name="_도곡1교 교대 수량_최종5공구 2" xfId="29922"/>
    <cellStyle name="_도곡1교 교대 수량_최종5공구_00. 배수공자재총괄" xfId="8751"/>
    <cellStyle name="_도곡1교 교대 수량_최종5공구_00. 배수공자재총괄 2" xfId="29923"/>
    <cellStyle name="_도곡1교 교대 수량_최종5공구_거교2리옹벽H=8-1.5m" xfId="8752"/>
    <cellStyle name="_도곡1교 교대 수량_최종5공구_거교2리옹벽H=8-1.5m 2" xfId="29924"/>
    <cellStyle name="_도곡1교 교대 수량_최종수로암거" xfId="8753"/>
    <cellStyle name="_도곡1교 교대 수량_최종수로암거 2" xfId="29925"/>
    <cellStyle name="_도곡1교 교대 수량_최종수로암거_16.반사경" xfId="8754"/>
    <cellStyle name="_도곡1교 교대 수량_최종수로암거_16.반사경 2" xfId="29926"/>
    <cellStyle name="_도곡1교 교대 수량_최종수로암거_교통안전시설(최종)" xfId="8755"/>
    <cellStyle name="_도곡1교 교대 수량_최종수로암거_교통안전시설(최종) 2" xfId="29927"/>
    <cellStyle name="_도곡1교 교대 수량_최종수로암거_부대시설공(영동-추풍령)" xfId="8756"/>
    <cellStyle name="_도곡1교 교대 수량_최종수로암거_부대시설공(영동-추풍령) 2" xfId="29928"/>
    <cellStyle name="_도곡1교 교대 수량_최종수로암거_부대시설공(영동-추풍령)_16.반사경" xfId="8757"/>
    <cellStyle name="_도곡1교 교대 수량_최종수로암거_부대시설공(영동-추풍령)_16.반사경 2" xfId="29929"/>
    <cellStyle name="_도곡1교 교대 수량_최종수로암거_부대시설공(영동-추풍령)_교통안전시설(최종)" xfId="8758"/>
    <cellStyle name="_도곡1교 교대 수량_최종수로암거_부대시설공(영동-추풍령)_교통안전시설(최종) 2" xfId="29930"/>
    <cellStyle name="_도곡1교 교대 수량_최종수로암거_부대시설공(영동-추풍령)_부대시설공(영동-추풍령)" xfId="8759"/>
    <cellStyle name="_도곡1교 교대 수량_최종수로암거_부대시설공(영동-추풍령)_부대시설공(영동-추풍령) 2" xfId="29931"/>
    <cellStyle name="_도곡1교 교대 수량_최종수로암거_부대시설공(영동-추풍령)_부대시설공(영동-추풍령)_16.반사경" xfId="8760"/>
    <cellStyle name="_도곡1교 교대 수량_최종수로암거_부대시설공(영동-추풍령)_부대시설공(영동-추풍령)_16.반사경 2" xfId="29932"/>
    <cellStyle name="_도곡1교 교대 수량_최종수로암거_부대시설공(영동-추풍령)_부대시설공(영동-추풍령)_교통안전시설(최종)" xfId="8761"/>
    <cellStyle name="_도곡1교 교대 수량_최종수로암거_부대시설공(영동-추풍령)_부대시설공(영동-추풍령)_교통안전시설(최종) 2" xfId="29933"/>
    <cellStyle name="_도곡1교 교대 수량_최종수로암거_최종수로암거" xfId="8762"/>
    <cellStyle name="_도곡1교 교대 수량_최종수로암거_최종수로암거 2" xfId="29934"/>
    <cellStyle name="_도곡1교 교대 수량_최종수로암거_최종수로암거_16.반사경" xfId="8763"/>
    <cellStyle name="_도곡1교 교대 수량_최종수로암거_최종수로암거_16.반사경 2" xfId="29935"/>
    <cellStyle name="_도곡1교 교대 수량_최종수로암거_최종수로암거_교통안전시설(최종)" xfId="8764"/>
    <cellStyle name="_도곡1교 교대 수량_최종수로암거_최종수로암거_교통안전시설(최종) 2" xfId="29936"/>
    <cellStyle name="_도곡1교 교대 수량_최종수로암거_최종수로암거_부대시설공(영동-추풍령)" xfId="8765"/>
    <cellStyle name="_도곡1교 교대 수량_최종수로암거_최종수로암거_부대시설공(영동-추풍령) 2" xfId="29937"/>
    <cellStyle name="_도곡1교 교대 수량_최종수로암거_최종수로암거_부대시설공(영동-추풍령)_16.반사경" xfId="8766"/>
    <cellStyle name="_도곡1교 교대 수량_최종수로암거_최종수로암거_부대시설공(영동-추풍령)_16.반사경 2" xfId="29938"/>
    <cellStyle name="_도곡1교 교대 수량_최종수로암거_최종수로암거_부대시설공(영동-추풍령)_교통안전시설(최종)" xfId="8767"/>
    <cellStyle name="_도곡1교 교대 수량_최종수로암거_최종수로암거_부대시설공(영동-추풍령)_교통안전시설(최종) 2" xfId="29939"/>
    <cellStyle name="_도곡1교 교대 수량_최종수로암거_최종수로암거_부대시설공(영동-추풍령)_부대시설공(영동-추풍령)" xfId="8768"/>
    <cellStyle name="_도곡1교 교대 수량_최종수로암거_최종수로암거_부대시설공(영동-추풍령)_부대시설공(영동-추풍령) 2" xfId="29940"/>
    <cellStyle name="_도곡1교 교대 수량_최종수로암거_최종수로암거_부대시설공(영동-추풍령)_부대시설공(영동-추풍령)_16.반사경" xfId="8769"/>
    <cellStyle name="_도곡1교 교대 수량_최종수로암거_최종수로암거_부대시설공(영동-추풍령)_부대시설공(영동-추풍령)_16.반사경 2" xfId="29941"/>
    <cellStyle name="_도곡1교 교대 수량_최종수로암거_최종수로암거_부대시설공(영동-추풍령)_부대시설공(영동-추풍령)_교통안전시설(최종)" xfId="8770"/>
    <cellStyle name="_도곡1교 교대 수량_최종수로암거_최종수로암거_부대시설공(영동-추풍령)_부대시설공(영동-추풍령)_교통안전시설(최종) 2" xfId="29942"/>
    <cellStyle name="_도곡1교 교대 수량_하마1교-수량" xfId="8771"/>
    <cellStyle name="_도곡1교 교대 수량_하마1교-수량 2" xfId="29943"/>
    <cellStyle name="_도곡1교 교대 수량_하마2교-수량" xfId="8772"/>
    <cellStyle name="_도곡1교 교대 수량_하마2교-수량 2" xfId="29944"/>
    <cellStyle name="_도곡1교 교대 수량_하마읍3교대" xfId="8773"/>
    <cellStyle name="_도곡1교 교대 수량_하마읍3교대 2" xfId="29945"/>
    <cellStyle name="_도곡1교 교대 수량_하마읍3교토공" xfId="8774"/>
    <cellStyle name="_도곡1교 교대 수량_하마읍3교토공 2" xfId="29946"/>
    <cellStyle name="_도곡1교 교대(시점) 수량" xfId="8775"/>
    <cellStyle name="_도곡1교 교대(시점) 수량 2" xfId="29947"/>
    <cellStyle name="_도곡1교 교대(시점) 수량_00. 배수공자재총괄" xfId="8776"/>
    <cellStyle name="_도곡1교 교대(시점) 수량_00. 배수공자재총괄 2" xfId="29948"/>
    <cellStyle name="_도곡1교 교대(시점) 수량_02.2-4.배수공" xfId="8777"/>
    <cellStyle name="_도곡1교 교대(시점) 수량_02.2-4.배수공 2" xfId="29949"/>
    <cellStyle name="_도곡1교 교대(시점) 수량_02.3-6.배수공" xfId="8778"/>
    <cellStyle name="_도곡1교 교대(시점) 수량_02.3-6.배수공 2" xfId="29950"/>
    <cellStyle name="_도곡1교 교대(시점) 수량_02.3-G.배수공" xfId="8779"/>
    <cellStyle name="_도곡1교 교대(시점) 수량_02.3-G.배수공 2" xfId="29951"/>
    <cellStyle name="_도곡1교 교대(시점) 수량_16.반사경" xfId="8780"/>
    <cellStyle name="_도곡1교 교대(시점) 수량_16.반사경 2" xfId="29952"/>
    <cellStyle name="_도곡1교 교대(시점) 수량_1공구(1지구)" xfId="8781"/>
    <cellStyle name="_도곡1교 교대(시점) 수량_1공구(1지구) 2" xfId="29953"/>
    <cellStyle name="_도곡1교 교대(시점) 수량_1공구(1지구)_모산지구수량" xfId="8782"/>
    <cellStyle name="_도곡1교 교대(시점) 수량_1공구(1지구)_모산지구수량 2" xfId="29954"/>
    <cellStyle name="_도곡1교 교대(시점) 수량_1공구(1지구)_생이골지구수량" xfId="8783"/>
    <cellStyle name="_도곡1교 교대(시점) 수량_1공구(1지구)_생이골지구수량 2" xfId="29955"/>
    <cellStyle name="_도곡1교 교대(시점) 수량_1공구(1지구)_옥전2-1지구수량" xfId="8784"/>
    <cellStyle name="_도곡1교 교대(시점) 수량_1공구(1지구)_옥전2-1지구수량 2" xfId="29956"/>
    <cellStyle name="_도곡1교 교대(시점) 수량_1공구(1지구)_옥전2-2지구수량" xfId="8785"/>
    <cellStyle name="_도곡1교 교대(시점) 수량_1공구(1지구)_옥전2-2지구수량 2" xfId="29957"/>
    <cellStyle name="_도곡1교 교대(시점) 수량_1공구(1지구)_옥전3지구수량" xfId="8786"/>
    <cellStyle name="_도곡1교 교대(시점) 수량_1공구(1지구)_옥전3지구수량 2" xfId="29958"/>
    <cellStyle name="_도곡1교 교대(시점) 수량_1공구(1지구)_옥전4지구수량" xfId="8787"/>
    <cellStyle name="_도곡1교 교대(시점) 수량_1공구(1지구)_옥전4지구수량 2" xfId="29959"/>
    <cellStyle name="_도곡1교 교대(시점) 수량_1공구(2지구)" xfId="8788"/>
    <cellStyle name="_도곡1교 교대(시점) 수량_1공구(2지구) 2" xfId="29960"/>
    <cellStyle name="_도곡1교 교대(시점) 수량_1공구(2지구)_00. 배수공자재총괄" xfId="8789"/>
    <cellStyle name="_도곡1교 교대(시점) 수량_1공구(2지구)_00. 배수공자재총괄 2" xfId="29961"/>
    <cellStyle name="_도곡1교 교대(시점) 수량_1공구(2지구)_거교2리옹벽H=8-1.5m" xfId="8790"/>
    <cellStyle name="_도곡1교 교대(시점) 수량_1공구(2지구)_거교2리옹벽H=8-1.5m 2" xfId="29962"/>
    <cellStyle name="_도곡1교 교대(시점) 수량_1공구(2지구)_호안공" xfId="8791"/>
    <cellStyle name="_도곡1교 교대(시점) 수량_1공구(2지구)_호안공 2" xfId="29963"/>
    <cellStyle name="_도곡1교 교대(시점) 수량_1공구(2지구)_호안공_00. 배수공자재총괄" xfId="8792"/>
    <cellStyle name="_도곡1교 교대(시점) 수량_1공구(2지구)_호안공_00. 배수공자재총괄 2" xfId="29964"/>
    <cellStyle name="_도곡1교 교대(시점) 수량_1공구(2지구)_호안공_거교2리옹벽H=8-1.5m" xfId="8793"/>
    <cellStyle name="_도곡1교 교대(시점) 수량_1공구(2지구)_호안공_거교2리옹벽H=8-1.5m 2" xfId="29965"/>
    <cellStyle name="_도곡1교 교대(시점) 수량_강회1공구 #1(800일반)" xfId="8794"/>
    <cellStyle name="_도곡1교 교대(시점) 수량_강회1공구 #1(800일반) 2" xfId="29966"/>
    <cellStyle name="_도곡1교 교대(시점) 수량_거교2리옹벽H=8-1.5m" xfId="8795"/>
    <cellStyle name="_도곡1교 교대(시점) 수량_거교2리옹벽H=8-1.5m 2" xfId="29967"/>
    <cellStyle name="_도곡1교 교대(시점) 수량_교통안전시설(최종)" xfId="8796"/>
    <cellStyle name="_도곡1교 교대(시점) 수량_교통안전시설(최종) 2" xfId="29968"/>
    <cellStyle name="_도곡1교 교대(시점) 수량_방음벽" xfId="8797"/>
    <cellStyle name="_도곡1교 교대(시점) 수량_방음벽 2" xfId="29969"/>
    <cellStyle name="_도곡1교 교대(시점) 수량_방음벽_16.반사경" xfId="8798"/>
    <cellStyle name="_도곡1교 교대(시점) 수량_방음벽_16.반사경 2" xfId="29970"/>
    <cellStyle name="_도곡1교 교대(시점) 수량_방음벽_교통안전시설(최종)" xfId="8799"/>
    <cellStyle name="_도곡1교 교대(시점) 수량_방음벽_교통안전시설(최종) 2" xfId="29971"/>
    <cellStyle name="_도곡1교 교대(시점) 수량_백전1제 #1배수통관(D800)" xfId="8800"/>
    <cellStyle name="_도곡1교 교대(시점) 수량_백전1제 #1배수통관(D800) 2" xfId="29972"/>
    <cellStyle name="_도곡1교 교대(시점) 수량_부대공(2-2공구)" xfId="8801"/>
    <cellStyle name="_도곡1교 교대(시점) 수량_부대공(2-2공구) 2" xfId="29973"/>
    <cellStyle name="_도곡1교 교대(시점) 수량_부대공(2-2공구)_16.반사경" xfId="8802"/>
    <cellStyle name="_도곡1교 교대(시점) 수량_부대공(2-2공구)_16.반사경 2" xfId="29974"/>
    <cellStyle name="_도곡1교 교대(시점) 수량_부대공(2-2공구)_교통안전시설(최종)" xfId="8803"/>
    <cellStyle name="_도곡1교 교대(시점) 수량_부대공(2-2공구)_교통안전시설(최종) 2" xfId="29975"/>
    <cellStyle name="_도곡1교 교대(시점) 수량_부대시설공(영동-추풍령)" xfId="8804"/>
    <cellStyle name="_도곡1교 교대(시점) 수량_부대시설공(영동-추풍령) 2" xfId="29976"/>
    <cellStyle name="_도곡1교 교대(시점) 수량_부대시설공(영동-추풍령)_16.반사경" xfId="8805"/>
    <cellStyle name="_도곡1교 교대(시점) 수량_부대시설공(영동-추풍령)_16.반사경 2" xfId="29977"/>
    <cellStyle name="_도곡1교 교대(시점) 수량_부대시설공(영동-추풍령)_교통안전시설(최종)" xfId="8806"/>
    <cellStyle name="_도곡1교 교대(시점) 수량_부대시설공(영동-추풍령)_교통안전시설(최종) 2" xfId="29978"/>
    <cellStyle name="_도곡1교 교대(시점) 수량_부대시설공(영동-추풍령)_부대시설공(영동-추풍령)" xfId="8807"/>
    <cellStyle name="_도곡1교 교대(시점) 수량_부대시설공(영동-추풍령)_부대시설공(영동-추풍령) 2" xfId="29979"/>
    <cellStyle name="_도곡1교 교대(시점) 수량_부대시설공(영동-추풍령)_부대시설공(영동-추풍령)_16.반사경" xfId="8808"/>
    <cellStyle name="_도곡1교 교대(시점) 수량_부대시설공(영동-추풍령)_부대시설공(영동-추풍령)_16.반사경 2" xfId="29980"/>
    <cellStyle name="_도곡1교 교대(시점) 수량_부대시설공(영동-추풍령)_부대시설공(영동-추풍령)_교통안전시설(최종)" xfId="8809"/>
    <cellStyle name="_도곡1교 교대(시점) 수량_부대시설공(영동-추풍령)_부대시설공(영동-추풍령)_교통안전시설(최종) 2" xfId="29981"/>
    <cellStyle name="_도곡1교 교대(시점) 수량_사본 - 하마2교-수량" xfId="8810"/>
    <cellStyle name="_도곡1교 교대(시점) 수량_사본 - 하마2교-수량 2" xfId="29982"/>
    <cellStyle name="_도곡1교 교대(시점) 수량_암거수량" xfId="8811"/>
    <cellStyle name="_도곡1교 교대(시점) 수량_암거수량 2" xfId="29983"/>
    <cellStyle name="_도곡1교 교대(시점) 수량_암거수량(2)" xfId="8812"/>
    <cellStyle name="_도곡1교 교대(시점) 수량_암거수량(2) 2" xfId="29984"/>
    <cellStyle name="_도곡1교 교대(시점) 수량_암거수량(2)_00. 배수공자재총괄" xfId="8813"/>
    <cellStyle name="_도곡1교 교대(시점) 수량_암거수량(2)_00. 배수공자재총괄 2" xfId="29985"/>
    <cellStyle name="_도곡1교 교대(시점) 수량_암거수량(2)_1공구(1지구)" xfId="8814"/>
    <cellStyle name="_도곡1교 교대(시점) 수량_암거수량(2)_1공구(1지구) 2" xfId="29986"/>
    <cellStyle name="_도곡1교 교대(시점) 수량_암거수량(2)_1공구(1지구)_모산지구수량" xfId="8815"/>
    <cellStyle name="_도곡1교 교대(시점) 수량_암거수량(2)_1공구(1지구)_모산지구수량 2" xfId="29987"/>
    <cellStyle name="_도곡1교 교대(시점) 수량_암거수량(2)_1공구(1지구)_생이골지구수량" xfId="8816"/>
    <cellStyle name="_도곡1교 교대(시점) 수량_암거수량(2)_1공구(1지구)_생이골지구수량 2" xfId="29988"/>
    <cellStyle name="_도곡1교 교대(시점) 수량_암거수량(2)_1공구(1지구)_옥전2-1지구수량" xfId="8817"/>
    <cellStyle name="_도곡1교 교대(시점) 수량_암거수량(2)_1공구(1지구)_옥전2-1지구수량 2" xfId="29989"/>
    <cellStyle name="_도곡1교 교대(시점) 수량_암거수량(2)_1공구(1지구)_옥전2-2지구수량" xfId="8818"/>
    <cellStyle name="_도곡1교 교대(시점) 수량_암거수량(2)_1공구(1지구)_옥전2-2지구수량 2" xfId="29990"/>
    <cellStyle name="_도곡1교 교대(시점) 수량_암거수량(2)_1공구(1지구)_옥전3지구수량" xfId="8819"/>
    <cellStyle name="_도곡1교 교대(시점) 수량_암거수량(2)_1공구(1지구)_옥전3지구수량 2" xfId="29991"/>
    <cellStyle name="_도곡1교 교대(시점) 수량_암거수량(2)_1공구(1지구)_옥전4지구수량" xfId="8820"/>
    <cellStyle name="_도곡1교 교대(시점) 수량_암거수량(2)_1공구(1지구)_옥전4지구수량 2" xfId="29992"/>
    <cellStyle name="_도곡1교 교대(시점) 수량_암거수량(2)_1공구(2지구)" xfId="8821"/>
    <cellStyle name="_도곡1교 교대(시점) 수량_암거수량(2)_1공구(2지구) 2" xfId="29993"/>
    <cellStyle name="_도곡1교 교대(시점) 수량_암거수량(2)_1공구(2지구)_00. 배수공자재총괄" xfId="8822"/>
    <cellStyle name="_도곡1교 교대(시점) 수량_암거수량(2)_1공구(2지구)_00. 배수공자재총괄 2" xfId="29994"/>
    <cellStyle name="_도곡1교 교대(시점) 수량_암거수량(2)_1공구(2지구)_거교2리옹벽H=8-1.5m" xfId="8823"/>
    <cellStyle name="_도곡1교 교대(시점) 수량_암거수량(2)_1공구(2지구)_거교2리옹벽H=8-1.5m 2" xfId="29995"/>
    <cellStyle name="_도곡1교 교대(시점) 수량_암거수량(2)_1공구(2지구)_호안공" xfId="8824"/>
    <cellStyle name="_도곡1교 교대(시점) 수량_암거수량(2)_1공구(2지구)_호안공 2" xfId="29996"/>
    <cellStyle name="_도곡1교 교대(시점) 수량_암거수량(2)_1공구(2지구)_호안공_00. 배수공자재총괄" xfId="8825"/>
    <cellStyle name="_도곡1교 교대(시점) 수량_암거수량(2)_1공구(2지구)_호안공_00. 배수공자재총괄 2" xfId="29997"/>
    <cellStyle name="_도곡1교 교대(시점) 수량_암거수량(2)_1공구(2지구)_호안공_거교2리옹벽H=8-1.5m" xfId="8826"/>
    <cellStyle name="_도곡1교 교대(시점) 수량_암거수량(2)_1공구(2지구)_호안공_거교2리옹벽H=8-1.5m 2" xfId="29998"/>
    <cellStyle name="_도곡1교 교대(시점) 수량_암거수량(2)_1련BOX" xfId="8827"/>
    <cellStyle name="_도곡1교 교대(시점) 수량_암거수량(2)_1련BOX 2" xfId="29999"/>
    <cellStyle name="_도곡1교 교대(시점) 수량_암거수량(2)_1련BOX_00. 배수공자재총괄" xfId="8828"/>
    <cellStyle name="_도곡1교 교대(시점) 수량_암거수량(2)_1련BOX_00. 배수공자재총괄 2" xfId="30000"/>
    <cellStyle name="_도곡1교 교대(시점) 수량_암거수량(2)_1련BOX_거교2리옹벽H=8-1.5m" xfId="8829"/>
    <cellStyle name="_도곡1교 교대(시점) 수량_암거수량(2)_1련BOX_거교2리옹벽H=8-1.5m 2" xfId="30001"/>
    <cellStyle name="_도곡1교 교대(시점) 수량_암거수량(2)_2련BOX" xfId="8830"/>
    <cellStyle name="_도곡1교 교대(시점) 수량_암거수량(2)_2련BOX 2" xfId="30002"/>
    <cellStyle name="_도곡1교 교대(시점) 수량_암거수량(2)_2련BOX_00. 배수공자재총괄" xfId="8831"/>
    <cellStyle name="_도곡1교 교대(시점) 수량_암거수량(2)_2련BOX_00. 배수공자재총괄 2" xfId="30003"/>
    <cellStyle name="_도곡1교 교대(시점) 수량_암거수량(2)_2련BOX_거교2리옹벽H=8-1.5m" xfId="8832"/>
    <cellStyle name="_도곡1교 교대(시점) 수량_암거수량(2)_2련BOX_거교2리옹벽H=8-1.5m 2" xfId="30004"/>
    <cellStyle name="_도곡1교 교대(시점) 수량_암거수량(2)_강회1공구 #1(800일반)" xfId="8833"/>
    <cellStyle name="_도곡1교 교대(시점) 수량_암거수량(2)_강회1공구 #1(800일반) 2" xfId="30005"/>
    <cellStyle name="_도곡1교 교대(시점) 수량_암거수량(2)_거교2리옹벽H=8-1.5m" xfId="8834"/>
    <cellStyle name="_도곡1교 교대(시점) 수량_암거수량(2)_거교2리옹벽H=8-1.5m 2" xfId="30006"/>
    <cellStyle name="_도곡1교 교대(시점) 수량_암거수량(2)_백전1제 #1배수통관(D800)" xfId="8835"/>
    <cellStyle name="_도곡1교 교대(시점) 수량_암거수량(2)_백전1제 #1배수통관(D800) 2" xfId="30007"/>
    <cellStyle name="_도곡1교 교대(시점) 수량_암거수량(2)_최종5공구" xfId="8836"/>
    <cellStyle name="_도곡1교 교대(시점) 수량_암거수량(2)_최종5공구 2" xfId="30008"/>
    <cellStyle name="_도곡1교 교대(시점) 수량_암거수량(2)_최종5공구_00. 배수공자재총괄" xfId="8837"/>
    <cellStyle name="_도곡1교 교대(시점) 수량_암거수량(2)_최종5공구_00. 배수공자재총괄 2" xfId="30009"/>
    <cellStyle name="_도곡1교 교대(시점) 수량_암거수량(2)_최종5공구_거교2리옹벽H=8-1.5m" xfId="8838"/>
    <cellStyle name="_도곡1교 교대(시점) 수량_암거수량(2)_최종5공구_거교2리옹벽H=8-1.5m 2" xfId="30010"/>
    <cellStyle name="_도곡1교 교대(시점) 수량_암거수량_00. 배수공자재총괄" xfId="8839"/>
    <cellStyle name="_도곡1교 교대(시점) 수량_암거수량_00. 배수공자재총괄 2" xfId="30011"/>
    <cellStyle name="_도곡1교 교대(시점) 수량_암거수량_1공구(1지구)" xfId="8840"/>
    <cellStyle name="_도곡1교 교대(시점) 수량_암거수량_1공구(1지구) 2" xfId="30012"/>
    <cellStyle name="_도곡1교 교대(시점) 수량_암거수량_1공구(1지구)_모산지구수량" xfId="8841"/>
    <cellStyle name="_도곡1교 교대(시점) 수량_암거수량_1공구(1지구)_모산지구수량 2" xfId="30013"/>
    <cellStyle name="_도곡1교 교대(시점) 수량_암거수량_1공구(1지구)_생이골지구수량" xfId="8842"/>
    <cellStyle name="_도곡1교 교대(시점) 수량_암거수량_1공구(1지구)_생이골지구수량 2" xfId="30014"/>
    <cellStyle name="_도곡1교 교대(시점) 수량_암거수량_1공구(1지구)_옥전2-1지구수량" xfId="8843"/>
    <cellStyle name="_도곡1교 교대(시점) 수량_암거수량_1공구(1지구)_옥전2-1지구수량 2" xfId="30015"/>
    <cellStyle name="_도곡1교 교대(시점) 수량_암거수량_1공구(1지구)_옥전2-2지구수량" xfId="8844"/>
    <cellStyle name="_도곡1교 교대(시점) 수량_암거수량_1공구(1지구)_옥전2-2지구수량 2" xfId="30016"/>
    <cellStyle name="_도곡1교 교대(시점) 수량_암거수량_1공구(1지구)_옥전3지구수량" xfId="8845"/>
    <cellStyle name="_도곡1교 교대(시점) 수량_암거수량_1공구(1지구)_옥전3지구수량 2" xfId="30017"/>
    <cellStyle name="_도곡1교 교대(시점) 수량_암거수량_1공구(1지구)_옥전4지구수량" xfId="8846"/>
    <cellStyle name="_도곡1교 교대(시점) 수량_암거수량_1공구(1지구)_옥전4지구수량 2" xfId="30018"/>
    <cellStyle name="_도곡1교 교대(시점) 수량_암거수량_1공구(2지구)" xfId="8847"/>
    <cellStyle name="_도곡1교 교대(시점) 수량_암거수량_1공구(2지구) 2" xfId="30019"/>
    <cellStyle name="_도곡1교 교대(시점) 수량_암거수량_1공구(2지구)_00. 배수공자재총괄" xfId="8848"/>
    <cellStyle name="_도곡1교 교대(시점) 수량_암거수량_1공구(2지구)_00. 배수공자재총괄 2" xfId="30020"/>
    <cellStyle name="_도곡1교 교대(시점) 수량_암거수량_1공구(2지구)_거교2리옹벽H=8-1.5m" xfId="8849"/>
    <cellStyle name="_도곡1교 교대(시점) 수량_암거수량_1공구(2지구)_거교2리옹벽H=8-1.5m 2" xfId="30021"/>
    <cellStyle name="_도곡1교 교대(시점) 수량_암거수량_1공구(2지구)_호안공" xfId="8850"/>
    <cellStyle name="_도곡1교 교대(시점) 수량_암거수량_1공구(2지구)_호안공 2" xfId="30022"/>
    <cellStyle name="_도곡1교 교대(시점) 수량_암거수량_1공구(2지구)_호안공_00. 배수공자재총괄" xfId="8851"/>
    <cellStyle name="_도곡1교 교대(시점) 수량_암거수량_1공구(2지구)_호안공_00. 배수공자재총괄 2" xfId="30023"/>
    <cellStyle name="_도곡1교 교대(시점) 수량_암거수량_1공구(2지구)_호안공_거교2리옹벽H=8-1.5m" xfId="8852"/>
    <cellStyle name="_도곡1교 교대(시점) 수량_암거수량_1공구(2지구)_호안공_거교2리옹벽H=8-1.5m 2" xfId="30024"/>
    <cellStyle name="_도곡1교 교대(시점) 수량_암거수량_1련BOX" xfId="8853"/>
    <cellStyle name="_도곡1교 교대(시점) 수량_암거수량_1련BOX 2" xfId="30025"/>
    <cellStyle name="_도곡1교 교대(시점) 수량_암거수량_1련BOX_00. 배수공자재총괄" xfId="8854"/>
    <cellStyle name="_도곡1교 교대(시점) 수량_암거수량_1련BOX_00. 배수공자재총괄 2" xfId="30026"/>
    <cellStyle name="_도곡1교 교대(시점) 수량_암거수량_1련BOX_거교2리옹벽H=8-1.5m" xfId="8855"/>
    <cellStyle name="_도곡1교 교대(시점) 수량_암거수량_1련BOX_거교2리옹벽H=8-1.5m 2" xfId="30027"/>
    <cellStyle name="_도곡1교 교대(시점) 수량_암거수량_2련BOX" xfId="8856"/>
    <cellStyle name="_도곡1교 교대(시점) 수량_암거수량_2련BOX 2" xfId="30028"/>
    <cellStyle name="_도곡1교 교대(시점) 수량_암거수량_2련BOX_00. 배수공자재총괄" xfId="8857"/>
    <cellStyle name="_도곡1교 교대(시점) 수량_암거수량_2련BOX_00. 배수공자재총괄 2" xfId="30029"/>
    <cellStyle name="_도곡1교 교대(시점) 수량_암거수량_2련BOX_거교2리옹벽H=8-1.5m" xfId="8858"/>
    <cellStyle name="_도곡1교 교대(시점) 수량_암거수량_2련BOX_거교2리옹벽H=8-1.5m 2" xfId="30030"/>
    <cellStyle name="_도곡1교 교대(시점) 수량_암거수량_강회1공구 #1(800일반)" xfId="8859"/>
    <cellStyle name="_도곡1교 교대(시점) 수량_암거수량_강회1공구 #1(800일반) 2" xfId="30031"/>
    <cellStyle name="_도곡1교 교대(시점) 수량_암거수량_거교2리옹벽H=8-1.5m" xfId="8860"/>
    <cellStyle name="_도곡1교 교대(시점) 수량_암거수량_거교2리옹벽H=8-1.5m 2" xfId="30032"/>
    <cellStyle name="_도곡1교 교대(시점) 수량_암거수량_백전1제 #1배수통관(D800)" xfId="8861"/>
    <cellStyle name="_도곡1교 교대(시점) 수량_암거수량_백전1제 #1배수통관(D800) 2" xfId="30033"/>
    <cellStyle name="_도곡1교 교대(시점) 수량_암거수량_최종5공구" xfId="8862"/>
    <cellStyle name="_도곡1교 교대(시점) 수량_암거수량_최종5공구 2" xfId="30034"/>
    <cellStyle name="_도곡1교 교대(시점) 수량_암거수량_최종5공구_00. 배수공자재총괄" xfId="8863"/>
    <cellStyle name="_도곡1교 교대(시점) 수량_암거수량_최종5공구_00. 배수공자재총괄 2" xfId="30035"/>
    <cellStyle name="_도곡1교 교대(시점) 수량_암거수량_최종5공구_거교2리옹벽H=8-1.5m" xfId="8864"/>
    <cellStyle name="_도곡1교 교대(시점) 수량_암거수량_최종5공구_거교2리옹벽H=8-1.5m 2" xfId="30036"/>
    <cellStyle name="_도곡1교 교대(시점) 수량_최종5공구" xfId="8865"/>
    <cellStyle name="_도곡1교 교대(시점) 수량_최종5공구 2" xfId="30037"/>
    <cellStyle name="_도곡1교 교대(시점) 수량_최종5공구_00. 배수공자재총괄" xfId="8866"/>
    <cellStyle name="_도곡1교 교대(시점) 수량_최종5공구_00. 배수공자재총괄 2" xfId="30038"/>
    <cellStyle name="_도곡1교 교대(시점) 수량_최종5공구_거교2리옹벽H=8-1.5m" xfId="8867"/>
    <cellStyle name="_도곡1교 교대(시점) 수량_최종5공구_거교2리옹벽H=8-1.5m 2" xfId="30039"/>
    <cellStyle name="_도곡1교 교대(시점) 수량_최종수로암거" xfId="8868"/>
    <cellStyle name="_도곡1교 교대(시점) 수량_최종수로암거 2" xfId="30040"/>
    <cellStyle name="_도곡1교 교대(시점) 수량_최종수로암거_16.반사경" xfId="8869"/>
    <cellStyle name="_도곡1교 교대(시점) 수량_최종수로암거_16.반사경 2" xfId="30041"/>
    <cellStyle name="_도곡1교 교대(시점) 수량_최종수로암거_교통안전시설(최종)" xfId="8870"/>
    <cellStyle name="_도곡1교 교대(시점) 수량_최종수로암거_교통안전시설(최종) 2" xfId="30042"/>
    <cellStyle name="_도곡1교 교대(시점) 수량_최종수로암거_부대시설공(영동-추풍령)" xfId="8871"/>
    <cellStyle name="_도곡1교 교대(시점) 수량_최종수로암거_부대시설공(영동-추풍령) 2" xfId="30043"/>
    <cellStyle name="_도곡1교 교대(시점) 수량_최종수로암거_부대시설공(영동-추풍령)_16.반사경" xfId="8872"/>
    <cellStyle name="_도곡1교 교대(시점) 수량_최종수로암거_부대시설공(영동-추풍령)_16.반사경 2" xfId="30044"/>
    <cellStyle name="_도곡1교 교대(시점) 수량_최종수로암거_부대시설공(영동-추풍령)_교통안전시설(최종)" xfId="8873"/>
    <cellStyle name="_도곡1교 교대(시점) 수량_최종수로암거_부대시설공(영동-추풍령)_교통안전시설(최종) 2" xfId="30045"/>
    <cellStyle name="_도곡1교 교대(시점) 수량_최종수로암거_부대시설공(영동-추풍령)_부대시설공(영동-추풍령)" xfId="8874"/>
    <cellStyle name="_도곡1교 교대(시점) 수량_최종수로암거_부대시설공(영동-추풍령)_부대시설공(영동-추풍령) 2" xfId="30046"/>
    <cellStyle name="_도곡1교 교대(시점) 수량_최종수로암거_부대시설공(영동-추풍령)_부대시설공(영동-추풍령)_16.반사경" xfId="8875"/>
    <cellStyle name="_도곡1교 교대(시점) 수량_최종수로암거_부대시설공(영동-추풍령)_부대시설공(영동-추풍령)_16.반사경 2" xfId="30047"/>
    <cellStyle name="_도곡1교 교대(시점) 수량_최종수로암거_부대시설공(영동-추풍령)_부대시설공(영동-추풍령)_교통안전시설(최종)" xfId="8876"/>
    <cellStyle name="_도곡1교 교대(시점) 수량_최종수로암거_부대시설공(영동-추풍령)_부대시설공(영동-추풍령)_교통안전시설(최종) 2" xfId="30048"/>
    <cellStyle name="_도곡1교 교대(시점) 수량_최종수로암거_최종수로암거" xfId="8877"/>
    <cellStyle name="_도곡1교 교대(시점) 수량_최종수로암거_최종수로암거 2" xfId="30049"/>
    <cellStyle name="_도곡1교 교대(시점) 수량_최종수로암거_최종수로암거_16.반사경" xfId="8878"/>
    <cellStyle name="_도곡1교 교대(시점) 수량_최종수로암거_최종수로암거_16.반사경 2" xfId="30050"/>
    <cellStyle name="_도곡1교 교대(시점) 수량_최종수로암거_최종수로암거_교통안전시설(최종)" xfId="8879"/>
    <cellStyle name="_도곡1교 교대(시점) 수량_최종수로암거_최종수로암거_교통안전시설(최종) 2" xfId="30051"/>
    <cellStyle name="_도곡1교 교대(시점) 수량_최종수로암거_최종수로암거_부대시설공(영동-추풍령)" xfId="8880"/>
    <cellStyle name="_도곡1교 교대(시점) 수량_최종수로암거_최종수로암거_부대시설공(영동-추풍령) 2" xfId="30052"/>
    <cellStyle name="_도곡1교 교대(시점) 수량_최종수로암거_최종수로암거_부대시설공(영동-추풍령)_16.반사경" xfId="8881"/>
    <cellStyle name="_도곡1교 교대(시점) 수량_최종수로암거_최종수로암거_부대시설공(영동-추풍령)_16.반사경 2" xfId="30053"/>
    <cellStyle name="_도곡1교 교대(시점) 수량_최종수로암거_최종수로암거_부대시설공(영동-추풍령)_교통안전시설(최종)" xfId="8882"/>
    <cellStyle name="_도곡1교 교대(시점) 수량_최종수로암거_최종수로암거_부대시설공(영동-추풍령)_교통안전시설(최종) 2" xfId="30054"/>
    <cellStyle name="_도곡1교 교대(시점) 수량_최종수로암거_최종수로암거_부대시설공(영동-추풍령)_부대시설공(영동-추풍령)" xfId="8883"/>
    <cellStyle name="_도곡1교 교대(시점) 수량_최종수로암거_최종수로암거_부대시설공(영동-추풍령)_부대시설공(영동-추풍령) 2" xfId="30055"/>
    <cellStyle name="_도곡1교 교대(시점) 수량_최종수로암거_최종수로암거_부대시설공(영동-추풍령)_부대시설공(영동-추풍령)_16.반사경" xfId="8884"/>
    <cellStyle name="_도곡1교 교대(시점) 수량_최종수로암거_최종수로암거_부대시설공(영동-추풍령)_부대시설공(영동-추풍령)_16.반사경 2" xfId="30056"/>
    <cellStyle name="_도곡1교 교대(시점) 수량_최종수로암거_최종수로암거_부대시설공(영동-추풍령)_부대시설공(영동-추풍령)_교통안전시설(최종)" xfId="8885"/>
    <cellStyle name="_도곡1교 교대(시점) 수량_최종수로암거_최종수로암거_부대시설공(영동-추풍령)_부대시설공(영동-추풍령)_교통안전시설(최종) 2" xfId="30057"/>
    <cellStyle name="_도곡1교 교대(시점) 수량_하마1교-수량" xfId="8886"/>
    <cellStyle name="_도곡1교 교대(시점) 수량_하마1교-수량 2" xfId="30058"/>
    <cellStyle name="_도곡1교 교대(시점) 수량_하마2교-수량" xfId="8887"/>
    <cellStyle name="_도곡1교 교대(시점) 수량_하마2교-수량 2" xfId="30059"/>
    <cellStyle name="_도곡1교 교대(시점) 수량_하마읍3교대" xfId="8888"/>
    <cellStyle name="_도곡1교 교대(시점) 수량_하마읍3교대 2" xfId="30060"/>
    <cellStyle name="_도곡1교 교대(시점) 수량_하마읍3교토공" xfId="8889"/>
    <cellStyle name="_도곡1교 교대(시점) 수량_하마읍3교토공 2" xfId="30061"/>
    <cellStyle name="_도곡1교 하부공 수량" xfId="8890"/>
    <cellStyle name="_도곡1교 하부공 수량 2" xfId="30062"/>
    <cellStyle name="_도곡1교 하부공 수량_00. 배수공자재총괄" xfId="8891"/>
    <cellStyle name="_도곡1교 하부공 수량_00. 배수공자재총괄 2" xfId="30063"/>
    <cellStyle name="_도곡1교 하부공 수량_02.2-4.배수공" xfId="8892"/>
    <cellStyle name="_도곡1교 하부공 수량_02.2-4.배수공 2" xfId="30064"/>
    <cellStyle name="_도곡1교 하부공 수량_02.3-6.배수공" xfId="8893"/>
    <cellStyle name="_도곡1교 하부공 수량_02.3-6.배수공 2" xfId="30065"/>
    <cellStyle name="_도곡1교 하부공 수량_02.3-G.배수공" xfId="8894"/>
    <cellStyle name="_도곡1교 하부공 수량_02.3-G.배수공 2" xfId="30066"/>
    <cellStyle name="_도곡1교 하부공 수량_16.반사경" xfId="8895"/>
    <cellStyle name="_도곡1교 하부공 수량_16.반사경 2" xfId="30067"/>
    <cellStyle name="_도곡1교 하부공 수량_1공구(1지구)" xfId="8896"/>
    <cellStyle name="_도곡1교 하부공 수량_1공구(1지구) 2" xfId="30068"/>
    <cellStyle name="_도곡1교 하부공 수량_1공구(1지구)_모산지구수량" xfId="8897"/>
    <cellStyle name="_도곡1교 하부공 수량_1공구(1지구)_모산지구수량 2" xfId="30069"/>
    <cellStyle name="_도곡1교 하부공 수량_1공구(1지구)_생이골지구수량" xfId="8898"/>
    <cellStyle name="_도곡1교 하부공 수량_1공구(1지구)_생이골지구수량 2" xfId="30070"/>
    <cellStyle name="_도곡1교 하부공 수량_1공구(1지구)_옥전2-1지구수량" xfId="8899"/>
    <cellStyle name="_도곡1교 하부공 수량_1공구(1지구)_옥전2-1지구수량 2" xfId="30071"/>
    <cellStyle name="_도곡1교 하부공 수량_1공구(1지구)_옥전2-2지구수량" xfId="8900"/>
    <cellStyle name="_도곡1교 하부공 수량_1공구(1지구)_옥전2-2지구수량 2" xfId="30072"/>
    <cellStyle name="_도곡1교 하부공 수량_1공구(1지구)_옥전3지구수량" xfId="8901"/>
    <cellStyle name="_도곡1교 하부공 수량_1공구(1지구)_옥전3지구수량 2" xfId="30073"/>
    <cellStyle name="_도곡1교 하부공 수량_1공구(1지구)_옥전4지구수량" xfId="8902"/>
    <cellStyle name="_도곡1교 하부공 수량_1공구(1지구)_옥전4지구수량 2" xfId="30074"/>
    <cellStyle name="_도곡1교 하부공 수량_1공구(2지구)" xfId="8903"/>
    <cellStyle name="_도곡1교 하부공 수량_1공구(2지구) 2" xfId="30075"/>
    <cellStyle name="_도곡1교 하부공 수량_1공구(2지구)_00. 배수공자재총괄" xfId="8904"/>
    <cellStyle name="_도곡1교 하부공 수량_1공구(2지구)_00. 배수공자재총괄 2" xfId="30076"/>
    <cellStyle name="_도곡1교 하부공 수량_1공구(2지구)_거교2리옹벽H=8-1.5m" xfId="8905"/>
    <cellStyle name="_도곡1교 하부공 수량_1공구(2지구)_거교2리옹벽H=8-1.5m 2" xfId="30077"/>
    <cellStyle name="_도곡1교 하부공 수량_1공구(2지구)_호안공" xfId="8906"/>
    <cellStyle name="_도곡1교 하부공 수량_1공구(2지구)_호안공 2" xfId="30078"/>
    <cellStyle name="_도곡1교 하부공 수량_1공구(2지구)_호안공_00. 배수공자재총괄" xfId="8907"/>
    <cellStyle name="_도곡1교 하부공 수량_1공구(2지구)_호안공_00. 배수공자재총괄 2" xfId="30079"/>
    <cellStyle name="_도곡1교 하부공 수량_1공구(2지구)_호안공_거교2리옹벽H=8-1.5m" xfId="8908"/>
    <cellStyle name="_도곡1교 하부공 수량_1공구(2지구)_호안공_거교2리옹벽H=8-1.5m 2" xfId="30080"/>
    <cellStyle name="_도곡1교 하부공 수량_강회1공구 #1(800일반)" xfId="8909"/>
    <cellStyle name="_도곡1교 하부공 수량_강회1공구 #1(800일반) 2" xfId="30081"/>
    <cellStyle name="_도곡1교 하부공 수량_거교2리옹벽H=8-1.5m" xfId="8910"/>
    <cellStyle name="_도곡1교 하부공 수량_거교2리옹벽H=8-1.5m 2" xfId="30082"/>
    <cellStyle name="_도곡1교 하부공 수량_교통안전시설(최종)" xfId="8911"/>
    <cellStyle name="_도곡1교 하부공 수량_교통안전시설(최종) 2" xfId="30083"/>
    <cellStyle name="_도곡1교 하부공 수량_방음벽" xfId="8912"/>
    <cellStyle name="_도곡1교 하부공 수량_방음벽 2" xfId="30084"/>
    <cellStyle name="_도곡1교 하부공 수량_방음벽_16.반사경" xfId="8913"/>
    <cellStyle name="_도곡1교 하부공 수량_방음벽_16.반사경 2" xfId="30085"/>
    <cellStyle name="_도곡1교 하부공 수량_방음벽_교통안전시설(최종)" xfId="8914"/>
    <cellStyle name="_도곡1교 하부공 수량_방음벽_교통안전시설(최종) 2" xfId="30086"/>
    <cellStyle name="_도곡1교 하부공 수량_백전1제 #1배수통관(D800)" xfId="8915"/>
    <cellStyle name="_도곡1교 하부공 수량_백전1제 #1배수통관(D800) 2" xfId="30087"/>
    <cellStyle name="_도곡1교 하부공 수량_부대공(2-2공구)" xfId="8916"/>
    <cellStyle name="_도곡1교 하부공 수량_부대공(2-2공구) 2" xfId="30088"/>
    <cellStyle name="_도곡1교 하부공 수량_부대공(2-2공구)_16.반사경" xfId="8917"/>
    <cellStyle name="_도곡1교 하부공 수량_부대공(2-2공구)_16.반사경 2" xfId="30089"/>
    <cellStyle name="_도곡1교 하부공 수량_부대공(2-2공구)_교통안전시설(최종)" xfId="8918"/>
    <cellStyle name="_도곡1교 하부공 수량_부대공(2-2공구)_교통안전시설(최종) 2" xfId="30090"/>
    <cellStyle name="_도곡1교 하부공 수량_부대시설공(영동-추풍령)" xfId="8919"/>
    <cellStyle name="_도곡1교 하부공 수량_부대시설공(영동-추풍령) 2" xfId="30091"/>
    <cellStyle name="_도곡1교 하부공 수량_부대시설공(영동-추풍령)_16.반사경" xfId="8920"/>
    <cellStyle name="_도곡1교 하부공 수량_부대시설공(영동-추풍령)_16.반사경 2" xfId="30092"/>
    <cellStyle name="_도곡1교 하부공 수량_부대시설공(영동-추풍령)_교통안전시설(최종)" xfId="8921"/>
    <cellStyle name="_도곡1교 하부공 수량_부대시설공(영동-추풍령)_교통안전시설(최종) 2" xfId="30093"/>
    <cellStyle name="_도곡1교 하부공 수량_부대시설공(영동-추풍령)_부대시설공(영동-추풍령)" xfId="8922"/>
    <cellStyle name="_도곡1교 하부공 수량_부대시설공(영동-추풍령)_부대시설공(영동-추풍령) 2" xfId="30094"/>
    <cellStyle name="_도곡1교 하부공 수량_부대시설공(영동-추풍령)_부대시설공(영동-추풍령)_16.반사경" xfId="8923"/>
    <cellStyle name="_도곡1교 하부공 수량_부대시설공(영동-추풍령)_부대시설공(영동-추풍령)_16.반사경 2" xfId="30095"/>
    <cellStyle name="_도곡1교 하부공 수량_부대시설공(영동-추풍령)_부대시설공(영동-추풍령)_교통안전시설(최종)" xfId="8924"/>
    <cellStyle name="_도곡1교 하부공 수량_부대시설공(영동-추풍령)_부대시설공(영동-추풍령)_교통안전시설(최종) 2" xfId="30096"/>
    <cellStyle name="_도곡1교 하부공 수량_사본 - 하마2교-수량" xfId="8925"/>
    <cellStyle name="_도곡1교 하부공 수량_사본 - 하마2교-수량 2" xfId="30097"/>
    <cellStyle name="_도곡1교 하부공 수량_암거수량" xfId="8926"/>
    <cellStyle name="_도곡1교 하부공 수량_암거수량 2" xfId="30098"/>
    <cellStyle name="_도곡1교 하부공 수량_암거수량(2)" xfId="8927"/>
    <cellStyle name="_도곡1교 하부공 수량_암거수량(2) 2" xfId="30099"/>
    <cellStyle name="_도곡1교 하부공 수량_암거수량(2)_00. 배수공자재총괄" xfId="8928"/>
    <cellStyle name="_도곡1교 하부공 수량_암거수량(2)_00. 배수공자재총괄 2" xfId="30100"/>
    <cellStyle name="_도곡1교 하부공 수량_암거수량(2)_1공구(1지구)" xfId="8929"/>
    <cellStyle name="_도곡1교 하부공 수량_암거수량(2)_1공구(1지구) 2" xfId="30101"/>
    <cellStyle name="_도곡1교 하부공 수량_암거수량(2)_1공구(1지구)_모산지구수량" xfId="8930"/>
    <cellStyle name="_도곡1교 하부공 수량_암거수량(2)_1공구(1지구)_모산지구수량 2" xfId="30102"/>
    <cellStyle name="_도곡1교 하부공 수량_암거수량(2)_1공구(1지구)_생이골지구수량" xfId="8931"/>
    <cellStyle name="_도곡1교 하부공 수량_암거수량(2)_1공구(1지구)_생이골지구수량 2" xfId="30103"/>
    <cellStyle name="_도곡1교 하부공 수량_암거수량(2)_1공구(1지구)_옥전2-1지구수량" xfId="8932"/>
    <cellStyle name="_도곡1교 하부공 수량_암거수량(2)_1공구(1지구)_옥전2-1지구수량 2" xfId="30104"/>
    <cellStyle name="_도곡1교 하부공 수량_암거수량(2)_1공구(1지구)_옥전2-2지구수량" xfId="8933"/>
    <cellStyle name="_도곡1교 하부공 수량_암거수량(2)_1공구(1지구)_옥전2-2지구수량 2" xfId="30105"/>
    <cellStyle name="_도곡1교 하부공 수량_암거수량(2)_1공구(1지구)_옥전3지구수량" xfId="8934"/>
    <cellStyle name="_도곡1교 하부공 수량_암거수량(2)_1공구(1지구)_옥전3지구수량 2" xfId="30106"/>
    <cellStyle name="_도곡1교 하부공 수량_암거수량(2)_1공구(1지구)_옥전4지구수량" xfId="8935"/>
    <cellStyle name="_도곡1교 하부공 수량_암거수량(2)_1공구(1지구)_옥전4지구수량 2" xfId="30107"/>
    <cellStyle name="_도곡1교 하부공 수량_암거수량(2)_1공구(2지구)" xfId="8936"/>
    <cellStyle name="_도곡1교 하부공 수량_암거수량(2)_1공구(2지구) 2" xfId="30108"/>
    <cellStyle name="_도곡1교 하부공 수량_암거수량(2)_1공구(2지구)_00. 배수공자재총괄" xfId="8937"/>
    <cellStyle name="_도곡1교 하부공 수량_암거수량(2)_1공구(2지구)_00. 배수공자재총괄 2" xfId="30109"/>
    <cellStyle name="_도곡1교 하부공 수량_암거수량(2)_1공구(2지구)_거교2리옹벽H=8-1.5m" xfId="8938"/>
    <cellStyle name="_도곡1교 하부공 수량_암거수량(2)_1공구(2지구)_거교2리옹벽H=8-1.5m 2" xfId="30110"/>
    <cellStyle name="_도곡1교 하부공 수량_암거수량(2)_1공구(2지구)_호안공" xfId="8939"/>
    <cellStyle name="_도곡1교 하부공 수량_암거수량(2)_1공구(2지구)_호안공 2" xfId="30111"/>
    <cellStyle name="_도곡1교 하부공 수량_암거수량(2)_1공구(2지구)_호안공_00. 배수공자재총괄" xfId="8940"/>
    <cellStyle name="_도곡1교 하부공 수량_암거수량(2)_1공구(2지구)_호안공_00. 배수공자재총괄 2" xfId="30112"/>
    <cellStyle name="_도곡1교 하부공 수량_암거수량(2)_1공구(2지구)_호안공_거교2리옹벽H=8-1.5m" xfId="8941"/>
    <cellStyle name="_도곡1교 하부공 수량_암거수량(2)_1공구(2지구)_호안공_거교2리옹벽H=8-1.5m 2" xfId="30113"/>
    <cellStyle name="_도곡1교 하부공 수량_암거수량(2)_1련BOX" xfId="8942"/>
    <cellStyle name="_도곡1교 하부공 수량_암거수량(2)_1련BOX 2" xfId="30114"/>
    <cellStyle name="_도곡1교 하부공 수량_암거수량(2)_1련BOX_00. 배수공자재총괄" xfId="8943"/>
    <cellStyle name="_도곡1교 하부공 수량_암거수량(2)_1련BOX_00. 배수공자재총괄 2" xfId="30115"/>
    <cellStyle name="_도곡1교 하부공 수량_암거수량(2)_1련BOX_거교2리옹벽H=8-1.5m" xfId="8944"/>
    <cellStyle name="_도곡1교 하부공 수량_암거수량(2)_1련BOX_거교2리옹벽H=8-1.5m 2" xfId="30116"/>
    <cellStyle name="_도곡1교 하부공 수량_암거수량(2)_2련BOX" xfId="8945"/>
    <cellStyle name="_도곡1교 하부공 수량_암거수량(2)_2련BOX 2" xfId="30117"/>
    <cellStyle name="_도곡1교 하부공 수량_암거수량(2)_2련BOX_00. 배수공자재총괄" xfId="8946"/>
    <cellStyle name="_도곡1교 하부공 수량_암거수량(2)_2련BOX_00. 배수공자재총괄 2" xfId="30118"/>
    <cellStyle name="_도곡1교 하부공 수량_암거수량(2)_2련BOX_거교2리옹벽H=8-1.5m" xfId="8947"/>
    <cellStyle name="_도곡1교 하부공 수량_암거수량(2)_2련BOX_거교2리옹벽H=8-1.5m 2" xfId="30119"/>
    <cellStyle name="_도곡1교 하부공 수량_암거수량(2)_강회1공구 #1(800일반)" xfId="8948"/>
    <cellStyle name="_도곡1교 하부공 수량_암거수량(2)_강회1공구 #1(800일반) 2" xfId="30120"/>
    <cellStyle name="_도곡1교 하부공 수량_암거수량(2)_거교2리옹벽H=8-1.5m" xfId="8949"/>
    <cellStyle name="_도곡1교 하부공 수량_암거수량(2)_거교2리옹벽H=8-1.5m 2" xfId="30121"/>
    <cellStyle name="_도곡1교 하부공 수량_암거수량(2)_백전1제 #1배수통관(D800)" xfId="8950"/>
    <cellStyle name="_도곡1교 하부공 수량_암거수량(2)_백전1제 #1배수통관(D800) 2" xfId="30122"/>
    <cellStyle name="_도곡1교 하부공 수량_암거수량(2)_최종5공구" xfId="8951"/>
    <cellStyle name="_도곡1교 하부공 수량_암거수량(2)_최종5공구 2" xfId="30123"/>
    <cellStyle name="_도곡1교 하부공 수량_암거수량(2)_최종5공구_00. 배수공자재총괄" xfId="8952"/>
    <cellStyle name="_도곡1교 하부공 수량_암거수량(2)_최종5공구_00. 배수공자재총괄 2" xfId="30124"/>
    <cellStyle name="_도곡1교 하부공 수량_암거수량(2)_최종5공구_거교2리옹벽H=8-1.5m" xfId="8953"/>
    <cellStyle name="_도곡1교 하부공 수량_암거수량(2)_최종5공구_거교2리옹벽H=8-1.5m 2" xfId="30125"/>
    <cellStyle name="_도곡1교 하부공 수량_암거수량_00. 배수공자재총괄" xfId="8954"/>
    <cellStyle name="_도곡1교 하부공 수량_암거수량_00. 배수공자재총괄 2" xfId="30126"/>
    <cellStyle name="_도곡1교 하부공 수량_암거수량_1공구(1지구)" xfId="8955"/>
    <cellStyle name="_도곡1교 하부공 수량_암거수량_1공구(1지구) 2" xfId="30127"/>
    <cellStyle name="_도곡1교 하부공 수량_암거수량_1공구(1지구)_모산지구수량" xfId="8956"/>
    <cellStyle name="_도곡1교 하부공 수량_암거수량_1공구(1지구)_모산지구수량 2" xfId="30128"/>
    <cellStyle name="_도곡1교 하부공 수량_암거수량_1공구(1지구)_생이골지구수량" xfId="8957"/>
    <cellStyle name="_도곡1교 하부공 수량_암거수량_1공구(1지구)_생이골지구수량 2" xfId="30129"/>
    <cellStyle name="_도곡1교 하부공 수량_암거수량_1공구(1지구)_옥전2-1지구수량" xfId="8958"/>
    <cellStyle name="_도곡1교 하부공 수량_암거수량_1공구(1지구)_옥전2-1지구수량 2" xfId="30130"/>
    <cellStyle name="_도곡1교 하부공 수량_암거수량_1공구(1지구)_옥전2-2지구수량" xfId="8959"/>
    <cellStyle name="_도곡1교 하부공 수량_암거수량_1공구(1지구)_옥전2-2지구수량 2" xfId="30131"/>
    <cellStyle name="_도곡1교 하부공 수량_암거수량_1공구(1지구)_옥전3지구수량" xfId="8960"/>
    <cellStyle name="_도곡1교 하부공 수량_암거수량_1공구(1지구)_옥전3지구수량 2" xfId="30132"/>
    <cellStyle name="_도곡1교 하부공 수량_암거수량_1공구(1지구)_옥전4지구수량" xfId="8961"/>
    <cellStyle name="_도곡1교 하부공 수량_암거수량_1공구(1지구)_옥전4지구수량 2" xfId="30133"/>
    <cellStyle name="_도곡1교 하부공 수량_암거수량_1공구(2지구)" xfId="8962"/>
    <cellStyle name="_도곡1교 하부공 수량_암거수량_1공구(2지구) 2" xfId="30134"/>
    <cellStyle name="_도곡1교 하부공 수량_암거수량_1공구(2지구)_00. 배수공자재총괄" xfId="8963"/>
    <cellStyle name="_도곡1교 하부공 수량_암거수량_1공구(2지구)_00. 배수공자재총괄 2" xfId="30135"/>
    <cellStyle name="_도곡1교 하부공 수량_암거수량_1공구(2지구)_거교2리옹벽H=8-1.5m" xfId="8964"/>
    <cellStyle name="_도곡1교 하부공 수량_암거수량_1공구(2지구)_거교2리옹벽H=8-1.5m 2" xfId="30136"/>
    <cellStyle name="_도곡1교 하부공 수량_암거수량_1공구(2지구)_호안공" xfId="8965"/>
    <cellStyle name="_도곡1교 하부공 수량_암거수량_1공구(2지구)_호안공 2" xfId="30137"/>
    <cellStyle name="_도곡1교 하부공 수량_암거수량_1공구(2지구)_호안공_00. 배수공자재총괄" xfId="8966"/>
    <cellStyle name="_도곡1교 하부공 수량_암거수량_1공구(2지구)_호안공_00. 배수공자재총괄 2" xfId="30138"/>
    <cellStyle name="_도곡1교 하부공 수량_암거수량_1공구(2지구)_호안공_거교2리옹벽H=8-1.5m" xfId="8967"/>
    <cellStyle name="_도곡1교 하부공 수량_암거수량_1공구(2지구)_호안공_거교2리옹벽H=8-1.5m 2" xfId="30139"/>
    <cellStyle name="_도곡1교 하부공 수량_암거수량_1련BOX" xfId="8968"/>
    <cellStyle name="_도곡1교 하부공 수량_암거수량_1련BOX 2" xfId="30140"/>
    <cellStyle name="_도곡1교 하부공 수량_암거수량_1련BOX_00. 배수공자재총괄" xfId="8969"/>
    <cellStyle name="_도곡1교 하부공 수량_암거수량_1련BOX_00. 배수공자재총괄 2" xfId="30141"/>
    <cellStyle name="_도곡1교 하부공 수량_암거수량_1련BOX_거교2리옹벽H=8-1.5m" xfId="8970"/>
    <cellStyle name="_도곡1교 하부공 수량_암거수량_1련BOX_거교2리옹벽H=8-1.5m 2" xfId="30142"/>
    <cellStyle name="_도곡1교 하부공 수량_암거수량_2련BOX" xfId="8971"/>
    <cellStyle name="_도곡1교 하부공 수량_암거수량_2련BOX 2" xfId="30143"/>
    <cellStyle name="_도곡1교 하부공 수량_암거수량_2련BOX_00. 배수공자재총괄" xfId="8972"/>
    <cellStyle name="_도곡1교 하부공 수량_암거수량_2련BOX_00. 배수공자재총괄 2" xfId="30144"/>
    <cellStyle name="_도곡1교 하부공 수량_암거수량_2련BOX_거교2리옹벽H=8-1.5m" xfId="8973"/>
    <cellStyle name="_도곡1교 하부공 수량_암거수량_2련BOX_거교2리옹벽H=8-1.5m 2" xfId="30145"/>
    <cellStyle name="_도곡1교 하부공 수량_암거수량_강회1공구 #1(800일반)" xfId="8974"/>
    <cellStyle name="_도곡1교 하부공 수량_암거수량_강회1공구 #1(800일반) 2" xfId="30146"/>
    <cellStyle name="_도곡1교 하부공 수량_암거수량_거교2리옹벽H=8-1.5m" xfId="8975"/>
    <cellStyle name="_도곡1교 하부공 수량_암거수량_거교2리옹벽H=8-1.5m 2" xfId="30147"/>
    <cellStyle name="_도곡1교 하부공 수량_암거수량_백전1제 #1배수통관(D800)" xfId="8976"/>
    <cellStyle name="_도곡1교 하부공 수량_암거수량_백전1제 #1배수통관(D800) 2" xfId="30148"/>
    <cellStyle name="_도곡1교 하부공 수량_암거수량_최종5공구" xfId="8977"/>
    <cellStyle name="_도곡1교 하부공 수량_암거수량_최종5공구 2" xfId="30149"/>
    <cellStyle name="_도곡1교 하부공 수량_암거수량_최종5공구_00. 배수공자재총괄" xfId="8978"/>
    <cellStyle name="_도곡1교 하부공 수량_암거수량_최종5공구_00. 배수공자재총괄 2" xfId="30150"/>
    <cellStyle name="_도곡1교 하부공 수량_암거수량_최종5공구_거교2리옹벽H=8-1.5m" xfId="8979"/>
    <cellStyle name="_도곡1교 하부공 수량_암거수량_최종5공구_거교2리옹벽H=8-1.5m 2" xfId="30151"/>
    <cellStyle name="_도곡1교 하부공 수량_최종5공구" xfId="8980"/>
    <cellStyle name="_도곡1교 하부공 수량_최종5공구 2" xfId="30152"/>
    <cellStyle name="_도곡1교 하부공 수량_최종5공구_00. 배수공자재총괄" xfId="8981"/>
    <cellStyle name="_도곡1교 하부공 수량_최종5공구_00. 배수공자재총괄 2" xfId="30153"/>
    <cellStyle name="_도곡1교 하부공 수량_최종5공구_거교2리옹벽H=8-1.5m" xfId="8982"/>
    <cellStyle name="_도곡1교 하부공 수량_최종5공구_거교2리옹벽H=8-1.5m 2" xfId="30154"/>
    <cellStyle name="_도곡1교 하부공 수량_최종수로암거" xfId="8983"/>
    <cellStyle name="_도곡1교 하부공 수량_최종수로암거 2" xfId="30155"/>
    <cellStyle name="_도곡1교 하부공 수량_최종수로암거_16.반사경" xfId="8984"/>
    <cellStyle name="_도곡1교 하부공 수량_최종수로암거_16.반사경 2" xfId="30156"/>
    <cellStyle name="_도곡1교 하부공 수량_최종수로암거_교통안전시설(최종)" xfId="8985"/>
    <cellStyle name="_도곡1교 하부공 수량_최종수로암거_교통안전시설(최종) 2" xfId="30157"/>
    <cellStyle name="_도곡1교 하부공 수량_최종수로암거_부대시설공(영동-추풍령)" xfId="8986"/>
    <cellStyle name="_도곡1교 하부공 수량_최종수로암거_부대시설공(영동-추풍령) 2" xfId="30158"/>
    <cellStyle name="_도곡1교 하부공 수량_최종수로암거_부대시설공(영동-추풍령)_16.반사경" xfId="8987"/>
    <cellStyle name="_도곡1교 하부공 수량_최종수로암거_부대시설공(영동-추풍령)_16.반사경 2" xfId="30159"/>
    <cellStyle name="_도곡1교 하부공 수량_최종수로암거_부대시설공(영동-추풍령)_교통안전시설(최종)" xfId="8988"/>
    <cellStyle name="_도곡1교 하부공 수량_최종수로암거_부대시설공(영동-추풍령)_교통안전시설(최종) 2" xfId="30160"/>
    <cellStyle name="_도곡1교 하부공 수량_최종수로암거_부대시설공(영동-추풍령)_부대시설공(영동-추풍령)" xfId="8989"/>
    <cellStyle name="_도곡1교 하부공 수량_최종수로암거_부대시설공(영동-추풍령)_부대시설공(영동-추풍령) 2" xfId="30161"/>
    <cellStyle name="_도곡1교 하부공 수량_최종수로암거_부대시설공(영동-추풍령)_부대시설공(영동-추풍령)_16.반사경" xfId="8990"/>
    <cellStyle name="_도곡1교 하부공 수량_최종수로암거_부대시설공(영동-추풍령)_부대시설공(영동-추풍령)_16.반사경 2" xfId="30162"/>
    <cellStyle name="_도곡1교 하부공 수량_최종수로암거_부대시설공(영동-추풍령)_부대시설공(영동-추풍령)_교통안전시설(최종)" xfId="8991"/>
    <cellStyle name="_도곡1교 하부공 수량_최종수로암거_부대시설공(영동-추풍령)_부대시설공(영동-추풍령)_교통안전시설(최종) 2" xfId="30163"/>
    <cellStyle name="_도곡1교 하부공 수량_최종수로암거_최종수로암거" xfId="8992"/>
    <cellStyle name="_도곡1교 하부공 수량_최종수로암거_최종수로암거 2" xfId="30164"/>
    <cellStyle name="_도곡1교 하부공 수량_최종수로암거_최종수로암거_16.반사경" xfId="8993"/>
    <cellStyle name="_도곡1교 하부공 수량_최종수로암거_최종수로암거_16.반사경 2" xfId="30165"/>
    <cellStyle name="_도곡1교 하부공 수량_최종수로암거_최종수로암거_교통안전시설(최종)" xfId="8994"/>
    <cellStyle name="_도곡1교 하부공 수량_최종수로암거_최종수로암거_교통안전시설(최종) 2" xfId="30166"/>
    <cellStyle name="_도곡1교 하부공 수량_최종수로암거_최종수로암거_부대시설공(영동-추풍령)" xfId="8995"/>
    <cellStyle name="_도곡1교 하부공 수량_최종수로암거_최종수로암거_부대시설공(영동-추풍령) 2" xfId="30167"/>
    <cellStyle name="_도곡1교 하부공 수량_최종수로암거_최종수로암거_부대시설공(영동-추풍령)_16.반사경" xfId="8996"/>
    <cellStyle name="_도곡1교 하부공 수량_최종수로암거_최종수로암거_부대시설공(영동-추풍령)_16.반사경 2" xfId="30168"/>
    <cellStyle name="_도곡1교 하부공 수량_최종수로암거_최종수로암거_부대시설공(영동-추풍령)_교통안전시설(최종)" xfId="8997"/>
    <cellStyle name="_도곡1교 하부공 수량_최종수로암거_최종수로암거_부대시설공(영동-추풍령)_교통안전시설(최종) 2" xfId="30169"/>
    <cellStyle name="_도곡1교 하부공 수량_최종수로암거_최종수로암거_부대시설공(영동-추풍령)_부대시설공(영동-추풍령)" xfId="8998"/>
    <cellStyle name="_도곡1교 하부공 수량_최종수로암거_최종수로암거_부대시설공(영동-추풍령)_부대시설공(영동-추풍령) 2" xfId="30170"/>
    <cellStyle name="_도곡1교 하부공 수량_최종수로암거_최종수로암거_부대시설공(영동-추풍령)_부대시설공(영동-추풍령)_16.반사경" xfId="8999"/>
    <cellStyle name="_도곡1교 하부공 수량_최종수로암거_최종수로암거_부대시설공(영동-추풍령)_부대시설공(영동-추풍령)_16.반사경 2" xfId="30171"/>
    <cellStyle name="_도곡1교 하부공 수량_최종수로암거_최종수로암거_부대시설공(영동-추풍령)_부대시설공(영동-추풍령)_교통안전시설(최종)" xfId="9000"/>
    <cellStyle name="_도곡1교 하부공 수량_최종수로암거_최종수로암거_부대시설공(영동-추풍령)_부대시설공(영동-추풍령)_교통안전시설(최종) 2" xfId="30172"/>
    <cellStyle name="_도곡1교 하부공 수량_하마1교-수량" xfId="9001"/>
    <cellStyle name="_도곡1교 하부공 수량_하마1교-수량 2" xfId="30173"/>
    <cellStyle name="_도곡1교 하부공 수량_하마2교-수량" xfId="9002"/>
    <cellStyle name="_도곡1교 하부공 수량_하마2교-수량 2" xfId="30174"/>
    <cellStyle name="_도곡1교 하부공 수량_하마읍3교대" xfId="9003"/>
    <cellStyle name="_도곡1교 하부공 수량_하마읍3교대 2" xfId="30175"/>
    <cellStyle name="_도곡1교 하부공 수량_하마읍3교토공" xfId="9004"/>
    <cellStyle name="_도곡1교 하부공 수량_하마읍3교토공 2" xfId="30176"/>
    <cellStyle name="_도곡2교 교대 수량" xfId="9005"/>
    <cellStyle name="_도곡2교 교대 수량 2" xfId="30177"/>
    <cellStyle name="_도곡2교 교대 수량_00. 배수공자재총괄" xfId="9006"/>
    <cellStyle name="_도곡2교 교대 수량_00. 배수공자재총괄 2" xfId="30178"/>
    <cellStyle name="_도곡2교 교대 수량_02.2-4.배수공" xfId="9007"/>
    <cellStyle name="_도곡2교 교대 수량_02.2-4.배수공 2" xfId="30179"/>
    <cellStyle name="_도곡2교 교대 수량_02.3-6.배수공" xfId="9008"/>
    <cellStyle name="_도곡2교 교대 수량_02.3-6.배수공 2" xfId="30180"/>
    <cellStyle name="_도곡2교 교대 수량_02.3-G.배수공" xfId="9009"/>
    <cellStyle name="_도곡2교 교대 수량_02.3-G.배수공 2" xfId="30181"/>
    <cellStyle name="_도곡2교 교대 수량_16.반사경" xfId="9010"/>
    <cellStyle name="_도곡2교 교대 수량_16.반사경 2" xfId="30182"/>
    <cellStyle name="_도곡2교 교대 수량_1공구(1지구)" xfId="9011"/>
    <cellStyle name="_도곡2교 교대 수량_1공구(1지구) 2" xfId="30183"/>
    <cellStyle name="_도곡2교 교대 수량_1공구(1지구)_모산지구수량" xfId="9012"/>
    <cellStyle name="_도곡2교 교대 수량_1공구(1지구)_모산지구수량 2" xfId="30184"/>
    <cellStyle name="_도곡2교 교대 수량_1공구(1지구)_생이골지구수량" xfId="9013"/>
    <cellStyle name="_도곡2교 교대 수량_1공구(1지구)_생이골지구수량 2" xfId="30185"/>
    <cellStyle name="_도곡2교 교대 수량_1공구(1지구)_옥전2-1지구수량" xfId="9014"/>
    <cellStyle name="_도곡2교 교대 수량_1공구(1지구)_옥전2-1지구수량 2" xfId="30186"/>
    <cellStyle name="_도곡2교 교대 수량_1공구(1지구)_옥전2-2지구수량" xfId="9015"/>
    <cellStyle name="_도곡2교 교대 수량_1공구(1지구)_옥전2-2지구수량 2" xfId="30187"/>
    <cellStyle name="_도곡2교 교대 수량_1공구(1지구)_옥전3지구수량" xfId="9016"/>
    <cellStyle name="_도곡2교 교대 수량_1공구(1지구)_옥전3지구수량 2" xfId="30188"/>
    <cellStyle name="_도곡2교 교대 수량_1공구(1지구)_옥전4지구수량" xfId="9017"/>
    <cellStyle name="_도곡2교 교대 수량_1공구(1지구)_옥전4지구수량 2" xfId="30189"/>
    <cellStyle name="_도곡2교 교대 수량_1공구(2지구)" xfId="9018"/>
    <cellStyle name="_도곡2교 교대 수량_1공구(2지구) 2" xfId="30190"/>
    <cellStyle name="_도곡2교 교대 수량_1공구(2지구)_00. 배수공자재총괄" xfId="9019"/>
    <cellStyle name="_도곡2교 교대 수량_1공구(2지구)_00. 배수공자재총괄 2" xfId="30191"/>
    <cellStyle name="_도곡2교 교대 수량_1공구(2지구)_거교2리옹벽H=8-1.5m" xfId="9020"/>
    <cellStyle name="_도곡2교 교대 수량_1공구(2지구)_거교2리옹벽H=8-1.5m 2" xfId="30192"/>
    <cellStyle name="_도곡2교 교대 수량_1공구(2지구)_호안공" xfId="9021"/>
    <cellStyle name="_도곡2교 교대 수량_1공구(2지구)_호안공 2" xfId="30193"/>
    <cellStyle name="_도곡2교 교대 수량_1공구(2지구)_호안공_00. 배수공자재총괄" xfId="9022"/>
    <cellStyle name="_도곡2교 교대 수량_1공구(2지구)_호안공_00. 배수공자재총괄 2" xfId="30194"/>
    <cellStyle name="_도곡2교 교대 수량_1공구(2지구)_호안공_거교2리옹벽H=8-1.5m" xfId="9023"/>
    <cellStyle name="_도곡2교 교대 수량_1공구(2지구)_호안공_거교2리옹벽H=8-1.5m 2" xfId="30195"/>
    <cellStyle name="_도곡2교 교대 수량_강회1공구 #1(800일반)" xfId="9024"/>
    <cellStyle name="_도곡2교 교대 수량_강회1공구 #1(800일반) 2" xfId="30196"/>
    <cellStyle name="_도곡2교 교대 수량_거교2리옹벽H=8-1.5m" xfId="9025"/>
    <cellStyle name="_도곡2교 교대 수량_거교2리옹벽H=8-1.5m 2" xfId="30197"/>
    <cellStyle name="_도곡2교 교대 수량_교통안전시설(최종)" xfId="9026"/>
    <cellStyle name="_도곡2교 교대 수량_교통안전시설(최종) 2" xfId="30198"/>
    <cellStyle name="_도곡2교 교대 수량_방음벽" xfId="9027"/>
    <cellStyle name="_도곡2교 교대 수량_방음벽 2" xfId="30199"/>
    <cellStyle name="_도곡2교 교대 수량_방음벽_16.반사경" xfId="9028"/>
    <cellStyle name="_도곡2교 교대 수량_방음벽_16.반사경 2" xfId="30200"/>
    <cellStyle name="_도곡2교 교대 수량_방음벽_교통안전시설(최종)" xfId="9029"/>
    <cellStyle name="_도곡2교 교대 수량_방음벽_교통안전시설(최종) 2" xfId="30201"/>
    <cellStyle name="_도곡2교 교대 수량_백전1제 #1배수통관(D800)" xfId="9030"/>
    <cellStyle name="_도곡2교 교대 수량_백전1제 #1배수통관(D800) 2" xfId="30202"/>
    <cellStyle name="_도곡2교 교대 수량_부대공(2-2공구)" xfId="9031"/>
    <cellStyle name="_도곡2교 교대 수량_부대공(2-2공구) 2" xfId="30203"/>
    <cellStyle name="_도곡2교 교대 수량_부대공(2-2공구)_16.반사경" xfId="9032"/>
    <cellStyle name="_도곡2교 교대 수량_부대공(2-2공구)_16.반사경 2" xfId="30204"/>
    <cellStyle name="_도곡2교 교대 수량_부대공(2-2공구)_교통안전시설(최종)" xfId="9033"/>
    <cellStyle name="_도곡2교 교대 수량_부대공(2-2공구)_교통안전시설(최종) 2" xfId="30205"/>
    <cellStyle name="_도곡2교 교대 수량_부대시설공(영동-추풍령)" xfId="9034"/>
    <cellStyle name="_도곡2교 교대 수량_부대시설공(영동-추풍령) 2" xfId="30206"/>
    <cellStyle name="_도곡2교 교대 수량_부대시설공(영동-추풍령)_16.반사경" xfId="9035"/>
    <cellStyle name="_도곡2교 교대 수량_부대시설공(영동-추풍령)_16.반사경 2" xfId="30207"/>
    <cellStyle name="_도곡2교 교대 수량_부대시설공(영동-추풍령)_교통안전시설(최종)" xfId="9036"/>
    <cellStyle name="_도곡2교 교대 수량_부대시설공(영동-추풍령)_교통안전시설(최종) 2" xfId="30208"/>
    <cellStyle name="_도곡2교 교대 수량_부대시설공(영동-추풍령)_부대시설공(영동-추풍령)" xfId="9037"/>
    <cellStyle name="_도곡2교 교대 수량_부대시설공(영동-추풍령)_부대시설공(영동-추풍령) 2" xfId="30209"/>
    <cellStyle name="_도곡2교 교대 수량_부대시설공(영동-추풍령)_부대시설공(영동-추풍령)_16.반사경" xfId="9038"/>
    <cellStyle name="_도곡2교 교대 수량_부대시설공(영동-추풍령)_부대시설공(영동-추풍령)_16.반사경 2" xfId="30210"/>
    <cellStyle name="_도곡2교 교대 수량_부대시설공(영동-추풍령)_부대시설공(영동-추풍령)_교통안전시설(최종)" xfId="9039"/>
    <cellStyle name="_도곡2교 교대 수량_부대시설공(영동-추풍령)_부대시설공(영동-추풍령)_교통안전시설(최종) 2" xfId="30211"/>
    <cellStyle name="_도곡2교 교대 수량_사본 - 하마2교-수량" xfId="9040"/>
    <cellStyle name="_도곡2교 교대 수량_사본 - 하마2교-수량 2" xfId="30212"/>
    <cellStyle name="_도곡2교 교대 수량_암거수량" xfId="9041"/>
    <cellStyle name="_도곡2교 교대 수량_암거수량 2" xfId="30213"/>
    <cellStyle name="_도곡2교 교대 수량_암거수량(2)" xfId="9042"/>
    <cellStyle name="_도곡2교 교대 수량_암거수량(2) 2" xfId="30214"/>
    <cellStyle name="_도곡2교 교대 수량_암거수량(2)_00. 배수공자재총괄" xfId="9043"/>
    <cellStyle name="_도곡2교 교대 수량_암거수량(2)_00. 배수공자재총괄 2" xfId="30215"/>
    <cellStyle name="_도곡2교 교대 수량_암거수량(2)_1공구(1지구)" xfId="9044"/>
    <cellStyle name="_도곡2교 교대 수량_암거수량(2)_1공구(1지구) 2" xfId="30216"/>
    <cellStyle name="_도곡2교 교대 수량_암거수량(2)_1공구(1지구)_모산지구수량" xfId="9045"/>
    <cellStyle name="_도곡2교 교대 수량_암거수량(2)_1공구(1지구)_모산지구수량 2" xfId="30217"/>
    <cellStyle name="_도곡2교 교대 수량_암거수량(2)_1공구(1지구)_생이골지구수량" xfId="9046"/>
    <cellStyle name="_도곡2교 교대 수량_암거수량(2)_1공구(1지구)_생이골지구수량 2" xfId="30218"/>
    <cellStyle name="_도곡2교 교대 수량_암거수량(2)_1공구(1지구)_옥전2-1지구수량" xfId="9047"/>
    <cellStyle name="_도곡2교 교대 수량_암거수량(2)_1공구(1지구)_옥전2-1지구수량 2" xfId="30219"/>
    <cellStyle name="_도곡2교 교대 수량_암거수량(2)_1공구(1지구)_옥전2-2지구수량" xfId="9048"/>
    <cellStyle name="_도곡2교 교대 수량_암거수량(2)_1공구(1지구)_옥전2-2지구수량 2" xfId="30220"/>
    <cellStyle name="_도곡2교 교대 수량_암거수량(2)_1공구(1지구)_옥전3지구수량" xfId="9049"/>
    <cellStyle name="_도곡2교 교대 수량_암거수량(2)_1공구(1지구)_옥전3지구수량 2" xfId="30221"/>
    <cellStyle name="_도곡2교 교대 수량_암거수량(2)_1공구(1지구)_옥전4지구수량" xfId="9050"/>
    <cellStyle name="_도곡2교 교대 수량_암거수량(2)_1공구(1지구)_옥전4지구수량 2" xfId="30222"/>
    <cellStyle name="_도곡2교 교대 수량_암거수량(2)_1공구(2지구)" xfId="9051"/>
    <cellStyle name="_도곡2교 교대 수량_암거수량(2)_1공구(2지구) 2" xfId="30223"/>
    <cellStyle name="_도곡2교 교대 수량_암거수량(2)_1공구(2지구)_00. 배수공자재총괄" xfId="9052"/>
    <cellStyle name="_도곡2교 교대 수량_암거수량(2)_1공구(2지구)_00. 배수공자재총괄 2" xfId="30224"/>
    <cellStyle name="_도곡2교 교대 수량_암거수량(2)_1공구(2지구)_거교2리옹벽H=8-1.5m" xfId="9053"/>
    <cellStyle name="_도곡2교 교대 수량_암거수량(2)_1공구(2지구)_거교2리옹벽H=8-1.5m 2" xfId="30225"/>
    <cellStyle name="_도곡2교 교대 수량_암거수량(2)_1공구(2지구)_호안공" xfId="9054"/>
    <cellStyle name="_도곡2교 교대 수량_암거수량(2)_1공구(2지구)_호안공 2" xfId="30226"/>
    <cellStyle name="_도곡2교 교대 수량_암거수량(2)_1공구(2지구)_호안공_00. 배수공자재총괄" xfId="9055"/>
    <cellStyle name="_도곡2교 교대 수량_암거수량(2)_1공구(2지구)_호안공_00. 배수공자재총괄 2" xfId="30227"/>
    <cellStyle name="_도곡2교 교대 수량_암거수량(2)_1공구(2지구)_호안공_거교2리옹벽H=8-1.5m" xfId="9056"/>
    <cellStyle name="_도곡2교 교대 수량_암거수량(2)_1공구(2지구)_호안공_거교2리옹벽H=8-1.5m 2" xfId="30228"/>
    <cellStyle name="_도곡2교 교대 수량_암거수량(2)_1련BOX" xfId="9057"/>
    <cellStyle name="_도곡2교 교대 수량_암거수량(2)_1련BOX 2" xfId="30229"/>
    <cellStyle name="_도곡2교 교대 수량_암거수량(2)_1련BOX_00. 배수공자재총괄" xfId="9058"/>
    <cellStyle name="_도곡2교 교대 수량_암거수량(2)_1련BOX_00. 배수공자재총괄 2" xfId="30230"/>
    <cellStyle name="_도곡2교 교대 수량_암거수량(2)_1련BOX_거교2리옹벽H=8-1.5m" xfId="9059"/>
    <cellStyle name="_도곡2교 교대 수량_암거수량(2)_1련BOX_거교2리옹벽H=8-1.5m 2" xfId="30231"/>
    <cellStyle name="_도곡2교 교대 수량_암거수량(2)_2련BOX" xfId="9060"/>
    <cellStyle name="_도곡2교 교대 수량_암거수량(2)_2련BOX 2" xfId="30232"/>
    <cellStyle name="_도곡2교 교대 수량_암거수량(2)_2련BOX_00. 배수공자재총괄" xfId="9061"/>
    <cellStyle name="_도곡2교 교대 수량_암거수량(2)_2련BOX_00. 배수공자재총괄 2" xfId="30233"/>
    <cellStyle name="_도곡2교 교대 수량_암거수량(2)_2련BOX_거교2리옹벽H=8-1.5m" xfId="9062"/>
    <cellStyle name="_도곡2교 교대 수량_암거수량(2)_2련BOX_거교2리옹벽H=8-1.5m 2" xfId="30234"/>
    <cellStyle name="_도곡2교 교대 수량_암거수량(2)_강회1공구 #1(800일반)" xfId="9063"/>
    <cellStyle name="_도곡2교 교대 수량_암거수량(2)_강회1공구 #1(800일반) 2" xfId="30235"/>
    <cellStyle name="_도곡2교 교대 수량_암거수량(2)_거교2리옹벽H=8-1.5m" xfId="9064"/>
    <cellStyle name="_도곡2교 교대 수량_암거수량(2)_거교2리옹벽H=8-1.5m 2" xfId="30236"/>
    <cellStyle name="_도곡2교 교대 수량_암거수량(2)_백전1제 #1배수통관(D800)" xfId="9065"/>
    <cellStyle name="_도곡2교 교대 수량_암거수량(2)_백전1제 #1배수통관(D800) 2" xfId="30237"/>
    <cellStyle name="_도곡2교 교대 수량_암거수량(2)_최종5공구" xfId="9066"/>
    <cellStyle name="_도곡2교 교대 수량_암거수량(2)_최종5공구 2" xfId="30238"/>
    <cellStyle name="_도곡2교 교대 수량_암거수량(2)_최종5공구_00. 배수공자재총괄" xfId="9067"/>
    <cellStyle name="_도곡2교 교대 수량_암거수량(2)_최종5공구_00. 배수공자재총괄 2" xfId="30239"/>
    <cellStyle name="_도곡2교 교대 수량_암거수량(2)_최종5공구_거교2리옹벽H=8-1.5m" xfId="9068"/>
    <cellStyle name="_도곡2교 교대 수량_암거수량(2)_최종5공구_거교2리옹벽H=8-1.5m 2" xfId="30240"/>
    <cellStyle name="_도곡2교 교대 수량_암거수량_00. 배수공자재총괄" xfId="9069"/>
    <cellStyle name="_도곡2교 교대 수량_암거수량_00. 배수공자재총괄 2" xfId="30241"/>
    <cellStyle name="_도곡2교 교대 수량_암거수량_1공구(1지구)" xfId="9070"/>
    <cellStyle name="_도곡2교 교대 수량_암거수량_1공구(1지구) 2" xfId="30242"/>
    <cellStyle name="_도곡2교 교대 수량_암거수량_1공구(1지구)_모산지구수량" xfId="9071"/>
    <cellStyle name="_도곡2교 교대 수량_암거수량_1공구(1지구)_모산지구수량 2" xfId="30243"/>
    <cellStyle name="_도곡2교 교대 수량_암거수량_1공구(1지구)_생이골지구수량" xfId="9072"/>
    <cellStyle name="_도곡2교 교대 수량_암거수량_1공구(1지구)_생이골지구수량 2" xfId="30244"/>
    <cellStyle name="_도곡2교 교대 수량_암거수량_1공구(1지구)_옥전2-1지구수량" xfId="9073"/>
    <cellStyle name="_도곡2교 교대 수량_암거수량_1공구(1지구)_옥전2-1지구수량 2" xfId="30245"/>
    <cellStyle name="_도곡2교 교대 수량_암거수량_1공구(1지구)_옥전2-2지구수량" xfId="9074"/>
    <cellStyle name="_도곡2교 교대 수량_암거수량_1공구(1지구)_옥전2-2지구수량 2" xfId="30246"/>
    <cellStyle name="_도곡2교 교대 수량_암거수량_1공구(1지구)_옥전3지구수량" xfId="9075"/>
    <cellStyle name="_도곡2교 교대 수량_암거수량_1공구(1지구)_옥전3지구수량 2" xfId="30247"/>
    <cellStyle name="_도곡2교 교대 수량_암거수량_1공구(1지구)_옥전4지구수량" xfId="9076"/>
    <cellStyle name="_도곡2교 교대 수량_암거수량_1공구(1지구)_옥전4지구수량 2" xfId="30248"/>
    <cellStyle name="_도곡2교 교대 수량_암거수량_1공구(2지구)" xfId="9077"/>
    <cellStyle name="_도곡2교 교대 수량_암거수량_1공구(2지구) 2" xfId="30249"/>
    <cellStyle name="_도곡2교 교대 수량_암거수량_1공구(2지구)_00. 배수공자재총괄" xfId="9078"/>
    <cellStyle name="_도곡2교 교대 수량_암거수량_1공구(2지구)_00. 배수공자재총괄 2" xfId="30250"/>
    <cellStyle name="_도곡2교 교대 수량_암거수량_1공구(2지구)_거교2리옹벽H=8-1.5m" xfId="9079"/>
    <cellStyle name="_도곡2교 교대 수량_암거수량_1공구(2지구)_거교2리옹벽H=8-1.5m 2" xfId="30251"/>
    <cellStyle name="_도곡2교 교대 수량_암거수량_1공구(2지구)_호안공" xfId="9080"/>
    <cellStyle name="_도곡2교 교대 수량_암거수량_1공구(2지구)_호안공 2" xfId="30252"/>
    <cellStyle name="_도곡2교 교대 수량_암거수량_1공구(2지구)_호안공_00. 배수공자재총괄" xfId="9081"/>
    <cellStyle name="_도곡2교 교대 수량_암거수량_1공구(2지구)_호안공_00. 배수공자재총괄 2" xfId="30253"/>
    <cellStyle name="_도곡2교 교대 수량_암거수량_1공구(2지구)_호안공_거교2리옹벽H=8-1.5m" xfId="9082"/>
    <cellStyle name="_도곡2교 교대 수량_암거수량_1공구(2지구)_호안공_거교2리옹벽H=8-1.5m 2" xfId="30254"/>
    <cellStyle name="_도곡2교 교대 수량_암거수량_1련BOX" xfId="9083"/>
    <cellStyle name="_도곡2교 교대 수량_암거수량_1련BOX 2" xfId="30255"/>
    <cellStyle name="_도곡2교 교대 수량_암거수량_1련BOX_00. 배수공자재총괄" xfId="9084"/>
    <cellStyle name="_도곡2교 교대 수량_암거수량_1련BOX_00. 배수공자재총괄 2" xfId="30256"/>
    <cellStyle name="_도곡2교 교대 수량_암거수량_1련BOX_거교2리옹벽H=8-1.5m" xfId="9085"/>
    <cellStyle name="_도곡2교 교대 수량_암거수량_1련BOX_거교2리옹벽H=8-1.5m 2" xfId="30257"/>
    <cellStyle name="_도곡2교 교대 수량_암거수량_2련BOX" xfId="9086"/>
    <cellStyle name="_도곡2교 교대 수량_암거수량_2련BOX 2" xfId="30258"/>
    <cellStyle name="_도곡2교 교대 수량_암거수량_2련BOX_00. 배수공자재총괄" xfId="9087"/>
    <cellStyle name="_도곡2교 교대 수량_암거수량_2련BOX_00. 배수공자재총괄 2" xfId="30259"/>
    <cellStyle name="_도곡2교 교대 수량_암거수량_2련BOX_거교2리옹벽H=8-1.5m" xfId="9088"/>
    <cellStyle name="_도곡2교 교대 수량_암거수량_2련BOX_거교2리옹벽H=8-1.5m 2" xfId="30260"/>
    <cellStyle name="_도곡2교 교대 수량_암거수량_강회1공구 #1(800일반)" xfId="9089"/>
    <cellStyle name="_도곡2교 교대 수량_암거수량_강회1공구 #1(800일반) 2" xfId="30261"/>
    <cellStyle name="_도곡2교 교대 수량_암거수량_거교2리옹벽H=8-1.5m" xfId="9090"/>
    <cellStyle name="_도곡2교 교대 수량_암거수량_거교2리옹벽H=8-1.5m 2" xfId="30262"/>
    <cellStyle name="_도곡2교 교대 수량_암거수량_백전1제 #1배수통관(D800)" xfId="9091"/>
    <cellStyle name="_도곡2교 교대 수량_암거수량_백전1제 #1배수통관(D800) 2" xfId="30263"/>
    <cellStyle name="_도곡2교 교대 수량_암거수량_최종5공구" xfId="9092"/>
    <cellStyle name="_도곡2교 교대 수량_암거수량_최종5공구 2" xfId="30264"/>
    <cellStyle name="_도곡2교 교대 수량_암거수량_최종5공구_00. 배수공자재총괄" xfId="9093"/>
    <cellStyle name="_도곡2교 교대 수량_암거수량_최종5공구_00. 배수공자재총괄 2" xfId="30265"/>
    <cellStyle name="_도곡2교 교대 수량_암거수량_최종5공구_거교2리옹벽H=8-1.5m" xfId="9094"/>
    <cellStyle name="_도곡2교 교대 수량_암거수량_최종5공구_거교2리옹벽H=8-1.5m 2" xfId="30266"/>
    <cellStyle name="_도곡2교 교대 수량_최종5공구" xfId="9095"/>
    <cellStyle name="_도곡2교 교대 수량_최종5공구 2" xfId="30267"/>
    <cellStyle name="_도곡2교 교대 수량_최종5공구_00. 배수공자재총괄" xfId="9096"/>
    <cellStyle name="_도곡2교 교대 수량_최종5공구_00. 배수공자재총괄 2" xfId="30268"/>
    <cellStyle name="_도곡2교 교대 수량_최종5공구_거교2리옹벽H=8-1.5m" xfId="9097"/>
    <cellStyle name="_도곡2교 교대 수량_최종5공구_거교2리옹벽H=8-1.5m 2" xfId="30269"/>
    <cellStyle name="_도곡2교 교대 수량_최종수로암거" xfId="9098"/>
    <cellStyle name="_도곡2교 교대 수량_최종수로암거 2" xfId="30270"/>
    <cellStyle name="_도곡2교 교대 수량_최종수로암거_16.반사경" xfId="9099"/>
    <cellStyle name="_도곡2교 교대 수량_최종수로암거_16.반사경 2" xfId="30271"/>
    <cellStyle name="_도곡2교 교대 수량_최종수로암거_교통안전시설(최종)" xfId="9100"/>
    <cellStyle name="_도곡2교 교대 수량_최종수로암거_교통안전시설(최종) 2" xfId="30272"/>
    <cellStyle name="_도곡2교 교대 수량_최종수로암거_부대시설공(영동-추풍령)" xfId="9101"/>
    <cellStyle name="_도곡2교 교대 수량_최종수로암거_부대시설공(영동-추풍령) 2" xfId="30273"/>
    <cellStyle name="_도곡2교 교대 수량_최종수로암거_부대시설공(영동-추풍령)_16.반사경" xfId="9102"/>
    <cellStyle name="_도곡2교 교대 수량_최종수로암거_부대시설공(영동-추풍령)_16.반사경 2" xfId="30274"/>
    <cellStyle name="_도곡2교 교대 수량_최종수로암거_부대시설공(영동-추풍령)_교통안전시설(최종)" xfId="9103"/>
    <cellStyle name="_도곡2교 교대 수량_최종수로암거_부대시설공(영동-추풍령)_교통안전시설(최종) 2" xfId="30275"/>
    <cellStyle name="_도곡2교 교대 수량_최종수로암거_부대시설공(영동-추풍령)_부대시설공(영동-추풍령)" xfId="9104"/>
    <cellStyle name="_도곡2교 교대 수량_최종수로암거_부대시설공(영동-추풍령)_부대시설공(영동-추풍령) 2" xfId="30276"/>
    <cellStyle name="_도곡2교 교대 수량_최종수로암거_부대시설공(영동-추풍령)_부대시설공(영동-추풍령)_16.반사경" xfId="9105"/>
    <cellStyle name="_도곡2교 교대 수량_최종수로암거_부대시설공(영동-추풍령)_부대시설공(영동-추풍령)_16.반사경 2" xfId="30277"/>
    <cellStyle name="_도곡2교 교대 수량_최종수로암거_부대시설공(영동-추풍령)_부대시설공(영동-추풍령)_교통안전시설(최종)" xfId="9106"/>
    <cellStyle name="_도곡2교 교대 수량_최종수로암거_부대시설공(영동-추풍령)_부대시설공(영동-추풍령)_교통안전시설(최종) 2" xfId="30278"/>
    <cellStyle name="_도곡2교 교대 수량_최종수로암거_최종수로암거" xfId="9107"/>
    <cellStyle name="_도곡2교 교대 수량_최종수로암거_최종수로암거 2" xfId="30279"/>
    <cellStyle name="_도곡2교 교대 수량_최종수로암거_최종수로암거_16.반사경" xfId="9108"/>
    <cellStyle name="_도곡2교 교대 수량_최종수로암거_최종수로암거_16.반사경 2" xfId="30280"/>
    <cellStyle name="_도곡2교 교대 수량_최종수로암거_최종수로암거_교통안전시설(최종)" xfId="9109"/>
    <cellStyle name="_도곡2교 교대 수량_최종수로암거_최종수로암거_교통안전시설(최종) 2" xfId="30281"/>
    <cellStyle name="_도곡2교 교대 수량_최종수로암거_최종수로암거_부대시설공(영동-추풍령)" xfId="9110"/>
    <cellStyle name="_도곡2교 교대 수량_최종수로암거_최종수로암거_부대시설공(영동-추풍령) 2" xfId="30282"/>
    <cellStyle name="_도곡2교 교대 수량_최종수로암거_최종수로암거_부대시설공(영동-추풍령)_16.반사경" xfId="9111"/>
    <cellStyle name="_도곡2교 교대 수량_최종수로암거_최종수로암거_부대시설공(영동-추풍령)_16.반사경 2" xfId="30283"/>
    <cellStyle name="_도곡2교 교대 수량_최종수로암거_최종수로암거_부대시설공(영동-추풍령)_교통안전시설(최종)" xfId="9112"/>
    <cellStyle name="_도곡2교 교대 수량_최종수로암거_최종수로암거_부대시설공(영동-추풍령)_교통안전시설(최종) 2" xfId="30284"/>
    <cellStyle name="_도곡2교 교대 수량_최종수로암거_최종수로암거_부대시설공(영동-추풍령)_부대시설공(영동-추풍령)" xfId="9113"/>
    <cellStyle name="_도곡2교 교대 수량_최종수로암거_최종수로암거_부대시설공(영동-추풍령)_부대시설공(영동-추풍령) 2" xfId="30285"/>
    <cellStyle name="_도곡2교 교대 수량_최종수로암거_최종수로암거_부대시설공(영동-추풍령)_부대시설공(영동-추풍령)_16.반사경" xfId="9114"/>
    <cellStyle name="_도곡2교 교대 수량_최종수로암거_최종수로암거_부대시설공(영동-추풍령)_부대시설공(영동-추풍령)_16.반사경 2" xfId="30286"/>
    <cellStyle name="_도곡2교 교대 수량_최종수로암거_최종수로암거_부대시설공(영동-추풍령)_부대시설공(영동-추풍령)_교통안전시설(최종)" xfId="9115"/>
    <cellStyle name="_도곡2교 교대 수량_최종수로암거_최종수로암거_부대시설공(영동-추풍령)_부대시설공(영동-추풍령)_교통안전시설(최종) 2" xfId="30287"/>
    <cellStyle name="_도곡2교 교대 수량_하마1교-수량" xfId="9116"/>
    <cellStyle name="_도곡2교 교대 수량_하마1교-수량 2" xfId="30288"/>
    <cellStyle name="_도곡2교 교대 수량_하마2교-수량" xfId="9117"/>
    <cellStyle name="_도곡2교 교대 수량_하마2교-수량 2" xfId="30289"/>
    <cellStyle name="_도곡2교 교대 수량_하마읍3교대" xfId="9118"/>
    <cellStyle name="_도곡2교 교대 수량_하마읍3교대 2" xfId="30290"/>
    <cellStyle name="_도곡2교 교대 수량_하마읍3교토공" xfId="9119"/>
    <cellStyle name="_도곡2교 교대 수량_하마읍3교토공 2" xfId="30291"/>
    <cellStyle name="_도곡2교 교대(종점) 수량" xfId="9120"/>
    <cellStyle name="_도곡2교 교대(종점) 수량 2" xfId="30292"/>
    <cellStyle name="_도곡2교 교대(종점) 수량_00. 배수공자재총괄" xfId="9121"/>
    <cellStyle name="_도곡2교 교대(종점) 수량_00. 배수공자재총괄 2" xfId="30293"/>
    <cellStyle name="_도곡2교 교대(종점) 수량_02.2-4.배수공" xfId="9122"/>
    <cellStyle name="_도곡2교 교대(종점) 수량_02.2-4.배수공 2" xfId="30294"/>
    <cellStyle name="_도곡2교 교대(종점) 수량_02.3-6.배수공" xfId="9123"/>
    <cellStyle name="_도곡2교 교대(종점) 수량_02.3-6.배수공 2" xfId="30295"/>
    <cellStyle name="_도곡2교 교대(종점) 수량_02.3-G.배수공" xfId="9124"/>
    <cellStyle name="_도곡2교 교대(종점) 수량_02.3-G.배수공 2" xfId="30296"/>
    <cellStyle name="_도곡2교 교대(종점) 수량_16.반사경" xfId="9125"/>
    <cellStyle name="_도곡2교 교대(종점) 수량_16.반사경 2" xfId="30297"/>
    <cellStyle name="_도곡2교 교대(종점) 수량_1공구(1지구)" xfId="9126"/>
    <cellStyle name="_도곡2교 교대(종점) 수량_1공구(1지구) 2" xfId="30298"/>
    <cellStyle name="_도곡2교 교대(종점) 수량_1공구(1지구)_모산지구수량" xfId="9127"/>
    <cellStyle name="_도곡2교 교대(종점) 수량_1공구(1지구)_모산지구수량 2" xfId="30299"/>
    <cellStyle name="_도곡2교 교대(종점) 수량_1공구(1지구)_생이골지구수량" xfId="9128"/>
    <cellStyle name="_도곡2교 교대(종점) 수량_1공구(1지구)_생이골지구수량 2" xfId="30300"/>
    <cellStyle name="_도곡2교 교대(종점) 수량_1공구(1지구)_옥전2-1지구수량" xfId="9129"/>
    <cellStyle name="_도곡2교 교대(종점) 수량_1공구(1지구)_옥전2-1지구수량 2" xfId="30301"/>
    <cellStyle name="_도곡2교 교대(종점) 수량_1공구(1지구)_옥전2-2지구수량" xfId="9130"/>
    <cellStyle name="_도곡2교 교대(종점) 수량_1공구(1지구)_옥전2-2지구수량 2" xfId="30302"/>
    <cellStyle name="_도곡2교 교대(종점) 수량_1공구(1지구)_옥전3지구수량" xfId="9131"/>
    <cellStyle name="_도곡2교 교대(종점) 수량_1공구(1지구)_옥전3지구수량 2" xfId="30303"/>
    <cellStyle name="_도곡2교 교대(종점) 수량_1공구(1지구)_옥전4지구수량" xfId="9132"/>
    <cellStyle name="_도곡2교 교대(종점) 수량_1공구(1지구)_옥전4지구수량 2" xfId="30304"/>
    <cellStyle name="_도곡2교 교대(종점) 수량_1공구(2지구)" xfId="9133"/>
    <cellStyle name="_도곡2교 교대(종점) 수량_1공구(2지구) 2" xfId="30305"/>
    <cellStyle name="_도곡2교 교대(종점) 수량_1공구(2지구)_00. 배수공자재총괄" xfId="9134"/>
    <cellStyle name="_도곡2교 교대(종점) 수량_1공구(2지구)_00. 배수공자재총괄 2" xfId="30306"/>
    <cellStyle name="_도곡2교 교대(종점) 수량_1공구(2지구)_거교2리옹벽H=8-1.5m" xfId="9135"/>
    <cellStyle name="_도곡2교 교대(종점) 수량_1공구(2지구)_거교2리옹벽H=8-1.5m 2" xfId="30307"/>
    <cellStyle name="_도곡2교 교대(종점) 수량_1공구(2지구)_호안공" xfId="9136"/>
    <cellStyle name="_도곡2교 교대(종점) 수량_1공구(2지구)_호안공 2" xfId="30308"/>
    <cellStyle name="_도곡2교 교대(종점) 수량_1공구(2지구)_호안공_00. 배수공자재총괄" xfId="9137"/>
    <cellStyle name="_도곡2교 교대(종점) 수량_1공구(2지구)_호안공_00. 배수공자재총괄 2" xfId="30309"/>
    <cellStyle name="_도곡2교 교대(종점) 수량_1공구(2지구)_호안공_거교2리옹벽H=8-1.5m" xfId="9138"/>
    <cellStyle name="_도곡2교 교대(종점) 수량_1공구(2지구)_호안공_거교2리옹벽H=8-1.5m 2" xfId="30310"/>
    <cellStyle name="_도곡2교 교대(종점) 수량_강회1공구 #1(800일반)" xfId="9139"/>
    <cellStyle name="_도곡2교 교대(종점) 수량_강회1공구 #1(800일반) 2" xfId="30311"/>
    <cellStyle name="_도곡2교 교대(종점) 수량_거교2리옹벽H=8-1.5m" xfId="9140"/>
    <cellStyle name="_도곡2교 교대(종점) 수량_거교2리옹벽H=8-1.5m 2" xfId="30312"/>
    <cellStyle name="_도곡2교 교대(종점) 수량_교통안전시설(최종)" xfId="9141"/>
    <cellStyle name="_도곡2교 교대(종점) 수량_교통안전시설(최종) 2" xfId="30313"/>
    <cellStyle name="_도곡2교 교대(종점) 수량_방음벽" xfId="9142"/>
    <cellStyle name="_도곡2교 교대(종점) 수량_방음벽 2" xfId="30314"/>
    <cellStyle name="_도곡2교 교대(종점) 수량_방음벽_16.반사경" xfId="9143"/>
    <cellStyle name="_도곡2교 교대(종점) 수량_방음벽_16.반사경 2" xfId="30315"/>
    <cellStyle name="_도곡2교 교대(종점) 수량_방음벽_교통안전시설(최종)" xfId="9144"/>
    <cellStyle name="_도곡2교 교대(종점) 수량_방음벽_교통안전시설(최종) 2" xfId="30316"/>
    <cellStyle name="_도곡2교 교대(종점) 수량_백전1제 #1배수통관(D800)" xfId="9145"/>
    <cellStyle name="_도곡2교 교대(종점) 수량_백전1제 #1배수통관(D800) 2" xfId="30317"/>
    <cellStyle name="_도곡2교 교대(종점) 수량_부대공(2-2공구)" xfId="9146"/>
    <cellStyle name="_도곡2교 교대(종점) 수량_부대공(2-2공구) 2" xfId="30318"/>
    <cellStyle name="_도곡2교 교대(종점) 수량_부대공(2-2공구)_16.반사경" xfId="9147"/>
    <cellStyle name="_도곡2교 교대(종점) 수량_부대공(2-2공구)_16.반사경 2" xfId="30319"/>
    <cellStyle name="_도곡2교 교대(종점) 수량_부대공(2-2공구)_교통안전시설(최종)" xfId="9148"/>
    <cellStyle name="_도곡2교 교대(종점) 수량_부대공(2-2공구)_교통안전시설(최종) 2" xfId="30320"/>
    <cellStyle name="_도곡2교 교대(종점) 수량_부대시설공(영동-추풍령)" xfId="9149"/>
    <cellStyle name="_도곡2교 교대(종점) 수량_부대시설공(영동-추풍령) 2" xfId="30321"/>
    <cellStyle name="_도곡2교 교대(종점) 수량_부대시설공(영동-추풍령)_16.반사경" xfId="9150"/>
    <cellStyle name="_도곡2교 교대(종점) 수량_부대시설공(영동-추풍령)_16.반사경 2" xfId="30322"/>
    <cellStyle name="_도곡2교 교대(종점) 수량_부대시설공(영동-추풍령)_교통안전시설(최종)" xfId="9151"/>
    <cellStyle name="_도곡2교 교대(종점) 수량_부대시설공(영동-추풍령)_교통안전시설(최종) 2" xfId="30323"/>
    <cellStyle name="_도곡2교 교대(종점) 수량_부대시설공(영동-추풍령)_부대시설공(영동-추풍령)" xfId="9152"/>
    <cellStyle name="_도곡2교 교대(종점) 수량_부대시설공(영동-추풍령)_부대시설공(영동-추풍령) 2" xfId="30324"/>
    <cellStyle name="_도곡2교 교대(종점) 수량_부대시설공(영동-추풍령)_부대시설공(영동-추풍령)_16.반사경" xfId="9153"/>
    <cellStyle name="_도곡2교 교대(종점) 수량_부대시설공(영동-추풍령)_부대시설공(영동-추풍령)_16.반사경 2" xfId="30325"/>
    <cellStyle name="_도곡2교 교대(종점) 수량_부대시설공(영동-추풍령)_부대시설공(영동-추풍령)_교통안전시설(최종)" xfId="9154"/>
    <cellStyle name="_도곡2교 교대(종점) 수량_부대시설공(영동-추풍령)_부대시설공(영동-추풍령)_교통안전시설(최종) 2" xfId="30326"/>
    <cellStyle name="_도곡2교 교대(종점) 수량_사본 - 하마2교-수량" xfId="9155"/>
    <cellStyle name="_도곡2교 교대(종점) 수량_사본 - 하마2교-수량 2" xfId="30327"/>
    <cellStyle name="_도곡2교 교대(종점) 수량_암거수량" xfId="9156"/>
    <cellStyle name="_도곡2교 교대(종점) 수량_암거수량 2" xfId="30328"/>
    <cellStyle name="_도곡2교 교대(종점) 수량_암거수량(2)" xfId="9157"/>
    <cellStyle name="_도곡2교 교대(종점) 수량_암거수량(2) 2" xfId="30329"/>
    <cellStyle name="_도곡2교 교대(종점) 수량_암거수량(2)_00. 배수공자재총괄" xfId="9158"/>
    <cellStyle name="_도곡2교 교대(종점) 수량_암거수량(2)_00. 배수공자재총괄 2" xfId="30330"/>
    <cellStyle name="_도곡2교 교대(종점) 수량_암거수량(2)_1공구(1지구)" xfId="9159"/>
    <cellStyle name="_도곡2교 교대(종점) 수량_암거수량(2)_1공구(1지구) 2" xfId="30331"/>
    <cellStyle name="_도곡2교 교대(종점) 수량_암거수량(2)_1공구(1지구)_모산지구수량" xfId="9160"/>
    <cellStyle name="_도곡2교 교대(종점) 수량_암거수량(2)_1공구(1지구)_모산지구수량 2" xfId="30332"/>
    <cellStyle name="_도곡2교 교대(종점) 수량_암거수량(2)_1공구(1지구)_생이골지구수량" xfId="9161"/>
    <cellStyle name="_도곡2교 교대(종점) 수량_암거수량(2)_1공구(1지구)_생이골지구수량 2" xfId="30333"/>
    <cellStyle name="_도곡2교 교대(종점) 수량_암거수량(2)_1공구(1지구)_옥전2-1지구수량" xfId="9162"/>
    <cellStyle name="_도곡2교 교대(종점) 수량_암거수량(2)_1공구(1지구)_옥전2-1지구수량 2" xfId="30334"/>
    <cellStyle name="_도곡2교 교대(종점) 수량_암거수량(2)_1공구(1지구)_옥전2-2지구수량" xfId="9163"/>
    <cellStyle name="_도곡2교 교대(종점) 수량_암거수량(2)_1공구(1지구)_옥전2-2지구수량 2" xfId="30335"/>
    <cellStyle name="_도곡2교 교대(종점) 수량_암거수량(2)_1공구(1지구)_옥전3지구수량" xfId="9164"/>
    <cellStyle name="_도곡2교 교대(종점) 수량_암거수량(2)_1공구(1지구)_옥전3지구수량 2" xfId="30336"/>
    <cellStyle name="_도곡2교 교대(종점) 수량_암거수량(2)_1공구(1지구)_옥전4지구수량" xfId="9165"/>
    <cellStyle name="_도곡2교 교대(종점) 수량_암거수량(2)_1공구(1지구)_옥전4지구수량 2" xfId="30337"/>
    <cellStyle name="_도곡2교 교대(종점) 수량_암거수량(2)_1공구(2지구)" xfId="9166"/>
    <cellStyle name="_도곡2교 교대(종점) 수량_암거수량(2)_1공구(2지구) 2" xfId="30338"/>
    <cellStyle name="_도곡2교 교대(종점) 수량_암거수량(2)_1공구(2지구)_00. 배수공자재총괄" xfId="9167"/>
    <cellStyle name="_도곡2교 교대(종점) 수량_암거수량(2)_1공구(2지구)_00. 배수공자재총괄 2" xfId="30339"/>
    <cellStyle name="_도곡2교 교대(종점) 수량_암거수량(2)_1공구(2지구)_거교2리옹벽H=8-1.5m" xfId="9168"/>
    <cellStyle name="_도곡2교 교대(종점) 수량_암거수량(2)_1공구(2지구)_거교2리옹벽H=8-1.5m 2" xfId="30340"/>
    <cellStyle name="_도곡2교 교대(종점) 수량_암거수량(2)_1공구(2지구)_호안공" xfId="9169"/>
    <cellStyle name="_도곡2교 교대(종점) 수량_암거수량(2)_1공구(2지구)_호안공 2" xfId="30341"/>
    <cellStyle name="_도곡2교 교대(종점) 수량_암거수량(2)_1공구(2지구)_호안공_00. 배수공자재총괄" xfId="9170"/>
    <cellStyle name="_도곡2교 교대(종점) 수량_암거수량(2)_1공구(2지구)_호안공_00. 배수공자재총괄 2" xfId="30342"/>
    <cellStyle name="_도곡2교 교대(종점) 수량_암거수량(2)_1공구(2지구)_호안공_거교2리옹벽H=8-1.5m" xfId="9171"/>
    <cellStyle name="_도곡2교 교대(종점) 수량_암거수량(2)_1공구(2지구)_호안공_거교2리옹벽H=8-1.5m 2" xfId="30343"/>
    <cellStyle name="_도곡2교 교대(종점) 수량_암거수량(2)_1련BOX" xfId="9172"/>
    <cellStyle name="_도곡2교 교대(종점) 수량_암거수량(2)_1련BOX 2" xfId="30344"/>
    <cellStyle name="_도곡2교 교대(종점) 수량_암거수량(2)_1련BOX_00. 배수공자재총괄" xfId="9173"/>
    <cellStyle name="_도곡2교 교대(종점) 수량_암거수량(2)_1련BOX_00. 배수공자재총괄 2" xfId="30345"/>
    <cellStyle name="_도곡2교 교대(종점) 수량_암거수량(2)_1련BOX_거교2리옹벽H=8-1.5m" xfId="9174"/>
    <cellStyle name="_도곡2교 교대(종점) 수량_암거수량(2)_1련BOX_거교2리옹벽H=8-1.5m 2" xfId="30346"/>
    <cellStyle name="_도곡2교 교대(종점) 수량_암거수량(2)_2련BOX" xfId="9175"/>
    <cellStyle name="_도곡2교 교대(종점) 수량_암거수량(2)_2련BOX 2" xfId="30347"/>
    <cellStyle name="_도곡2교 교대(종점) 수량_암거수량(2)_2련BOX_00. 배수공자재총괄" xfId="9176"/>
    <cellStyle name="_도곡2교 교대(종점) 수량_암거수량(2)_2련BOX_00. 배수공자재총괄 2" xfId="30348"/>
    <cellStyle name="_도곡2교 교대(종점) 수량_암거수량(2)_2련BOX_거교2리옹벽H=8-1.5m" xfId="9177"/>
    <cellStyle name="_도곡2교 교대(종점) 수량_암거수량(2)_2련BOX_거교2리옹벽H=8-1.5m 2" xfId="30349"/>
    <cellStyle name="_도곡2교 교대(종점) 수량_암거수량(2)_강회1공구 #1(800일반)" xfId="9178"/>
    <cellStyle name="_도곡2교 교대(종점) 수량_암거수량(2)_강회1공구 #1(800일반) 2" xfId="30350"/>
    <cellStyle name="_도곡2교 교대(종점) 수량_암거수량(2)_거교2리옹벽H=8-1.5m" xfId="9179"/>
    <cellStyle name="_도곡2교 교대(종점) 수량_암거수량(2)_거교2리옹벽H=8-1.5m 2" xfId="30351"/>
    <cellStyle name="_도곡2교 교대(종점) 수량_암거수량(2)_백전1제 #1배수통관(D800)" xfId="9180"/>
    <cellStyle name="_도곡2교 교대(종점) 수량_암거수량(2)_백전1제 #1배수통관(D800) 2" xfId="30352"/>
    <cellStyle name="_도곡2교 교대(종점) 수량_암거수량(2)_최종5공구" xfId="9181"/>
    <cellStyle name="_도곡2교 교대(종점) 수량_암거수량(2)_최종5공구 2" xfId="30353"/>
    <cellStyle name="_도곡2교 교대(종점) 수량_암거수량(2)_최종5공구_00. 배수공자재총괄" xfId="9182"/>
    <cellStyle name="_도곡2교 교대(종점) 수량_암거수량(2)_최종5공구_00. 배수공자재총괄 2" xfId="30354"/>
    <cellStyle name="_도곡2교 교대(종점) 수량_암거수량(2)_최종5공구_거교2리옹벽H=8-1.5m" xfId="9183"/>
    <cellStyle name="_도곡2교 교대(종점) 수량_암거수량(2)_최종5공구_거교2리옹벽H=8-1.5m 2" xfId="30355"/>
    <cellStyle name="_도곡2교 교대(종점) 수량_암거수량_00. 배수공자재총괄" xfId="9184"/>
    <cellStyle name="_도곡2교 교대(종점) 수량_암거수량_00. 배수공자재총괄 2" xfId="30356"/>
    <cellStyle name="_도곡2교 교대(종점) 수량_암거수량_1공구(1지구)" xfId="9185"/>
    <cellStyle name="_도곡2교 교대(종점) 수량_암거수량_1공구(1지구) 2" xfId="30357"/>
    <cellStyle name="_도곡2교 교대(종점) 수량_암거수량_1공구(1지구)_모산지구수량" xfId="9186"/>
    <cellStyle name="_도곡2교 교대(종점) 수량_암거수량_1공구(1지구)_모산지구수량 2" xfId="30358"/>
    <cellStyle name="_도곡2교 교대(종점) 수량_암거수량_1공구(1지구)_생이골지구수량" xfId="9187"/>
    <cellStyle name="_도곡2교 교대(종점) 수량_암거수량_1공구(1지구)_생이골지구수량 2" xfId="30359"/>
    <cellStyle name="_도곡2교 교대(종점) 수량_암거수량_1공구(1지구)_옥전2-1지구수량" xfId="9188"/>
    <cellStyle name="_도곡2교 교대(종점) 수량_암거수량_1공구(1지구)_옥전2-1지구수량 2" xfId="30360"/>
    <cellStyle name="_도곡2교 교대(종점) 수량_암거수량_1공구(1지구)_옥전2-2지구수량" xfId="9189"/>
    <cellStyle name="_도곡2교 교대(종점) 수량_암거수량_1공구(1지구)_옥전2-2지구수량 2" xfId="30361"/>
    <cellStyle name="_도곡2교 교대(종점) 수량_암거수량_1공구(1지구)_옥전3지구수량" xfId="9190"/>
    <cellStyle name="_도곡2교 교대(종점) 수량_암거수량_1공구(1지구)_옥전3지구수량 2" xfId="30362"/>
    <cellStyle name="_도곡2교 교대(종점) 수량_암거수량_1공구(1지구)_옥전4지구수량" xfId="9191"/>
    <cellStyle name="_도곡2교 교대(종점) 수량_암거수량_1공구(1지구)_옥전4지구수량 2" xfId="30363"/>
    <cellStyle name="_도곡2교 교대(종점) 수량_암거수량_1공구(2지구)" xfId="9192"/>
    <cellStyle name="_도곡2교 교대(종점) 수량_암거수량_1공구(2지구) 2" xfId="30364"/>
    <cellStyle name="_도곡2교 교대(종점) 수량_암거수량_1공구(2지구)_00. 배수공자재총괄" xfId="9193"/>
    <cellStyle name="_도곡2교 교대(종점) 수량_암거수량_1공구(2지구)_00. 배수공자재총괄 2" xfId="30365"/>
    <cellStyle name="_도곡2교 교대(종점) 수량_암거수량_1공구(2지구)_거교2리옹벽H=8-1.5m" xfId="9194"/>
    <cellStyle name="_도곡2교 교대(종점) 수량_암거수량_1공구(2지구)_거교2리옹벽H=8-1.5m 2" xfId="30366"/>
    <cellStyle name="_도곡2교 교대(종점) 수량_암거수량_1공구(2지구)_호안공" xfId="9195"/>
    <cellStyle name="_도곡2교 교대(종점) 수량_암거수량_1공구(2지구)_호안공 2" xfId="30367"/>
    <cellStyle name="_도곡2교 교대(종점) 수량_암거수량_1공구(2지구)_호안공_00. 배수공자재총괄" xfId="9196"/>
    <cellStyle name="_도곡2교 교대(종점) 수량_암거수량_1공구(2지구)_호안공_00. 배수공자재총괄 2" xfId="30368"/>
    <cellStyle name="_도곡2교 교대(종점) 수량_암거수량_1공구(2지구)_호안공_거교2리옹벽H=8-1.5m" xfId="9197"/>
    <cellStyle name="_도곡2교 교대(종점) 수량_암거수량_1공구(2지구)_호안공_거교2리옹벽H=8-1.5m 2" xfId="30369"/>
    <cellStyle name="_도곡2교 교대(종점) 수량_암거수량_1련BOX" xfId="9198"/>
    <cellStyle name="_도곡2교 교대(종점) 수량_암거수량_1련BOX 2" xfId="30370"/>
    <cellStyle name="_도곡2교 교대(종점) 수량_암거수량_1련BOX_00. 배수공자재총괄" xfId="9199"/>
    <cellStyle name="_도곡2교 교대(종점) 수량_암거수량_1련BOX_00. 배수공자재총괄 2" xfId="30371"/>
    <cellStyle name="_도곡2교 교대(종점) 수량_암거수량_1련BOX_거교2리옹벽H=8-1.5m" xfId="9200"/>
    <cellStyle name="_도곡2교 교대(종점) 수량_암거수량_1련BOX_거교2리옹벽H=8-1.5m 2" xfId="30372"/>
    <cellStyle name="_도곡2교 교대(종점) 수량_암거수량_2련BOX" xfId="9201"/>
    <cellStyle name="_도곡2교 교대(종점) 수량_암거수량_2련BOX 2" xfId="30373"/>
    <cellStyle name="_도곡2교 교대(종점) 수량_암거수량_2련BOX_00. 배수공자재총괄" xfId="9202"/>
    <cellStyle name="_도곡2교 교대(종점) 수량_암거수량_2련BOX_00. 배수공자재총괄 2" xfId="30374"/>
    <cellStyle name="_도곡2교 교대(종점) 수량_암거수량_2련BOX_거교2리옹벽H=8-1.5m" xfId="9203"/>
    <cellStyle name="_도곡2교 교대(종점) 수량_암거수량_2련BOX_거교2리옹벽H=8-1.5m 2" xfId="30375"/>
    <cellStyle name="_도곡2교 교대(종점) 수량_암거수량_강회1공구 #1(800일반)" xfId="9204"/>
    <cellStyle name="_도곡2교 교대(종점) 수량_암거수량_강회1공구 #1(800일반) 2" xfId="30376"/>
    <cellStyle name="_도곡2교 교대(종점) 수량_암거수량_거교2리옹벽H=8-1.5m" xfId="9205"/>
    <cellStyle name="_도곡2교 교대(종점) 수량_암거수량_거교2리옹벽H=8-1.5m 2" xfId="30377"/>
    <cellStyle name="_도곡2교 교대(종점) 수량_암거수량_백전1제 #1배수통관(D800)" xfId="9206"/>
    <cellStyle name="_도곡2교 교대(종점) 수량_암거수량_백전1제 #1배수통관(D800) 2" xfId="30378"/>
    <cellStyle name="_도곡2교 교대(종점) 수량_암거수량_최종5공구" xfId="9207"/>
    <cellStyle name="_도곡2교 교대(종점) 수량_암거수량_최종5공구 2" xfId="30379"/>
    <cellStyle name="_도곡2교 교대(종점) 수량_암거수량_최종5공구_00. 배수공자재총괄" xfId="9208"/>
    <cellStyle name="_도곡2교 교대(종점) 수량_암거수량_최종5공구_00. 배수공자재총괄 2" xfId="30380"/>
    <cellStyle name="_도곡2교 교대(종점) 수량_암거수량_최종5공구_거교2리옹벽H=8-1.5m" xfId="9209"/>
    <cellStyle name="_도곡2교 교대(종점) 수량_암거수량_최종5공구_거교2리옹벽H=8-1.5m 2" xfId="30381"/>
    <cellStyle name="_도곡2교 교대(종점) 수량_최종5공구" xfId="9210"/>
    <cellStyle name="_도곡2교 교대(종점) 수량_최종5공구 2" xfId="30382"/>
    <cellStyle name="_도곡2교 교대(종점) 수량_최종5공구_00. 배수공자재총괄" xfId="9211"/>
    <cellStyle name="_도곡2교 교대(종점) 수량_최종5공구_00. 배수공자재총괄 2" xfId="30383"/>
    <cellStyle name="_도곡2교 교대(종점) 수량_최종5공구_거교2리옹벽H=8-1.5m" xfId="9212"/>
    <cellStyle name="_도곡2교 교대(종점) 수량_최종5공구_거교2리옹벽H=8-1.5m 2" xfId="30384"/>
    <cellStyle name="_도곡2교 교대(종점) 수량_최종수로암거" xfId="9213"/>
    <cellStyle name="_도곡2교 교대(종점) 수량_최종수로암거 2" xfId="30385"/>
    <cellStyle name="_도곡2교 교대(종점) 수량_최종수로암거_16.반사경" xfId="9214"/>
    <cellStyle name="_도곡2교 교대(종점) 수량_최종수로암거_16.반사경 2" xfId="30386"/>
    <cellStyle name="_도곡2교 교대(종점) 수량_최종수로암거_교통안전시설(최종)" xfId="9215"/>
    <cellStyle name="_도곡2교 교대(종점) 수량_최종수로암거_교통안전시설(최종) 2" xfId="30387"/>
    <cellStyle name="_도곡2교 교대(종점) 수량_최종수로암거_부대시설공(영동-추풍령)" xfId="9216"/>
    <cellStyle name="_도곡2교 교대(종점) 수량_최종수로암거_부대시설공(영동-추풍령) 2" xfId="30388"/>
    <cellStyle name="_도곡2교 교대(종점) 수량_최종수로암거_부대시설공(영동-추풍령)_16.반사경" xfId="9217"/>
    <cellStyle name="_도곡2교 교대(종점) 수량_최종수로암거_부대시설공(영동-추풍령)_16.반사경 2" xfId="30389"/>
    <cellStyle name="_도곡2교 교대(종점) 수량_최종수로암거_부대시설공(영동-추풍령)_교통안전시설(최종)" xfId="9218"/>
    <cellStyle name="_도곡2교 교대(종점) 수량_최종수로암거_부대시설공(영동-추풍령)_교통안전시설(최종) 2" xfId="30390"/>
    <cellStyle name="_도곡2교 교대(종점) 수량_최종수로암거_부대시설공(영동-추풍령)_부대시설공(영동-추풍령)" xfId="9219"/>
    <cellStyle name="_도곡2교 교대(종점) 수량_최종수로암거_부대시설공(영동-추풍령)_부대시설공(영동-추풍령) 2" xfId="30391"/>
    <cellStyle name="_도곡2교 교대(종점) 수량_최종수로암거_부대시설공(영동-추풍령)_부대시설공(영동-추풍령)_16.반사경" xfId="9220"/>
    <cellStyle name="_도곡2교 교대(종점) 수량_최종수로암거_부대시설공(영동-추풍령)_부대시설공(영동-추풍령)_16.반사경 2" xfId="30392"/>
    <cellStyle name="_도곡2교 교대(종점) 수량_최종수로암거_부대시설공(영동-추풍령)_부대시설공(영동-추풍령)_교통안전시설(최종)" xfId="9221"/>
    <cellStyle name="_도곡2교 교대(종점) 수량_최종수로암거_부대시설공(영동-추풍령)_부대시설공(영동-추풍령)_교통안전시설(최종) 2" xfId="30393"/>
    <cellStyle name="_도곡2교 교대(종점) 수량_최종수로암거_최종수로암거" xfId="9222"/>
    <cellStyle name="_도곡2교 교대(종점) 수량_최종수로암거_최종수로암거 2" xfId="30394"/>
    <cellStyle name="_도곡2교 교대(종점) 수량_최종수로암거_최종수로암거_16.반사경" xfId="9223"/>
    <cellStyle name="_도곡2교 교대(종점) 수량_최종수로암거_최종수로암거_16.반사경 2" xfId="30395"/>
    <cellStyle name="_도곡2교 교대(종점) 수량_최종수로암거_최종수로암거_교통안전시설(최종)" xfId="9224"/>
    <cellStyle name="_도곡2교 교대(종점) 수량_최종수로암거_최종수로암거_교통안전시설(최종) 2" xfId="30396"/>
    <cellStyle name="_도곡2교 교대(종점) 수량_최종수로암거_최종수로암거_부대시설공(영동-추풍령)" xfId="9225"/>
    <cellStyle name="_도곡2교 교대(종점) 수량_최종수로암거_최종수로암거_부대시설공(영동-추풍령) 2" xfId="30397"/>
    <cellStyle name="_도곡2교 교대(종점) 수량_최종수로암거_최종수로암거_부대시설공(영동-추풍령)_16.반사경" xfId="9226"/>
    <cellStyle name="_도곡2교 교대(종점) 수량_최종수로암거_최종수로암거_부대시설공(영동-추풍령)_16.반사경 2" xfId="30398"/>
    <cellStyle name="_도곡2교 교대(종점) 수량_최종수로암거_최종수로암거_부대시설공(영동-추풍령)_교통안전시설(최종)" xfId="9227"/>
    <cellStyle name="_도곡2교 교대(종점) 수량_최종수로암거_최종수로암거_부대시설공(영동-추풍령)_교통안전시설(최종) 2" xfId="30399"/>
    <cellStyle name="_도곡2교 교대(종점) 수량_최종수로암거_최종수로암거_부대시설공(영동-추풍령)_부대시설공(영동-추풍령)" xfId="9228"/>
    <cellStyle name="_도곡2교 교대(종점) 수량_최종수로암거_최종수로암거_부대시설공(영동-추풍령)_부대시설공(영동-추풍령) 2" xfId="30400"/>
    <cellStyle name="_도곡2교 교대(종점) 수량_최종수로암거_최종수로암거_부대시설공(영동-추풍령)_부대시설공(영동-추풍령)_16.반사경" xfId="9229"/>
    <cellStyle name="_도곡2교 교대(종점) 수량_최종수로암거_최종수로암거_부대시설공(영동-추풍령)_부대시설공(영동-추풍령)_16.반사경 2" xfId="30401"/>
    <cellStyle name="_도곡2교 교대(종점) 수량_최종수로암거_최종수로암거_부대시설공(영동-추풍령)_부대시설공(영동-추풍령)_교통안전시설(최종)" xfId="9230"/>
    <cellStyle name="_도곡2교 교대(종점) 수량_최종수로암거_최종수로암거_부대시설공(영동-추풍령)_부대시설공(영동-추풍령)_교통안전시설(최종) 2" xfId="30402"/>
    <cellStyle name="_도곡2교 교대(종점) 수량_하마1교-수량" xfId="9231"/>
    <cellStyle name="_도곡2교 교대(종점) 수량_하마1교-수량 2" xfId="30403"/>
    <cellStyle name="_도곡2교 교대(종점) 수량_하마2교-수량" xfId="9232"/>
    <cellStyle name="_도곡2교 교대(종점) 수량_하마2교-수량 2" xfId="30404"/>
    <cellStyle name="_도곡2교 교대(종점) 수량_하마읍3교대" xfId="9233"/>
    <cellStyle name="_도곡2교 교대(종점) 수량_하마읍3교대 2" xfId="30405"/>
    <cellStyle name="_도곡2교 교대(종점) 수량_하마읍3교토공" xfId="9234"/>
    <cellStyle name="_도곡2교 교대(종점) 수량_하마읍3교토공 2" xfId="30406"/>
    <cellStyle name="_도곡3교 교대 수량" xfId="9235"/>
    <cellStyle name="_도곡3교 교대 수량 2" xfId="30407"/>
    <cellStyle name="_도곡3교 교대 수량_00. 배수공자재총괄" xfId="9236"/>
    <cellStyle name="_도곡3교 교대 수량_00. 배수공자재총괄 2" xfId="30408"/>
    <cellStyle name="_도곡3교 교대 수량_02.2-4.배수공" xfId="9237"/>
    <cellStyle name="_도곡3교 교대 수량_02.2-4.배수공 2" xfId="30409"/>
    <cellStyle name="_도곡3교 교대 수량_02.3-6.배수공" xfId="9238"/>
    <cellStyle name="_도곡3교 교대 수량_02.3-6.배수공 2" xfId="30410"/>
    <cellStyle name="_도곡3교 교대 수량_02.3-G.배수공" xfId="9239"/>
    <cellStyle name="_도곡3교 교대 수량_02.3-G.배수공 2" xfId="30411"/>
    <cellStyle name="_도곡3교 교대 수량_16.반사경" xfId="9240"/>
    <cellStyle name="_도곡3교 교대 수량_16.반사경 2" xfId="30412"/>
    <cellStyle name="_도곡3교 교대 수량_1공구(1지구)" xfId="9241"/>
    <cellStyle name="_도곡3교 교대 수량_1공구(1지구) 2" xfId="30413"/>
    <cellStyle name="_도곡3교 교대 수량_1공구(1지구)_모산지구수량" xfId="9242"/>
    <cellStyle name="_도곡3교 교대 수량_1공구(1지구)_모산지구수량 2" xfId="30414"/>
    <cellStyle name="_도곡3교 교대 수량_1공구(1지구)_생이골지구수량" xfId="9243"/>
    <cellStyle name="_도곡3교 교대 수량_1공구(1지구)_생이골지구수량 2" xfId="30415"/>
    <cellStyle name="_도곡3교 교대 수량_1공구(1지구)_옥전2-1지구수량" xfId="9244"/>
    <cellStyle name="_도곡3교 교대 수량_1공구(1지구)_옥전2-1지구수량 2" xfId="30416"/>
    <cellStyle name="_도곡3교 교대 수량_1공구(1지구)_옥전2-2지구수량" xfId="9245"/>
    <cellStyle name="_도곡3교 교대 수량_1공구(1지구)_옥전2-2지구수량 2" xfId="30417"/>
    <cellStyle name="_도곡3교 교대 수량_1공구(1지구)_옥전3지구수량" xfId="9246"/>
    <cellStyle name="_도곡3교 교대 수량_1공구(1지구)_옥전3지구수량 2" xfId="30418"/>
    <cellStyle name="_도곡3교 교대 수량_1공구(1지구)_옥전4지구수량" xfId="9247"/>
    <cellStyle name="_도곡3교 교대 수량_1공구(1지구)_옥전4지구수량 2" xfId="30419"/>
    <cellStyle name="_도곡3교 교대 수량_1공구(2지구)" xfId="9248"/>
    <cellStyle name="_도곡3교 교대 수량_1공구(2지구) 2" xfId="30420"/>
    <cellStyle name="_도곡3교 교대 수량_1공구(2지구)_00. 배수공자재총괄" xfId="9249"/>
    <cellStyle name="_도곡3교 교대 수량_1공구(2지구)_00. 배수공자재총괄 2" xfId="30421"/>
    <cellStyle name="_도곡3교 교대 수량_1공구(2지구)_거교2리옹벽H=8-1.5m" xfId="9250"/>
    <cellStyle name="_도곡3교 교대 수량_1공구(2지구)_거교2리옹벽H=8-1.5m 2" xfId="30422"/>
    <cellStyle name="_도곡3교 교대 수량_1공구(2지구)_호안공" xfId="9251"/>
    <cellStyle name="_도곡3교 교대 수량_1공구(2지구)_호안공 2" xfId="30423"/>
    <cellStyle name="_도곡3교 교대 수량_1공구(2지구)_호안공_00. 배수공자재총괄" xfId="9252"/>
    <cellStyle name="_도곡3교 교대 수량_1공구(2지구)_호안공_00. 배수공자재총괄 2" xfId="30424"/>
    <cellStyle name="_도곡3교 교대 수량_1공구(2지구)_호안공_거교2리옹벽H=8-1.5m" xfId="9253"/>
    <cellStyle name="_도곡3교 교대 수량_1공구(2지구)_호안공_거교2리옹벽H=8-1.5m 2" xfId="30425"/>
    <cellStyle name="_도곡3교 교대 수량_강회1공구 #1(800일반)" xfId="9254"/>
    <cellStyle name="_도곡3교 교대 수량_강회1공구 #1(800일반) 2" xfId="30426"/>
    <cellStyle name="_도곡3교 교대 수량_거교2리옹벽H=8-1.5m" xfId="9255"/>
    <cellStyle name="_도곡3교 교대 수량_거교2리옹벽H=8-1.5m 2" xfId="30427"/>
    <cellStyle name="_도곡3교 교대 수량_교통안전시설(최종)" xfId="9256"/>
    <cellStyle name="_도곡3교 교대 수량_교통안전시설(최종) 2" xfId="30428"/>
    <cellStyle name="_도곡3교 교대 수량_방음벽" xfId="9257"/>
    <cellStyle name="_도곡3교 교대 수량_방음벽 2" xfId="30429"/>
    <cellStyle name="_도곡3교 교대 수량_방음벽_16.반사경" xfId="9258"/>
    <cellStyle name="_도곡3교 교대 수량_방음벽_16.반사경 2" xfId="30430"/>
    <cellStyle name="_도곡3교 교대 수량_방음벽_교통안전시설(최종)" xfId="9259"/>
    <cellStyle name="_도곡3교 교대 수량_방음벽_교통안전시설(최종) 2" xfId="30431"/>
    <cellStyle name="_도곡3교 교대 수량_백전1제 #1배수통관(D800)" xfId="9260"/>
    <cellStyle name="_도곡3교 교대 수량_백전1제 #1배수통관(D800) 2" xfId="30432"/>
    <cellStyle name="_도곡3교 교대 수량_부대공(2-2공구)" xfId="9261"/>
    <cellStyle name="_도곡3교 교대 수량_부대공(2-2공구) 2" xfId="30433"/>
    <cellStyle name="_도곡3교 교대 수량_부대공(2-2공구)_16.반사경" xfId="9262"/>
    <cellStyle name="_도곡3교 교대 수량_부대공(2-2공구)_16.반사경 2" xfId="30434"/>
    <cellStyle name="_도곡3교 교대 수량_부대공(2-2공구)_교통안전시설(최종)" xfId="9263"/>
    <cellStyle name="_도곡3교 교대 수량_부대공(2-2공구)_교통안전시설(최종) 2" xfId="30435"/>
    <cellStyle name="_도곡3교 교대 수량_부대시설공(영동-추풍령)" xfId="9264"/>
    <cellStyle name="_도곡3교 교대 수량_부대시설공(영동-추풍령) 2" xfId="30436"/>
    <cellStyle name="_도곡3교 교대 수량_부대시설공(영동-추풍령)_16.반사경" xfId="9265"/>
    <cellStyle name="_도곡3교 교대 수량_부대시설공(영동-추풍령)_16.반사경 2" xfId="30437"/>
    <cellStyle name="_도곡3교 교대 수량_부대시설공(영동-추풍령)_교통안전시설(최종)" xfId="9266"/>
    <cellStyle name="_도곡3교 교대 수량_부대시설공(영동-추풍령)_교통안전시설(최종) 2" xfId="30438"/>
    <cellStyle name="_도곡3교 교대 수량_부대시설공(영동-추풍령)_부대시설공(영동-추풍령)" xfId="9267"/>
    <cellStyle name="_도곡3교 교대 수량_부대시설공(영동-추풍령)_부대시설공(영동-추풍령) 2" xfId="30439"/>
    <cellStyle name="_도곡3교 교대 수량_부대시설공(영동-추풍령)_부대시설공(영동-추풍령)_16.반사경" xfId="9268"/>
    <cellStyle name="_도곡3교 교대 수량_부대시설공(영동-추풍령)_부대시설공(영동-추풍령)_16.반사경 2" xfId="30440"/>
    <cellStyle name="_도곡3교 교대 수량_부대시설공(영동-추풍령)_부대시설공(영동-추풍령)_교통안전시설(최종)" xfId="9269"/>
    <cellStyle name="_도곡3교 교대 수량_부대시설공(영동-추풍령)_부대시설공(영동-추풍령)_교통안전시설(최종) 2" xfId="30441"/>
    <cellStyle name="_도곡3교 교대 수량_사본 - 하마2교-수량" xfId="9270"/>
    <cellStyle name="_도곡3교 교대 수량_사본 - 하마2교-수량 2" xfId="30442"/>
    <cellStyle name="_도곡3교 교대 수량_암거수량" xfId="9271"/>
    <cellStyle name="_도곡3교 교대 수량_암거수량 2" xfId="30443"/>
    <cellStyle name="_도곡3교 교대 수량_암거수량(2)" xfId="9272"/>
    <cellStyle name="_도곡3교 교대 수량_암거수량(2) 2" xfId="30444"/>
    <cellStyle name="_도곡3교 교대 수량_암거수량(2)_00. 배수공자재총괄" xfId="9273"/>
    <cellStyle name="_도곡3교 교대 수량_암거수량(2)_00. 배수공자재총괄 2" xfId="30445"/>
    <cellStyle name="_도곡3교 교대 수량_암거수량(2)_1공구(1지구)" xfId="9274"/>
    <cellStyle name="_도곡3교 교대 수량_암거수량(2)_1공구(1지구) 2" xfId="30446"/>
    <cellStyle name="_도곡3교 교대 수량_암거수량(2)_1공구(1지구)_모산지구수량" xfId="9275"/>
    <cellStyle name="_도곡3교 교대 수량_암거수량(2)_1공구(1지구)_모산지구수량 2" xfId="30447"/>
    <cellStyle name="_도곡3교 교대 수량_암거수량(2)_1공구(1지구)_생이골지구수량" xfId="9276"/>
    <cellStyle name="_도곡3교 교대 수량_암거수량(2)_1공구(1지구)_생이골지구수량 2" xfId="30448"/>
    <cellStyle name="_도곡3교 교대 수량_암거수량(2)_1공구(1지구)_옥전2-1지구수량" xfId="9277"/>
    <cellStyle name="_도곡3교 교대 수량_암거수량(2)_1공구(1지구)_옥전2-1지구수량 2" xfId="30449"/>
    <cellStyle name="_도곡3교 교대 수량_암거수량(2)_1공구(1지구)_옥전2-2지구수량" xfId="9278"/>
    <cellStyle name="_도곡3교 교대 수량_암거수량(2)_1공구(1지구)_옥전2-2지구수량 2" xfId="30450"/>
    <cellStyle name="_도곡3교 교대 수량_암거수량(2)_1공구(1지구)_옥전3지구수량" xfId="9279"/>
    <cellStyle name="_도곡3교 교대 수량_암거수량(2)_1공구(1지구)_옥전3지구수량 2" xfId="30451"/>
    <cellStyle name="_도곡3교 교대 수량_암거수량(2)_1공구(1지구)_옥전4지구수량" xfId="9280"/>
    <cellStyle name="_도곡3교 교대 수량_암거수량(2)_1공구(1지구)_옥전4지구수량 2" xfId="30452"/>
    <cellStyle name="_도곡3교 교대 수량_암거수량(2)_1공구(2지구)" xfId="9281"/>
    <cellStyle name="_도곡3교 교대 수량_암거수량(2)_1공구(2지구) 2" xfId="30453"/>
    <cellStyle name="_도곡3교 교대 수량_암거수량(2)_1공구(2지구)_00. 배수공자재총괄" xfId="9282"/>
    <cellStyle name="_도곡3교 교대 수량_암거수량(2)_1공구(2지구)_00. 배수공자재총괄 2" xfId="30454"/>
    <cellStyle name="_도곡3교 교대 수량_암거수량(2)_1공구(2지구)_거교2리옹벽H=8-1.5m" xfId="9283"/>
    <cellStyle name="_도곡3교 교대 수량_암거수량(2)_1공구(2지구)_거교2리옹벽H=8-1.5m 2" xfId="30455"/>
    <cellStyle name="_도곡3교 교대 수량_암거수량(2)_1공구(2지구)_호안공" xfId="9284"/>
    <cellStyle name="_도곡3교 교대 수량_암거수량(2)_1공구(2지구)_호안공 2" xfId="30456"/>
    <cellStyle name="_도곡3교 교대 수량_암거수량(2)_1공구(2지구)_호안공_00. 배수공자재총괄" xfId="9285"/>
    <cellStyle name="_도곡3교 교대 수량_암거수량(2)_1공구(2지구)_호안공_00. 배수공자재총괄 2" xfId="30457"/>
    <cellStyle name="_도곡3교 교대 수량_암거수량(2)_1공구(2지구)_호안공_거교2리옹벽H=8-1.5m" xfId="9286"/>
    <cellStyle name="_도곡3교 교대 수량_암거수량(2)_1공구(2지구)_호안공_거교2리옹벽H=8-1.5m 2" xfId="30458"/>
    <cellStyle name="_도곡3교 교대 수량_암거수량(2)_1련BOX" xfId="9287"/>
    <cellStyle name="_도곡3교 교대 수량_암거수량(2)_1련BOX 2" xfId="30459"/>
    <cellStyle name="_도곡3교 교대 수량_암거수량(2)_1련BOX_00. 배수공자재총괄" xfId="9288"/>
    <cellStyle name="_도곡3교 교대 수량_암거수량(2)_1련BOX_00. 배수공자재총괄 2" xfId="30460"/>
    <cellStyle name="_도곡3교 교대 수량_암거수량(2)_1련BOX_거교2리옹벽H=8-1.5m" xfId="9289"/>
    <cellStyle name="_도곡3교 교대 수량_암거수량(2)_1련BOX_거교2리옹벽H=8-1.5m 2" xfId="30461"/>
    <cellStyle name="_도곡3교 교대 수량_암거수량(2)_2련BOX" xfId="9290"/>
    <cellStyle name="_도곡3교 교대 수량_암거수량(2)_2련BOX 2" xfId="30462"/>
    <cellStyle name="_도곡3교 교대 수량_암거수량(2)_2련BOX_00. 배수공자재총괄" xfId="9291"/>
    <cellStyle name="_도곡3교 교대 수량_암거수량(2)_2련BOX_00. 배수공자재총괄 2" xfId="30463"/>
    <cellStyle name="_도곡3교 교대 수량_암거수량(2)_2련BOX_거교2리옹벽H=8-1.5m" xfId="9292"/>
    <cellStyle name="_도곡3교 교대 수량_암거수량(2)_2련BOX_거교2리옹벽H=8-1.5m 2" xfId="30464"/>
    <cellStyle name="_도곡3교 교대 수량_암거수량(2)_강회1공구 #1(800일반)" xfId="9293"/>
    <cellStyle name="_도곡3교 교대 수량_암거수량(2)_강회1공구 #1(800일반) 2" xfId="30465"/>
    <cellStyle name="_도곡3교 교대 수량_암거수량(2)_거교2리옹벽H=8-1.5m" xfId="9294"/>
    <cellStyle name="_도곡3교 교대 수량_암거수량(2)_거교2리옹벽H=8-1.5m 2" xfId="30466"/>
    <cellStyle name="_도곡3교 교대 수량_암거수량(2)_백전1제 #1배수통관(D800)" xfId="9295"/>
    <cellStyle name="_도곡3교 교대 수량_암거수량(2)_백전1제 #1배수통관(D800) 2" xfId="30467"/>
    <cellStyle name="_도곡3교 교대 수량_암거수량(2)_최종5공구" xfId="9296"/>
    <cellStyle name="_도곡3교 교대 수량_암거수량(2)_최종5공구 2" xfId="30468"/>
    <cellStyle name="_도곡3교 교대 수량_암거수량(2)_최종5공구_00. 배수공자재총괄" xfId="9297"/>
    <cellStyle name="_도곡3교 교대 수량_암거수량(2)_최종5공구_00. 배수공자재총괄 2" xfId="30469"/>
    <cellStyle name="_도곡3교 교대 수량_암거수량(2)_최종5공구_거교2리옹벽H=8-1.5m" xfId="9298"/>
    <cellStyle name="_도곡3교 교대 수량_암거수량(2)_최종5공구_거교2리옹벽H=8-1.5m 2" xfId="30470"/>
    <cellStyle name="_도곡3교 교대 수량_암거수량_00. 배수공자재총괄" xfId="9299"/>
    <cellStyle name="_도곡3교 교대 수량_암거수량_00. 배수공자재총괄 2" xfId="30471"/>
    <cellStyle name="_도곡3교 교대 수량_암거수량_1공구(1지구)" xfId="9300"/>
    <cellStyle name="_도곡3교 교대 수량_암거수량_1공구(1지구) 2" xfId="30472"/>
    <cellStyle name="_도곡3교 교대 수량_암거수량_1공구(1지구)_모산지구수량" xfId="9301"/>
    <cellStyle name="_도곡3교 교대 수량_암거수량_1공구(1지구)_모산지구수량 2" xfId="30473"/>
    <cellStyle name="_도곡3교 교대 수량_암거수량_1공구(1지구)_생이골지구수량" xfId="9302"/>
    <cellStyle name="_도곡3교 교대 수량_암거수량_1공구(1지구)_생이골지구수량 2" xfId="30474"/>
    <cellStyle name="_도곡3교 교대 수량_암거수량_1공구(1지구)_옥전2-1지구수량" xfId="9303"/>
    <cellStyle name="_도곡3교 교대 수량_암거수량_1공구(1지구)_옥전2-1지구수량 2" xfId="30475"/>
    <cellStyle name="_도곡3교 교대 수량_암거수량_1공구(1지구)_옥전2-2지구수량" xfId="9304"/>
    <cellStyle name="_도곡3교 교대 수량_암거수량_1공구(1지구)_옥전2-2지구수량 2" xfId="30476"/>
    <cellStyle name="_도곡3교 교대 수량_암거수량_1공구(1지구)_옥전3지구수량" xfId="9305"/>
    <cellStyle name="_도곡3교 교대 수량_암거수량_1공구(1지구)_옥전3지구수량 2" xfId="30477"/>
    <cellStyle name="_도곡3교 교대 수량_암거수량_1공구(1지구)_옥전4지구수량" xfId="9306"/>
    <cellStyle name="_도곡3교 교대 수량_암거수량_1공구(1지구)_옥전4지구수량 2" xfId="30478"/>
    <cellStyle name="_도곡3교 교대 수량_암거수량_1공구(2지구)" xfId="9307"/>
    <cellStyle name="_도곡3교 교대 수량_암거수량_1공구(2지구) 2" xfId="30479"/>
    <cellStyle name="_도곡3교 교대 수량_암거수량_1공구(2지구)_00. 배수공자재총괄" xfId="9308"/>
    <cellStyle name="_도곡3교 교대 수량_암거수량_1공구(2지구)_00. 배수공자재총괄 2" xfId="30480"/>
    <cellStyle name="_도곡3교 교대 수량_암거수량_1공구(2지구)_거교2리옹벽H=8-1.5m" xfId="9309"/>
    <cellStyle name="_도곡3교 교대 수량_암거수량_1공구(2지구)_거교2리옹벽H=8-1.5m 2" xfId="30481"/>
    <cellStyle name="_도곡3교 교대 수량_암거수량_1공구(2지구)_호안공" xfId="9310"/>
    <cellStyle name="_도곡3교 교대 수량_암거수량_1공구(2지구)_호안공 2" xfId="30482"/>
    <cellStyle name="_도곡3교 교대 수량_암거수량_1공구(2지구)_호안공_00. 배수공자재총괄" xfId="9311"/>
    <cellStyle name="_도곡3교 교대 수량_암거수량_1공구(2지구)_호안공_00. 배수공자재총괄 2" xfId="30483"/>
    <cellStyle name="_도곡3교 교대 수량_암거수량_1공구(2지구)_호안공_거교2리옹벽H=8-1.5m" xfId="9312"/>
    <cellStyle name="_도곡3교 교대 수량_암거수량_1공구(2지구)_호안공_거교2리옹벽H=8-1.5m 2" xfId="30484"/>
    <cellStyle name="_도곡3교 교대 수량_암거수량_1련BOX" xfId="9313"/>
    <cellStyle name="_도곡3교 교대 수량_암거수량_1련BOX 2" xfId="30485"/>
    <cellStyle name="_도곡3교 교대 수량_암거수량_1련BOX_00. 배수공자재총괄" xfId="9314"/>
    <cellStyle name="_도곡3교 교대 수량_암거수량_1련BOX_00. 배수공자재총괄 2" xfId="30486"/>
    <cellStyle name="_도곡3교 교대 수량_암거수량_1련BOX_거교2리옹벽H=8-1.5m" xfId="9315"/>
    <cellStyle name="_도곡3교 교대 수량_암거수량_1련BOX_거교2리옹벽H=8-1.5m 2" xfId="30487"/>
    <cellStyle name="_도곡3교 교대 수량_암거수량_2련BOX" xfId="9316"/>
    <cellStyle name="_도곡3교 교대 수량_암거수량_2련BOX 2" xfId="30488"/>
    <cellStyle name="_도곡3교 교대 수량_암거수량_2련BOX_00. 배수공자재총괄" xfId="9317"/>
    <cellStyle name="_도곡3교 교대 수량_암거수량_2련BOX_00. 배수공자재총괄 2" xfId="30489"/>
    <cellStyle name="_도곡3교 교대 수량_암거수량_2련BOX_거교2리옹벽H=8-1.5m" xfId="9318"/>
    <cellStyle name="_도곡3교 교대 수량_암거수량_2련BOX_거교2리옹벽H=8-1.5m 2" xfId="30490"/>
    <cellStyle name="_도곡3교 교대 수량_암거수량_강회1공구 #1(800일반)" xfId="9319"/>
    <cellStyle name="_도곡3교 교대 수량_암거수량_강회1공구 #1(800일반) 2" xfId="30491"/>
    <cellStyle name="_도곡3교 교대 수량_암거수량_거교2리옹벽H=8-1.5m" xfId="9320"/>
    <cellStyle name="_도곡3교 교대 수량_암거수량_거교2리옹벽H=8-1.5m 2" xfId="30492"/>
    <cellStyle name="_도곡3교 교대 수량_암거수량_백전1제 #1배수통관(D800)" xfId="9321"/>
    <cellStyle name="_도곡3교 교대 수량_암거수량_백전1제 #1배수통관(D800) 2" xfId="30493"/>
    <cellStyle name="_도곡3교 교대 수량_암거수량_최종5공구" xfId="9322"/>
    <cellStyle name="_도곡3교 교대 수량_암거수량_최종5공구 2" xfId="30494"/>
    <cellStyle name="_도곡3교 교대 수량_암거수량_최종5공구_00. 배수공자재총괄" xfId="9323"/>
    <cellStyle name="_도곡3교 교대 수량_암거수량_최종5공구_00. 배수공자재총괄 2" xfId="30495"/>
    <cellStyle name="_도곡3교 교대 수량_암거수량_최종5공구_거교2리옹벽H=8-1.5m" xfId="9324"/>
    <cellStyle name="_도곡3교 교대 수량_암거수량_최종5공구_거교2리옹벽H=8-1.5m 2" xfId="30496"/>
    <cellStyle name="_도곡3교 교대 수량_최종5공구" xfId="9325"/>
    <cellStyle name="_도곡3교 교대 수량_최종5공구 2" xfId="30497"/>
    <cellStyle name="_도곡3교 교대 수량_최종5공구_00. 배수공자재총괄" xfId="9326"/>
    <cellStyle name="_도곡3교 교대 수량_최종5공구_00. 배수공자재총괄 2" xfId="30498"/>
    <cellStyle name="_도곡3교 교대 수량_최종5공구_거교2리옹벽H=8-1.5m" xfId="9327"/>
    <cellStyle name="_도곡3교 교대 수량_최종5공구_거교2리옹벽H=8-1.5m 2" xfId="30499"/>
    <cellStyle name="_도곡3교 교대 수량_최종수로암거" xfId="9328"/>
    <cellStyle name="_도곡3교 교대 수량_최종수로암거 2" xfId="30500"/>
    <cellStyle name="_도곡3교 교대 수량_최종수로암거_16.반사경" xfId="9329"/>
    <cellStyle name="_도곡3교 교대 수량_최종수로암거_16.반사경 2" xfId="30501"/>
    <cellStyle name="_도곡3교 교대 수량_최종수로암거_교통안전시설(최종)" xfId="9330"/>
    <cellStyle name="_도곡3교 교대 수량_최종수로암거_교통안전시설(최종) 2" xfId="30502"/>
    <cellStyle name="_도곡3교 교대 수량_최종수로암거_부대시설공(영동-추풍령)" xfId="9331"/>
    <cellStyle name="_도곡3교 교대 수량_최종수로암거_부대시설공(영동-추풍령) 2" xfId="30503"/>
    <cellStyle name="_도곡3교 교대 수량_최종수로암거_부대시설공(영동-추풍령)_16.반사경" xfId="9332"/>
    <cellStyle name="_도곡3교 교대 수량_최종수로암거_부대시설공(영동-추풍령)_16.반사경 2" xfId="30504"/>
    <cellStyle name="_도곡3교 교대 수량_최종수로암거_부대시설공(영동-추풍령)_교통안전시설(최종)" xfId="9333"/>
    <cellStyle name="_도곡3교 교대 수량_최종수로암거_부대시설공(영동-추풍령)_교통안전시설(최종) 2" xfId="30505"/>
    <cellStyle name="_도곡3교 교대 수량_최종수로암거_부대시설공(영동-추풍령)_부대시설공(영동-추풍령)" xfId="9334"/>
    <cellStyle name="_도곡3교 교대 수량_최종수로암거_부대시설공(영동-추풍령)_부대시설공(영동-추풍령) 2" xfId="30506"/>
    <cellStyle name="_도곡3교 교대 수량_최종수로암거_부대시설공(영동-추풍령)_부대시설공(영동-추풍령)_16.반사경" xfId="9335"/>
    <cellStyle name="_도곡3교 교대 수량_최종수로암거_부대시설공(영동-추풍령)_부대시설공(영동-추풍령)_16.반사경 2" xfId="30507"/>
    <cellStyle name="_도곡3교 교대 수량_최종수로암거_부대시설공(영동-추풍령)_부대시설공(영동-추풍령)_교통안전시설(최종)" xfId="9336"/>
    <cellStyle name="_도곡3교 교대 수량_최종수로암거_부대시설공(영동-추풍령)_부대시설공(영동-추풍령)_교통안전시설(최종) 2" xfId="30508"/>
    <cellStyle name="_도곡3교 교대 수량_최종수로암거_최종수로암거" xfId="9337"/>
    <cellStyle name="_도곡3교 교대 수량_최종수로암거_최종수로암거 2" xfId="30509"/>
    <cellStyle name="_도곡3교 교대 수량_최종수로암거_최종수로암거_16.반사경" xfId="9338"/>
    <cellStyle name="_도곡3교 교대 수량_최종수로암거_최종수로암거_16.반사경 2" xfId="30510"/>
    <cellStyle name="_도곡3교 교대 수량_최종수로암거_최종수로암거_교통안전시설(최종)" xfId="9339"/>
    <cellStyle name="_도곡3교 교대 수량_최종수로암거_최종수로암거_교통안전시설(최종) 2" xfId="30511"/>
    <cellStyle name="_도곡3교 교대 수량_최종수로암거_최종수로암거_부대시설공(영동-추풍령)" xfId="9340"/>
    <cellStyle name="_도곡3교 교대 수량_최종수로암거_최종수로암거_부대시설공(영동-추풍령) 2" xfId="30512"/>
    <cellStyle name="_도곡3교 교대 수량_최종수로암거_최종수로암거_부대시설공(영동-추풍령)_16.반사경" xfId="9341"/>
    <cellStyle name="_도곡3교 교대 수량_최종수로암거_최종수로암거_부대시설공(영동-추풍령)_16.반사경 2" xfId="30513"/>
    <cellStyle name="_도곡3교 교대 수량_최종수로암거_최종수로암거_부대시설공(영동-추풍령)_교통안전시설(최종)" xfId="9342"/>
    <cellStyle name="_도곡3교 교대 수량_최종수로암거_최종수로암거_부대시설공(영동-추풍령)_교통안전시설(최종) 2" xfId="30514"/>
    <cellStyle name="_도곡3교 교대 수량_최종수로암거_최종수로암거_부대시설공(영동-추풍령)_부대시설공(영동-추풍령)" xfId="9343"/>
    <cellStyle name="_도곡3교 교대 수량_최종수로암거_최종수로암거_부대시설공(영동-추풍령)_부대시설공(영동-추풍령) 2" xfId="30515"/>
    <cellStyle name="_도곡3교 교대 수량_최종수로암거_최종수로암거_부대시설공(영동-추풍령)_부대시설공(영동-추풍령)_16.반사경" xfId="9344"/>
    <cellStyle name="_도곡3교 교대 수량_최종수로암거_최종수로암거_부대시설공(영동-추풍령)_부대시설공(영동-추풍령)_16.반사경 2" xfId="30516"/>
    <cellStyle name="_도곡3교 교대 수량_최종수로암거_최종수로암거_부대시설공(영동-추풍령)_부대시설공(영동-추풍령)_교통안전시설(최종)" xfId="9345"/>
    <cellStyle name="_도곡3교 교대 수량_최종수로암거_최종수로암거_부대시설공(영동-추풍령)_부대시설공(영동-추풍령)_교통안전시설(최종) 2" xfId="30517"/>
    <cellStyle name="_도곡3교 교대 수량_하마1교-수량" xfId="9346"/>
    <cellStyle name="_도곡3교 교대 수량_하마1교-수량 2" xfId="30518"/>
    <cellStyle name="_도곡3교 교대 수량_하마2교-수량" xfId="9347"/>
    <cellStyle name="_도곡3교 교대 수량_하마2교-수량 2" xfId="30519"/>
    <cellStyle name="_도곡3교 교대 수량_하마읍3교대" xfId="9348"/>
    <cellStyle name="_도곡3교 교대 수량_하마읍3교대 2" xfId="30520"/>
    <cellStyle name="_도곡3교 교대 수량_하마읍3교토공" xfId="9349"/>
    <cellStyle name="_도곡3교 교대 수량_하마읍3교토공 2" xfId="30521"/>
    <cellStyle name="_도곡4교 하부공 수량" xfId="9350"/>
    <cellStyle name="_도곡4교 하부공 수량 2" xfId="30522"/>
    <cellStyle name="_도곡4교 하부공 수량_00. 배수공자재총괄" xfId="9351"/>
    <cellStyle name="_도곡4교 하부공 수량_00. 배수공자재총괄 2" xfId="30523"/>
    <cellStyle name="_도곡4교 하부공 수량_02.2-4.배수공" xfId="9352"/>
    <cellStyle name="_도곡4교 하부공 수량_02.2-4.배수공 2" xfId="30524"/>
    <cellStyle name="_도곡4교 하부공 수량_02.3-6.배수공" xfId="9353"/>
    <cellStyle name="_도곡4교 하부공 수량_02.3-6.배수공 2" xfId="30525"/>
    <cellStyle name="_도곡4교 하부공 수량_02.3-G.배수공" xfId="9354"/>
    <cellStyle name="_도곡4교 하부공 수량_02.3-G.배수공 2" xfId="30526"/>
    <cellStyle name="_도곡4교 하부공 수량_16.반사경" xfId="9355"/>
    <cellStyle name="_도곡4교 하부공 수량_16.반사경 2" xfId="30527"/>
    <cellStyle name="_도곡4교 하부공 수량_1공구(1지구)" xfId="9356"/>
    <cellStyle name="_도곡4교 하부공 수량_1공구(1지구) 2" xfId="30528"/>
    <cellStyle name="_도곡4교 하부공 수량_1공구(1지구)_모산지구수량" xfId="9357"/>
    <cellStyle name="_도곡4교 하부공 수량_1공구(1지구)_모산지구수량 2" xfId="30529"/>
    <cellStyle name="_도곡4교 하부공 수량_1공구(1지구)_생이골지구수량" xfId="9358"/>
    <cellStyle name="_도곡4교 하부공 수량_1공구(1지구)_생이골지구수량 2" xfId="30530"/>
    <cellStyle name="_도곡4교 하부공 수량_1공구(1지구)_옥전2-1지구수량" xfId="9359"/>
    <cellStyle name="_도곡4교 하부공 수량_1공구(1지구)_옥전2-1지구수량 2" xfId="30531"/>
    <cellStyle name="_도곡4교 하부공 수량_1공구(1지구)_옥전2-2지구수량" xfId="9360"/>
    <cellStyle name="_도곡4교 하부공 수량_1공구(1지구)_옥전2-2지구수량 2" xfId="30532"/>
    <cellStyle name="_도곡4교 하부공 수량_1공구(1지구)_옥전3지구수량" xfId="9361"/>
    <cellStyle name="_도곡4교 하부공 수량_1공구(1지구)_옥전3지구수량 2" xfId="30533"/>
    <cellStyle name="_도곡4교 하부공 수량_1공구(1지구)_옥전4지구수량" xfId="9362"/>
    <cellStyle name="_도곡4교 하부공 수량_1공구(1지구)_옥전4지구수량 2" xfId="30534"/>
    <cellStyle name="_도곡4교 하부공 수량_1공구(2지구)" xfId="9363"/>
    <cellStyle name="_도곡4교 하부공 수량_1공구(2지구) 2" xfId="30535"/>
    <cellStyle name="_도곡4교 하부공 수량_1공구(2지구)_00. 배수공자재총괄" xfId="9364"/>
    <cellStyle name="_도곡4교 하부공 수량_1공구(2지구)_00. 배수공자재총괄 2" xfId="30536"/>
    <cellStyle name="_도곡4교 하부공 수량_1공구(2지구)_거교2리옹벽H=8-1.5m" xfId="9365"/>
    <cellStyle name="_도곡4교 하부공 수량_1공구(2지구)_거교2리옹벽H=8-1.5m 2" xfId="30537"/>
    <cellStyle name="_도곡4교 하부공 수량_1공구(2지구)_호안공" xfId="9366"/>
    <cellStyle name="_도곡4교 하부공 수량_1공구(2지구)_호안공 2" xfId="30538"/>
    <cellStyle name="_도곡4교 하부공 수량_1공구(2지구)_호안공_00. 배수공자재총괄" xfId="9367"/>
    <cellStyle name="_도곡4교 하부공 수량_1공구(2지구)_호안공_00. 배수공자재총괄 2" xfId="30539"/>
    <cellStyle name="_도곡4교 하부공 수량_1공구(2지구)_호안공_거교2리옹벽H=8-1.5m" xfId="9368"/>
    <cellStyle name="_도곡4교 하부공 수량_1공구(2지구)_호안공_거교2리옹벽H=8-1.5m 2" xfId="30540"/>
    <cellStyle name="_도곡4교 하부공 수량_강회1공구 #1(800일반)" xfId="9369"/>
    <cellStyle name="_도곡4교 하부공 수량_강회1공구 #1(800일반) 2" xfId="30541"/>
    <cellStyle name="_도곡4교 하부공 수량_거교2리옹벽H=8-1.5m" xfId="9370"/>
    <cellStyle name="_도곡4교 하부공 수량_거교2리옹벽H=8-1.5m 2" xfId="30542"/>
    <cellStyle name="_도곡4교 하부공 수량_교통안전시설(최종)" xfId="9371"/>
    <cellStyle name="_도곡4교 하부공 수량_교통안전시설(최종) 2" xfId="30543"/>
    <cellStyle name="_도곡4교 하부공 수량_방음벽" xfId="9372"/>
    <cellStyle name="_도곡4교 하부공 수량_방음벽 2" xfId="30544"/>
    <cellStyle name="_도곡4교 하부공 수량_방음벽_16.반사경" xfId="9373"/>
    <cellStyle name="_도곡4교 하부공 수량_방음벽_16.반사경 2" xfId="30545"/>
    <cellStyle name="_도곡4교 하부공 수량_방음벽_교통안전시설(최종)" xfId="9374"/>
    <cellStyle name="_도곡4교 하부공 수량_방음벽_교통안전시설(최종) 2" xfId="30546"/>
    <cellStyle name="_도곡4교 하부공 수량_백전1제 #1배수통관(D800)" xfId="9375"/>
    <cellStyle name="_도곡4교 하부공 수량_백전1제 #1배수통관(D800) 2" xfId="30547"/>
    <cellStyle name="_도곡4교 하부공 수량_부대공(2-2공구)" xfId="9376"/>
    <cellStyle name="_도곡4교 하부공 수량_부대공(2-2공구) 2" xfId="30548"/>
    <cellStyle name="_도곡4교 하부공 수량_부대공(2-2공구)_16.반사경" xfId="9377"/>
    <cellStyle name="_도곡4교 하부공 수량_부대공(2-2공구)_16.반사경 2" xfId="30549"/>
    <cellStyle name="_도곡4교 하부공 수량_부대공(2-2공구)_교통안전시설(최종)" xfId="9378"/>
    <cellStyle name="_도곡4교 하부공 수량_부대공(2-2공구)_교통안전시설(최종) 2" xfId="30550"/>
    <cellStyle name="_도곡4교 하부공 수량_부대시설공(영동-추풍령)" xfId="9379"/>
    <cellStyle name="_도곡4교 하부공 수량_부대시설공(영동-추풍령) 2" xfId="30551"/>
    <cellStyle name="_도곡4교 하부공 수량_부대시설공(영동-추풍령)_16.반사경" xfId="9380"/>
    <cellStyle name="_도곡4교 하부공 수량_부대시설공(영동-추풍령)_16.반사경 2" xfId="30552"/>
    <cellStyle name="_도곡4교 하부공 수량_부대시설공(영동-추풍령)_교통안전시설(최종)" xfId="9381"/>
    <cellStyle name="_도곡4교 하부공 수량_부대시설공(영동-추풍령)_교통안전시설(최종) 2" xfId="30553"/>
    <cellStyle name="_도곡4교 하부공 수량_부대시설공(영동-추풍령)_부대시설공(영동-추풍령)" xfId="9382"/>
    <cellStyle name="_도곡4교 하부공 수량_부대시설공(영동-추풍령)_부대시설공(영동-추풍령) 2" xfId="30554"/>
    <cellStyle name="_도곡4교 하부공 수량_부대시설공(영동-추풍령)_부대시설공(영동-추풍령)_16.반사경" xfId="9383"/>
    <cellStyle name="_도곡4교 하부공 수량_부대시설공(영동-추풍령)_부대시설공(영동-추풍령)_16.반사경 2" xfId="30555"/>
    <cellStyle name="_도곡4교 하부공 수량_부대시설공(영동-추풍령)_부대시설공(영동-추풍령)_교통안전시설(최종)" xfId="9384"/>
    <cellStyle name="_도곡4교 하부공 수량_부대시설공(영동-추풍령)_부대시설공(영동-추풍령)_교통안전시설(최종) 2" xfId="30556"/>
    <cellStyle name="_도곡4교 하부공 수량_사본 - 하마2교-수량" xfId="9385"/>
    <cellStyle name="_도곡4교 하부공 수량_사본 - 하마2교-수량 2" xfId="30557"/>
    <cellStyle name="_도곡4교 하부공 수량_암거수량" xfId="9386"/>
    <cellStyle name="_도곡4교 하부공 수량_암거수량 2" xfId="30558"/>
    <cellStyle name="_도곡4교 하부공 수량_암거수량(2)" xfId="9387"/>
    <cellStyle name="_도곡4교 하부공 수량_암거수량(2) 2" xfId="30559"/>
    <cellStyle name="_도곡4교 하부공 수량_암거수량(2)_00. 배수공자재총괄" xfId="9388"/>
    <cellStyle name="_도곡4교 하부공 수량_암거수량(2)_00. 배수공자재총괄 2" xfId="30560"/>
    <cellStyle name="_도곡4교 하부공 수량_암거수량(2)_1공구(1지구)" xfId="9389"/>
    <cellStyle name="_도곡4교 하부공 수량_암거수량(2)_1공구(1지구) 2" xfId="30561"/>
    <cellStyle name="_도곡4교 하부공 수량_암거수량(2)_1공구(1지구)_모산지구수량" xfId="9390"/>
    <cellStyle name="_도곡4교 하부공 수량_암거수량(2)_1공구(1지구)_모산지구수량 2" xfId="30562"/>
    <cellStyle name="_도곡4교 하부공 수량_암거수량(2)_1공구(1지구)_생이골지구수량" xfId="9391"/>
    <cellStyle name="_도곡4교 하부공 수량_암거수량(2)_1공구(1지구)_생이골지구수량 2" xfId="30563"/>
    <cellStyle name="_도곡4교 하부공 수량_암거수량(2)_1공구(1지구)_옥전2-1지구수량" xfId="9392"/>
    <cellStyle name="_도곡4교 하부공 수량_암거수량(2)_1공구(1지구)_옥전2-1지구수량 2" xfId="30564"/>
    <cellStyle name="_도곡4교 하부공 수량_암거수량(2)_1공구(1지구)_옥전2-2지구수량" xfId="9393"/>
    <cellStyle name="_도곡4교 하부공 수량_암거수량(2)_1공구(1지구)_옥전2-2지구수량 2" xfId="30565"/>
    <cellStyle name="_도곡4교 하부공 수량_암거수량(2)_1공구(1지구)_옥전3지구수량" xfId="9394"/>
    <cellStyle name="_도곡4교 하부공 수량_암거수량(2)_1공구(1지구)_옥전3지구수량 2" xfId="30566"/>
    <cellStyle name="_도곡4교 하부공 수량_암거수량(2)_1공구(1지구)_옥전4지구수량" xfId="9395"/>
    <cellStyle name="_도곡4교 하부공 수량_암거수량(2)_1공구(1지구)_옥전4지구수량 2" xfId="30567"/>
    <cellStyle name="_도곡4교 하부공 수량_암거수량(2)_1공구(2지구)" xfId="9396"/>
    <cellStyle name="_도곡4교 하부공 수량_암거수량(2)_1공구(2지구) 2" xfId="30568"/>
    <cellStyle name="_도곡4교 하부공 수량_암거수량(2)_1공구(2지구)_00. 배수공자재총괄" xfId="9397"/>
    <cellStyle name="_도곡4교 하부공 수량_암거수량(2)_1공구(2지구)_00. 배수공자재총괄 2" xfId="30569"/>
    <cellStyle name="_도곡4교 하부공 수량_암거수량(2)_1공구(2지구)_거교2리옹벽H=8-1.5m" xfId="9398"/>
    <cellStyle name="_도곡4교 하부공 수량_암거수량(2)_1공구(2지구)_거교2리옹벽H=8-1.5m 2" xfId="30570"/>
    <cellStyle name="_도곡4교 하부공 수량_암거수량(2)_1공구(2지구)_호안공" xfId="9399"/>
    <cellStyle name="_도곡4교 하부공 수량_암거수량(2)_1공구(2지구)_호안공 2" xfId="30571"/>
    <cellStyle name="_도곡4교 하부공 수량_암거수량(2)_1공구(2지구)_호안공_00. 배수공자재총괄" xfId="9400"/>
    <cellStyle name="_도곡4교 하부공 수량_암거수량(2)_1공구(2지구)_호안공_00. 배수공자재총괄 2" xfId="30572"/>
    <cellStyle name="_도곡4교 하부공 수량_암거수량(2)_1공구(2지구)_호안공_거교2리옹벽H=8-1.5m" xfId="9401"/>
    <cellStyle name="_도곡4교 하부공 수량_암거수량(2)_1공구(2지구)_호안공_거교2리옹벽H=8-1.5m 2" xfId="30573"/>
    <cellStyle name="_도곡4교 하부공 수량_암거수량(2)_1련BOX" xfId="9402"/>
    <cellStyle name="_도곡4교 하부공 수량_암거수량(2)_1련BOX 2" xfId="30574"/>
    <cellStyle name="_도곡4교 하부공 수량_암거수량(2)_1련BOX_00. 배수공자재총괄" xfId="9403"/>
    <cellStyle name="_도곡4교 하부공 수량_암거수량(2)_1련BOX_00. 배수공자재총괄 2" xfId="30575"/>
    <cellStyle name="_도곡4교 하부공 수량_암거수량(2)_1련BOX_거교2리옹벽H=8-1.5m" xfId="9404"/>
    <cellStyle name="_도곡4교 하부공 수량_암거수량(2)_1련BOX_거교2리옹벽H=8-1.5m 2" xfId="30576"/>
    <cellStyle name="_도곡4교 하부공 수량_암거수량(2)_2련BOX" xfId="9405"/>
    <cellStyle name="_도곡4교 하부공 수량_암거수량(2)_2련BOX 2" xfId="30577"/>
    <cellStyle name="_도곡4교 하부공 수량_암거수량(2)_2련BOX_00. 배수공자재총괄" xfId="9406"/>
    <cellStyle name="_도곡4교 하부공 수량_암거수량(2)_2련BOX_00. 배수공자재총괄 2" xfId="30578"/>
    <cellStyle name="_도곡4교 하부공 수량_암거수량(2)_2련BOX_거교2리옹벽H=8-1.5m" xfId="9407"/>
    <cellStyle name="_도곡4교 하부공 수량_암거수량(2)_2련BOX_거교2리옹벽H=8-1.5m 2" xfId="30579"/>
    <cellStyle name="_도곡4교 하부공 수량_암거수량(2)_강회1공구 #1(800일반)" xfId="9408"/>
    <cellStyle name="_도곡4교 하부공 수량_암거수량(2)_강회1공구 #1(800일반) 2" xfId="30580"/>
    <cellStyle name="_도곡4교 하부공 수량_암거수량(2)_거교2리옹벽H=8-1.5m" xfId="9409"/>
    <cellStyle name="_도곡4교 하부공 수량_암거수량(2)_거교2리옹벽H=8-1.5m 2" xfId="30581"/>
    <cellStyle name="_도곡4교 하부공 수량_암거수량(2)_백전1제 #1배수통관(D800)" xfId="9410"/>
    <cellStyle name="_도곡4교 하부공 수량_암거수량(2)_백전1제 #1배수통관(D800) 2" xfId="30582"/>
    <cellStyle name="_도곡4교 하부공 수량_암거수량(2)_최종5공구" xfId="9411"/>
    <cellStyle name="_도곡4교 하부공 수량_암거수량(2)_최종5공구 2" xfId="30583"/>
    <cellStyle name="_도곡4교 하부공 수량_암거수량(2)_최종5공구_00. 배수공자재총괄" xfId="9412"/>
    <cellStyle name="_도곡4교 하부공 수량_암거수량(2)_최종5공구_00. 배수공자재총괄 2" xfId="30584"/>
    <cellStyle name="_도곡4교 하부공 수량_암거수량(2)_최종5공구_거교2리옹벽H=8-1.5m" xfId="9413"/>
    <cellStyle name="_도곡4교 하부공 수량_암거수량(2)_최종5공구_거교2리옹벽H=8-1.5m 2" xfId="30585"/>
    <cellStyle name="_도곡4교 하부공 수량_암거수량_00. 배수공자재총괄" xfId="9414"/>
    <cellStyle name="_도곡4교 하부공 수량_암거수량_00. 배수공자재총괄 2" xfId="30586"/>
    <cellStyle name="_도곡4교 하부공 수량_암거수량_1공구(1지구)" xfId="9415"/>
    <cellStyle name="_도곡4교 하부공 수량_암거수량_1공구(1지구) 2" xfId="30587"/>
    <cellStyle name="_도곡4교 하부공 수량_암거수량_1공구(1지구)_모산지구수량" xfId="9416"/>
    <cellStyle name="_도곡4교 하부공 수량_암거수량_1공구(1지구)_모산지구수량 2" xfId="30588"/>
    <cellStyle name="_도곡4교 하부공 수량_암거수량_1공구(1지구)_생이골지구수량" xfId="9417"/>
    <cellStyle name="_도곡4교 하부공 수량_암거수량_1공구(1지구)_생이골지구수량 2" xfId="30589"/>
    <cellStyle name="_도곡4교 하부공 수량_암거수량_1공구(1지구)_옥전2-1지구수량" xfId="9418"/>
    <cellStyle name="_도곡4교 하부공 수량_암거수량_1공구(1지구)_옥전2-1지구수량 2" xfId="30590"/>
    <cellStyle name="_도곡4교 하부공 수량_암거수량_1공구(1지구)_옥전2-2지구수량" xfId="9419"/>
    <cellStyle name="_도곡4교 하부공 수량_암거수량_1공구(1지구)_옥전2-2지구수량 2" xfId="30591"/>
    <cellStyle name="_도곡4교 하부공 수량_암거수량_1공구(1지구)_옥전3지구수량" xfId="9420"/>
    <cellStyle name="_도곡4교 하부공 수량_암거수량_1공구(1지구)_옥전3지구수량 2" xfId="30592"/>
    <cellStyle name="_도곡4교 하부공 수량_암거수량_1공구(1지구)_옥전4지구수량" xfId="9421"/>
    <cellStyle name="_도곡4교 하부공 수량_암거수량_1공구(1지구)_옥전4지구수량 2" xfId="30593"/>
    <cellStyle name="_도곡4교 하부공 수량_암거수량_1공구(2지구)" xfId="9422"/>
    <cellStyle name="_도곡4교 하부공 수량_암거수량_1공구(2지구) 2" xfId="30594"/>
    <cellStyle name="_도곡4교 하부공 수량_암거수량_1공구(2지구)_00. 배수공자재총괄" xfId="9423"/>
    <cellStyle name="_도곡4교 하부공 수량_암거수량_1공구(2지구)_00. 배수공자재총괄 2" xfId="30595"/>
    <cellStyle name="_도곡4교 하부공 수량_암거수량_1공구(2지구)_거교2리옹벽H=8-1.5m" xfId="9424"/>
    <cellStyle name="_도곡4교 하부공 수량_암거수량_1공구(2지구)_거교2리옹벽H=8-1.5m 2" xfId="30596"/>
    <cellStyle name="_도곡4교 하부공 수량_암거수량_1공구(2지구)_호안공" xfId="9425"/>
    <cellStyle name="_도곡4교 하부공 수량_암거수량_1공구(2지구)_호안공 2" xfId="30597"/>
    <cellStyle name="_도곡4교 하부공 수량_암거수량_1공구(2지구)_호안공_00. 배수공자재총괄" xfId="9426"/>
    <cellStyle name="_도곡4교 하부공 수량_암거수량_1공구(2지구)_호안공_00. 배수공자재총괄 2" xfId="30598"/>
    <cellStyle name="_도곡4교 하부공 수량_암거수량_1공구(2지구)_호안공_거교2리옹벽H=8-1.5m" xfId="9427"/>
    <cellStyle name="_도곡4교 하부공 수량_암거수량_1공구(2지구)_호안공_거교2리옹벽H=8-1.5m 2" xfId="30599"/>
    <cellStyle name="_도곡4교 하부공 수량_암거수량_1련BOX" xfId="9428"/>
    <cellStyle name="_도곡4교 하부공 수량_암거수량_1련BOX 2" xfId="30600"/>
    <cellStyle name="_도곡4교 하부공 수량_암거수량_1련BOX_00. 배수공자재총괄" xfId="9429"/>
    <cellStyle name="_도곡4교 하부공 수량_암거수량_1련BOX_00. 배수공자재총괄 2" xfId="30601"/>
    <cellStyle name="_도곡4교 하부공 수량_암거수량_1련BOX_거교2리옹벽H=8-1.5m" xfId="9430"/>
    <cellStyle name="_도곡4교 하부공 수량_암거수량_1련BOX_거교2리옹벽H=8-1.5m 2" xfId="30602"/>
    <cellStyle name="_도곡4교 하부공 수량_암거수량_2련BOX" xfId="9431"/>
    <cellStyle name="_도곡4교 하부공 수량_암거수량_2련BOX 2" xfId="30603"/>
    <cellStyle name="_도곡4교 하부공 수량_암거수량_2련BOX_00. 배수공자재총괄" xfId="9432"/>
    <cellStyle name="_도곡4교 하부공 수량_암거수량_2련BOX_00. 배수공자재총괄 2" xfId="30604"/>
    <cellStyle name="_도곡4교 하부공 수량_암거수량_2련BOX_거교2리옹벽H=8-1.5m" xfId="9433"/>
    <cellStyle name="_도곡4교 하부공 수량_암거수량_2련BOX_거교2리옹벽H=8-1.5m 2" xfId="30605"/>
    <cellStyle name="_도곡4교 하부공 수량_암거수량_강회1공구 #1(800일반)" xfId="9434"/>
    <cellStyle name="_도곡4교 하부공 수량_암거수량_강회1공구 #1(800일반) 2" xfId="30606"/>
    <cellStyle name="_도곡4교 하부공 수량_암거수량_거교2리옹벽H=8-1.5m" xfId="9435"/>
    <cellStyle name="_도곡4교 하부공 수량_암거수량_거교2리옹벽H=8-1.5m 2" xfId="30607"/>
    <cellStyle name="_도곡4교 하부공 수량_암거수량_백전1제 #1배수통관(D800)" xfId="9436"/>
    <cellStyle name="_도곡4교 하부공 수량_암거수량_백전1제 #1배수통관(D800) 2" xfId="30608"/>
    <cellStyle name="_도곡4교 하부공 수량_암거수량_최종5공구" xfId="9437"/>
    <cellStyle name="_도곡4교 하부공 수량_암거수량_최종5공구 2" xfId="30609"/>
    <cellStyle name="_도곡4교 하부공 수량_암거수량_최종5공구_00. 배수공자재총괄" xfId="9438"/>
    <cellStyle name="_도곡4교 하부공 수량_암거수량_최종5공구_00. 배수공자재총괄 2" xfId="30610"/>
    <cellStyle name="_도곡4교 하부공 수량_암거수량_최종5공구_거교2리옹벽H=8-1.5m" xfId="9439"/>
    <cellStyle name="_도곡4교 하부공 수량_암거수량_최종5공구_거교2리옹벽H=8-1.5m 2" xfId="30611"/>
    <cellStyle name="_도곡4교 하부공 수량_최종5공구" xfId="9440"/>
    <cellStyle name="_도곡4교 하부공 수량_최종5공구 2" xfId="30612"/>
    <cellStyle name="_도곡4교 하부공 수량_최종5공구_00. 배수공자재총괄" xfId="9441"/>
    <cellStyle name="_도곡4교 하부공 수량_최종5공구_00. 배수공자재총괄 2" xfId="30613"/>
    <cellStyle name="_도곡4교 하부공 수량_최종5공구_거교2리옹벽H=8-1.5m" xfId="9442"/>
    <cellStyle name="_도곡4교 하부공 수량_최종5공구_거교2리옹벽H=8-1.5m 2" xfId="30614"/>
    <cellStyle name="_도곡4교 하부공 수량_최종수로암거" xfId="9443"/>
    <cellStyle name="_도곡4교 하부공 수량_최종수로암거 2" xfId="30615"/>
    <cellStyle name="_도곡4교 하부공 수량_최종수로암거_16.반사경" xfId="9444"/>
    <cellStyle name="_도곡4교 하부공 수량_최종수로암거_16.반사경 2" xfId="30616"/>
    <cellStyle name="_도곡4교 하부공 수량_최종수로암거_교통안전시설(최종)" xfId="9445"/>
    <cellStyle name="_도곡4교 하부공 수량_최종수로암거_교통안전시설(최종) 2" xfId="30617"/>
    <cellStyle name="_도곡4교 하부공 수량_최종수로암거_부대시설공(영동-추풍령)" xfId="9446"/>
    <cellStyle name="_도곡4교 하부공 수량_최종수로암거_부대시설공(영동-추풍령) 2" xfId="30618"/>
    <cellStyle name="_도곡4교 하부공 수량_최종수로암거_부대시설공(영동-추풍령)_16.반사경" xfId="9447"/>
    <cellStyle name="_도곡4교 하부공 수량_최종수로암거_부대시설공(영동-추풍령)_16.반사경 2" xfId="30619"/>
    <cellStyle name="_도곡4교 하부공 수량_최종수로암거_부대시설공(영동-추풍령)_교통안전시설(최종)" xfId="9448"/>
    <cellStyle name="_도곡4교 하부공 수량_최종수로암거_부대시설공(영동-추풍령)_교통안전시설(최종) 2" xfId="30620"/>
    <cellStyle name="_도곡4교 하부공 수량_최종수로암거_부대시설공(영동-추풍령)_부대시설공(영동-추풍령)" xfId="9449"/>
    <cellStyle name="_도곡4교 하부공 수량_최종수로암거_부대시설공(영동-추풍령)_부대시설공(영동-추풍령) 2" xfId="30621"/>
    <cellStyle name="_도곡4교 하부공 수량_최종수로암거_부대시설공(영동-추풍령)_부대시설공(영동-추풍령)_16.반사경" xfId="9450"/>
    <cellStyle name="_도곡4교 하부공 수량_최종수로암거_부대시설공(영동-추풍령)_부대시설공(영동-추풍령)_16.반사경 2" xfId="30622"/>
    <cellStyle name="_도곡4교 하부공 수량_최종수로암거_부대시설공(영동-추풍령)_부대시설공(영동-추풍령)_교통안전시설(최종)" xfId="9451"/>
    <cellStyle name="_도곡4교 하부공 수량_최종수로암거_부대시설공(영동-추풍령)_부대시설공(영동-추풍령)_교통안전시설(최종) 2" xfId="30623"/>
    <cellStyle name="_도곡4교 하부공 수량_최종수로암거_최종수로암거" xfId="9452"/>
    <cellStyle name="_도곡4교 하부공 수량_최종수로암거_최종수로암거 2" xfId="30624"/>
    <cellStyle name="_도곡4교 하부공 수량_최종수로암거_최종수로암거_16.반사경" xfId="9453"/>
    <cellStyle name="_도곡4교 하부공 수량_최종수로암거_최종수로암거_16.반사경 2" xfId="30625"/>
    <cellStyle name="_도곡4교 하부공 수량_최종수로암거_최종수로암거_교통안전시설(최종)" xfId="9454"/>
    <cellStyle name="_도곡4교 하부공 수량_최종수로암거_최종수로암거_교통안전시설(최종) 2" xfId="30626"/>
    <cellStyle name="_도곡4교 하부공 수량_최종수로암거_최종수로암거_부대시설공(영동-추풍령)" xfId="9455"/>
    <cellStyle name="_도곡4교 하부공 수량_최종수로암거_최종수로암거_부대시설공(영동-추풍령) 2" xfId="30627"/>
    <cellStyle name="_도곡4교 하부공 수량_최종수로암거_최종수로암거_부대시설공(영동-추풍령)_16.반사경" xfId="9456"/>
    <cellStyle name="_도곡4교 하부공 수량_최종수로암거_최종수로암거_부대시설공(영동-추풍령)_16.반사경 2" xfId="30628"/>
    <cellStyle name="_도곡4교 하부공 수량_최종수로암거_최종수로암거_부대시설공(영동-추풍령)_교통안전시설(최종)" xfId="9457"/>
    <cellStyle name="_도곡4교 하부공 수량_최종수로암거_최종수로암거_부대시설공(영동-추풍령)_교통안전시설(최종) 2" xfId="30629"/>
    <cellStyle name="_도곡4교 하부공 수량_최종수로암거_최종수로암거_부대시설공(영동-추풍령)_부대시설공(영동-추풍령)" xfId="9458"/>
    <cellStyle name="_도곡4교 하부공 수량_최종수로암거_최종수로암거_부대시설공(영동-추풍령)_부대시설공(영동-추풍령) 2" xfId="30630"/>
    <cellStyle name="_도곡4교 하부공 수량_최종수로암거_최종수로암거_부대시설공(영동-추풍령)_부대시설공(영동-추풍령)_16.반사경" xfId="9459"/>
    <cellStyle name="_도곡4교 하부공 수량_최종수로암거_최종수로암거_부대시설공(영동-추풍령)_부대시설공(영동-추풍령)_16.반사경 2" xfId="30631"/>
    <cellStyle name="_도곡4교 하부공 수량_최종수로암거_최종수로암거_부대시설공(영동-추풍령)_부대시설공(영동-추풍령)_교통안전시설(최종)" xfId="9460"/>
    <cellStyle name="_도곡4교 하부공 수량_최종수로암거_최종수로암거_부대시설공(영동-추풍령)_부대시설공(영동-추풍령)_교통안전시설(최종) 2" xfId="30632"/>
    <cellStyle name="_도곡4교 하부공 수량_하마1교-수량" xfId="9461"/>
    <cellStyle name="_도곡4교 하부공 수량_하마1교-수량 2" xfId="30633"/>
    <cellStyle name="_도곡4교 하부공 수량_하마2교-수량" xfId="9462"/>
    <cellStyle name="_도곡4교 하부공 수량_하마2교-수량 2" xfId="30634"/>
    <cellStyle name="_도곡4교 하부공 수량_하마읍3교대" xfId="9463"/>
    <cellStyle name="_도곡4교 하부공 수량_하마읍3교대 2" xfId="30635"/>
    <cellStyle name="_도곡4교 하부공 수량_하마읍3교토공" xfId="9464"/>
    <cellStyle name="_도곡4교 하부공 수량_하마읍3교토공 2" xfId="30636"/>
    <cellStyle name="_도곡교 교대 수량" xfId="9465"/>
    <cellStyle name="_도곡교 교대 수량 2" xfId="30637"/>
    <cellStyle name="_도곡교 교대 수량_00. 배수공자재총괄" xfId="9466"/>
    <cellStyle name="_도곡교 교대 수량_00. 배수공자재총괄 2" xfId="30638"/>
    <cellStyle name="_도곡교 교대 수량_02.2-4.배수공" xfId="9467"/>
    <cellStyle name="_도곡교 교대 수량_02.2-4.배수공 2" xfId="30639"/>
    <cellStyle name="_도곡교 교대 수량_02.3-6.배수공" xfId="9468"/>
    <cellStyle name="_도곡교 교대 수량_02.3-6.배수공 2" xfId="30640"/>
    <cellStyle name="_도곡교 교대 수량_02.3-G.배수공" xfId="9469"/>
    <cellStyle name="_도곡교 교대 수량_02.3-G.배수공 2" xfId="30641"/>
    <cellStyle name="_도곡교 교대 수량_16.반사경" xfId="9470"/>
    <cellStyle name="_도곡교 교대 수량_16.반사경 2" xfId="30642"/>
    <cellStyle name="_도곡교 교대 수량_1공구(1지구)" xfId="9471"/>
    <cellStyle name="_도곡교 교대 수량_1공구(1지구) 2" xfId="30643"/>
    <cellStyle name="_도곡교 교대 수량_1공구(1지구)_모산지구수량" xfId="9472"/>
    <cellStyle name="_도곡교 교대 수량_1공구(1지구)_모산지구수량 2" xfId="30644"/>
    <cellStyle name="_도곡교 교대 수량_1공구(1지구)_생이골지구수량" xfId="9473"/>
    <cellStyle name="_도곡교 교대 수량_1공구(1지구)_생이골지구수량 2" xfId="30645"/>
    <cellStyle name="_도곡교 교대 수량_1공구(1지구)_옥전2-1지구수량" xfId="9474"/>
    <cellStyle name="_도곡교 교대 수량_1공구(1지구)_옥전2-1지구수량 2" xfId="30646"/>
    <cellStyle name="_도곡교 교대 수량_1공구(1지구)_옥전2-2지구수량" xfId="9475"/>
    <cellStyle name="_도곡교 교대 수량_1공구(1지구)_옥전2-2지구수량 2" xfId="30647"/>
    <cellStyle name="_도곡교 교대 수량_1공구(1지구)_옥전3지구수량" xfId="9476"/>
    <cellStyle name="_도곡교 교대 수량_1공구(1지구)_옥전3지구수량 2" xfId="30648"/>
    <cellStyle name="_도곡교 교대 수량_1공구(1지구)_옥전4지구수량" xfId="9477"/>
    <cellStyle name="_도곡교 교대 수량_1공구(1지구)_옥전4지구수량 2" xfId="30649"/>
    <cellStyle name="_도곡교 교대 수량_1공구(2지구)" xfId="9478"/>
    <cellStyle name="_도곡교 교대 수량_1공구(2지구) 2" xfId="30650"/>
    <cellStyle name="_도곡교 교대 수량_1공구(2지구)_00. 배수공자재총괄" xfId="9479"/>
    <cellStyle name="_도곡교 교대 수량_1공구(2지구)_00. 배수공자재총괄 2" xfId="30651"/>
    <cellStyle name="_도곡교 교대 수량_1공구(2지구)_거교2리옹벽H=8-1.5m" xfId="9480"/>
    <cellStyle name="_도곡교 교대 수량_1공구(2지구)_거교2리옹벽H=8-1.5m 2" xfId="30652"/>
    <cellStyle name="_도곡교 교대 수량_1공구(2지구)_호안공" xfId="9481"/>
    <cellStyle name="_도곡교 교대 수량_1공구(2지구)_호안공 2" xfId="30653"/>
    <cellStyle name="_도곡교 교대 수량_1공구(2지구)_호안공_00. 배수공자재총괄" xfId="9482"/>
    <cellStyle name="_도곡교 교대 수량_1공구(2지구)_호안공_00. 배수공자재총괄 2" xfId="30654"/>
    <cellStyle name="_도곡교 교대 수량_1공구(2지구)_호안공_거교2리옹벽H=8-1.5m" xfId="9483"/>
    <cellStyle name="_도곡교 교대 수량_1공구(2지구)_호안공_거교2리옹벽H=8-1.5m 2" xfId="30655"/>
    <cellStyle name="_도곡교 교대 수량_강회1공구 #1(800일반)" xfId="9484"/>
    <cellStyle name="_도곡교 교대 수량_강회1공구 #1(800일반) 2" xfId="30656"/>
    <cellStyle name="_도곡교 교대 수량_거교2리옹벽H=8-1.5m" xfId="9485"/>
    <cellStyle name="_도곡교 교대 수량_거교2리옹벽H=8-1.5m 2" xfId="30657"/>
    <cellStyle name="_도곡교 교대 수량_교통안전시설(최종)" xfId="9486"/>
    <cellStyle name="_도곡교 교대 수량_교통안전시설(최종) 2" xfId="30658"/>
    <cellStyle name="_도곡교 교대 수량_방음벽" xfId="9487"/>
    <cellStyle name="_도곡교 교대 수량_방음벽 2" xfId="30659"/>
    <cellStyle name="_도곡교 교대 수량_방음벽_16.반사경" xfId="9488"/>
    <cellStyle name="_도곡교 교대 수량_방음벽_16.반사경 2" xfId="30660"/>
    <cellStyle name="_도곡교 교대 수량_방음벽_교통안전시설(최종)" xfId="9489"/>
    <cellStyle name="_도곡교 교대 수량_방음벽_교통안전시설(최종) 2" xfId="30661"/>
    <cellStyle name="_도곡교 교대 수량_백전1제 #1배수통관(D800)" xfId="9490"/>
    <cellStyle name="_도곡교 교대 수량_백전1제 #1배수통관(D800) 2" xfId="30662"/>
    <cellStyle name="_도곡교 교대 수량_부대공(2-2공구)" xfId="9491"/>
    <cellStyle name="_도곡교 교대 수량_부대공(2-2공구) 2" xfId="30663"/>
    <cellStyle name="_도곡교 교대 수량_부대공(2-2공구)_16.반사경" xfId="9492"/>
    <cellStyle name="_도곡교 교대 수량_부대공(2-2공구)_16.반사경 2" xfId="30664"/>
    <cellStyle name="_도곡교 교대 수량_부대공(2-2공구)_교통안전시설(최종)" xfId="9493"/>
    <cellStyle name="_도곡교 교대 수량_부대공(2-2공구)_교통안전시설(최종) 2" xfId="30665"/>
    <cellStyle name="_도곡교 교대 수량_부대시설공(영동-추풍령)" xfId="9494"/>
    <cellStyle name="_도곡교 교대 수량_부대시설공(영동-추풍령) 2" xfId="30666"/>
    <cellStyle name="_도곡교 교대 수량_부대시설공(영동-추풍령)_16.반사경" xfId="9495"/>
    <cellStyle name="_도곡교 교대 수량_부대시설공(영동-추풍령)_16.반사경 2" xfId="30667"/>
    <cellStyle name="_도곡교 교대 수량_부대시설공(영동-추풍령)_교통안전시설(최종)" xfId="9496"/>
    <cellStyle name="_도곡교 교대 수량_부대시설공(영동-추풍령)_교통안전시설(최종) 2" xfId="30668"/>
    <cellStyle name="_도곡교 교대 수량_부대시설공(영동-추풍령)_부대시설공(영동-추풍령)" xfId="9497"/>
    <cellStyle name="_도곡교 교대 수량_부대시설공(영동-추풍령)_부대시설공(영동-추풍령) 2" xfId="30669"/>
    <cellStyle name="_도곡교 교대 수량_부대시설공(영동-추풍령)_부대시설공(영동-추풍령)_16.반사경" xfId="9498"/>
    <cellStyle name="_도곡교 교대 수량_부대시설공(영동-추풍령)_부대시설공(영동-추풍령)_16.반사경 2" xfId="30670"/>
    <cellStyle name="_도곡교 교대 수량_부대시설공(영동-추풍령)_부대시설공(영동-추풍령)_교통안전시설(최종)" xfId="9499"/>
    <cellStyle name="_도곡교 교대 수량_부대시설공(영동-추풍령)_부대시설공(영동-추풍령)_교통안전시설(최종) 2" xfId="30671"/>
    <cellStyle name="_도곡교 교대 수량_사본 - 하마2교-수량" xfId="9500"/>
    <cellStyle name="_도곡교 교대 수량_사본 - 하마2교-수량 2" xfId="30672"/>
    <cellStyle name="_도곡교 교대 수량_암거수량" xfId="9501"/>
    <cellStyle name="_도곡교 교대 수량_암거수량 2" xfId="30673"/>
    <cellStyle name="_도곡교 교대 수량_암거수량(2)" xfId="9502"/>
    <cellStyle name="_도곡교 교대 수량_암거수량(2) 2" xfId="30674"/>
    <cellStyle name="_도곡교 교대 수량_암거수량(2)_00. 배수공자재총괄" xfId="9503"/>
    <cellStyle name="_도곡교 교대 수량_암거수량(2)_00. 배수공자재총괄 2" xfId="30675"/>
    <cellStyle name="_도곡교 교대 수량_암거수량(2)_1공구(1지구)" xfId="9504"/>
    <cellStyle name="_도곡교 교대 수량_암거수량(2)_1공구(1지구) 2" xfId="30676"/>
    <cellStyle name="_도곡교 교대 수량_암거수량(2)_1공구(1지구)_모산지구수량" xfId="9505"/>
    <cellStyle name="_도곡교 교대 수량_암거수량(2)_1공구(1지구)_모산지구수량 2" xfId="30677"/>
    <cellStyle name="_도곡교 교대 수량_암거수량(2)_1공구(1지구)_생이골지구수량" xfId="9506"/>
    <cellStyle name="_도곡교 교대 수량_암거수량(2)_1공구(1지구)_생이골지구수량 2" xfId="30678"/>
    <cellStyle name="_도곡교 교대 수량_암거수량(2)_1공구(1지구)_옥전2-1지구수량" xfId="9507"/>
    <cellStyle name="_도곡교 교대 수량_암거수량(2)_1공구(1지구)_옥전2-1지구수량 2" xfId="30679"/>
    <cellStyle name="_도곡교 교대 수량_암거수량(2)_1공구(1지구)_옥전2-2지구수량" xfId="9508"/>
    <cellStyle name="_도곡교 교대 수량_암거수량(2)_1공구(1지구)_옥전2-2지구수량 2" xfId="30680"/>
    <cellStyle name="_도곡교 교대 수량_암거수량(2)_1공구(1지구)_옥전3지구수량" xfId="9509"/>
    <cellStyle name="_도곡교 교대 수량_암거수량(2)_1공구(1지구)_옥전3지구수량 2" xfId="30681"/>
    <cellStyle name="_도곡교 교대 수량_암거수량(2)_1공구(1지구)_옥전4지구수량" xfId="9510"/>
    <cellStyle name="_도곡교 교대 수량_암거수량(2)_1공구(1지구)_옥전4지구수량 2" xfId="30682"/>
    <cellStyle name="_도곡교 교대 수량_암거수량(2)_1공구(2지구)" xfId="9511"/>
    <cellStyle name="_도곡교 교대 수량_암거수량(2)_1공구(2지구) 2" xfId="30683"/>
    <cellStyle name="_도곡교 교대 수량_암거수량(2)_1공구(2지구)_00. 배수공자재총괄" xfId="9512"/>
    <cellStyle name="_도곡교 교대 수량_암거수량(2)_1공구(2지구)_00. 배수공자재총괄 2" xfId="30684"/>
    <cellStyle name="_도곡교 교대 수량_암거수량(2)_1공구(2지구)_거교2리옹벽H=8-1.5m" xfId="9513"/>
    <cellStyle name="_도곡교 교대 수량_암거수량(2)_1공구(2지구)_거교2리옹벽H=8-1.5m 2" xfId="30685"/>
    <cellStyle name="_도곡교 교대 수량_암거수량(2)_1공구(2지구)_호안공" xfId="9514"/>
    <cellStyle name="_도곡교 교대 수량_암거수량(2)_1공구(2지구)_호안공 2" xfId="30686"/>
    <cellStyle name="_도곡교 교대 수량_암거수량(2)_1공구(2지구)_호안공_00. 배수공자재총괄" xfId="9515"/>
    <cellStyle name="_도곡교 교대 수량_암거수량(2)_1공구(2지구)_호안공_00. 배수공자재총괄 2" xfId="30687"/>
    <cellStyle name="_도곡교 교대 수량_암거수량(2)_1공구(2지구)_호안공_거교2리옹벽H=8-1.5m" xfId="9516"/>
    <cellStyle name="_도곡교 교대 수량_암거수량(2)_1공구(2지구)_호안공_거교2리옹벽H=8-1.5m 2" xfId="30688"/>
    <cellStyle name="_도곡교 교대 수량_암거수량(2)_1련BOX" xfId="9517"/>
    <cellStyle name="_도곡교 교대 수량_암거수량(2)_1련BOX 2" xfId="30689"/>
    <cellStyle name="_도곡교 교대 수량_암거수량(2)_1련BOX_00. 배수공자재총괄" xfId="9518"/>
    <cellStyle name="_도곡교 교대 수량_암거수량(2)_1련BOX_00. 배수공자재총괄 2" xfId="30690"/>
    <cellStyle name="_도곡교 교대 수량_암거수량(2)_1련BOX_거교2리옹벽H=8-1.5m" xfId="9519"/>
    <cellStyle name="_도곡교 교대 수량_암거수량(2)_1련BOX_거교2리옹벽H=8-1.5m 2" xfId="30691"/>
    <cellStyle name="_도곡교 교대 수량_암거수량(2)_2련BOX" xfId="9520"/>
    <cellStyle name="_도곡교 교대 수량_암거수량(2)_2련BOX 2" xfId="30692"/>
    <cellStyle name="_도곡교 교대 수량_암거수량(2)_2련BOX_00. 배수공자재총괄" xfId="9521"/>
    <cellStyle name="_도곡교 교대 수량_암거수량(2)_2련BOX_00. 배수공자재총괄 2" xfId="30693"/>
    <cellStyle name="_도곡교 교대 수량_암거수량(2)_2련BOX_거교2리옹벽H=8-1.5m" xfId="9522"/>
    <cellStyle name="_도곡교 교대 수량_암거수량(2)_2련BOX_거교2리옹벽H=8-1.5m 2" xfId="30694"/>
    <cellStyle name="_도곡교 교대 수량_암거수량(2)_강회1공구 #1(800일반)" xfId="9523"/>
    <cellStyle name="_도곡교 교대 수량_암거수량(2)_강회1공구 #1(800일반) 2" xfId="30695"/>
    <cellStyle name="_도곡교 교대 수량_암거수량(2)_거교2리옹벽H=8-1.5m" xfId="9524"/>
    <cellStyle name="_도곡교 교대 수량_암거수량(2)_거교2리옹벽H=8-1.5m 2" xfId="30696"/>
    <cellStyle name="_도곡교 교대 수량_암거수량(2)_백전1제 #1배수통관(D800)" xfId="9525"/>
    <cellStyle name="_도곡교 교대 수량_암거수량(2)_백전1제 #1배수통관(D800) 2" xfId="30697"/>
    <cellStyle name="_도곡교 교대 수량_암거수량(2)_최종5공구" xfId="9526"/>
    <cellStyle name="_도곡교 교대 수량_암거수량(2)_최종5공구 2" xfId="30698"/>
    <cellStyle name="_도곡교 교대 수량_암거수량(2)_최종5공구_00. 배수공자재총괄" xfId="9527"/>
    <cellStyle name="_도곡교 교대 수량_암거수량(2)_최종5공구_00. 배수공자재총괄 2" xfId="30699"/>
    <cellStyle name="_도곡교 교대 수량_암거수량(2)_최종5공구_거교2리옹벽H=8-1.5m" xfId="9528"/>
    <cellStyle name="_도곡교 교대 수량_암거수량(2)_최종5공구_거교2리옹벽H=8-1.5m 2" xfId="30700"/>
    <cellStyle name="_도곡교 교대 수량_암거수량_00. 배수공자재총괄" xfId="9529"/>
    <cellStyle name="_도곡교 교대 수량_암거수량_00. 배수공자재총괄 2" xfId="30701"/>
    <cellStyle name="_도곡교 교대 수량_암거수량_1공구(1지구)" xfId="9530"/>
    <cellStyle name="_도곡교 교대 수량_암거수량_1공구(1지구) 2" xfId="30702"/>
    <cellStyle name="_도곡교 교대 수량_암거수량_1공구(1지구)_모산지구수량" xfId="9531"/>
    <cellStyle name="_도곡교 교대 수량_암거수량_1공구(1지구)_모산지구수량 2" xfId="30703"/>
    <cellStyle name="_도곡교 교대 수량_암거수량_1공구(1지구)_생이골지구수량" xfId="9532"/>
    <cellStyle name="_도곡교 교대 수량_암거수량_1공구(1지구)_생이골지구수량 2" xfId="30704"/>
    <cellStyle name="_도곡교 교대 수량_암거수량_1공구(1지구)_옥전2-1지구수량" xfId="9533"/>
    <cellStyle name="_도곡교 교대 수량_암거수량_1공구(1지구)_옥전2-1지구수량 2" xfId="30705"/>
    <cellStyle name="_도곡교 교대 수량_암거수량_1공구(1지구)_옥전2-2지구수량" xfId="9534"/>
    <cellStyle name="_도곡교 교대 수량_암거수량_1공구(1지구)_옥전2-2지구수량 2" xfId="30706"/>
    <cellStyle name="_도곡교 교대 수량_암거수량_1공구(1지구)_옥전3지구수량" xfId="9535"/>
    <cellStyle name="_도곡교 교대 수량_암거수량_1공구(1지구)_옥전3지구수량 2" xfId="30707"/>
    <cellStyle name="_도곡교 교대 수량_암거수량_1공구(1지구)_옥전4지구수량" xfId="9536"/>
    <cellStyle name="_도곡교 교대 수량_암거수량_1공구(1지구)_옥전4지구수량 2" xfId="30708"/>
    <cellStyle name="_도곡교 교대 수량_암거수량_1공구(2지구)" xfId="9537"/>
    <cellStyle name="_도곡교 교대 수량_암거수량_1공구(2지구) 2" xfId="30709"/>
    <cellStyle name="_도곡교 교대 수량_암거수량_1공구(2지구)_00. 배수공자재총괄" xfId="9538"/>
    <cellStyle name="_도곡교 교대 수량_암거수량_1공구(2지구)_00. 배수공자재총괄 2" xfId="30710"/>
    <cellStyle name="_도곡교 교대 수량_암거수량_1공구(2지구)_거교2리옹벽H=8-1.5m" xfId="9539"/>
    <cellStyle name="_도곡교 교대 수량_암거수량_1공구(2지구)_거교2리옹벽H=8-1.5m 2" xfId="30711"/>
    <cellStyle name="_도곡교 교대 수량_암거수량_1공구(2지구)_호안공" xfId="9540"/>
    <cellStyle name="_도곡교 교대 수량_암거수량_1공구(2지구)_호안공 2" xfId="30712"/>
    <cellStyle name="_도곡교 교대 수량_암거수량_1공구(2지구)_호안공_00. 배수공자재총괄" xfId="9541"/>
    <cellStyle name="_도곡교 교대 수량_암거수량_1공구(2지구)_호안공_00. 배수공자재총괄 2" xfId="30713"/>
    <cellStyle name="_도곡교 교대 수량_암거수량_1공구(2지구)_호안공_거교2리옹벽H=8-1.5m" xfId="9542"/>
    <cellStyle name="_도곡교 교대 수량_암거수량_1공구(2지구)_호안공_거교2리옹벽H=8-1.5m 2" xfId="30714"/>
    <cellStyle name="_도곡교 교대 수량_암거수량_1련BOX" xfId="9543"/>
    <cellStyle name="_도곡교 교대 수량_암거수량_1련BOX 2" xfId="30715"/>
    <cellStyle name="_도곡교 교대 수량_암거수량_1련BOX_00. 배수공자재총괄" xfId="9544"/>
    <cellStyle name="_도곡교 교대 수량_암거수량_1련BOX_00. 배수공자재총괄 2" xfId="30716"/>
    <cellStyle name="_도곡교 교대 수량_암거수량_1련BOX_거교2리옹벽H=8-1.5m" xfId="9545"/>
    <cellStyle name="_도곡교 교대 수량_암거수량_1련BOX_거교2리옹벽H=8-1.5m 2" xfId="30717"/>
    <cellStyle name="_도곡교 교대 수량_암거수량_2련BOX" xfId="9546"/>
    <cellStyle name="_도곡교 교대 수량_암거수량_2련BOX 2" xfId="30718"/>
    <cellStyle name="_도곡교 교대 수량_암거수량_2련BOX_00. 배수공자재총괄" xfId="9547"/>
    <cellStyle name="_도곡교 교대 수량_암거수량_2련BOX_00. 배수공자재총괄 2" xfId="30719"/>
    <cellStyle name="_도곡교 교대 수량_암거수량_2련BOX_거교2리옹벽H=8-1.5m" xfId="9548"/>
    <cellStyle name="_도곡교 교대 수량_암거수량_2련BOX_거교2리옹벽H=8-1.5m 2" xfId="30720"/>
    <cellStyle name="_도곡교 교대 수량_암거수량_강회1공구 #1(800일반)" xfId="9549"/>
    <cellStyle name="_도곡교 교대 수량_암거수량_강회1공구 #1(800일반) 2" xfId="30721"/>
    <cellStyle name="_도곡교 교대 수량_암거수량_거교2리옹벽H=8-1.5m" xfId="9550"/>
    <cellStyle name="_도곡교 교대 수량_암거수량_거교2리옹벽H=8-1.5m 2" xfId="30722"/>
    <cellStyle name="_도곡교 교대 수량_암거수량_백전1제 #1배수통관(D800)" xfId="9551"/>
    <cellStyle name="_도곡교 교대 수량_암거수량_백전1제 #1배수통관(D800) 2" xfId="30723"/>
    <cellStyle name="_도곡교 교대 수량_암거수량_최종5공구" xfId="9552"/>
    <cellStyle name="_도곡교 교대 수량_암거수량_최종5공구 2" xfId="30724"/>
    <cellStyle name="_도곡교 교대 수량_암거수량_최종5공구_00. 배수공자재총괄" xfId="9553"/>
    <cellStyle name="_도곡교 교대 수량_암거수량_최종5공구_00. 배수공자재총괄 2" xfId="30725"/>
    <cellStyle name="_도곡교 교대 수량_암거수량_최종5공구_거교2리옹벽H=8-1.5m" xfId="9554"/>
    <cellStyle name="_도곡교 교대 수량_암거수량_최종5공구_거교2리옹벽H=8-1.5m 2" xfId="30726"/>
    <cellStyle name="_도곡교 교대 수량_최종5공구" xfId="9555"/>
    <cellStyle name="_도곡교 교대 수량_최종5공구 2" xfId="30727"/>
    <cellStyle name="_도곡교 교대 수량_최종5공구_00. 배수공자재총괄" xfId="9556"/>
    <cellStyle name="_도곡교 교대 수량_최종5공구_00. 배수공자재총괄 2" xfId="30728"/>
    <cellStyle name="_도곡교 교대 수량_최종5공구_거교2리옹벽H=8-1.5m" xfId="9557"/>
    <cellStyle name="_도곡교 교대 수량_최종5공구_거교2리옹벽H=8-1.5m 2" xfId="30729"/>
    <cellStyle name="_도곡교 교대 수량_최종수로암거" xfId="9558"/>
    <cellStyle name="_도곡교 교대 수량_최종수로암거 2" xfId="30730"/>
    <cellStyle name="_도곡교 교대 수량_최종수로암거_16.반사경" xfId="9559"/>
    <cellStyle name="_도곡교 교대 수량_최종수로암거_16.반사경 2" xfId="30731"/>
    <cellStyle name="_도곡교 교대 수량_최종수로암거_교통안전시설(최종)" xfId="9560"/>
    <cellStyle name="_도곡교 교대 수량_최종수로암거_교통안전시설(최종) 2" xfId="30732"/>
    <cellStyle name="_도곡교 교대 수량_최종수로암거_부대시설공(영동-추풍령)" xfId="9561"/>
    <cellStyle name="_도곡교 교대 수량_최종수로암거_부대시설공(영동-추풍령) 2" xfId="30733"/>
    <cellStyle name="_도곡교 교대 수량_최종수로암거_부대시설공(영동-추풍령)_16.반사경" xfId="9562"/>
    <cellStyle name="_도곡교 교대 수량_최종수로암거_부대시설공(영동-추풍령)_16.반사경 2" xfId="30734"/>
    <cellStyle name="_도곡교 교대 수량_최종수로암거_부대시설공(영동-추풍령)_교통안전시설(최종)" xfId="9563"/>
    <cellStyle name="_도곡교 교대 수량_최종수로암거_부대시설공(영동-추풍령)_교통안전시설(최종) 2" xfId="30735"/>
    <cellStyle name="_도곡교 교대 수량_최종수로암거_부대시설공(영동-추풍령)_부대시설공(영동-추풍령)" xfId="9564"/>
    <cellStyle name="_도곡교 교대 수량_최종수로암거_부대시설공(영동-추풍령)_부대시설공(영동-추풍령) 2" xfId="30736"/>
    <cellStyle name="_도곡교 교대 수량_최종수로암거_부대시설공(영동-추풍령)_부대시설공(영동-추풍령)_16.반사경" xfId="9565"/>
    <cellStyle name="_도곡교 교대 수량_최종수로암거_부대시설공(영동-추풍령)_부대시설공(영동-추풍령)_16.반사경 2" xfId="30737"/>
    <cellStyle name="_도곡교 교대 수량_최종수로암거_부대시설공(영동-추풍령)_부대시설공(영동-추풍령)_교통안전시설(최종)" xfId="9566"/>
    <cellStyle name="_도곡교 교대 수량_최종수로암거_부대시설공(영동-추풍령)_부대시설공(영동-추풍령)_교통안전시설(최종) 2" xfId="30738"/>
    <cellStyle name="_도곡교 교대 수량_최종수로암거_최종수로암거" xfId="9567"/>
    <cellStyle name="_도곡교 교대 수량_최종수로암거_최종수로암거 2" xfId="30739"/>
    <cellStyle name="_도곡교 교대 수량_최종수로암거_최종수로암거_16.반사경" xfId="9568"/>
    <cellStyle name="_도곡교 교대 수량_최종수로암거_최종수로암거_16.반사경 2" xfId="30740"/>
    <cellStyle name="_도곡교 교대 수량_최종수로암거_최종수로암거_교통안전시설(최종)" xfId="9569"/>
    <cellStyle name="_도곡교 교대 수량_최종수로암거_최종수로암거_교통안전시설(최종) 2" xfId="30741"/>
    <cellStyle name="_도곡교 교대 수량_최종수로암거_최종수로암거_부대시설공(영동-추풍령)" xfId="9570"/>
    <cellStyle name="_도곡교 교대 수량_최종수로암거_최종수로암거_부대시설공(영동-추풍령) 2" xfId="30742"/>
    <cellStyle name="_도곡교 교대 수량_최종수로암거_최종수로암거_부대시설공(영동-추풍령)_16.반사경" xfId="9571"/>
    <cellStyle name="_도곡교 교대 수량_최종수로암거_최종수로암거_부대시설공(영동-추풍령)_16.반사경 2" xfId="30743"/>
    <cellStyle name="_도곡교 교대 수량_최종수로암거_최종수로암거_부대시설공(영동-추풍령)_교통안전시설(최종)" xfId="9572"/>
    <cellStyle name="_도곡교 교대 수량_최종수로암거_최종수로암거_부대시설공(영동-추풍령)_교통안전시설(최종) 2" xfId="30744"/>
    <cellStyle name="_도곡교 교대 수량_최종수로암거_최종수로암거_부대시설공(영동-추풍령)_부대시설공(영동-추풍령)" xfId="9573"/>
    <cellStyle name="_도곡교 교대 수량_최종수로암거_최종수로암거_부대시설공(영동-추풍령)_부대시설공(영동-추풍령) 2" xfId="30745"/>
    <cellStyle name="_도곡교 교대 수량_최종수로암거_최종수로암거_부대시설공(영동-추풍령)_부대시설공(영동-추풍령)_16.반사경" xfId="9574"/>
    <cellStyle name="_도곡교 교대 수량_최종수로암거_최종수로암거_부대시설공(영동-추풍령)_부대시설공(영동-추풍령)_16.반사경 2" xfId="30746"/>
    <cellStyle name="_도곡교 교대 수량_최종수로암거_최종수로암거_부대시설공(영동-추풍령)_부대시설공(영동-추풍령)_교통안전시설(최종)" xfId="9575"/>
    <cellStyle name="_도곡교 교대 수량_최종수로암거_최종수로암거_부대시설공(영동-추풍령)_부대시설공(영동-추풍령)_교통안전시설(최종) 2" xfId="30747"/>
    <cellStyle name="_도곡교 교대 수량_하마1교-수량" xfId="9576"/>
    <cellStyle name="_도곡교 교대 수량_하마1교-수량 2" xfId="30748"/>
    <cellStyle name="_도곡교 교대 수량_하마2교-수량" xfId="9577"/>
    <cellStyle name="_도곡교 교대 수량_하마2교-수량 2" xfId="30749"/>
    <cellStyle name="_도곡교 교대 수량_하마읍3교대" xfId="9578"/>
    <cellStyle name="_도곡교 교대 수량_하마읍3교대 2" xfId="30750"/>
    <cellStyle name="_도곡교 교대 수량_하마읍3교토공" xfId="9579"/>
    <cellStyle name="_도곡교 교대 수량_하마읍3교토공 2" xfId="30751"/>
    <cellStyle name="_도로공사대전지사" xfId="161"/>
    <cellStyle name="_도리농로" xfId="9580"/>
    <cellStyle name="_돌고개농로" xfId="9581"/>
    <cellStyle name="_돌수로수량" xfId="9582"/>
    <cellStyle name="_동계지구(변경1)" xfId="9583"/>
    <cellStyle name="_동교동 주상복합" xfId="9584"/>
    <cellStyle name="_동교동 주상복합 2" xfId="30752"/>
    <cellStyle name="_동대문실내체육관(천마낙찰)" xfId="9585"/>
    <cellStyle name="_동대문실내체육관(천마낙찰) 2" xfId="30753"/>
    <cellStyle name="_동락천계약서" xfId="9586"/>
    <cellStyle name="_동락천계약서 2" xfId="30754"/>
    <cellStyle name="_동량문화마을오수관로정비공사" xfId="9587"/>
    <cellStyle name="_동량정주권(5억미만,12개월)실적횡방향" xfId="9588"/>
    <cellStyle name="_동부도로자재단가조사" xfId="9589"/>
    <cellStyle name="_동부도로자재단가조사 2" xfId="30755"/>
    <cellStyle name="_동원꽃농원" xfId="162"/>
    <cellStyle name="_동인교(수량)" xfId="9590"/>
    <cellStyle name="_동인교(수량) 2" xfId="30756"/>
    <cellStyle name="_동천착공(금차)" xfId="9591"/>
    <cellStyle name="_동해실행(기계설비)" xfId="9592"/>
    <cellStyle name="_동해실행(기계설비) 2" xfId="30757"/>
    <cellStyle name="_두계변전소하도급" xfId="9593"/>
    <cellStyle name="_두계변전소하도급 2" xfId="30758"/>
    <cellStyle name="_두모농로" xfId="23167"/>
    <cellStyle name="_두모농로(제)" xfId="23168"/>
    <cellStyle name="_두모농로(제)_견적서" xfId="23169"/>
    <cellStyle name="_두모농로(제)_교통안전표지판 설치공사" xfId="23170"/>
    <cellStyle name="_두모농로(제)_교통안전표지판 설치공사_견적서" xfId="23171"/>
    <cellStyle name="_두모농로(제)_교통안전표지판 설치공사_금포0911" xfId="23172"/>
    <cellStyle name="_두모농로(제)_금포0911" xfId="23173"/>
    <cellStyle name="_두모농로_견적서" xfId="23174"/>
    <cellStyle name="_두모농로_교통안전표지판 설치공사" xfId="23175"/>
    <cellStyle name="_두모농로_교통안전표지판 설치공사_견적서" xfId="23176"/>
    <cellStyle name="_두모농로_교통안전표지판 설치공사_금포0911" xfId="23177"/>
    <cellStyle name="_두모농로_금포0911" xfId="23178"/>
    <cellStyle name="_두모농로_판곡농로(변경)" xfId="23179"/>
    <cellStyle name="_두모안길(제준호)" xfId="23180"/>
    <cellStyle name="_두모안길(제준호)_견적서" xfId="23181"/>
    <cellStyle name="_두모안길(제준호)_교통안전표지판 설치공사" xfId="23182"/>
    <cellStyle name="_두모안길(제준호)_교통안전표지판 설치공사_견적서" xfId="23183"/>
    <cellStyle name="_두모안길(제준호)_교통안전표지판 설치공사_금포0911" xfId="23184"/>
    <cellStyle name="_두모안길(제준호)_금포0911" xfId="23185"/>
    <cellStyle name="_두모안길(제준호)_판곡농로(변경)" xfId="23186"/>
    <cellStyle name="_등산로 보수공사" xfId="163"/>
    <cellStyle name="_등촌고등총괄(동현하도급)" xfId="9594"/>
    <cellStyle name="_등촌고등총괄(동현하도급) 2" xfId="30759"/>
    <cellStyle name="_라멘교 토공" xfId="9595"/>
    <cellStyle name="_라멘교 토공 2" xfId="30760"/>
    <cellStyle name="_라멘교 토공_00. 배수공자재총괄" xfId="9596"/>
    <cellStyle name="_라멘교 토공_00. 배수공자재총괄 2" xfId="30761"/>
    <cellStyle name="_마곡사-가도수량" xfId="9597"/>
    <cellStyle name="_마곡사-가도수량 2" xfId="30762"/>
    <cellStyle name="_마곡사-가도수량_명계4교_수량산출서" xfId="9598"/>
    <cellStyle name="_마곡사-가도수량_명계4교_수량산출서 2" xfId="30763"/>
    <cellStyle name="_마을마당 및 도로변 경관조성 내역서" xfId="164"/>
    <cellStyle name="_마현~생창국도건설공사" xfId="9599"/>
    <cellStyle name="_만월산수량산출서" xfId="165"/>
    <cellStyle name="_만월산수량산출서_파주산림욕장설계서(산림조합과동일)" xfId="166"/>
    <cellStyle name="_망향휴게소조경시설물설치공사" xfId="167"/>
    <cellStyle name="_매정견적보고" xfId="168"/>
    <cellStyle name="_매천로 토공수량산출서(최종)" xfId="9600"/>
    <cellStyle name="_매천로 토공수량산출서(최종) 2" xfId="30764"/>
    <cellStyle name="_매천로 토공수량산출서(최종)_01 토공-깨기" xfId="9601"/>
    <cellStyle name="_매천로 토공수량산출서(최종)_01 토공-깨기 2" xfId="30765"/>
    <cellStyle name="_매천로 토공수량산출서(최종)_01 토공-깨기_01 토공-깨기" xfId="9602"/>
    <cellStyle name="_매천로 토공수량산출서(최종)_01 토공-깨기_01 토공-깨기 2" xfId="30766"/>
    <cellStyle name="_매천로 토공수량산출서(최종)_01 토공-깨기_01 토공-깨기_01 토공-깨기" xfId="9603"/>
    <cellStyle name="_매천로 토공수량산출서(최종)_01 토공-깨기_01 토공-깨기_01 토공-깨기 2" xfId="30767"/>
    <cellStyle name="_매천로 토공수량산출서(최종)_01 토공-깨기_01 토공-깨기_01 토공-깨기_8.06 보도용 난간" xfId="9604"/>
    <cellStyle name="_매천로 토공수량산출서(최종)_01 토공-깨기_01 토공-깨기_01 토공-깨기_8.06 보도용 난간 2" xfId="30768"/>
    <cellStyle name="_매천로 토공수량산출서(최종)_01 토공-깨기_01 토공-깨기_8.06 보도용 난간" xfId="9605"/>
    <cellStyle name="_매천로 토공수량산출서(최종)_01 토공-깨기_01 토공-깨기_8.06 보도용 난간 2" xfId="30769"/>
    <cellStyle name="_매천로 토공수량산출서(최종)_01 토공-깨기_8.06 보도용 난간" xfId="9606"/>
    <cellStyle name="_매천로 토공수량산출서(최종)_01 토공-깨기_8.06 보도용 난간 2" xfId="30770"/>
    <cellStyle name="_매천로 토공수량산출서(최종)_8.06 보도용 난간" xfId="9607"/>
    <cellStyle name="_매천로 토공수량산출서(최종)_8.06 보도용 난간 2" xfId="30771"/>
    <cellStyle name="_매현1공구" xfId="9608"/>
    <cellStyle name="_맨홀수량" xfId="9609"/>
    <cellStyle name="_맨홀수량 2" xfId="30772"/>
    <cellStyle name="_맨홀수량(남해B우수개량)" xfId="9610"/>
    <cellStyle name="_맨홀수량(남해B우수개량) 2" xfId="30773"/>
    <cellStyle name="_맹암거" xfId="169"/>
    <cellStyle name="_명계4교_수량산출서" xfId="9611"/>
    <cellStyle name="_명계4교_수량산출서 2" xfId="30774"/>
    <cellStyle name="_명암지도로실행" xfId="170"/>
    <cellStyle name="_명암지도로실행_번암견적의뢰(협력)" xfId="171"/>
    <cellStyle name="_명암지-산성간" xfId="9612"/>
    <cellStyle name="_명암지-산성간 2" xfId="30775"/>
    <cellStyle name="_명천리" xfId="9613"/>
    <cellStyle name="_명천리 2" xfId="30776"/>
    <cellStyle name="_모산농로(증감대비표)" xfId="9614"/>
    <cellStyle name="_모산주요자재집계" xfId="9615"/>
    <cellStyle name="_모산주요자재집계 2" xfId="30777"/>
    <cellStyle name="_모점3공구" xfId="9616"/>
    <cellStyle name="_목재경계목" xfId="172"/>
    <cellStyle name="_무근깨기단가산출" xfId="9617"/>
    <cellStyle name="_무근깨기단가산출 2" xfId="30778"/>
    <cellStyle name="_무근깨기단가산출_설계내역서(화랑고가-계약심사)" xfId="9618"/>
    <cellStyle name="_무근깨기단가산출_설계내역서(화랑고가-계약심사) 2" xfId="30779"/>
    <cellStyle name="_무기고" xfId="23187"/>
    <cellStyle name="_무기고_판곡농로(변경)" xfId="23188"/>
    <cellStyle name="_무안-광주2공구(협력)" xfId="173"/>
    <cellStyle name="_무안-광주2공구(협력)수정" xfId="174"/>
    <cellStyle name="_문화동훼미리맨션" xfId="9619"/>
    <cellStyle name="_문화육교 신축이음장치보수" xfId="9620"/>
    <cellStyle name="_물치부대공-가물막이및물푸기" xfId="9621"/>
    <cellStyle name="_물치부대공-가물막이및물푸기 2" xfId="30780"/>
    <cellStyle name="_미호천(상)_도급예산서(050909)-일상감사" xfId="23189"/>
    <cellStyle name="_밀주교내역2" xfId="9622"/>
    <cellStyle name="_밀주교내역2_거모4교" xfId="9623"/>
    <cellStyle name="_밀주교내역2_거모4교_내성천교-수량산출서" xfId="9624"/>
    <cellStyle name="_밀주교내역2_거모4교_석수IC교수량산출서" xfId="9625"/>
    <cellStyle name="_밀주교내역2_거모4교_석수IC교수량산출서(기둥보강)" xfId="9626"/>
    <cellStyle name="_밀주교내역2_내성천교-수량산출서" xfId="9627"/>
    <cellStyle name="_밀주교내역2_내역4" xfId="9628"/>
    <cellStyle name="_밀주교내역2_내역4_내성천교-수량산출서" xfId="9629"/>
    <cellStyle name="_밀주교내역2_내역4_석수IC교수량산출서" xfId="9630"/>
    <cellStyle name="_밀주교내역2_내역4_석수IC교수량산출서(기둥보강)" xfId="9631"/>
    <cellStyle name="_밀주교내역2_동명교" xfId="9632"/>
    <cellStyle name="_밀주교내역2_동명교_내성천교-수량산출서" xfId="9633"/>
    <cellStyle name="_밀주교내역2_동명교_석수IC교수량산출서" xfId="9634"/>
    <cellStyle name="_밀주교내역2_동명교_석수IC교수량산출서(기둥보강)" xfId="9635"/>
    <cellStyle name="_밀주교내역2_석수IC교수량산출서" xfId="9636"/>
    <cellStyle name="_밀주교내역2_석수IC교수량산출서(기둥보강)" xfId="9637"/>
    <cellStyle name="_밀주교내역2_소하교" xfId="9638"/>
    <cellStyle name="_밀주교내역2_소하교_내성천교-수량산출서" xfId="9639"/>
    <cellStyle name="_밀주교내역2_소하교_석수IC교수량산출서" xfId="9640"/>
    <cellStyle name="_밀주교내역2_소하교_석수IC교수량산출서(기둥보강)" xfId="9641"/>
    <cellStyle name="_밀주교내역2_소하교수량내역" xfId="9642"/>
    <cellStyle name="_밀주교내역2_소하교수량내역_내성천교-수량산출서" xfId="9643"/>
    <cellStyle name="_밀주교내역2_소하교수량내역_석수IC교수량산출서" xfId="9644"/>
    <cellStyle name="_밀주교내역2_소하교수량내역_석수IC교수량산출서(기둥보강)" xfId="9645"/>
    <cellStyle name="_밀주교내역2_진안교내역3" xfId="9646"/>
    <cellStyle name="_밀주교내역2_진안교내역3_내성천교-수량산출서" xfId="9647"/>
    <cellStyle name="_밀주교내역2_진안교내역3_석수IC교수량산출서" xfId="9648"/>
    <cellStyle name="_밀주교내역2_진안교내역3_석수IC교수량산출서(기둥보강)" xfId="9649"/>
    <cellStyle name="_밀주교내역2_진위교(수정)" xfId="9650"/>
    <cellStyle name="_밀주교내역2_진위교(수정)_내성천교-수량산출서" xfId="9651"/>
    <cellStyle name="_밀주교내역2_진위교(수정)_석수IC교수량산출서" xfId="9652"/>
    <cellStyle name="_밀주교내역2_진위교(수정)_석수IC교수량산출서(기둥보강)" xfId="9653"/>
    <cellStyle name="_밀주교내역2_진위교내역3" xfId="9654"/>
    <cellStyle name="_밀주교내역2_진위교내역3_내성천교-수량산출서" xfId="9655"/>
    <cellStyle name="_밀주교내역2_진위교내역3_석수IC교수량산출서" xfId="9656"/>
    <cellStyle name="_밀주교내역2_진위교내역3_석수IC교수량산출서(기둥보강)" xfId="9657"/>
    <cellStyle name="_반계교설계변경최종" xfId="9658"/>
    <cellStyle name="_반야월E-MART 신축공사(실행 최종)김준기" xfId="9659"/>
    <cellStyle name="_반야월E-MART 신축공사(실행 최종)김준기 2" xfId="30781"/>
    <cellStyle name="_반야월점 개략공사비(6.17)" xfId="9660"/>
    <cellStyle name="_반야월점 개략공사비(6.17) 2" xfId="30782"/>
    <cellStyle name="_밤재터널" xfId="9661"/>
    <cellStyle name="_밤재터널 2" xfId="30783"/>
    <cellStyle name="_방동" xfId="175"/>
    <cellStyle name="_방동 2" xfId="30784"/>
    <cellStyle name="_방동_00. 배수공자재총괄" xfId="9662"/>
    <cellStyle name="_방동_00. 배수공자재총괄 2" xfId="30785"/>
    <cellStyle name="_방동_00_총괄수량집계표" xfId="9663"/>
    <cellStyle name="_방동_00_총괄수량집계표 2" xfId="30786"/>
    <cellStyle name="_방동_01)횡단보도 및 과속방지턱" xfId="9664"/>
    <cellStyle name="_방동_01)횡단보도 및 과속방지턱 2" xfId="30787"/>
    <cellStyle name="_방동_01)횡단보도 및 과속방지턱_00_총괄수량집계표" xfId="9665"/>
    <cellStyle name="_방동_01)횡단보도 및 과속방지턱_00_총괄수량집계표 2" xfId="30788"/>
    <cellStyle name="_방동_01)횡단보도 및 과속방지턱_05.포장공" xfId="9666"/>
    <cellStyle name="_방동_01)횡단보도 및 과속방지턱_05.포장공 2" xfId="30789"/>
    <cellStyle name="_방동_01)횡단보도 및 과속방지턱_06.부대공" xfId="9667"/>
    <cellStyle name="_방동_01)횡단보도 및 과속방지턱_06.부대공 2" xfId="30790"/>
    <cellStyle name="_방동_01)횡단보도 및 과속방지턱_2-2.깨기수량산출서1" xfId="9668"/>
    <cellStyle name="_방동_01)횡단보도 및 과속방지턱_2-2.깨기수량산출서1 2" xfId="30791"/>
    <cellStyle name="_방동_01)횡단보도 및 과속방지턱_경계석" xfId="9669"/>
    <cellStyle name="_방동_01)횡단보도 및 과속방지턱_경계석 2" xfId="30792"/>
    <cellStyle name="_방동_01)횡단보도 및 과속방지턱_경계석및 보도9" xfId="9670"/>
    <cellStyle name="_방동_01)횡단보도 및 과속방지턱_경계석및 보도9 2" xfId="30793"/>
    <cellStyle name="_방동_01)횡단보도 및 과속방지턱_공단로 수량산출서" xfId="9671"/>
    <cellStyle name="_방동_01)횡단보도 및 과속방지턱_공단로 수량산출서 2" xfId="30794"/>
    <cellStyle name="_방동_01)횡단보도 및 과속방지턱_공단로 수량산출서-2공구" xfId="9672"/>
    <cellStyle name="_방동_01)횡단보도 및 과속방지턱_공단로 수량산출서-2공구 2" xfId="30795"/>
    <cellStyle name="_방동_01)횡단보도 및 과속방지턱_구조물철거공" xfId="9673"/>
    <cellStyle name="_방동_01)횡단보도 및 과속방지턱_구조물철거공 2" xfId="30796"/>
    <cellStyle name="_방동_01)횡단보도 및 과속방지턱_기존구조물깨기" xfId="9674"/>
    <cellStyle name="_방동_01)횡단보도 및 과속방지턱_기존구조물깨기 2" xfId="30797"/>
    <cellStyle name="_방동_01)횡단보도 및 과속방지턱_깨기수량" xfId="9675"/>
    <cellStyle name="_방동_01)횡단보도 및 과속방지턱_깨기수량 2" xfId="30798"/>
    <cellStyle name="_방동_01)횡단보도 및 과속방지턱_깨기수량산출서" xfId="9676"/>
    <cellStyle name="_방동_01)횡단보도 및 과속방지턱_깨기수량산출서 2" xfId="30799"/>
    <cellStyle name="_방동_01)횡단보도 및 과속방지턱_덧씌우기" xfId="9677"/>
    <cellStyle name="_방동_01)횡단보도 및 과속방지턱_덧씌우기 2" xfId="30800"/>
    <cellStyle name="_방동_01)횡단보도 및 과속방지턱_양감초교 수량산출서" xfId="9678"/>
    <cellStyle name="_방동_01)횡단보도 및 과속방지턱_양감초교 수량산출서 2" xfId="30801"/>
    <cellStyle name="_방동_01)횡단보도 및 과속방지턱_운암지구 수량산출서" xfId="9679"/>
    <cellStyle name="_방동_01)횡단보도 및 과속방지턱_운암지구 수량산출서 2" xfId="30802"/>
    <cellStyle name="_방동_01)횡단보도 및 과속방지턱_운암지구 수량산출서(1구간)" xfId="9680"/>
    <cellStyle name="_방동_01)횡단보도 및 과속방지턱_운암지구 수량산출서(1구간) 2" xfId="30803"/>
    <cellStyle name="_방동_01)횡단보도 및 과속방지턱_유포장공" xfId="9681"/>
    <cellStyle name="_방동_01)횡단보도 및 과속방지턱_유포장공 2" xfId="30804"/>
    <cellStyle name="_방동_01)횡단보도 및 과속방지턱_초포장공" xfId="9682"/>
    <cellStyle name="_방동_01)횡단보도 및 과속방지턱_초포장공 2" xfId="30805"/>
    <cellStyle name="_방동_01)횡단보도 및 과속방지턱_포장공" xfId="9683"/>
    <cellStyle name="_방동_01)횡단보도 및 과속방지턱_포장공 2" xfId="30806"/>
    <cellStyle name="_방동_01)횡단보도 및 과속방지턱_포장공(3-1)" xfId="9684"/>
    <cellStyle name="_방동_01)횡단보도 및 과속방지턱_포장공(3-1) 2" xfId="30807"/>
    <cellStyle name="_방동_01)횡단보도 및 과속방지턱_험프식횡단보도 및 험프" xfId="9685"/>
    <cellStyle name="_방동_01)횡단보도 및 과속방지턱_험프식횡단보도 및 험프 2" xfId="30808"/>
    <cellStyle name="_방동_03구조~1" xfId="9686"/>
    <cellStyle name="_방동_03구조~1 2" xfId="30809"/>
    <cellStyle name="_방동_03구조~1_00. 배수공자재총괄" xfId="9687"/>
    <cellStyle name="_방동_03구조~1_00. 배수공자재총괄 2" xfId="30810"/>
    <cellStyle name="_방동_03구조~1_00_총괄수량집계표" xfId="9688"/>
    <cellStyle name="_방동_03구조~1_00_총괄수량집계표 2" xfId="30811"/>
    <cellStyle name="_방동_03구조~1_01)횡단보도 및 과속방지턱" xfId="9689"/>
    <cellStyle name="_방동_03구조~1_01)횡단보도 및 과속방지턱 2" xfId="30812"/>
    <cellStyle name="_방동_03구조~1_01)횡단보도 및 과속방지턱_00_총괄수량집계표" xfId="9690"/>
    <cellStyle name="_방동_03구조~1_01)횡단보도 및 과속방지턱_00_총괄수량집계표 2" xfId="30813"/>
    <cellStyle name="_방동_03구조~1_01)횡단보도 및 과속방지턱_05.포장공" xfId="9691"/>
    <cellStyle name="_방동_03구조~1_01)횡단보도 및 과속방지턱_05.포장공 2" xfId="30814"/>
    <cellStyle name="_방동_03구조~1_01)횡단보도 및 과속방지턱_06.부대공" xfId="9692"/>
    <cellStyle name="_방동_03구조~1_01)횡단보도 및 과속방지턱_06.부대공 2" xfId="30815"/>
    <cellStyle name="_방동_03구조~1_01)횡단보도 및 과속방지턱_2-2.깨기수량산출서1" xfId="9693"/>
    <cellStyle name="_방동_03구조~1_01)횡단보도 및 과속방지턱_2-2.깨기수량산출서1 2" xfId="30816"/>
    <cellStyle name="_방동_03구조~1_01)횡단보도 및 과속방지턱_경계석" xfId="9694"/>
    <cellStyle name="_방동_03구조~1_01)횡단보도 및 과속방지턱_경계석 2" xfId="30817"/>
    <cellStyle name="_방동_03구조~1_01)횡단보도 및 과속방지턱_경계석및 보도9" xfId="9695"/>
    <cellStyle name="_방동_03구조~1_01)횡단보도 및 과속방지턱_경계석및 보도9 2" xfId="30818"/>
    <cellStyle name="_방동_03구조~1_01)횡단보도 및 과속방지턱_공단로 수량산출서" xfId="9696"/>
    <cellStyle name="_방동_03구조~1_01)횡단보도 및 과속방지턱_공단로 수량산출서 2" xfId="30819"/>
    <cellStyle name="_방동_03구조~1_01)횡단보도 및 과속방지턱_공단로 수량산출서-2공구" xfId="9697"/>
    <cellStyle name="_방동_03구조~1_01)횡단보도 및 과속방지턱_공단로 수량산출서-2공구 2" xfId="30820"/>
    <cellStyle name="_방동_03구조~1_01)횡단보도 및 과속방지턱_구조물철거공" xfId="9698"/>
    <cellStyle name="_방동_03구조~1_01)횡단보도 및 과속방지턱_구조물철거공 2" xfId="30821"/>
    <cellStyle name="_방동_03구조~1_01)횡단보도 및 과속방지턱_기존구조물깨기" xfId="9699"/>
    <cellStyle name="_방동_03구조~1_01)횡단보도 및 과속방지턱_기존구조물깨기 2" xfId="30822"/>
    <cellStyle name="_방동_03구조~1_01)횡단보도 및 과속방지턱_깨기수량" xfId="9700"/>
    <cellStyle name="_방동_03구조~1_01)횡단보도 및 과속방지턱_깨기수량 2" xfId="30823"/>
    <cellStyle name="_방동_03구조~1_01)횡단보도 및 과속방지턱_깨기수량산출서" xfId="9701"/>
    <cellStyle name="_방동_03구조~1_01)횡단보도 및 과속방지턱_깨기수량산출서 2" xfId="30824"/>
    <cellStyle name="_방동_03구조~1_01)횡단보도 및 과속방지턱_덧씌우기" xfId="9702"/>
    <cellStyle name="_방동_03구조~1_01)횡단보도 및 과속방지턱_덧씌우기 2" xfId="30825"/>
    <cellStyle name="_방동_03구조~1_01)횡단보도 및 과속방지턱_양감초교 수량산출서" xfId="9703"/>
    <cellStyle name="_방동_03구조~1_01)횡단보도 및 과속방지턱_양감초교 수량산출서 2" xfId="30826"/>
    <cellStyle name="_방동_03구조~1_01)횡단보도 및 과속방지턱_운암지구 수량산출서" xfId="9704"/>
    <cellStyle name="_방동_03구조~1_01)횡단보도 및 과속방지턱_운암지구 수량산출서 2" xfId="30827"/>
    <cellStyle name="_방동_03구조~1_01)횡단보도 및 과속방지턱_운암지구 수량산출서(1구간)" xfId="9705"/>
    <cellStyle name="_방동_03구조~1_01)횡단보도 및 과속방지턱_운암지구 수량산출서(1구간) 2" xfId="30828"/>
    <cellStyle name="_방동_03구조~1_01)횡단보도 및 과속방지턱_유포장공" xfId="9706"/>
    <cellStyle name="_방동_03구조~1_01)횡단보도 및 과속방지턱_유포장공 2" xfId="30829"/>
    <cellStyle name="_방동_03구조~1_01)횡단보도 및 과속방지턱_초포장공" xfId="9707"/>
    <cellStyle name="_방동_03구조~1_01)횡단보도 및 과속방지턱_초포장공 2" xfId="30830"/>
    <cellStyle name="_방동_03구조~1_01)횡단보도 및 과속방지턱_포장공" xfId="9708"/>
    <cellStyle name="_방동_03구조~1_01)횡단보도 및 과속방지턱_포장공 2" xfId="30831"/>
    <cellStyle name="_방동_03구조~1_01)횡단보도 및 과속방지턱_포장공(3-1)" xfId="9709"/>
    <cellStyle name="_방동_03구조~1_01)횡단보도 및 과속방지턱_포장공(3-1) 2" xfId="30832"/>
    <cellStyle name="_방동_03구조~1_01)횡단보도 및 과속방지턱_험프식횡단보도 및 험프" xfId="9710"/>
    <cellStyle name="_방동_03구조~1_01)횡단보도 및 과속방지턱_험프식횡단보도 및 험프 2" xfId="30833"/>
    <cellStyle name="_방동_03구조~1_05.포장공" xfId="9711"/>
    <cellStyle name="_방동_03구조~1_05.포장공 2" xfId="30834"/>
    <cellStyle name="_방동_03구조~1_06.부대공" xfId="9712"/>
    <cellStyle name="_방동_03구조~1_06.부대공 2" xfId="30835"/>
    <cellStyle name="_방동_03구조~1_2-2.깨기수량산출서1" xfId="9713"/>
    <cellStyle name="_방동_03구조~1_2-2.깨기수량산출서1 2" xfId="30836"/>
    <cellStyle name="_방동_03구조~1_경계석" xfId="9714"/>
    <cellStyle name="_방동_03구조~1_경계석 2" xfId="30837"/>
    <cellStyle name="_방동_03구조~1_경계석및 보도9" xfId="9715"/>
    <cellStyle name="_방동_03구조~1_경계석및 보도9 2" xfId="30838"/>
    <cellStyle name="_방동_03구조~1_공단로 수량산출서" xfId="9716"/>
    <cellStyle name="_방동_03구조~1_공단로 수량산출서 2" xfId="30839"/>
    <cellStyle name="_방동_03구조~1_공단로 수량산출서-2공구" xfId="9717"/>
    <cellStyle name="_방동_03구조~1_공단로 수량산출서-2공구 2" xfId="30840"/>
    <cellStyle name="_방동_03구조~1_구조물철거공" xfId="9718"/>
    <cellStyle name="_방동_03구조~1_구조물철거공 2" xfId="30841"/>
    <cellStyle name="_방동_03구조~1_기존구조물깨기" xfId="9719"/>
    <cellStyle name="_방동_03구조~1_기존구조물깨기 2" xfId="30842"/>
    <cellStyle name="_방동_03구조~1_깨기수량" xfId="9720"/>
    <cellStyle name="_방동_03구조~1_깨기수량 2" xfId="30843"/>
    <cellStyle name="_방동_03구조~1_깨기수량산출서" xfId="9721"/>
    <cellStyle name="_방동_03구조~1_깨기수량산출서 2" xfId="30844"/>
    <cellStyle name="_방동_03구조~1_덧씌우기" xfId="9722"/>
    <cellStyle name="_방동_03구조~1_덧씌우기 2" xfId="30845"/>
    <cellStyle name="_방동_03구조~1_라멘교 토공" xfId="9723"/>
    <cellStyle name="_방동_03구조~1_라멘교 토공 2" xfId="30846"/>
    <cellStyle name="_방동_03구조~1_라멘교 토공_00. 배수공자재총괄" xfId="9724"/>
    <cellStyle name="_방동_03구조~1_라멘교 토공_00. 배수공자재총괄 2" xfId="30847"/>
    <cellStyle name="_방동_03구조~1_양감초교 수량산출서" xfId="9725"/>
    <cellStyle name="_방동_03구조~1_양감초교 수량산출서 2" xfId="30848"/>
    <cellStyle name="_방동_03구조~1_운암지구 수량산출서" xfId="9726"/>
    <cellStyle name="_방동_03구조~1_운암지구 수량산출서 2" xfId="30849"/>
    <cellStyle name="_방동_03구조~1_운암지구 수량산출서(1구간)" xfId="9727"/>
    <cellStyle name="_방동_03구조~1_운암지구 수량산출서(1구간) 2" xfId="30850"/>
    <cellStyle name="_방동_03구조~1_유포장공" xfId="9728"/>
    <cellStyle name="_방동_03구조~1_유포장공 2" xfId="30851"/>
    <cellStyle name="_방동_03구조~1_초포장공" xfId="9729"/>
    <cellStyle name="_방동_03구조~1_초포장공 2" xfId="30852"/>
    <cellStyle name="_방동_03구조~1_포장" xfId="9730"/>
    <cellStyle name="_방동_03구조~1_포장 2" xfId="30853"/>
    <cellStyle name="_방동_03구조~1_포장_00. 배수공자재총괄" xfId="9731"/>
    <cellStyle name="_방동_03구조~1_포장_00. 배수공자재총괄 2" xfId="30854"/>
    <cellStyle name="_방동_03구조~1_포장_라멘교 토공" xfId="9732"/>
    <cellStyle name="_방동_03구조~1_포장_라멘교 토공 2" xfId="30855"/>
    <cellStyle name="_방동_03구조~1_포장_라멘교 토공_00. 배수공자재총괄" xfId="9733"/>
    <cellStyle name="_방동_03구조~1_포장_라멘교 토공_00. 배수공자재총괄 2" xfId="30856"/>
    <cellStyle name="_방동_03구조~1_포장공" xfId="9734"/>
    <cellStyle name="_방동_03구조~1_포장공 2" xfId="30857"/>
    <cellStyle name="_방동_03구조~1_포장공(3-1)" xfId="9735"/>
    <cellStyle name="_방동_03구조~1_포장공(3-1) 2" xfId="30858"/>
    <cellStyle name="_방동_03구조~1_험프식횡단보도 및 험프" xfId="9736"/>
    <cellStyle name="_방동_03구조~1_험프식횡단보도 및 험프 2" xfId="30859"/>
    <cellStyle name="_방동_03구조물공" xfId="9737"/>
    <cellStyle name="_방동_03구조물공 2" xfId="30860"/>
    <cellStyle name="_방동_03구조물공_00. 배수공자재총괄" xfId="9738"/>
    <cellStyle name="_방동_03구조물공_00. 배수공자재총괄 2" xfId="30861"/>
    <cellStyle name="_방동_03구조물공_00_총괄수량집계표" xfId="9739"/>
    <cellStyle name="_방동_03구조물공_00_총괄수량집계표 2" xfId="30862"/>
    <cellStyle name="_방동_03구조물공_01)횡단보도 및 과속방지턱" xfId="9740"/>
    <cellStyle name="_방동_03구조물공_01)횡단보도 및 과속방지턱 2" xfId="30863"/>
    <cellStyle name="_방동_03구조물공_01)횡단보도 및 과속방지턱_00_총괄수량집계표" xfId="9741"/>
    <cellStyle name="_방동_03구조물공_01)횡단보도 및 과속방지턱_00_총괄수량집계표 2" xfId="30864"/>
    <cellStyle name="_방동_03구조물공_01)횡단보도 및 과속방지턱_05.포장공" xfId="9742"/>
    <cellStyle name="_방동_03구조물공_01)횡단보도 및 과속방지턱_05.포장공 2" xfId="30865"/>
    <cellStyle name="_방동_03구조물공_01)횡단보도 및 과속방지턱_06.부대공" xfId="9743"/>
    <cellStyle name="_방동_03구조물공_01)횡단보도 및 과속방지턱_06.부대공 2" xfId="30866"/>
    <cellStyle name="_방동_03구조물공_01)횡단보도 및 과속방지턱_2-2.깨기수량산출서1" xfId="9744"/>
    <cellStyle name="_방동_03구조물공_01)횡단보도 및 과속방지턱_2-2.깨기수량산출서1 2" xfId="30867"/>
    <cellStyle name="_방동_03구조물공_01)횡단보도 및 과속방지턱_경계석" xfId="9745"/>
    <cellStyle name="_방동_03구조물공_01)횡단보도 및 과속방지턱_경계석 2" xfId="30868"/>
    <cellStyle name="_방동_03구조물공_01)횡단보도 및 과속방지턱_경계석및 보도9" xfId="9746"/>
    <cellStyle name="_방동_03구조물공_01)횡단보도 및 과속방지턱_경계석및 보도9 2" xfId="30869"/>
    <cellStyle name="_방동_03구조물공_01)횡단보도 및 과속방지턱_공단로 수량산출서" xfId="9747"/>
    <cellStyle name="_방동_03구조물공_01)횡단보도 및 과속방지턱_공단로 수량산출서 2" xfId="30870"/>
    <cellStyle name="_방동_03구조물공_01)횡단보도 및 과속방지턱_공단로 수량산출서-2공구" xfId="9748"/>
    <cellStyle name="_방동_03구조물공_01)횡단보도 및 과속방지턱_공단로 수량산출서-2공구 2" xfId="30871"/>
    <cellStyle name="_방동_03구조물공_01)횡단보도 및 과속방지턱_구조물철거공" xfId="9749"/>
    <cellStyle name="_방동_03구조물공_01)횡단보도 및 과속방지턱_구조물철거공 2" xfId="30872"/>
    <cellStyle name="_방동_03구조물공_01)횡단보도 및 과속방지턱_기존구조물깨기" xfId="9750"/>
    <cellStyle name="_방동_03구조물공_01)횡단보도 및 과속방지턱_기존구조물깨기 2" xfId="30873"/>
    <cellStyle name="_방동_03구조물공_01)횡단보도 및 과속방지턱_깨기수량" xfId="9751"/>
    <cellStyle name="_방동_03구조물공_01)횡단보도 및 과속방지턱_깨기수량 2" xfId="30874"/>
    <cellStyle name="_방동_03구조물공_01)횡단보도 및 과속방지턱_깨기수량산출서" xfId="9752"/>
    <cellStyle name="_방동_03구조물공_01)횡단보도 및 과속방지턱_깨기수량산출서 2" xfId="30875"/>
    <cellStyle name="_방동_03구조물공_01)횡단보도 및 과속방지턱_덧씌우기" xfId="9753"/>
    <cellStyle name="_방동_03구조물공_01)횡단보도 및 과속방지턱_덧씌우기 2" xfId="30876"/>
    <cellStyle name="_방동_03구조물공_01)횡단보도 및 과속방지턱_양감초교 수량산출서" xfId="9754"/>
    <cellStyle name="_방동_03구조물공_01)횡단보도 및 과속방지턱_양감초교 수량산출서 2" xfId="30877"/>
    <cellStyle name="_방동_03구조물공_01)횡단보도 및 과속방지턱_운암지구 수량산출서" xfId="9755"/>
    <cellStyle name="_방동_03구조물공_01)횡단보도 및 과속방지턱_운암지구 수량산출서 2" xfId="30878"/>
    <cellStyle name="_방동_03구조물공_01)횡단보도 및 과속방지턱_운암지구 수량산출서(1구간)" xfId="9756"/>
    <cellStyle name="_방동_03구조물공_01)횡단보도 및 과속방지턱_운암지구 수량산출서(1구간) 2" xfId="30879"/>
    <cellStyle name="_방동_03구조물공_01)횡단보도 및 과속방지턱_유포장공" xfId="9757"/>
    <cellStyle name="_방동_03구조물공_01)횡단보도 및 과속방지턱_유포장공 2" xfId="30880"/>
    <cellStyle name="_방동_03구조물공_01)횡단보도 및 과속방지턱_초포장공" xfId="9758"/>
    <cellStyle name="_방동_03구조물공_01)횡단보도 및 과속방지턱_초포장공 2" xfId="30881"/>
    <cellStyle name="_방동_03구조물공_01)횡단보도 및 과속방지턱_포장공" xfId="9759"/>
    <cellStyle name="_방동_03구조물공_01)횡단보도 및 과속방지턱_포장공 2" xfId="30882"/>
    <cellStyle name="_방동_03구조물공_01)횡단보도 및 과속방지턱_포장공(3-1)" xfId="9760"/>
    <cellStyle name="_방동_03구조물공_01)횡단보도 및 과속방지턱_포장공(3-1) 2" xfId="30883"/>
    <cellStyle name="_방동_03구조물공_01)횡단보도 및 과속방지턱_험프식횡단보도 및 험프" xfId="9761"/>
    <cellStyle name="_방동_03구조물공_01)횡단보도 및 과속방지턱_험프식횡단보도 및 험프 2" xfId="30884"/>
    <cellStyle name="_방동_03구조물공_05.포장공" xfId="9762"/>
    <cellStyle name="_방동_03구조물공_05.포장공 2" xfId="30885"/>
    <cellStyle name="_방동_03구조물공_06.부대공" xfId="9763"/>
    <cellStyle name="_방동_03구조물공_06.부대공 2" xfId="30886"/>
    <cellStyle name="_방동_03구조물공_2-2.깨기수량산출서1" xfId="9764"/>
    <cellStyle name="_방동_03구조물공_2-2.깨기수량산출서1 2" xfId="30887"/>
    <cellStyle name="_방동_03구조물공_경계석" xfId="9765"/>
    <cellStyle name="_방동_03구조물공_경계석 2" xfId="30888"/>
    <cellStyle name="_방동_03구조물공_경계석및 보도9" xfId="9766"/>
    <cellStyle name="_방동_03구조물공_경계석및 보도9 2" xfId="30889"/>
    <cellStyle name="_방동_03구조물공_공단로 수량산출서" xfId="9767"/>
    <cellStyle name="_방동_03구조물공_공단로 수량산출서 2" xfId="30890"/>
    <cellStyle name="_방동_03구조물공_공단로 수량산출서-2공구" xfId="9768"/>
    <cellStyle name="_방동_03구조물공_공단로 수량산출서-2공구 2" xfId="30891"/>
    <cellStyle name="_방동_03구조물공_구조물철거공" xfId="9769"/>
    <cellStyle name="_방동_03구조물공_구조물철거공 2" xfId="30892"/>
    <cellStyle name="_방동_03구조물공_기존구조물깨기" xfId="9770"/>
    <cellStyle name="_방동_03구조물공_기존구조물깨기 2" xfId="30893"/>
    <cellStyle name="_방동_03구조물공_깨기수량" xfId="9771"/>
    <cellStyle name="_방동_03구조물공_깨기수량 2" xfId="30894"/>
    <cellStyle name="_방동_03구조물공_깨기수량산출서" xfId="9772"/>
    <cellStyle name="_방동_03구조물공_깨기수량산출서 2" xfId="30895"/>
    <cellStyle name="_방동_03구조물공_덧씌우기" xfId="9773"/>
    <cellStyle name="_방동_03구조물공_덧씌우기 2" xfId="30896"/>
    <cellStyle name="_방동_03구조물공_라멘교 토공" xfId="9774"/>
    <cellStyle name="_방동_03구조물공_라멘교 토공 2" xfId="30897"/>
    <cellStyle name="_방동_03구조물공_라멘교 토공_00. 배수공자재총괄" xfId="9775"/>
    <cellStyle name="_방동_03구조물공_라멘교 토공_00. 배수공자재총괄 2" xfId="30898"/>
    <cellStyle name="_방동_03구조물공_양감초교 수량산출서" xfId="9776"/>
    <cellStyle name="_방동_03구조물공_양감초교 수량산출서 2" xfId="30899"/>
    <cellStyle name="_방동_03구조물공_운암지구 수량산출서" xfId="9777"/>
    <cellStyle name="_방동_03구조물공_운암지구 수량산출서 2" xfId="30900"/>
    <cellStyle name="_방동_03구조물공_운암지구 수량산출서(1구간)" xfId="9778"/>
    <cellStyle name="_방동_03구조물공_운암지구 수량산출서(1구간) 2" xfId="30901"/>
    <cellStyle name="_방동_03구조물공_유포장공" xfId="9779"/>
    <cellStyle name="_방동_03구조물공_유포장공 2" xfId="30902"/>
    <cellStyle name="_방동_03구조물공_초포장공" xfId="9780"/>
    <cellStyle name="_방동_03구조물공_초포장공 2" xfId="30903"/>
    <cellStyle name="_방동_03구조물공_포장" xfId="9781"/>
    <cellStyle name="_방동_03구조물공_포장 2" xfId="30904"/>
    <cellStyle name="_방동_03구조물공_포장_00. 배수공자재총괄" xfId="9782"/>
    <cellStyle name="_방동_03구조물공_포장_00. 배수공자재총괄 2" xfId="30905"/>
    <cellStyle name="_방동_03구조물공_포장_라멘교 토공" xfId="9783"/>
    <cellStyle name="_방동_03구조물공_포장_라멘교 토공 2" xfId="30906"/>
    <cellStyle name="_방동_03구조물공_포장_라멘교 토공_00. 배수공자재총괄" xfId="9784"/>
    <cellStyle name="_방동_03구조물공_포장_라멘교 토공_00. 배수공자재총괄 2" xfId="30907"/>
    <cellStyle name="_방동_03구조물공_포장공" xfId="9785"/>
    <cellStyle name="_방동_03구조물공_포장공 2" xfId="30908"/>
    <cellStyle name="_방동_03구조물공_포장공(3-1)" xfId="9786"/>
    <cellStyle name="_방동_03구조물공_포장공(3-1) 2" xfId="30909"/>
    <cellStyle name="_방동_03구조물공_험프식횡단보도 및 험프" xfId="9787"/>
    <cellStyle name="_방동_03구조물공_험프식횡단보도 및 험프 2" xfId="30910"/>
    <cellStyle name="_방동_05.포장공" xfId="9788"/>
    <cellStyle name="_방동_05.포장공 2" xfId="30911"/>
    <cellStyle name="_방동_06.부대공" xfId="9789"/>
    <cellStyle name="_방동_06.부대공 2" xfId="30912"/>
    <cellStyle name="_방동_2-2.깨기수량산출서1" xfId="9790"/>
    <cellStyle name="_방동_2-2.깨기수량산출서1 2" xfId="30913"/>
    <cellStyle name="_방동_4.시설물수량산출" xfId="176"/>
    <cellStyle name="_방동_re수량산출1111" xfId="177"/>
    <cellStyle name="_방동_re수량산출1111_2차 수량산출 1 " xfId="178"/>
    <cellStyle name="_방동_re수량산출1111_2차 시설물수량산출" xfId="179"/>
    <cellStyle name="_방동_re수량산출1111_re수량산출11111" xfId="180"/>
    <cellStyle name="_방동_re수량산출1111_re수량산출111111" xfId="181"/>
    <cellStyle name="_방동_re수량산출1111_무게산출" xfId="182"/>
    <cellStyle name="_방동_re수량산출1111_수량산출" xfId="183"/>
    <cellStyle name="_방동_re수량산출1111_수량산출(최종)" xfId="184"/>
    <cellStyle name="_방동_경계석" xfId="9791"/>
    <cellStyle name="_방동_경계석 2" xfId="30914"/>
    <cellStyle name="_방동_경계석및 보도9" xfId="9792"/>
    <cellStyle name="_방동_경계석및 보도9 2" xfId="30915"/>
    <cellStyle name="_방동_공단로 수량산출서" xfId="9793"/>
    <cellStyle name="_방동_공단로 수량산출서 2" xfId="30916"/>
    <cellStyle name="_방동_공단로 수량산출서-2공구" xfId="9794"/>
    <cellStyle name="_방동_공단로 수량산출서-2공구 2" xfId="30917"/>
    <cellStyle name="_방동_구조물철거공" xfId="9795"/>
    <cellStyle name="_방동_구조물철거공 2" xfId="30918"/>
    <cellStyle name="_방동_기존구조물깨기" xfId="9796"/>
    <cellStyle name="_방동_기존구조물깨기 2" xfId="30919"/>
    <cellStyle name="_방동_깨기수량" xfId="9797"/>
    <cellStyle name="_방동_깨기수량 2" xfId="30920"/>
    <cellStyle name="_방동_깨기수량산출서" xfId="9798"/>
    <cellStyle name="_방동_깨기수량산출서 2" xfId="30921"/>
    <cellStyle name="_방동_내역서-최종0223" xfId="185"/>
    <cellStyle name="_방동_내역서-최종0223_4.시설물수량산출" xfId="186"/>
    <cellStyle name="_방동_내역서-최종0223_re수량산출1111" xfId="187"/>
    <cellStyle name="_방동_내역서-최종0223_re수량산출1111_2차 수량산출 1 " xfId="188"/>
    <cellStyle name="_방동_내역서-최종0223_re수량산출1111_2차 시설물수량산출" xfId="189"/>
    <cellStyle name="_방동_내역서-최종0223_re수량산출1111_re수량산출11111" xfId="190"/>
    <cellStyle name="_방동_내역서-최종0223_re수량산출1111_re수량산출111111" xfId="191"/>
    <cellStyle name="_방동_내역서-최종0223_re수량산출1111_무게산출" xfId="192"/>
    <cellStyle name="_방동_내역서-최종0223_re수량산출1111_수량산출" xfId="193"/>
    <cellStyle name="_방동_내역서-최종0223_re수량산출1111_수량산출(최종)" xfId="194"/>
    <cellStyle name="_방동_덧씌우기" xfId="9799"/>
    <cellStyle name="_방동_덧씌우기 2" xfId="30922"/>
    <cellStyle name="_방동_동막리소교량" xfId="9800"/>
    <cellStyle name="_방동_동막리소교량 2" xfId="30923"/>
    <cellStyle name="_방동_동막리소교량_00. 배수공자재총괄" xfId="9801"/>
    <cellStyle name="_방동_동막리소교량_00. 배수공자재총괄 2" xfId="30924"/>
    <cellStyle name="_방동_동막리소교량_00_총괄수량집계표" xfId="9802"/>
    <cellStyle name="_방동_동막리소교량_00_총괄수량집계표 2" xfId="30925"/>
    <cellStyle name="_방동_동막리소교량_01)횡단보도 및 과속방지턱" xfId="9803"/>
    <cellStyle name="_방동_동막리소교량_01)횡단보도 및 과속방지턱 2" xfId="30926"/>
    <cellStyle name="_방동_동막리소교량_01)횡단보도 및 과속방지턱_00_총괄수량집계표" xfId="9804"/>
    <cellStyle name="_방동_동막리소교량_01)횡단보도 및 과속방지턱_00_총괄수량집계표 2" xfId="30927"/>
    <cellStyle name="_방동_동막리소교량_01)횡단보도 및 과속방지턱_05.포장공" xfId="9805"/>
    <cellStyle name="_방동_동막리소교량_01)횡단보도 및 과속방지턱_05.포장공 2" xfId="30928"/>
    <cellStyle name="_방동_동막리소교량_01)횡단보도 및 과속방지턱_06.부대공" xfId="9806"/>
    <cellStyle name="_방동_동막리소교량_01)횡단보도 및 과속방지턱_06.부대공 2" xfId="30929"/>
    <cellStyle name="_방동_동막리소교량_01)횡단보도 및 과속방지턱_2-2.깨기수량산출서1" xfId="9807"/>
    <cellStyle name="_방동_동막리소교량_01)횡단보도 및 과속방지턱_2-2.깨기수량산출서1 2" xfId="30930"/>
    <cellStyle name="_방동_동막리소교량_01)횡단보도 및 과속방지턱_경계석" xfId="9808"/>
    <cellStyle name="_방동_동막리소교량_01)횡단보도 및 과속방지턱_경계석 2" xfId="30931"/>
    <cellStyle name="_방동_동막리소교량_01)횡단보도 및 과속방지턱_경계석및 보도9" xfId="9809"/>
    <cellStyle name="_방동_동막리소교량_01)횡단보도 및 과속방지턱_경계석및 보도9 2" xfId="30932"/>
    <cellStyle name="_방동_동막리소교량_01)횡단보도 및 과속방지턱_공단로 수량산출서" xfId="9810"/>
    <cellStyle name="_방동_동막리소교량_01)횡단보도 및 과속방지턱_공단로 수량산출서 2" xfId="30933"/>
    <cellStyle name="_방동_동막리소교량_01)횡단보도 및 과속방지턱_공단로 수량산출서-2공구" xfId="9811"/>
    <cellStyle name="_방동_동막리소교량_01)횡단보도 및 과속방지턱_공단로 수량산출서-2공구 2" xfId="30934"/>
    <cellStyle name="_방동_동막리소교량_01)횡단보도 및 과속방지턱_구조물철거공" xfId="9812"/>
    <cellStyle name="_방동_동막리소교량_01)횡단보도 및 과속방지턱_구조물철거공 2" xfId="30935"/>
    <cellStyle name="_방동_동막리소교량_01)횡단보도 및 과속방지턱_기존구조물깨기" xfId="9813"/>
    <cellStyle name="_방동_동막리소교량_01)횡단보도 및 과속방지턱_기존구조물깨기 2" xfId="30936"/>
    <cellStyle name="_방동_동막리소교량_01)횡단보도 및 과속방지턱_깨기수량" xfId="9814"/>
    <cellStyle name="_방동_동막리소교량_01)횡단보도 및 과속방지턱_깨기수량 2" xfId="30937"/>
    <cellStyle name="_방동_동막리소교량_01)횡단보도 및 과속방지턱_깨기수량산출서" xfId="9815"/>
    <cellStyle name="_방동_동막리소교량_01)횡단보도 및 과속방지턱_깨기수량산출서 2" xfId="30938"/>
    <cellStyle name="_방동_동막리소교량_01)횡단보도 및 과속방지턱_덧씌우기" xfId="9816"/>
    <cellStyle name="_방동_동막리소교량_01)횡단보도 및 과속방지턱_덧씌우기 2" xfId="30939"/>
    <cellStyle name="_방동_동막리소교량_01)횡단보도 및 과속방지턱_양감초교 수량산출서" xfId="9817"/>
    <cellStyle name="_방동_동막리소교량_01)횡단보도 및 과속방지턱_양감초교 수량산출서 2" xfId="30940"/>
    <cellStyle name="_방동_동막리소교량_01)횡단보도 및 과속방지턱_운암지구 수량산출서" xfId="9818"/>
    <cellStyle name="_방동_동막리소교량_01)횡단보도 및 과속방지턱_운암지구 수량산출서 2" xfId="30941"/>
    <cellStyle name="_방동_동막리소교량_01)횡단보도 및 과속방지턱_운암지구 수량산출서(1구간)" xfId="9819"/>
    <cellStyle name="_방동_동막리소교량_01)횡단보도 및 과속방지턱_운암지구 수량산출서(1구간) 2" xfId="30942"/>
    <cellStyle name="_방동_동막리소교량_01)횡단보도 및 과속방지턱_유포장공" xfId="9820"/>
    <cellStyle name="_방동_동막리소교량_01)횡단보도 및 과속방지턱_유포장공 2" xfId="30943"/>
    <cellStyle name="_방동_동막리소교량_01)횡단보도 및 과속방지턱_초포장공" xfId="9821"/>
    <cellStyle name="_방동_동막리소교량_01)횡단보도 및 과속방지턱_초포장공 2" xfId="30944"/>
    <cellStyle name="_방동_동막리소교량_01)횡단보도 및 과속방지턱_포장공" xfId="9822"/>
    <cellStyle name="_방동_동막리소교량_01)횡단보도 및 과속방지턱_포장공 2" xfId="30945"/>
    <cellStyle name="_방동_동막리소교량_01)횡단보도 및 과속방지턱_포장공(3-1)" xfId="9823"/>
    <cellStyle name="_방동_동막리소교량_01)횡단보도 및 과속방지턱_포장공(3-1) 2" xfId="30946"/>
    <cellStyle name="_방동_동막리소교량_01)횡단보도 및 과속방지턱_험프식횡단보도 및 험프" xfId="9824"/>
    <cellStyle name="_방동_동막리소교량_01)횡단보도 및 과속방지턱_험프식횡단보도 및 험프 2" xfId="30947"/>
    <cellStyle name="_방동_동막리소교량_05.포장공" xfId="9825"/>
    <cellStyle name="_방동_동막리소교량_05.포장공 2" xfId="30948"/>
    <cellStyle name="_방동_동막리소교량_06.부대공" xfId="9826"/>
    <cellStyle name="_방동_동막리소교량_06.부대공 2" xfId="30949"/>
    <cellStyle name="_방동_동막리소교량_2-2.깨기수량산출서1" xfId="9827"/>
    <cellStyle name="_방동_동막리소교량_2-2.깨기수량산출서1 2" xfId="30950"/>
    <cellStyle name="_방동_동막리소교량_경계석" xfId="9828"/>
    <cellStyle name="_방동_동막리소교량_경계석 2" xfId="30951"/>
    <cellStyle name="_방동_동막리소교량_경계석및 보도9" xfId="9829"/>
    <cellStyle name="_방동_동막리소교량_경계석및 보도9 2" xfId="30952"/>
    <cellStyle name="_방동_동막리소교량_공단로 수량산출서" xfId="9830"/>
    <cellStyle name="_방동_동막리소교량_공단로 수량산출서 2" xfId="30953"/>
    <cellStyle name="_방동_동막리소교량_공단로 수량산출서-2공구" xfId="9831"/>
    <cellStyle name="_방동_동막리소교량_공단로 수량산출서-2공구 2" xfId="30954"/>
    <cellStyle name="_방동_동막리소교량_구조물철거공" xfId="9832"/>
    <cellStyle name="_방동_동막리소교량_구조물철거공 2" xfId="30955"/>
    <cellStyle name="_방동_동막리소교량_기존구조물깨기" xfId="9833"/>
    <cellStyle name="_방동_동막리소교량_기존구조물깨기 2" xfId="30956"/>
    <cellStyle name="_방동_동막리소교량_깨기수량" xfId="9834"/>
    <cellStyle name="_방동_동막리소교량_깨기수량 2" xfId="30957"/>
    <cellStyle name="_방동_동막리소교량_깨기수량산출서" xfId="9835"/>
    <cellStyle name="_방동_동막리소교량_깨기수량산출서 2" xfId="30958"/>
    <cellStyle name="_방동_동막리소교량_덧씌우기" xfId="9836"/>
    <cellStyle name="_방동_동막리소교량_덧씌우기 2" xfId="30959"/>
    <cellStyle name="_방동_동막리소교량_라멘교 토공" xfId="9837"/>
    <cellStyle name="_방동_동막리소교량_라멘교 토공 2" xfId="30960"/>
    <cellStyle name="_방동_동막리소교량_라멘교 토공_00. 배수공자재총괄" xfId="9838"/>
    <cellStyle name="_방동_동막리소교량_라멘교 토공_00. 배수공자재총괄 2" xfId="30961"/>
    <cellStyle name="_방동_동막리소교량_양감초교 수량산출서" xfId="9839"/>
    <cellStyle name="_방동_동막리소교량_양감초교 수량산출서 2" xfId="30962"/>
    <cellStyle name="_방동_동막리소교량_운암지구 수량산출서" xfId="9840"/>
    <cellStyle name="_방동_동막리소교량_운암지구 수량산출서 2" xfId="30963"/>
    <cellStyle name="_방동_동막리소교량_운암지구 수량산출서(1구간)" xfId="9841"/>
    <cellStyle name="_방동_동막리소교량_운암지구 수량산출서(1구간) 2" xfId="30964"/>
    <cellStyle name="_방동_동막리소교량_유포장공" xfId="9842"/>
    <cellStyle name="_방동_동막리소교량_유포장공 2" xfId="30965"/>
    <cellStyle name="_방동_동막리소교량_초포장공" xfId="9843"/>
    <cellStyle name="_방동_동막리소교량_초포장공 2" xfId="30966"/>
    <cellStyle name="_방동_동막리소교량_포장" xfId="9844"/>
    <cellStyle name="_방동_동막리소교량_포장 2" xfId="30967"/>
    <cellStyle name="_방동_동막리소교량_포장_00. 배수공자재총괄" xfId="9845"/>
    <cellStyle name="_방동_동막리소교량_포장_00. 배수공자재총괄 2" xfId="30968"/>
    <cellStyle name="_방동_동막리소교량_포장_라멘교 토공" xfId="9846"/>
    <cellStyle name="_방동_동막리소교량_포장_라멘교 토공 2" xfId="30969"/>
    <cellStyle name="_방동_동막리소교량_포장_라멘교 토공_00. 배수공자재총괄" xfId="9847"/>
    <cellStyle name="_방동_동막리소교량_포장_라멘교 토공_00. 배수공자재총괄 2" xfId="30970"/>
    <cellStyle name="_방동_동막리소교량_포장공" xfId="9848"/>
    <cellStyle name="_방동_동막리소교량_포장공 2" xfId="30971"/>
    <cellStyle name="_방동_동막리소교량_포장공(3-1)" xfId="9849"/>
    <cellStyle name="_방동_동막리소교량_포장공(3-1) 2" xfId="30972"/>
    <cellStyle name="_방동_동막리소교량_험프식횡단보도 및 험프" xfId="9850"/>
    <cellStyle name="_방동_동막리소교량_험프식횡단보도 및 험프 2" xfId="30973"/>
    <cellStyle name="_방동_라멘교 토공" xfId="9851"/>
    <cellStyle name="_방동_라멘교 토공 2" xfId="30974"/>
    <cellStyle name="_방동_라멘교 토공_00. 배수공자재총괄" xfId="9852"/>
    <cellStyle name="_방동_라멘교 토공_00. 배수공자재총괄 2" xfId="30975"/>
    <cellStyle name="_방동_마현12~1" xfId="9853"/>
    <cellStyle name="_방동_마현12~1 2" xfId="30976"/>
    <cellStyle name="_방동_마현12~1_00. 배수공자재총괄" xfId="9854"/>
    <cellStyle name="_방동_마현12~1_00. 배수공자재총괄 2" xfId="30977"/>
    <cellStyle name="_방동_마현12~1_00_총괄수량집계표" xfId="9855"/>
    <cellStyle name="_방동_마현12~1_00_총괄수량집계표 2" xfId="30978"/>
    <cellStyle name="_방동_마현12~1_01)횡단보도 및 과속방지턱" xfId="9856"/>
    <cellStyle name="_방동_마현12~1_01)횡단보도 및 과속방지턱 2" xfId="30979"/>
    <cellStyle name="_방동_마현12~1_01)횡단보도 및 과속방지턱_00_총괄수량집계표" xfId="9857"/>
    <cellStyle name="_방동_마현12~1_01)횡단보도 및 과속방지턱_00_총괄수량집계표 2" xfId="30980"/>
    <cellStyle name="_방동_마현12~1_01)횡단보도 및 과속방지턱_05.포장공" xfId="9858"/>
    <cellStyle name="_방동_마현12~1_01)횡단보도 및 과속방지턱_05.포장공 2" xfId="30981"/>
    <cellStyle name="_방동_마현12~1_01)횡단보도 및 과속방지턱_06.부대공" xfId="9859"/>
    <cellStyle name="_방동_마현12~1_01)횡단보도 및 과속방지턱_06.부대공 2" xfId="30982"/>
    <cellStyle name="_방동_마현12~1_01)횡단보도 및 과속방지턱_2-2.깨기수량산출서1" xfId="9860"/>
    <cellStyle name="_방동_마현12~1_01)횡단보도 및 과속방지턱_2-2.깨기수량산출서1 2" xfId="30983"/>
    <cellStyle name="_방동_마현12~1_01)횡단보도 및 과속방지턱_경계석" xfId="9861"/>
    <cellStyle name="_방동_마현12~1_01)횡단보도 및 과속방지턱_경계석 2" xfId="30984"/>
    <cellStyle name="_방동_마현12~1_01)횡단보도 및 과속방지턱_경계석및 보도9" xfId="9862"/>
    <cellStyle name="_방동_마현12~1_01)횡단보도 및 과속방지턱_경계석및 보도9 2" xfId="30985"/>
    <cellStyle name="_방동_마현12~1_01)횡단보도 및 과속방지턱_공단로 수량산출서" xfId="9863"/>
    <cellStyle name="_방동_마현12~1_01)횡단보도 및 과속방지턱_공단로 수량산출서 2" xfId="30986"/>
    <cellStyle name="_방동_마현12~1_01)횡단보도 및 과속방지턱_공단로 수량산출서-2공구" xfId="9864"/>
    <cellStyle name="_방동_마현12~1_01)횡단보도 및 과속방지턱_공단로 수량산출서-2공구 2" xfId="30987"/>
    <cellStyle name="_방동_마현12~1_01)횡단보도 및 과속방지턱_구조물철거공" xfId="9865"/>
    <cellStyle name="_방동_마현12~1_01)횡단보도 및 과속방지턱_구조물철거공 2" xfId="30988"/>
    <cellStyle name="_방동_마현12~1_01)횡단보도 및 과속방지턱_기존구조물깨기" xfId="9866"/>
    <cellStyle name="_방동_마현12~1_01)횡단보도 및 과속방지턱_기존구조물깨기 2" xfId="30989"/>
    <cellStyle name="_방동_마현12~1_01)횡단보도 및 과속방지턱_깨기수량" xfId="9867"/>
    <cellStyle name="_방동_마현12~1_01)횡단보도 및 과속방지턱_깨기수량 2" xfId="30990"/>
    <cellStyle name="_방동_마현12~1_01)횡단보도 및 과속방지턱_깨기수량산출서" xfId="9868"/>
    <cellStyle name="_방동_마현12~1_01)횡단보도 및 과속방지턱_깨기수량산출서 2" xfId="30991"/>
    <cellStyle name="_방동_마현12~1_01)횡단보도 및 과속방지턱_덧씌우기" xfId="9869"/>
    <cellStyle name="_방동_마현12~1_01)횡단보도 및 과속방지턱_덧씌우기 2" xfId="30992"/>
    <cellStyle name="_방동_마현12~1_01)횡단보도 및 과속방지턱_양감초교 수량산출서" xfId="9870"/>
    <cellStyle name="_방동_마현12~1_01)횡단보도 및 과속방지턱_양감초교 수량산출서 2" xfId="30993"/>
    <cellStyle name="_방동_마현12~1_01)횡단보도 및 과속방지턱_운암지구 수량산출서" xfId="9871"/>
    <cellStyle name="_방동_마현12~1_01)횡단보도 및 과속방지턱_운암지구 수량산출서 2" xfId="30994"/>
    <cellStyle name="_방동_마현12~1_01)횡단보도 및 과속방지턱_운암지구 수량산출서(1구간)" xfId="9872"/>
    <cellStyle name="_방동_마현12~1_01)횡단보도 및 과속방지턱_운암지구 수량산출서(1구간) 2" xfId="30995"/>
    <cellStyle name="_방동_마현12~1_01)횡단보도 및 과속방지턱_유포장공" xfId="9873"/>
    <cellStyle name="_방동_마현12~1_01)횡단보도 및 과속방지턱_유포장공 2" xfId="30996"/>
    <cellStyle name="_방동_마현12~1_01)횡단보도 및 과속방지턱_초포장공" xfId="9874"/>
    <cellStyle name="_방동_마현12~1_01)횡단보도 및 과속방지턱_초포장공 2" xfId="30997"/>
    <cellStyle name="_방동_마현12~1_01)횡단보도 및 과속방지턱_포장공" xfId="9875"/>
    <cellStyle name="_방동_마현12~1_01)횡단보도 및 과속방지턱_포장공 2" xfId="30998"/>
    <cellStyle name="_방동_마현12~1_01)횡단보도 및 과속방지턱_포장공(3-1)" xfId="9876"/>
    <cellStyle name="_방동_마현12~1_01)횡단보도 및 과속방지턱_포장공(3-1) 2" xfId="30999"/>
    <cellStyle name="_방동_마현12~1_01)횡단보도 및 과속방지턱_험프식횡단보도 및 험프" xfId="9877"/>
    <cellStyle name="_방동_마현12~1_01)횡단보도 및 과속방지턱_험프식횡단보도 및 험프 2" xfId="31000"/>
    <cellStyle name="_방동_마현12~1_05.포장공" xfId="9878"/>
    <cellStyle name="_방동_마현12~1_05.포장공 2" xfId="31001"/>
    <cellStyle name="_방동_마현12~1_06.부대공" xfId="9879"/>
    <cellStyle name="_방동_마현12~1_06.부대공 2" xfId="31002"/>
    <cellStyle name="_방동_마현12~1_2-2.깨기수량산출서1" xfId="9880"/>
    <cellStyle name="_방동_마현12~1_2-2.깨기수량산출서1 2" xfId="31003"/>
    <cellStyle name="_방동_마현12~1_경계석" xfId="9881"/>
    <cellStyle name="_방동_마현12~1_경계석 2" xfId="31004"/>
    <cellStyle name="_방동_마현12~1_경계석및 보도9" xfId="9882"/>
    <cellStyle name="_방동_마현12~1_경계석및 보도9 2" xfId="31005"/>
    <cellStyle name="_방동_마현12~1_공단로 수량산출서" xfId="9883"/>
    <cellStyle name="_방동_마현12~1_공단로 수량산출서 2" xfId="31006"/>
    <cellStyle name="_방동_마현12~1_공단로 수량산출서-2공구" xfId="9884"/>
    <cellStyle name="_방동_마현12~1_공단로 수량산출서-2공구 2" xfId="31007"/>
    <cellStyle name="_방동_마현12~1_구조물철거공" xfId="9885"/>
    <cellStyle name="_방동_마현12~1_구조물철거공 2" xfId="31008"/>
    <cellStyle name="_방동_마현12~1_기존구조물깨기" xfId="9886"/>
    <cellStyle name="_방동_마현12~1_기존구조물깨기 2" xfId="31009"/>
    <cellStyle name="_방동_마현12~1_깨기수량" xfId="9887"/>
    <cellStyle name="_방동_마현12~1_깨기수량 2" xfId="31010"/>
    <cellStyle name="_방동_마현12~1_깨기수량산출서" xfId="9888"/>
    <cellStyle name="_방동_마현12~1_깨기수량산출서 2" xfId="31011"/>
    <cellStyle name="_방동_마현12~1_덧씌우기" xfId="9889"/>
    <cellStyle name="_방동_마현12~1_덧씌우기 2" xfId="31012"/>
    <cellStyle name="_방동_마현12~1_라멘교 토공" xfId="9890"/>
    <cellStyle name="_방동_마현12~1_라멘교 토공 2" xfId="31013"/>
    <cellStyle name="_방동_마현12~1_라멘교 토공_00. 배수공자재총괄" xfId="9891"/>
    <cellStyle name="_방동_마현12~1_라멘교 토공_00. 배수공자재총괄 2" xfId="31014"/>
    <cellStyle name="_방동_마현12~1_양감초교 수량산출서" xfId="9892"/>
    <cellStyle name="_방동_마현12~1_양감초교 수량산출서 2" xfId="31015"/>
    <cellStyle name="_방동_마현12~1_운암지구 수량산출서" xfId="9893"/>
    <cellStyle name="_방동_마현12~1_운암지구 수량산출서 2" xfId="31016"/>
    <cellStyle name="_방동_마현12~1_운암지구 수량산출서(1구간)" xfId="9894"/>
    <cellStyle name="_방동_마현12~1_운암지구 수량산출서(1구간) 2" xfId="31017"/>
    <cellStyle name="_방동_마현12~1_유포장공" xfId="9895"/>
    <cellStyle name="_방동_마현12~1_유포장공 2" xfId="31018"/>
    <cellStyle name="_방동_마현12~1_초포장공" xfId="9896"/>
    <cellStyle name="_방동_마현12~1_초포장공 2" xfId="31019"/>
    <cellStyle name="_방동_마현12~1_포장" xfId="9897"/>
    <cellStyle name="_방동_마현12~1_포장 2" xfId="31020"/>
    <cellStyle name="_방동_마현12~1_포장_00. 배수공자재총괄" xfId="9898"/>
    <cellStyle name="_방동_마현12~1_포장_00. 배수공자재총괄 2" xfId="31021"/>
    <cellStyle name="_방동_마현12~1_포장_라멘교 토공" xfId="9899"/>
    <cellStyle name="_방동_마현12~1_포장_라멘교 토공 2" xfId="31022"/>
    <cellStyle name="_방동_마현12~1_포장_라멘교 토공_00. 배수공자재총괄" xfId="9900"/>
    <cellStyle name="_방동_마현12~1_포장_라멘교 토공_00. 배수공자재총괄 2" xfId="31023"/>
    <cellStyle name="_방동_마현12~1_포장공" xfId="9901"/>
    <cellStyle name="_방동_마현12~1_포장공 2" xfId="31024"/>
    <cellStyle name="_방동_마현12~1_포장공(3-1)" xfId="9902"/>
    <cellStyle name="_방동_마현12~1_포장공(3-1) 2" xfId="31025"/>
    <cellStyle name="_방동_마현12~1_험프식횡단보도 및 험프" xfId="9903"/>
    <cellStyle name="_방동_마현12~1_험프식횡단보도 및 험프 2" xfId="31026"/>
    <cellStyle name="_방동_문혜3리" xfId="9904"/>
    <cellStyle name="_방동_문혜3리 2" xfId="31027"/>
    <cellStyle name="_방동_문혜3리_00. 배수공자재총괄" xfId="9905"/>
    <cellStyle name="_방동_문혜3리_00. 배수공자재총괄 2" xfId="31028"/>
    <cellStyle name="_방동_문혜3리_00_총괄수량집계표" xfId="9906"/>
    <cellStyle name="_방동_문혜3리_00_총괄수량집계표 2" xfId="31029"/>
    <cellStyle name="_방동_문혜3리_01)횡단보도 및 과속방지턱" xfId="9907"/>
    <cellStyle name="_방동_문혜3리_01)횡단보도 및 과속방지턱 2" xfId="31030"/>
    <cellStyle name="_방동_문혜3리_01)횡단보도 및 과속방지턱_00_총괄수량집계표" xfId="9908"/>
    <cellStyle name="_방동_문혜3리_01)횡단보도 및 과속방지턱_00_총괄수량집계표 2" xfId="31031"/>
    <cellStyle name="_방동_문혜3리_01)횡단보도 및 과속방지턱_05.포장공" xfId="9909"/>
    <cellStyle name="_방동_문혜3리_01)횡단보도 및 과속방지턱_05.포장공 2" xfId="31032"/>
    <cellStyle name="_방동_문혜3리_01)횡단보도 및 과속방지턱_06.부대공" xfId="9910"/>
    <cellStyle name="_방동_문혜3리_01)횡단보도 및 과속방지턱_06.부대공 2" xfId="31033"/>
    <cellStyle name="_방동_문혜3리_01)횡단보도 및 과속방지턱_2-2.깨기수량산출서1" xfId="9911"/>
    <cellStyle name="_방동_문혜3리_01)횡단보도 및 과속방지턱_2-2.깨기수량산출서1 2" xfId="31034"/>
    <cellStyle name="_방동_문혜3리_01)횡단보도 및 과속방지턱_경계석" xfId="9912"/>
    <cellStyle name="_방동_문혜3리_01)횡단보도 및 과속방지턱_경계석 2" xfId="31035"/>
    <cellStyle name="_방동_문혜3리_01)횡단보도 및 과속방지턱_경계석및 보도9" xfId="9913"/>
    <cellStyle name="_방동_문혜3리_01)횡단보도 및 과속방지턱_경계석및 보도9 2" xfId="31036"/>
    <cellStyle name="_방동_문혜3리_01)횡단보도 및 과속방지턱_공단로 수량산출서" xfId="9914"/>
    <cellStyle name="_방동_문혜3리_01)횡단보도 및 과속방지턱_공단로 수량산출서 2" xfId="31037"/>
    <cellStyle name="_방동_문혜3리_01)횡단보도 및 과속방지턱_공단로 수량산출서-2공구" xfId="9915"/>
    <cellStyle name="_방동_문혜3리_01)횡단보도 및 과속방지턱_공단로 수량산출서-2공구 2" xfId="31038"/>
    <cellStyle name="_방동_문혜3리_01)횡단보도 및 과속방지턱_구조물철거공" xfId="9916"/>
    <cellStyle name="_방동_문혜3리_01)횡단보도 및 과속방지턱_구조물철거공 2" xfId="31039"/>
    <cellStyle name="_방동_문혜3리_01)횡단보도 및 과속방지턱_기존구조물깨기" xfId="9917"/>
    <cellStyle name="_방동_문혜3리_01)횡단보도 및 과속방지턱_기존구조물깨기 2" xfId="31040"/>
    <cellStyle name="_방동_문혜3리_01)횡단보도 및 과속방지턱_깨기수량" xfId="9918"/>
    <cellStyle name="_방동_문혜3리_01)횡단보도 및 과속방지턱_깨기수량 2" xfId="31041"/>
    <cellStyle name="_방동_문혜3리_01)횡단보도 및 과속방지턱_깨기수량산출서" xfId="9919"/>
    <cellStyle name="_방동_문혜3리_01)횡단보도 및 과속방지턱_깨기수량산출서 2" xfId="31042"/>
    <cellStyle name="_방동_문혜3리_01)횡단보도 및 과속방지턱_덧씌우기" xfId="9920"/>
    <cellStyle name="_방동_문혜3리_01)횡단보도 및 과속방지턱_덧씌우기 2" xfId="31043"/>
    <cellStyle name="_방동_문혜3리_01)횡단보도 및 과속방지턱_양감초교 수량산출서" xfId="9921"/>
    <cellStyle name="_방동_문혜3리_01)횡단보도 및 과속방지턱_양감초교 수량산출서 2" xfId="31044"/>
    <cellStyle name="_방동_문혜3리_01)횡단보도 및 과속방지턱_운암지구 수량산출서" xfId="9922"/>
    <cellStyle name="_방동_문혜3리_01)횡단보도 및 과속방지턱_운암지구 수량산출서 2" xfId="31045"/>
    <cellStyle name="_방동_문혜3리_01)횡단보도 및 과속방지턱_운암지구 수량산출서(1구간)" xfId="9923"/>
    <cellStyle name="_방동_문혜3리_01)횡단보도 및 과속방지턱_운암지구 수량산출서(1구간) 2" xfId="31046"/>
    <cellStyle name="_방동_문혜3리_01)횡단보도 및 과속방지턱_유포장공" xfId="9924"/>
    <cellStyle name="_방동_문혜3리_01)횡단보도 및 과속방지턱_유포장공 2" xfId="31047"/>
    <cellStyle name="_방동_문혜3리_01)횡단보도 및 과속방지턱_초포장공" xfId="9925"/>
    <cellStyle name="_방동_문혜3리_01)횡단보도 및 과속방지턱_초포장공 2" xfId="31048"/>
    <cellStyle name="_방동_문혜3리_01)횡단보도 및 과속방지턱_포장공" xfId="9926"/>
    <cellStyle name="_방동_문혜3리_01)횡단보도 및 과속방지턱_포장공 2" xfId="31049"/>
    <cellStyle name="_방동_문혜3리_01)횡단보도 및 과속방지턱_포장공(3-1)" xfId="9927"/>
    <cellStyle name="_방동_문혜3리_01)횡단보도 및 과속방지턱_포장공(3-1) 2" xfId="31050"/>
    <cellStyle name="_방동_문혜3리_01)횡단보도 및 과속방지턱_험프식횡단보도 및 험프" xfId="9928"/>
    <cellStyle name="_방동_문혜3리_01)횡단보도 및 과속방지턱_험프식횡단보도 및 험프 2" xfId="31051"/>
    <cellStyle name="_방동_문혜3리_05.포장공" xfId="9929"/>
    <cellStyle name="_방동_문혜3리_05.포장공 2" xfId="31052"/>
    <cellStyle name="_방동_문혜3리_06.부대공" xfId="9930"/>
    <cellStyle name="_방동_문혜3리_06.부대공 2" xfId="31053"/>
    <cellStyle name="_방동_문혜3리_2-2.깨기수량산출서1" xfId="9931"/>
    <cellStyle name="_방동_문혜3리_2-2.깨기수량산출서1 2" xfId="31054"/>
    <cellStyle name="_방동_문혜3리_경계석" xfId="9932"/>
    <cellStyle name="_방동_문혜3리_경계석 2" xfId="31055"/>
    <cellStyle name="_방동_문혜3리_경계석및 보도9" xfId="9933"/>
    <cellStyle name="_방동_문혜3리_경계석및 보도9 2" xfId="31056"/>
    <cellStyle name="_방동_문혜3리_공단로 수량산출서" xfId="9934"/>
    <cellStyle name="_방동_문혜3리_공단로 수량산출서 2" xfId="31057"/>
    <cellStyle name="_방동_문혜3리_공단로 수량산출서-2공구" xfId="9935"/>
    <cellStyle name="_방동_문혜3리_공단로 수량산출서-2공구 2" xfId="31058"/>
    <cellStyle name="_방동_문혜3리_구조물철거공" xfId="9936"/>
    <cellStyle name="_방동_문혜3리_구조물철거공 2" xfId="31059"/>
    <cellStyle name="_방동_문혜3리_기존구조물깨기" xfId="9937"/>
    <cellStyle name="_방동_문혜3리_기존구조물깨기 2" xfId="31060"/>
    <cellStyle name="_방동_문혜3리_깨기수량" xfId="9938"/>
    <cellStyle name="_방동_문혜3리_깨기수량 2" xfId="31061"/>
    <cellStyle name="_방동_문혜3리_깨기수량산출서" xfId="9939"/>
    <cellStyle name="_방동_문혜3리_깨기수량산출서 2" xfId="31062"/>
    <cellStyle name="_방동_문혜3리_덧씌우기" xfId="9940"/>
    <cellStyle name="_방동_문혜3리_덧씌우기 2" xfId="31063"/>
    <cellStyle name="_방동_문혜3리_라멘교 토공" xfId="9941"/>
    <cellStyle name="_방동_문혜3리_라멘교 토공 2" xfId="31064"/>
    <cellStyle name="_방동_문혜3리_라멘교 토공_00. 배수공자재총괄" xfId="9942"/>
    <cellStyle name="_방동_문혜3리_라멘교 토공_00. 배수공자재총괄 2" xfId="31065"/>
    <cellStyle name="_방동_문혜3리_양감초교 수량산출서" xfId="9943"/>
    <cellStyle name="_방동_문혜3리_양감초교 수량산출서 2" xfId="31066"/>
    <cellStyle name="_방동_문혜3리_운암지구 수량산출서" xfId="9944"/>
    <cellStyle name="_방동_문혜3리_운암지구 수량산출서 2" xfId="31067"/>
    <cellStyle name="_방동_문혜3리_운암지구 수량산출서(1구간)" xfId="9945"/>
    <cellStyle name="_방동_문혜3리_운암지구 수량산출서(1구간) 2" xfId="31068"/>
    <cellStyle name="_방동_문혜3리_유포장공" xfId="9946"/>
    <cellStyle name="_방동_문혜3리_유포장공 2" xfId="31069"/>
    <cellStyle name="_방동_문혜3리_초포장공" xfId="9947"/>
    <cellStyle name="_방동_문혜3리_초포장공 2" xfId="31070"/>
    <cellStyle name="_방동_문혜3리_포장" xfId="9948"/>
    <cellStyle name="_방동_문혜3리_포장 2" xfId="31071"/>
    <cellStyle name="_방동_문혜3리_포장_00. 배수공자재총괄" xfId="9949"/>
    <cellStyle name="_방동_문혜3리_포장_00. 배수공자재총괄 2" xfId="31072"/>
    <cellStyle name="_방동_문혜3리_포장_라멘교 토공" xfId="9950"/>
    <cellStyle name="_방동_문혜3리_포장_라멘교 토공 2" xfId="31073"/>
    <cellStyle name="_방동_문혜3리_포장_라멘교 토공_00. 배수공자재총괄" xfId="9951"/>
    <cellStyle name="_방동_문혜3리_포장_라멘교 토공_00. 배수공자재총괄 2" xfId="31074"/>
    <cellStyle name="_방동_문혜3리_포장공" xfId="9952"/>
    <cellStyle name="_방동_문혜3리_포장공 2" xfId="31075"/>
    <cellStyle name="_방동_문혜3리_포장공(3-1)" xfId="9953"/>
    <cellStyle name="_방동_문혜3리_포장공(3-1) 2" xfId="31076"/>
    <cellStyle name="_방동_문혜3리_험프식횡단보도 및 험프" xfId="9954"/>
    <cellStyle name="_방동_문혜3리_험프식횡단보도 및 험프 2" xfId="31077"/>
    <cellStyle name="_방동_방동" xfId="195"/>
    <cellStyle name="_방동_방동 2" xfId="31078"/>
    <cellStyle name="_방동_방동_00. 배수공자재총괄" xfId="9955"/>
    <cellStyle name="_방동_방동_00. 배수공자재총괄 2" xfId="31079"/>
    <cellStyle name="_방동_방동_00_총괄수량집계표" xfId="9956"/>
    <cellStyle name="_방동_방동_00_총괄수량집계표 2" xfId="31080"/>
    <cellStyle name="_방동_방동_01)횡단보도 및 과속방지턱" xfId="9957"/>
    <cellStyle name="_방동_방동_01)횡단보도 및 과속방지턱 2" xfId="31081"/>
    <cellStyle name="_방동_방동_01)횡단보도 및 과속방지턱_00_총괄수량집계표" xfId="9958"/>
    <cellStyle name="_방동_방동_01)횡단보도 및 과속방지턱_00_총괄수량집계표 2" xfId="31082"/>
    <cellStyle name="_방동_방동_01)횡단보도 및 과속방지턱_05.포장공" xfId="9959"/>
    <cellStyle name="_방동_방동_01)횡단보도 및 과속방지턱_05.포장공 2" xfId="31083"/>
    <cellStyle name="_방동_방동_01)횡단보도 및 과속방지턱_06.부대공" xfId="9960"/>
    <cellStyle name="_방동_방동_01)횡단보도 및 과속방지턱_06.부대공 2" xfId="31084"/>
    <cellStyle name="_방동_방동_01)횡단보도 및 과속방지턱_2-2.깨기수량산출서1" xfId="9961"/>
    <cellStyle name="_방동_방동_01)횡단보도 및 과속방지턱_2-2.깨기수량산출서1 2" xfId="31085"/>
    <cellStyle name="_방동_방동_01)횡단보도 및 과속방지턱_경계석" xfId="9962"/>
    <cellStyle name="_방동_방동_01)횡단보도 및 과속방지턱_경계석 2" xfId="31086"/>
    <cellStyle name="_방동_방동_01)횡단보도 및 과속방지턱_경계석및 보도9" xfId="9963"/>
    <cellStyle name="_방동_방동_01)횡단보도 및 과속방지턱_경계석및 보도9 2" xfId="31087"/>
    <cellStyle name="_방동_방동_01)횡단보도 및 과속방지턱_공단로 수량산출서" xfId="9964"/>
    <cellStyle name="_방동_방동_01)횡단보도 및 과속방지턱_공단로 수량산출서 2" xfId="31088"/>
    <cellStyle name="_방동_방동_01)횡단보도 및 과속방지턱_공단로 수량산출서-2공구" xfId="9965"/>
    <cellStyle name="_방동_방동_01)횡단보도 및 과속방지턱_공단로 수량산출서-2공구 2" xfId="31089"/>
    <cellStyle name="_방동_방동_01)횡단보도 및 과속방지턱_구조물철거공" xfId="9966"/>
    <cellStyle name="_방동_방동_01)횡단보도 및 과속방지턱_구조물철거공 2" xfId="31090"/>
    <cellStyle name="_방동_방동_01)횡단보도 및 과속방지턱_기존구조물깨기" xfId="9967"/>
    <cellStyle name="_방동_방동_01)횡단보도 및 과속방지턱_기존구조물깨기 2" xfId="31091"/>
    <cellStyle name="_방동_방동_01)횡단보도 및 과속방지턱_깨기수량" xfId="9968"/>
    <cellStyle name="_방동_방동_01)횡단보도 및 과속방지턱_깨기수량 2" xfId="31092"/>
    <cellStyle name="_방동_방동_01)횡단보도 및 과속방지턱_깨기수량산출서" xfId="9969"/>
    <cellStyle name="_방동_방동_01)횡단보도 및 과속방지턱_깨기수량산출서 2" xfId="31093"/>
    <cellStyle name="_방동_방동_01)횡단보도 및 과속방지턱_덧씌우기" xfId="9970"/>
    <cellStyle name="_방동_방동_01)횡단보도 및 과속방지턱_덧씌우기 2" xfId="31094"/>
    <cellStyle name="_방동_방동_01)횡단보도 및 과속방지턱_양감초교 수량산출서" xfId="9971"/>
    <cellStyle name="_방동_방동_01)횡단보도 및 과속방지턱_양감초교 수량산출서 2" xfId="31095"/>
    <cellStyle name="_방동_방동_01)횡단보도 및 과속방지턱_운암지구 수량산출서" xfId="9972"/>
    <cellStyle name="_방동_방동_01)횡단보도 및 과속방지턱_운암지구 수량산출서 2" xfId="31096"/>
    <cellStyle name="_방동_방동_01)횡단보도 및 과속방지턱_운암지구 수량산출서(1구간)" xfId="9973"/>
    <cellStyle name="_방동_방동_01)횡단보도 및 과속방지턱_운암지구 수량산출서(1구간) 2" xfId="31097"/>
    <cellStyle name="_방동_방동_01)횡단보도 및 과속방지턱_유포장공" xfId="9974"/>
    <cellStyle name="_방동_방동_01)횡단보도 및 과속방지턱_유포장공 2" xfId="31098"/>
    <cellStyle name="_방동_방동_01)횡단보도 및 과속방지턱_초포장공" xfId="9975"/>
    <cellStyle name="_방동_방동_01)횡단보도 및 과속방지턱_초포장공 2" xfId="31099"/>
    <cellStyle name="_방동_방동_01)횡단보도 및 과속방지턱_포장공" xfId="9976"/>
    <cellStyle name="_방동_방동_01)횡단보도 및 과속방지턱_포장공 2" xfId="31100"/>
    <cellStyle name="_방동_방동_01)횡단보도 및 과속방지턱_포장공(3-1)" xfId="9977"/>
    <cellStyle name="_방동_방동_01)횡단보도 및 과속방지턱_포장공(3-1) 2" xfId="31101"/>
    <cellStyle name="_방동_방동_01)횡단보도 및 과속방지턱_험프식횡단보도 및 험프" xfId="9978"/>
    <cellStyle name="_방동_방동_01)횡단보도 및 과속방지턱_험프식횡단보도 및 험프 2" xfId="31102"/>
    <cellStyle name="_방동_방동_05.포장공" xfId="9979"/>
    <cellStyle name="_방동_방동_05.포장공 2" xfId="31103"/>
    <cellStyle name="_방동_방동_06.부대공" xfId="9980"/>
    <cellStyle name="_방동_방동_06.부대공 2" xfId="31104"/>
    <cellStyle name="_방동_방동_2-2.깨기수량산출서1" xfId="9981"/>
    <cellStyle name="_방동_방동_2-2.깨기수량산출서1 2" xfId="31105"/>
    <cellStyle name="_방동_방동_4.시설물수량산출" xfId="196"/>
    <cellStyle name="_방동_방동_re수량산출1111" xfId="197"/>
    <cellStyle name="_방동_방동_re수량산출1111_2차 수량산출 1 " xfId="198"/>
    <cellStyle name="_방동_방동_re수량산출1111_2차 시설물수량산출" xfId="199"/>
    <cellStyle name="_방동_방동_re수량산출1111_re수량산출11111" xfId="200"/>
    <cellStyle name="_방동_방동_re수량산출1111_re수량산출111111" xfId="201"/>
    <cellStyle name="_방동_방동_re수량산출1111_무게산출" xfId="202"/>
    <cellStyle name="_방동_방동_re수량산출1111_수량산출" xfId="203"/>
    <cellStyle name="_방동_방동_re수량산출1111_수량산출(최종)" xfId="204"/>
    <cellStyle name="_방동_방동_경계석" xfId="9982"/>
    <cellStyle name="_방동_방동_경계석 2" xfId="31106"/>
    <cellStyle name="_방동_방동_경계석및 보도9" xfId="9983"/>
    <cellStyle name="_방동_방동_경계석및 보도9 2" xfId="31107"/>
    <cellStyle name="_방동_방동_공단로 수량산출서" xfId="9984"/>
    <cellStyle name="_방동_방동_공단로 수량산출서 2" xfId="31108"/>
    <cellStyle name="_방동_방동_공단로 수량산출서-2공구" xfId="9985"/>
    <cellStyle name="_방동_방동_공단로 수량산출서-2공구 2" xfId="31109"/>
    <cellStyle name="_방동_방동_구조물철거공" xfId="9986"/>
    <cellStyle name="_방동_방동_구조물철거공 2" xfId="31110"/>
    <cellStyle name="_방동_방동_기존구조물깨기" xfId="9987"/>
    <cellStyle name="_방동_방동_기존구조물깨기 2" xfId="31111"/>
    <cellStyle name="_방동_방동_깨기수량" xfId="9988"/>
    <cellStyle name="_방동_방동_깨기수량 2" xfId="31112"/>
    <cellStyle name="_방동_방동_깨기수량산출서" xfId="9989"/>
    <cellStyle name="_방동_방동_깨기수량산출서 2" xfId="31113"/>
    <cellStyle name="_방동_방동_내역서-최종0223" xfId="205"/>
    <cellStyle name="_방동_방동_내역서-최종0223_4.시설물수량산출" xfId="206"/>
    <cellStyle name="_방동_방동_내역서-최종0223_re수량산출1111" xfId="207"/>
    <cellStyle name="_방동_방동_내역서-최종0223_re수량산출1111_2차 수량산출 1 " xfId="208"/>
    <cellStyle name="_방동_방동_내역서-최종0223_re수량산출1111_2차 시설물수량산출" xfId="209"/>
    <cellStyle name="_방동_방동_내역서-최종0223_re수량산출1111_re수량산출11111" xfId="210"/>
    <cellStyle name="_방동_방동_내역서-최종0223_re수량산출1111_re수량산출111111" xfId="211"/>
    <cellStyle name="_방동_방동_내역서-최종0223_re수량산출1111_무게산출" xfId="212"/>
    <cellStyle name="_방동_방동_내역서-최종0223_re수량산출1111_수량산출" xfId="213"/>
    <cellStyle name="_방동_방동_내역서-최종0223_re수량산출1111_수량산출(최종)" xfId="214"/>
    <cellStyle name="_방동_방동_덧씌우기" xfId="9990"/>
    <cellStyle name="_방동_방동_덧씌우기 2" xfId="31114"/>
    <cellStyle name="_방동_방동_라멘교 토공" xfId="9991"/>
    <cellStyle name="_방동_방동_라멘교 토공 2" xfId="31115"/>
    <cellStyle name="_방동_방동_라멘교 토공_00. 배수공자재총괄" xfId="9992"/>
    <cellStyle name="_방동_방동_라멘교 토공_00. 배수공자재총괄 2" xfId="31116"/>
    <cellStyle name="_방동_방동_수량산출서(040719)" xfId="215"/>
    <cellStyle name="_방동_방동_양감초교 수량산출서" xfId="9993"/>
    <cellStyle name="_방동_방동_양감초교 수량산출서 2" xfId="31117"/>
    <cellStyle name="_방동_방동_운암지구 수량산출서" xfId="9994"/>
    <cellStyle name="_방동_방동_운암지구 수량산출서 2" xfId="31118"/>
    <cellStyle name="_방동_방동_운암지구 수량산출서(1구간)" xfId="9995"/>
    <cellStyle name="_방동_방동_운암지구 수량산출서(1구간) 2" xfId="31119"/>
    <cellStyle name="_방동_방동_유포장공" xfId="9996"/>
    <cellStyle name="_방동_방동_유포장공 2" xfId="31120"/>
    <cellStyle name="_방동_방동_율동자연공원내 화장실 보수 및 도색공사" xfId="216"/>
    <cellStyle name="_방동_방동_율동자연공원내 화장실 보수 및 도색공사_4.시설물수량산출" xfId="217"/>
    <cellStyle name="_방동_방동_율동자연공원내 화장실 보수 및 도색공사_re수량산출1111" xfId="218"/>
    <cellStyle name="_방동_방동_율동자연공원내 화장실 보수 및 도색공사_re수량산출1111_2차 수량산출 1 " xfId="219"/>
    <cellStyle name="_방동_방동_율동자연공원내 화장실 보수 및 도색공사_re수량산출1111_2차 시설물수량산출" xfId="220"/>
    <cellStyle name="_방동_방동_율동자연공원내 화장실 보수 및 도색공사_re수량산출1111_re수량산출11111" xfId="221"/>
    <cellStyle name="_방동_방동_율동자연공원내 화장실 보수 및 도색공사_re수량산출1111_re수량산출111111" xfId="222"/>
    <cellStyle name="_방동_방동_율동자연공원내 화장실 보수 및 도색공사_re수량산출1111_무게산출" xfId="223"/>
    <cellStyle name="_방동_방동_율동자연공원내 화장실 보수 및 도색공사_re수량산출1111_수량산출" xfId="224"/>
    <cellStyle name="_방동_방동_율동자연공원내 화장실 보수 및 도색공사_re수량산출1111_수량산출(최종)" xfId="225"/>
    <cellStyle name="_방동_방동_율동자연공원내 화장실 보수 및 도색공사_내역서-최종0223" xfId="226"/>
    <cellStyle name="_방동_방동_율동자연공원내 화장실 보수 및 도색공사_내역서-최종0223_4.시설물수량산출" xfId="227"/>
    <cellStyle name="_방동_방동_율동자연공원내 화장실 보수 및 도색공사_내역서-최종0223_re수량산출1111" xfId="228"/>
    <cellStyle name="_방동_방동_율동자연공원내 화장실 보수 및 도색공사_내역서-최종0223_re수량산출1111_2차 수량산출 1 " xfId="229"/>
    <cellStyle name="_방동_방동_율동자연공원내 화장실 보수 및 도색공사_내역서-최종0223_re수량산출1111_2차 시설물수량산출" xfId="230"/>
    <cellStyle name="_방동_방동_율동자연공원내 화장실 보수 및 도색공사_내역서-최종0223_re수량산출1111_re수량산출11111" xfId="231"/>
    <cellStyle name="_방동_방동_율동자연공원내 화장실 보수 및 도색공사_내역서-최종0223_re수량산출1111_re수량산출111111" xfId="232"/>
    <cellStyle name="_방동_방동_율동자연공원내 화장실 보수 및 도색공사_내역서-최종0223_re수량산출1111_무게산출" xfId="233"/>
    <cellStyle name="_방동_방동_율동자연공원내 화장실 보수 및 도색공사_내역서-최종0223_re수량산출1111_수량산출" xfId="234"/>
    <cellStyle name="_방동_방동_율동자연공원내 화장실 보수 및 도색공사_내역서-최종0223_re수량산출1111_수량산출(최종)" xfId="235"/>
    <cellStyle name="_방동_방동_율동자연공원내 휴게편의점 도색작업-할증-천정면적추가" xfId="236"/>
    <cellStyle name="_방동_방동_율동자연공원내 휴게편의점 도색작업-할증-천정면적추가_4.시설물수량산출" xfId="237"/>
    <cellStyle name="_방동_방동_율동자연공원내 휴게편의점 도색작업-할증-천정면적추가_re수량산출1111" xfId="238"/>
    <cellStyle name="_방동_방동_율동자연공원내 휴게편의점 도색작업-할증-천정면적추가_re수량산출1111_2차 수량산출 1 " xfId="239"/>
    <cellStyle name="_방동_방동_율동자연공원내 휴게편의점 도색작업-할증-천정면적추가_re수량산출1111_2차 시설물수량산출" xfId="240"/>
    <cellStyle name="_방동_방동_율동자연공원내 휴게편의점 도색작업-할증-천정면적추가_re수량산출1111_re수량산출11111" xfId="241"/>
    <cellStyle name="_방동_방동_율동자연공원내 휴게편의점 도색작업-할증-천정면적추가_re수량산출1111_re수량산출111111" xfId="242"/>
    <cellStyle name="_방동_방동_율동자연공원내 휴게편의점 도색작업-할증-천정면적추가_re수량산출1111_무게산출" xfId="243"/>
    <cellStyle name="_방동_방동_율동자연공원내 휴게편의점 도색작업-할증-천정면적추가_re수량산출1111_수량산출" xfId="244"/>
    <cellStyle name="_방동_방동_율동자연공원내 휴게편의점 도색작업-할증-천정면적추가_re수량산출1111_수량산출(최종)" xfId="245"/>
    <cellStyle name="_방동_방동_율동자연공원내 휴게편의점 도색작업-할증-천정면적추가_내역서-최종0223" xfId="246"/>
    <cellStyle name="_방동_방동_율동자연공원내 휴게편의점 도색작업-할증-천정면적추가_내역서-최종0223_4.시설물수량산출" xfId="247"/>
    <cellStyle name="_방동_방동_율동자연공원내 휴게편의점 도색작업-할증-천정면적추가_내역서-최종0223_re수량산출1111" xfId="248"/>
    <cellStyle name="_방동_방동_율동자연공원내 휴게편의점 도색작업-할증-천정면적추가_내역서-최종0223_re수량산출1111_2차 수량산출 1 " xfId="249"/>
    <cellStyle name="_방동_방동_율동자연공원내 휴게편의점 도색작업-할증-천정면적추가_내역서-최종0223_re수량산출1111_2차 시설물수량산출" xfId="250"/>
    <cellStyle name="_방동_방동_율동자연공원내 휴게편의점 도색작업-할증-천정면적추가_내역서-최종0223_re수량산출1111_re수량산출11111" xfId="251"/>
    <cellStyle name="_방동_방동_율동자연공원내 휴게편의점 도색작업-할증-천정면적추가_내역서-최종0223_re수량산출1111_re수량산출111111" xfId="252"/>
    <cellStyle name="_방동_방동_율동자연공원내 휴게편의점 도색작업-할증-천정면적추가_내역서-최종0223_re수량산출1111_무게산출" xfId="253"/>
    <cellStyle name="_방동_방동_율동자연공원내 휴게편의점 도색작업-할증-천정면적추가_내역서-최종0223_re수량산출1111_수량산출" xfId="254"/>
    <cellStyle name="_방동_방동_율동자연공원내 휴게편의점 도색작업-할증-천정면적추가_내역서-최종0223_re수량산출1111_수량산출(최종)" xfId="255"/>
    <cellStyle name="_방동_방동_초포장공" xfId="9997"/>
    <cellStyle name="_방동_방동_초포장공 2" xfId="31121"/>
    <cellStyle name="_방동_방동_포장" xfId="9998"/>
    <cellStyle name="_방동_방동_포장 2" xfId="31122"/>
    <cellStyle name="_방동_방동_포장_00. 배수공자재총괄" xfId="9999"/>
    <cellStyle name="_방동_방동_포장_00. 배수공자재총괄 2" xfId="31123"/>
    <cellStyle name="_방동_방동_포장_라멘교 토공" xfId="10000"/>
    <cellStyle name="_방동_방동_포장_라멘교 토공 2" xfId="31124"/>
    <cellStyle name="_방동_방동_포장_라멘교 토공_00. 배수공자재총괄" xfId="10001"/>
    <cellStyle name="_방동_방동_포장_라멘교 토공_00. 배수공자재총괄 2" xfId="31125"/>
    <cellStyle name="_방동_방동_포장공" xfId="10002"/>
    <cellStyle name="_방동_방동_포장공 2" xfId="31126"/>
    <cellStyle name="_방동_방동_포장공(3-1)" xfId="10003"/>
    <cellStyle name="_방동_방동_포장공(3-1) 2" xfId="31127"/>
    <cellStyle name="_방동_방동_험프식횡단보도 및 험프" xfId="10004"/>
    <cellStyle name="_방동_방동_험프식횡단보도 및 험프 2" xfId="31128"/>
    <cellStyle name="_방동_산양2리지구" xfId="10005"/>
    <cellStyle name="_방동_산양2리지구 2" xfId="31129"/>
    <cellStyle name="_방동_산양2리지구_00. 배수공자재총괄" xfId="10006"/>
    <cellStyle name="_방동_산양2리지구_00. 배수공자재총괄 2" xfId="31130"/>
    <cellStyle name="_방동_산양2리지구_00_총괄수량집계표" xfId="10007"/>
    <cellStyle name="_방동_산양2리지구_00_총괄수량집계표 2" xfId="31131"/>
    <cellStyle name="_방동_산양2리지구_01)횡단보도 및 과속방지턱" xfId="10008"/>
    <cellStyle name="_방동_산양2리지구_01)횡단보도 및 과속방지턱 2" xfId="31132"/>
    <cellStyle name="_방동_산양2리지구_01)횡단보도 및 과속방지턱_00_총괄수량집계표" xfId="10009"/>
    <cellStyle name="_방동_산양2리지구_01)횡단보도 및 과속방지턱_00_총괄수량집계표 2" xfId="31133"/>
    <cellStyle name="_방동_산양2리지구_01)횡단보도 및 과속방지턱_05.포장공" xfId="10010"/>
    <cellStyle name="_방동_산양2리지구_01)횡단보도 및 과속방지턱_05.포장공 2" xfId="31134"/>
    <cellStyle name="_방동_산양2리지구_01)횡단보도 및 과속방지턱_06.부대공" xfId="10011"/>
    <cellStyle name="_방동_산양2리지구_01)횡단보도 및 과속방지턱_06.부대공 2" xfId="31135"/>
    <cellStyle name="_방동_산양2리지구_01)횡단보도 및 과속방지턱_2-2.깨기수량산출서1" xfId="10012"/>
    <cellStyle name="_방동_산양2리지구_01)횡단보도 및 과속방지턱_2-2.깨기수량산출서1 2" xfId="31136"/>
    <cellStyle name="_방동_산양2리지구_01)횡단보도 및 과속방지턱_경계석" xfId="10013"/>
    <cellStyle name="_방동_산양2리지구_01)횡단보도 및 과속방지턱_경계석 2" xfId="31137"/>
    <cellStyle name="_방동_산양2리지구_01)횡단보도 및 과속방지턱_경계석및 보도9" xfId="10014"/>
    <cellStyle name="_방동_산양2리지구_01)횡단보도 및 과속방지턱_경계석및 보도9 2" xfId="31138"/>
    <cellStyle name="_방동_산양2리지구_01)횡단보도 및 과속방지턱_공단로 수량산출서" xfId="10015"/>
    <cellStyle name="_방동_산양2리지구_01)횡단보도 및 과속방지턱_공단로 수량산출서 2" xfId="31139"/>
    <cellStyle name="_방동_산양2리지구_01)횡단보도 및 과속방지턱_공단로 수량산출서-2공구" xfId="10016"/>
    <cellStyle name="_방동_산양2리지구_01)횡단보도 및 과속방지턱_공단로 수량산출서-2공구 2" xfId="31140"/>
    <cellStyle name="_방동_산양2리지구_01)횡단보도 및 과속방지턱_구조물철거공" xfId="10017"/>
    <cellStyle name="_방동_산양2리지구_01)횡단보도 및 과속방지턱_구조물철거공 2" xfId="31141"/>
    <cellStyle name="_방동_산양2리지구_01)횡단보도 및 과속방지턱_기존구조물깨기" xfId="10018"/>
    <cellStyle name="_방동_산양2리지구_01)횡단보도 및 과속방지턱_기존구조물깨기 2" xfId="31142"/>
    <cellStyle name="_방동_산양2리지구_01)횡단보도 및 과속방지턱_깨기수량" xfId="10019"/>
    <cellStyle name="_방동_산양2리지구_01)횡단보도 및 과속방지턱_깨기수량 2" xfId="31143"/>
    <cellStyle name="_방동_산양2리지구_01)횡단보도 및 과속방지턱_깨기수량산출서" xfId="10020"/>
    <cellStyle name="_방동_산양2리지구_01)횡단보도 및 과속방지턱_깨기수량산출서 2" xfId="31144"/>
    <cellStyle name="_방동_산양2리지구_01)횡단보도 및 과속방지턱_덧씌우기" xfId="10021"/>
    <cellStyle name="_방동_산양2리지구_01)횡단보도 및 과속방지턱_덧씌우기 2" xfId="31145"/>
    <cellStyle name="_방동_산양2리지구_01)횡단보도 및 과속방지턱_양감초교 수량산출서" xfId="10022"/>
    <cellStyle name="_방동_산양2리지구_01)횡단보도 및 과속방지턱_양감초교 수량산출서 2" xfId="31146"/>
    <cellStyle name="_방동_산양2리지구_01)횡단보도 및 과속방지턱_운암지구 수량산출서" xfId="10023"/>
    <cellStyle name="_방동_산양2리지구_01)횡단보도 및 과속방지턱_운암지구 수량산출서 2" xfId="31147"/>
    <cellStyle name="_방동_산양2리지구_01)횡단보도 및 과속방지턱_운암지구 수량산출서(1구간)" xfId="10024"/>
    <cellStyle name="_방동_산양2리지구_01)횡단보도 및 과속방지턱_운암지구 수량산출서(1구간) 2" xfId="31148"/>
    <cellStyle name="_방동_산양2리지구_01)횡단보도 및 과속방지턱_유포장공" xfId="10025"/>
    <cellStyle name="_방동_산양2리지구_01)횡단보도 및 과속방지턱_유포장공 2" xfId="31149"/>
    <cellStyle name="_방동_산양2리지구_01)횡단보도 및 과속방지턱_초포장공" xfId="10026"/>
    <cellStyle name="_방동_산양2리지구_01)횡단보도 및 과속방지턱_초포장공 2" xfId="31150"/>
    <cellStyle name="_방동_산양2리지구_01)횡단보도 및 과속방지턱_포장공" xfId="10027"/>
    <cellStyle name="_방동_산양2리지구_01)횡단보도 및 과속방지턱_포장공 2" xfId="31151"/>
    <cellStyle name="_방동_산양2리지구_01)횡단보도 및 과속방지턱_포장공(3-1)" xfId="10028"/>
    <cellStyle name="_방동_산양2리지구_01)횡단보도 및 과속방지턱_포장공(3-1) 2" xfId="31152"/>
    <cellStyle name="_방동_산양2리지구_01)횡단보도 및 과속방지턱_험프식횡단보도 및 험프" xfId="10029"/>
    <cellStyle name="_방동_산양2리지구_01)횡단보도 및 과속방지턱_험프식횡단보도 및 험프 2" xfId="31153"/>
    <cellStyle name="_방동_산양2리지구_05.포장공" xfId="10030"/>
    <cellStyle name="_방동_산양2리지구_05.포장공 2" xfId="31154"/>
    <cellStyle name="_방동_산양2리지구_06.부대공" xfId="10031"/>
    <cellStyle name="_방동_산양2리지구_06.부대공 2" xfId="31155"/>
    <cellStyle name="_방동_산양2리지구_2-2.깨기수량산출서1" xfId="10032"/>
    <cellStyle name="_방동_산양2리지구_2-2.깨기수량산출서1 2" xfId="31156"/>
    <cellStyle name="_방동_산양2리지구_경계석" xfId="10033"/>
    <cellStyle name="_방동_산양2리지구_경계석 2" xfId="31157"/>
    <cellStyle name="_방동_산양2리지구_경계석및 보도9" xfId="10034"/>
    <cellStyle name="_방동_산양2리지구_경계석및 보도9 2" xfId="31158"/>
    <cellStyle name="_방동_산양2리지구_공단로 수량산출서" xfId="10035"/>
    <cellStyle name="_방동_산양2리지구_공단로 수량산출서 2" xfId="31159"/>
    <cellStyle name="_방동_산양2리지구_공단로 수량산출서-2공구" xfId="10036"/>
    <cellStyle name="_방동_산양2리지구_공단로 수량산출서-2공구 2" xfId="31160"/>
    <cellStyle name="_방동_산양2리지구_구조물철거공" xfId="10037"/>
    <cellStyle name="_방동_산양2리지구_구조물철거공 2" xfId="31161"/>
    <cellStyle name="_방동_산양2리지구_기존구조물깨기" xfId="10038"/>
    <cellStyle name="_방동_산양2리지구_기존구조물깨기 2" xfId="31162"/>
    <cellStyle name="_방동_산양2리지구_깨기수량" xfId="10039"/>
    <cellStyle name="_방동_산양2리지구_깨기수량 2" xfId="31163"/>
    <cellStyle name="_방동_산양2리지구_깨기수량산출서" xfId="10040"/>
    <cellStyle name="_방동_산양2리지구_깨기수량산출서 2" xfId="31164"/>
    <cellStyle name="_방동_산양2리지구_덧씌우기" xfId="10041"/>
    <cellStyle name="_방동_산양2리지구_덧씌우기 2" xfId="31165"/>
    <cellStyle name="_방동_산양2리지구_라멘교 토공" xfId="10042"/>
    <cellStyle name="_방동_산양2리지구_라멘교 토공 2" xfId="31166"/>
    <cellStyle name="_방동_산양2리지구_라멘교 토공_00. 배수공자재총괄" xfId="10043"/>
    <cellStyle name="_방동_산양2리지구_라멘교 토공_00. 배수공자재총괄 2" xfId="31167"/>
    <cellStyle name="_방동_산양2리지구_양감초교 수량산출서" xfId="10044"/>
    <cellStyle name="_방동_산양2리지구_양감초교 수량산출서 2" xfId="31168"/>
    <cellStyle name="_방동_산양2리지구_운암지구 수량산출서" xfId="10045"/>
    <cellStyle name="_방동_산양2리지구_운암지구 수량산출서 2" xfId="31169"/>
    <cellStyle name="_방동_산양2리지구_운암지구 수량산출서(1구간)" xfId="10046"/>
    <cellStyle name="_방동_산양2리지구_운암지구 수량산출서(1구간) 2" xfId="31170"/>
    <cellStyle name="_방동_산양2리지구_유포장공" xfId="10047"/>
    <cellStyle name="_방동_산양2리지구_유포장공 2" xfId="31171"/>
    <cellStyle name="_방동_산양2리지구_초포장공" xfId="10048"/>
    <cellStyle name="_방동_산양2리지구_초포장공 2" xfId="31172"/>
    <cellStyle name="_방동_산양2리지구_포장" xfId="10049"/>
    <cellStyle name="_방동_산양2리지구_포장 2" xfId="31173"/>
    <cellStyle name="_방동_산양2리지구_포장_00. 배수공자재총괄" xfId="10050"/>
    <cellStyle name="_방동_산양2리지구_포장_00. 배수공자재총괄 2" xfId="31174"/>
    <cellStyle name="_방동_산양2리지구_포장_라멘교 토공" xfId="10051"/>
    <cellStyle name="_방동_산양2리지구_포장_라멘교 토공 2" xfId="31175"/>
    <cellStyle name="_방동_산양2리지구_포장_라멘교 토공_00. 배수공자재총괄" xfId="10052"/>
    <cellStyle name="_방동_산양2리지구_포장_라멘교 토공_00. 배수공자재총괄 2" xfId="31176"/>
    <cellStyle name="_방동_산양2리지구_포장공" xfId="10053"/>
    <cellStyle name="_방동_산양2리지구_포장공 2" xfId="31177"/>
    <cellStyle name="_방동_산양2리지구_포장공(3-1)" xfId="10054"/>
    <cellStyle name="_방동_산양2리지구_포장공(3-1) 2" xfId="31178"/>
    <cellStyle name="_방동_산양2리지구_험프식횡단보도 및 험프" xfId="10055"/>
    <cellStyle name="_방동_산양2리지구_험프식횡단보도 및 험프 2" xfId="31179"/>
    <cellStyle name="_방동_산양리지구" xfId="256"/>
    <cellStyle name="_방동_산양리지구 2" xfId="31180"/>
    <cellStyle name="_방동_산양리지구_00. 배수공자재총괄" xfId="10056"/>
    <cellStyle name="_방동_산양리지구_00. 배수공자재총괄 2" xfId="31181"/>
    <cellStyle name="_방동_산양리지구_00_총괄수량집계표" xfId="10057"/>
    <cellStyle name="_방동_산양리지구_00_총괄수량집계표 2" xfId="31182"/>
    <cellStyle name="_방동_산양리지구_01)횡단보도 및 과속방지턱" xfId="10058"/>
    <cellStyle name="_방동_산양리지구_01)횡단보도 및 과속방지턱 2" xfId="31183"/>
    <cellStyle name="_방동_산양리지구_01)횡단보도 및 과속방지턱_00_총괄수량집계표" xfId="10059"/>
    <cellStyle name="_방동_산양리지구_01)횡단보도 및 과속방지턱_00_총괄수량집계표 2" xfId="31184"/>
    <cellStyle name="_방동_산양리지구_01)횡단보도 및 과속방지턱_05.포장공" xfId="10060"/>
    <cellStyle name="_방동_산양리지구_01)횡단보도 및 과속방지턱_05.포장공 2" xfId="31185"/>
    <cellStyle name="_방동_산양리지구_01)횡단보도 및 과속방지턱_06.부대공" xfId="10061"/>
    <cellStyle name="_방동_산양리지구_01)횡단보도 및 과속방지턱_06.부대공 2" xfId="31186"/>
    <cellStyle name="_방동_산양리지구_01)횡단보도 및 과속방지턱_2-2.깨기수량산출서1" xfId="10062"/>
    <cellStyle name="_방동_산양리지구_01)횡단보도 및 과속방지턱_2-2.깨기수량산출서1 2" xfId="31187"/>
    <cellStyle name="_방동_산양리지구_01)횡단보도 및 과속방지턱_경계석" xfId="10063"/>
    <cellStyle name="_방동_산양리지구_01)횡단보도 및 과속방지턱_경계석 2" xfId="31188"/>
    <cellStyle name="_방동_산양리지구_01)횡단보도 및 과속방지턱_경계석및 보도9" xfId="10064"/>
    <cellStyle name="_방동_산양리지구_01)횡단보도 및 과속방지턱_경계석및 보도9 2" xfId="31189"/>
    <cellStyle name="_방동_산양리지구_01)횡단보도 및 과속방지턱_공단로 수량산출서" xfId="10065"/>
    <cellStyle name="_방동_산양리지구_01)횡단보도 및 과속방지턱_공단로 수량산출서 2" xfId="31190"/>
    <cellStyle name="_방동_산양리지구_01)횡단보도 및 과속방지턱_공단로 수량산출서-2공구" xfId="10066"/>
    <cellStyle name="_방동_산양리지구_01)횡단보도 및 과속방지턱_공단로 수량산출서-2공구 2" xfId="31191"/>
    <cellStyle name="_방동_산양리지구_01)횡단보도 및 과속방지턱_구조물철거공" xfId="10067"/>
    <cellStyle name="_방동_산양리지구_01)횡단보도 및 과속방지턱_구조물철거공 2" xfId="31192"/>
    <cellStyle name="_방동_산양리지구_01)횡단보도 및 과속방지턱_기존구조물깨기" xfId="10068"/>
    <cellStyle name="_방동_산양리지구_01)횡단보도 및 과속방지턱_기존구조물깨기 2" xfId="31193"/>
    <cellStyle name="_방동_산양리지구_01)횡단보도 및 과속방지턱_깨기수량" xfId="10069"/>
    <cellStyle name="_방동_산양리지구_01)횡단보도 및 과속방지턱_깨기수량 2" xfId="31194"/>
    <cellStyle name="_방동_산양리지구_01)횡단보도 및 과속방지턱_깨기수량산출서" xfId="10070"/>
    <cellStyle name="_방동_산양리지구_01)횡단보도 및 과속방지턱_깨기수량산출서 2" xfId="31195"/>
    <cellStyle name="_방동_산양리지구_01)횡단보도 및 과속방지턱_덧씌우기" xfId="10071"/>
    <cellStyle name="_방동_산양리지구_01)횡단보도 및 과속방지턱_덧씌우기 2" xfId="31196"/>
    <cellStyle name="_방동_산양리지구_01)횡단보도 및 과속방지턱_양감초교 수량산출서" xfId="10072"/>
    <cellStyle name="_방동_산양리지구_01)횡단보도 및 과속방지턱_양감초교 수량산출서 2" xfId="31197"/>
    <cellStyle name="_방동_산양리지구_01)횡단보도 및 과속방지턱_운암지구 수량산출서" xfId="10073"/>
    <cellStyle name="_방동_산양리지구_01)횡단보도 및 과속방지턱_운암지구 수량산출서 2" xfId="31198"/>
    <cellStyle name="_방동_산양리지구_01)횡단보도 및 과속방지턱_운암지구 수량산출서(1구간)" xfId="10074"/>
    <cellStyle name="_방동_산양리지구_01)횡단보도 및 과속방지턱_운암지구 수량산출서(1구간) 2" xfId="31199"/>
    <cellStyle name="_방동_산양리지구_01)횡단보도 및 과속방지턱_유포장공" xfId="10075"/>
    <cellStyle name="_방동_산양리지구_01)횡단보도 및 과속방지턱_유포장공 2" xfId="31200"/>
    <cellStyle name="_방동_산양리지구_01)횡단보도 및 과속방지턱_초포장공" xfId="10076"/>
    <cellStyle name="_방동_산양리지구_01)횡단보도 및 과속방지턱_초포장공 2" xfId="31201"/>
    <cellStyle name="_방동_산양리지구_01)횡단보도 및 과속방지턱_포장공" xfId="10077"/>
    <cellStyle name="_방동_산양리지구_01)횡단보도 및 과속방지턱_포장공 2" xfId="31202"/>
    <cellStyle name="_방동_산양리지구_01)횡단보도 및 과속방지턱_포장공(3-1)" xfId="10078"/>
    <cellStyle name="_방동_산양리지구_01)횡단보도 및 과속방지턱_포장공(3-1) 2" xfId="31203"/>
    <cellStyle name="_방동_산양리지구_01)횡단보도 및 과속방지턱_험프식횡단보도 및 험프" xfId="10079"/>
    <cellStyle name="_방동_산양리지구_01)횡단보도 및 과속방지턱_험프식횡단보도 및 험프 2" xfId="31204"/>
    <cellStyle name="_방동_산양리지구_05.포장공" xfId="10080"/>
    <cellStyle name="_방동_산양리지구_05.포장공 2" xfId="31205"/>
    <cellStyle name="_방동_산양리지구_06.부대공" xfId="10081"/>
    <cellStyle name="_방동_산양리지구_06.부대공 2" xfId="31206"/>
    <cellStyle name="_방동_산양리지구_2-2.깨기수량산출서1" xfId="10082"/>
    <cellStyle name="_방동_산양리지구_2-2.깨기수량산출서1 2" xfId="31207"/>
    <cellStyle name="_방동_산양리지구_4.시설물수량산출" xfId="257"/>
    <cellStyle name="_방동_산양리지구_re수량산출1111" xfId="258"/>
    <cellStyle name="_방동_산양리지구_re수량산출1111_2차 수량산출 1 " xfId="259"/>
    <cellStyle name="_방동_산양리지구_re수량산출1111_2차 시설물수량산출" xfId="260"/>
    <cellStyle name="_방동_산양리지구_re수량산출1111_re수량산출11111" xfId="261"/>
    <cellStyle name="_방동_산양리지구_re수량산출1111_re수량산출111111" xfId="262"/>
    <cellStyle name="_방동_산양리지구_re수량산출1111_무게산출" xfId="263"/>
    <cellStyle name="_방동_산양리지구_re수량산출1111_수량산출" xfId="264"/>
    <cellStyle name="_방동_산양리지구_re수량산출1111_수량산출(최종)" xfId="265"/>
    <cellStyle name="_방동_산양리지구_경계석" xfId="10083"/>
    <cellStyle name="_방동_산양리지구_경계석 2" xfId="31208"/>
    <cellStyle name="_방동_산양리지구_경계석및 보도9" xfId="10084"/>
    <cellStyle name="_방동_산양리지구_경계석및 보도9 2" xfId="31209"/>
    <cellStyle name="_방동_산양리지구_공단로 수량산출서" xfId="10085"/>
    <cellStyle name="_방동_산양리지구_공단로 수량산출서 2" xfId="31210"/>
    <cellStyle name="_방동_산양리지구_공단로 수량산출서-2공구" xfId="10086"/>
    <cellStyle name="_방동_산양리지구_공단로 수량산출서-2공구 2" xfId="31211"/>
    <cellStyle name="_방동_산양리지구_구조물철거공" xfId="10087"/>
    <cellStyle name="_방동_산양리지구_구조물철거공 2" xfId="31212"/>
    <cellStyle name="_방동_산양리지구_기존구조물깨기" xfId="10088"/>
    <cellStyle name="_방동_산양리지구_기존구조물깨기 2" xfId="31213"/>
    <cellStyle name="_방동_산양리지구_깨기수량" xfId="10089"/>
    <cellStyle name="_방동_산양리지구_깨기수량 2" xfId="31214"/>
    <cellStyle name="_방동_산양리지구_깨기수량산출서" xfId="10090"/>
    <cellStyle name="_방동_산양리지구_깨기수량산출서 2" xfId="31215"/>
    <cellStyle name="_방동_산양리지구_내역서-최종0223" xfId="266"/>
    <cellStyle name="_방동_산양리지구_내역서-최종0223_4.시설물수량산출" xfId="267"/>
    <cellStyle name="_방동_산양리지구_내역서-최종0223_re수량산출1111" xfId="268"/>
    <cellStyle name="_방동_산양리지구_내역서-최종0223_re수량산출1111_2차 수량산출 1 " xfId="269"/>
    <cellStyle name="_방동_산양리지구_내역서-최종0223_re수량산출1111_2차 시설물수량산출" xfId="270"/>
    <cellStyle name="_방동_산양리지구_내역서-최종0223_re수량산출1111_re수량산출11111" xfId="271"/>
    <cellStyle name="_방동_산양리지구_내역서-최종0223_re수량산출1111_re수량산출111111" xfId="272"/>
    <cellStyle name="_방동_산양리지구_내역서-최종0223_re수량산출1111_무게산출" xfId="273"/>
    <cellStyle name="_방동_산양리지구_내역서-최종0223_re수량산출1111_수량산출" xfId="274"/>
    <cellStyle name="_방동_산양리지구_내역서-최종0223_re수량산출1111_수량산출(최종)" xfId="275"/>
    <cellStyle name="_방동_산양리지구_덧씌우기" xfId="10091"/>
    <cellStyle name="_방동_산양리지구_덧씌우기 2" xfId="31216"/>
    <cellStyle name="_방동_산양리지구_라멘교 토공" xfId="10092"/>
    <cellStyle name="_방동_산양리지구_라멘교 토공 2" xfId="31217"/>
    <cellStyle name="_방동_산양리지구_라멘교 토공_00. 배수공자재총괄" xfId="10093"/>
    <cellStyle name="_방동_산양리지구_라멘교 토공_00. 배수공자재총괄 2" xfId="31218"/>
    <cellStyle name="_방동_산양리지구_수량산출서(040719)" xfId="276"/>
    <cellStyle name="_방동_산양리지구_양감초교 수량산출서" xfId="10094"/>
    <cellStyle name="_방동_산양리지구_양감초교 수량산출서 2" xfId="31219"/>
    <cellStyle name="_방동_산양리지구_운암지구 수량산출서" xfId="10095"/>
    <cellStyle name="_방동_산양리지구_운암지구 수량산출서 2" xfId="31220"/>
    <cellStyle name="_방동_산양리지구_운암지구 수량산출서(1구간)" xfId="10096"/>
    <cellStyle name="_방동_산양리지구_운암지구 수량산출서(1구간) 2" xfId="31221"/>
    <cellStyle name="_방동_산양리지구_유포장공" xfId="10097"/>
    <cellStyle name="_방동_산양리지구_유포장공 2" xfId="31222"/>
    <cellStyle name="_방동_산양리지구_율동자연공원내 화장실 보수 및 도색공사" xfId="277"/>
    <cellStyle name="_방동_산양리지구_율동자연공원내 화장실 보수 및 도색공사_4.시설물수량산출" xfId="278"/>
    <cellStyle name="_방동_산양리지구_율동자연공원내 화장실 보수 및 도색공사_re수량산출1111" xfId="279"/>
    <cellStyle name="_방동_산양리지구_율동자연공원내 화장실 보수 및 도색공사_re수량산출1111_2차 수량산출 1 " xfId="280"/>
    <cellStyle name="_방동_산양리지구_율동자연공원내 화장실 보수 및 도색공사_re수량산출1111_2차 시설물수량산출" xfId="281"/>
    <cellStyle name="_방동_산양리지구_율동자연공원내 화장실 보수 및 도색공사_re수량산출1111_re수량산출11111" xfId="282"/>
    <cellStyle name="_방동_산양리지구_율동자연공원내 화장실 보수 및 도색공사_re수량산출1111_re수량산출111111" xfId="283"/>
    <cellStyle name="_방동_산양리지구_율동자연공원내 화장실 보수 및 도색공사_re수량산출1111_무게산출" xfId="284"/>
    <cellStyle name="_방동_산양리지구_율동자연공원내 화장실 보수 및 도색공사_re수량산출1111_수량산출" xfId="285"/>
    <cellStyle name="_방동_산양리지구_율동자연공원내 화장실 보수 및 도색공사_re수량산출1111_수량산출(최종)" xfId="286"/>
    <cellStyle name="_방동_산양리지구_율동자연공원내 화장실 보수 및 도색공사_내역서-최종0223" xfId="287"/>
    <cellStyle name="_방동_산양리지구_율동자연공원내 화장실 보수 및 도색공사_내역서-최종0223_4.시설물수량산출" xfId="288"/>
    <cellStyle name="_방동_산양리지구_율동자연공원내 화장실 보수 및 도색공사_내역서-최종0223_re수량산출1111" xfId="289"/>
    <cellStyle name="_방동_산양리지구_율동자연공원내 화장실 보수 및 도색공사_내역서-최종0223_re수량산출1111_2차 수량산출 1 " xfId="290"/>
    <cellStyle name="_방동_산양리지구_율동자연공원내 화장실 보수 및 도색공사_내역서-최종0223_re수량산출1111_2차 시설물수량산출" xfId="291"/>
    <cellStyle name="_방동_산양리지구_율동자연공원내 화장실 보수 및 도색공사_내역서-최종0223_re수량산출1111_re수량산출11111" xfId="292"/>
    <cellStyle name="_방동_산양리지구_율동자연공원내 화장실 보수 및 도색공사_내역서-최종0223_re수량산출1111_re수량산출111111" xfId="293"/>
    <cellStyle name="_방동_산양리지구_율동자연공원내 화장실 보수 및 도색공사_내역서-최종0223_re수량산출1111_무게산출" xfId="294"/>
    <cellStyle name="_방동_산양리지구_율동자연공원내 화장실 보수 및 도색공사_내역서-최종0223_re수량산출1111_수량산출" xfId="295"/>
    <cellStyle name="_방동_산양리지구_율동자연공원내 화장실 보수 및 도색공사_내역서-최종0223_re수량산출1111_수량산출(최종)" xfId="296"/>
    <cellStyle name="_방동_산양리지구_율동자연공원내 휴게편의점 도색작업-할증-천정면적추가" xfId="297"/>
    <cellStyle name="_방동_산양리지구_율동자연공원내 휴게편의점 도색작업-할증-천정면적추가_4.시설물수량산출" xfId="298"/>
    <cellStyle name="_방동_산양리지구_율동자연공원내 휴게편의점 도색작업-할증-천정면적추가_re수량산출1111" xfId="299"/>
    <cellStyle name="_방동_산양리지구_율동자연공원내 휴게편의점 도색작업-할증-천정면적추가_re수량산출1111_2차 수량산출 1 " xfId="300"/>
    <cellStyle name="_방동_산양리지구_율동자연공원내 휴게편의점 도색작업-할증-천정면적추가_re수량산출1111_2차 시설물수량산출" xfId="301"/>
    <cellStyle name="_방동_산양리지구_율동자연공원내 휴게편의점 도색작업-할증-천정면적추가_re수량산출1111_re수량산출11111" xfId="302"/>
    <cellStyle name="_방동_산양리지구_율동자연공원내 휴게편의점 도색작업-할증-천정면적추가_re수량산출1111_re수량산출111111" xfId="303"/>
    <cellStyle name="_방동_산양리지구_율동자연공원내 휴게편의점 도색작업-할증-천정면적추가_re수량산출1111_무게산출" xfId="304"/>
    <cellStyle name="_방동_산양리지구_율동자연공원내 휴게편의점 도색작업-할증-천정면적추가_re수량산출1111_수량산출" xfId="305"/>
    <cellStyle name="_방동_산양리지구_율동자연공원내 휴게편의점 도색작업-할증-천정면적추가_re수량산출1111_수량산출(최종)" xfId="306"/>
    <cellStyle name="_방동_산양리지구_율동자연공원내 휴게편의점 도색작업-할증-천정면적추가_내역서-최종0223" xfId="307"/>
    <cellStyle name="_방동_산양리지구_율동자연공원내 휴게편의점 도색작업-할증-천정면적추가_내역서-최종0223_4.시설물수량산출" xfId="308"/>
    <cellStyle name="_방동_산양리지구_율동자연공원내 휴게편의점 도색작업-할증-천정면적추가_내역서-최종0223_re수량산출1111" xfId="309"/>
    <cellStyle name="_방동_산양리지구_율동자연공원내 휴게편의점 도색작업-할증-천정면적추가_내역서-최종0223_re수량산출1111_2차 수량산출 1 " xfId="310"/>
    <cellStyle name="_방동_산양리지구_율동자연공원내 휴게편의점 도색작업-할증-천정면적추가_내역서-최종0223_re수량산출1111_2차 시설물수량산출" xfId="311"/>
    <cellStyle name="_방동_산양리지구_율동자연공원내 휴게편의점 도색작업-할증-천정면적추가_내역서-최종0223_re수량산출1111_re수량산출11111" xfId="312"/>
    <cellStyle name="_방동_산양리지구_율동자연공원내 휴게편의점 도색작업-할증-천정면적추가_내역서-최종0223_re수량산출1111_re수량산출111111" xfId="313"/>
    <cellStyle name="_방동_산양리지구_율동자연공원내 휴게편의점 도색작업-할증-천정면적추가_내역서-최종0223_re수량산출1111_무게산출" xfId="314"/>
    <cellStyle name="_방동_산양리지구_율동자연공원내 휴게편의점 도색작업-할증-천정면적추가_내역서-최종0223_re수량산출1111_수량산출" xfId="315"/>
    <cellStyle name="_방동_산양리지구_율동자연공원내 휴게편의점 도색작업-할증-천정면적추가_내역서-최종0223_re수량산출1111_수량산출(최종)" xfId="316"/>
    <cellStyle name="_방동_산양리지구_초포장공" xfId="10098"/>
    <cellStyle name="_방동_산양리지구_초포장공 2" xfId="31223"/>
    <cellStyle name="_방동_산양리지구_포장" xfId="10099"/>
    <cellStyle name="_방동_산양리지구_포장 2" xfId="31224"/>
    <cellStyle name="_방동_산양리지구_포장_00. 배수공자재총괄" xfId="10100"/>
    <cellStyle name="_방동_산양리지구_포장_00. 배수공자재총괄 2" xfId="31225"/>
    <cellStyle name="_방동_산양리지구_포장_라멘교 토공" xfId="10101"/>
    <cellStyle name="_방동_산양리지구_포장_라멘교 토공 2" xfId="31226"/>
    <cellStyle name="_방동_산양리지구_포장_라멘교 토공_00. 배수공자재총괄" xfId="10102"/>
    <cellStyle name="_방동_산양리지구_포장_라멘교 토공_00. 배수공자재총괄 2" xfId="31227"/>
    <cellStyle name="_방동_산양리지구_포장공" xfId="10103"/>
    <cellStyle name="_방동_산양리지구_포장공 2" xfId="31228"/>
    <cellStyle name="_방동_산양리지구_포장공(3-1)" xfId="10104"/>
    <cellStyle name="_방동_산양리지구_포장공(3-1) 2" xfId="31229"/>
    <cellStyle name="_방동_산양리지구_험프식횡단보도 및 험프" xfId="10105"/>
    <cellStyle name="_방동_산양리지구_험프식횡단보도 및 험프 2" xfId="31230"/>
    <cellStyle name="_방동_서상2리" xfId="317"/>
    <cellStyle name="_방동_서상2리 2" xfId="31231"/>
    <cellStyle name="_방동_서상2리_00. 배수공자재총괄" xfId="10106"/>
    <cellStyle name="_방동_서상2리_00. 배수공자재총괄 2" xfId="31232"/>
    <cellStyle name="_방동_서상2리_00_총괄수량집계표" xfId="10107"/>
    <cellStyle name="_방동_서상2리_00_총괄수량집계표 2" xfId="31233"/>
    <cellStyle name="_방동_서상2리_01)횡단보도 및 과속방지턱" xfId="10108"/>
    <cellStyle name="_방동_서상2리_01)횡단보도 및 과속방지턱 2" xfId="31234"/>
    <cellStyle name="_방동_서상2리_01)횡단보도 및 과속방지턱_00_총괄수량집계표" xfId="10109"/>
    <cellStyle name="_방동_서상2리_01)횡단보도 및 과속방지턱_00_총괄수량집계표 2" xfId="31235"/>
    <cellStyle name="_방동_서상2리_01)횡단보도 및 과속방지턱_05.포장공" xfId="10110"/>
    <cellStyle name="_방동_서상2리_01)횡단보도 및 과속방지턱_05.포장공 2" xfId="31236"/>
    <cellStyle name="_방동_서상2리_01)횡단보도 및 과속방지턱_06.부대공" xfId="10111"/>
    <cellStyle name="_방동_서상2리_01)횡단보도 및 과속방지턱_06.부대공 2" xfId="31237"/>
    <cellStyle name="_방동_서상2리_01)횡단보도 및 과속방지턱_2-2.깨기수량산출서1" xfId="10112"/>
    <cellStyle name="_방동_서상2리_01)횡단보도 및 과속방지턱_2-2.깨기수량산출서1 2" xfId="31238"/>
    <cellStyle name="_방동_서상2리_01)횡단보도 및 과속방지턱_경계석" xfId="10113"/>
    <cellStyle name="_방동_서상2리_01)횡단보도 및 과속방지턱_경계석 2" xfId="31239"/>
    <cellStyle name="_방동_서상2리_01)횡단보도 및 과속방지턱_경계석및 보도9" xfId="10114"/>
    <cellStyle name="_방동_서상2리_01)횡단보도 및 과속방지턱_경계석및 보도9 2" xfId="31240"/>
    <cellStyle name="_방동_서상2리_01)횡단보도 및 과속방지턱_공단로 수량산출서" xfId="10115"/>
    <cellStyle name="_방동_서상2리_01)횡단보도 및 과속방지턱_공단로 수량산출서 2" xfId="31241"/>
    <cellStyle name="_방동_서상2리_01)횡단보도 및 과속방지턱_공단로 수량산출서-2공구" xfId="10116"/>
    <cellStyle name="_방동_서상2리_01)횡단보도 및 과속방지턱_공단로 수량산출서-2공구 2" xfId="31242"/>
    <cellStyle name="_방동_서상2리_01)횡단보도 및 과속방지턱_구조물철거공" xfId="10117"/>
    <cellStyle name="_방동_서상2리_01)횡단보도 및 과속방지턱_구조물철거공 2" xfId="31243"/>
    <cellStyle name="_방동_서상2리_01)횡단보도 및 과속방지턱_기존구조물깨기" xfId="10118"/>
    <cellStyle name="_방동_서상2리_01)횡단보도 및 과속방지턱_기존구조물깨기 2" xfId="31244"/>
    <cellStyle name="_방동_서상2리_01)횡단보도 및 과속방지턱_깨기수량" xfId="10119"/>
    <cellStyle name="_방동_서상2리_01)횡단보도 및 과속방지턱_깨기수량 2" xfId="31245"/>
    <cellStyle name="_방동_서상2리_01)횡단보도 및 과속방지턱_깨기수량산출서" xfId="10120"/>
    <cellStyle name="_방동_서상2리_01)횡단보도 및 과속방지턱_깨기수량산출서 2" xfId="31246"/>
    <cellStyle name="_방동_서상2리_01)횡단보도 및 과속방지턱_덧씌우기" xfId="10121"/>
    <cellStyle name="_방동_서상2리_01)횡단보도 및 과속방지턱_덧씌우기 2" xfId="31247"/>
    <cellStyle name="_방동_서상2리_01)횡단보도 및 과속방지턱_양감초교 수량산출서" xfId="10122"/>
    <cellStyle name="_방동_서상2리_01)횡단보도 및 과속방지턱_양감초교 수량산출서 2" xfId="31248"/>
    <cellStyle name="_방동_서상2리_01)횡단보도 및 과속방지턱_운암지구 수량산출서" xfId="10123"/>
    <cellStyle name="_방동_서상2리_01)횡단보도 및 과속방지턱_운암지구 수량산출서 2" xfId="31249"/>
    <cellStyle name="_방동_서상2리_01)횡단보도 및 과속방지턱_운암지구 수량산출서(1구간)" xfId="10124"/>
    <cellStyle name="_방동_서상2리_01)횡단보도 및 과속방지턱_운암지구 수량산출서(1구간) 2" xfId="31250"/>
    <cellStyle name="_방동_서상2리_01)횡단보도 및 과속방지턱_유포장공" xfId="10125"/>
    <cellStyle name="_방동_서상2리_01)횡단보도 및 과속방지턱_유포장공 2" xfId="31251"/>
    <cellStyle name="_방동_서상2리_01)횡단보도 및 과속방지턱_초포장공" xfId="10126"/>
    <cellStyle name="_방동_서상2리_01)횡단보도 및 과속방지턱_초포장공 2" xfId="31252"/>
    <cellStyle name="_방동_서상2리_01)횡단보도 및 과속방지턱_포장공" xfId="10127"/>
    <cellStyle name="_방동_서상2리_01)횡단보도 및 과속방지턱_포장공 2" xfId="31253"/>
    <cellStyle name="_방동_서상2리_01)횡단보도 및 과속방지턱_포장공(3-1)" xfId="10128"/>
    <cellStyle name="_방동_서상2리_01)횡단보도 및 과속방지턱_포장공(3-1) 2" xfId="31254"/>
    <cellStyle name="_방동_서상2리_01)횡단보도 및 과속방지턱_험프식횡단보도 및 험프" xfId="10129"/>
    <cellStyle name="_방동_서상2리_01)횡단보도 및 과속방지턱_험프식횡단보도 및 험프 2" xfId="31255"/>
    <cellStyle name="_방동_서상2리_05.포장공" xfId="10130"/>
    <cellStyle name="_방동_서상2리_05.포장공 2" xfId="31256"/>
    <cellStyle name="_방동_서상2리_06.부대공" xfId="10131"/>
    <cellStyle name="_방동_서상2리_06.부대공 2" xfId="31257"/>
    <cellStyle name="_방동_서상2리_2-2.깨기수량산출서1" xfId="10132"/>
    <cellStyle name="_방동_서상2리_2-2.깨기수량산출서1 2" xfId="31258"/>
    <cellStyle name="_방동_서상2리_4.시설물수량산출" xfId="318"/>
    <cellStyle name="_방동_서상2리_re수량산출1111" xfId="319"/>
    <cellStyle name="_방동_서상2리_re수량산출1111_2차 수량산출 1 " xfId="320"/>
    <cellStyle name="_방동_서상2리_re수량산출1111_2차 시설물수량산출" xfId="321"/>
    <cellStyle name="_방동_서상2리_re수량산출1111_re수량산출11111" xfId="322"/>
    <cellStyle name="_방동_서상2리_re수량산출1111_re수량산출111111" xfId="323"/>
    <cellStyle name="_방동_서상2리_re수량산출1111_무게산출" xfId="324"/>
    <cellStyle name="_방동_서상2리_re수량산출1111_수량산출" xfId="325"/>
    <cellStyle name="_방동_서상2리_re수량산출1111_수량산출(최종)" xfId="326"/>
    <cellStyle name="_방동_서상2리_경계석" xfId="10133"/>
    <cellStyle name="_방동_서상2리_경계석 2" xfId="31259"/>
    <cellStyle name="_방동_서상2리_경계석및 보도9" xfId="10134"/>
    <cellStyle name="_방동_서상2리_경계석및 보도9 2" xfId="31260"/>
    <cellStyle name="_방동_서상2리_공단로 수량산출서" xfId="10135"/>
    <cellStyle name="_방동_서상2리_공단로 수량산출서 2" xfId="31261"/>
    <cellStyle name="_방동_서상2리_공단로 수량산출서-2공구" xfId="10136"/>
    <cellStyle name="_방동_서상2리_공단로 수량산출서-2공구 2" xfId="31262"/>
    <cellStyle name="_방동_서상2리_구조물철거공" xfId="10137"/>
    <cellStyle name="_방동_서상2리_구조물철거공 2" xfId="31263"/>
    <cellStyle name="_방동_서상2리_기존구조물깨기" xfId="10138"/>
    <cellStyle name="_방동_서상2리_기존구조물깨기 2" xfId="31264"/>
    <cellStyle name="_방동_서상2리_깨기수량" xfId="10139"/>
    <cellStyle name="_방동_서상2리_깨기수량 2" xfId="31265"/>
    <cellStyle name="_방동_서상2리_깨기수량산출서" xfId="10140"/>
    <cellStyle name="_방동_서상2리_깨기수량산출서 2" xfId="31266"/>
    <cellStyle name="_방동_서상2리_내역서-최종0223" xfId="327"/>
    <cellStyle name="_방동_서상2리_내역서-최종0223_4.시설물수량산출" xfId="328"/>
    <cellStyle name="_방동_서상2리_내역서-최종0223_re수량산출1111" xfId="329"/>
    <cellStyle name="_방동_서상2리_내역서-최종0223_re수량산출1111_2차 수량산출 1 " xfId="330"/>
    <cellStyle name="_방동_서상2리_내역서-최종0223_re수량산출1111_2차 시설물수량산출" xfId="331"/>
    <cellStyle name="_방동_서상2리_내역서-최종0223_re수량산출1111_re수량산출11111" xfId="332"/>
    <cellStyle name="_방동_서상2리_내역서-최종0223_re수량산출1111_re수량산출111111" xfId="333"/>
    <cellStyle name="_방동_서상2리_내역서-최종0223_re수량산출1111_무게산출" xfId="334"/>
    <cellStyle name="_방동_서상2리_내역서-최종0223_re수량산출1111_수량산출" xfId="335"/>
    <cellStyle name="_방동_서상2리_내역서-최종0223_re수량산출1111_수량산출(최종)" xfId="336"/>
    <cellStyle name="_방동_서상2리_덧씌우기" xfId="10141"/>
    <cellStyle name="_방동_서상2리_덧씌우기 2" xfId="31267"/>
    <cellStyle name="_방동_서상2리_라멘교 토공" xfId="10142"/>
    <cellStyle name="_방동_서상2리_라멘교 토공 2" xfId="31268"/>
    <cellStyle name="_방동_서상2리_라멘교 토공_00. 배수공자재총괄" xfId="10143"/>
    <cellStyle name="_방동_서상2리_라멘교 토공_00. 배수공자재총괄 2" xfId="31269"/>
    <cellStyle name="_방동_서상2리_수량산출서(040719)" xfId="337"/>
    <cellStyle name="_방동_서상2리_양감초교 수량산출서" xfId="10144"/>
    <cellStyle name="_방동_서상2리_양감초교 수량산출서 2" xfId="31270"/>
    <cellStyle name="_방동_서상2리_운암지구 수량산출서" xfId="10145"/>
    <cellStyle name="_방동_서상2리_운암지구 수량산출서 2" xfId="31271"/>
    <cellStyle name="_방동_서상2리_운암지구 수량산출서(1구간)" xfId="10146"/>
    <cellStyle name="_방동_서상2리_운암지구 수량산출서(1구간) 2" xfId="31272"/>
    <cellStyle name="_방동_서상2리_유포장공" xfId="10147"/>
    <cellStyle name="_방동_서상2리_유포장공 2" xfId="31273"/>
    <cellStyle name="_방동_서상2리_율동자연공원내 화장실 보수 및 도색공사" xfId="338"/>
    <cellStyle name="_방동_서상2리_율동자연공원내 화장실 보수 및 도색공사_4.시설물수량산출" xfId="339"/>
    <cellStyle name="_방동_서상2리_율동자연공원내 화장실 보수 및 도색공사_re수량산출1111" xfId="340"/>
    <cellStyle name="_방동_서상2리_율동자연공원내 화장실 보수 및 도색공사_re수량산출1111_2차 수량산출 1 " xfId="341"/>
    <cellStyle name="_방동_서상2리_율동자연공원내 화장실 보수 및 도색공사_re수량산출1111_2차 시설물수량산출" xfId="342"/>
    <cellStyle name="_방동_서상2리_율동자연공원내 화장실 보수 및 도색공사_re수량산출1111_re수량산출11111" xfId="343"/>
    <cellStyle name="_방동_서상2리_율동자연공원내 화장실 보수 및 도색공사_re수량산출1111_re수량산출111111" xfId="344"/>
    <cellStyle name="_방동_서상2리_율동자연공원내 화장실 보수 및 도색공사_re수량산출1111_무게산출" xfId="345"/>
    <cellStyle name="_방동_서상2리_율동자연공원내 화장실 보수 및 도색공사_re수량산출1111_수량산출" xfId="346"/>
    <cellStyle name="_방동_서상2리_율동자연공원내 화장실 보수 및 도색공사_re수량산출1111_수량산출(최종)" xfId="347"/>
    <cellStyle name="_방동_서상2리_율동자연공원내 화장실 보수 및 도색공사_내역서-최종0223" xfId="348"/>
    <cellStyle name="_방동_서상2리_율동자연공원내 화장실 보수 및 도색공사_내역서-최종0223_4.시설물수량산출" xfId="349"/>
    <cellStyle name="_방동_서상2리_율동자연공원내 화장실 보수 및 도색공사_내역서-최종0223_re수량산출1111" xfId="350"/>
    <cellStyle name="_방동_서상2리_율동자연공원내 화장실 보수 및 도색공사_내역서-최종0223_re수량산출1111_2차 수량산출 1 " xfId="351"/>
    <cellStyle name="_방동_서상2리_율동자연공원내 화장실 보수 및 도색공사_내역서-최종0223_re수량산출1111_2차 시설물수량산출" xfId="352"/>
    <cellStyle name="_방동_서상2리_율동자연공원내 화장실 보수 및 도색공사_내역서-최종0223_re수량산출1111_re수량산출11111" xfId="353"/>
    <cellStyle name="_방동_서상2리_율동자연공원내 화장실 보수 및 도색공사_내역서-최종0223_re수량산출1111_re수량산출111111" xfId="354"/>
    <cellStyle name="_방동_서상2리_율동자연공원내 화장실 보수 및 도색공사_내역서-최종0223_re수량산출1111_무게산출" xfId="355"/>
    <cellStyle name="_방동_서상2리_율동자연공원내 화장실 보수 및 도색공사_내역서-최종0223_re수량산출1111_수량산출" xfId="356"/>
    <cellStyle name="_방동_서상2리_율동자연공원내 화장실 보수 및 도색공사_내역서-최종0223_re수량산출1111_수량산출(최종)" xfId="357"/>
    <cellStyle name="_방동_서상2리_율동자연공원내 휴게편의점 도색작업-할증-천정면적추가" xfId="358"/>
    <cellStyle name="_방동_서상2리_율동자연공원내 휴게편의점 도색작업-할증-천정면적추가_4.시설물수량산출" xfId="359"/>
    <cellStyle name="_방동_서상2리_율동자연공원내 휴게편의점 도색작업-할증-천정면적추가_re수량산출1111" xfId="360"/>
    <cellStyle name="_방동_서상2리_율동자연공원내 휴게편의점 도색작업-할증-천정면적추가_re수량산출1111_2차 수량산출 1 " xfId="361"/>
    <cellStyle name="_방동_서상2리_율동자연공원내 휴게편의점 도색작업-할증-천정면적추가_re수량산출1111_2차 시설물수량산출" xfId="362"/>
    <cellStyle name="_방동_서상2리_율동자연공원내 휴게편의점 도색작업-할증-천정면적추가_re수량산출1111_re수량산출11111" xfId="363"/>
    <cellStyle name="_방동_서상2리_율동자연공원내 휴게편의점 도색작업-할증-천정면적추가_re수량산출1111_re수량산출111111" xfId="364"/>
    <cellStyle name="_방동_서상2리_율동자연공원내 휴게편의점 도색작업-할증-천정면적추가_re수량산출1111_무게산출" xfId="365"/>
    <cellStyle name="_방동_서상2리_율동자연공원내 휴게편의점 도색작업-할증-천정면적추가_re수량산출1111_수량산출" xfId="366"/>
    <cellStyle name="_방동_서상2리_율동자연공원내 휴게편의점 도색작업-할증-천정면적추가_re수량산출1111_수량산출(최종)" xfId="367"/>
    <cellStyle name="_방동_서상2리_율동자연공원내 휴게편의점 도색작업-할증-천정면적추가_내역서-최종0223" xfId="368"/>
    <cellStyle name="_방동_서상2리_율동자연공원내 휴게편의점 도색작업-할증-천정면적추가_내역서-최종0223_4.시설물수량산출" xfId="369"/>
    <cellStyle name="_방동_서상2리_율동자연공원내 휴게편의점 도색작업-할증-천정면적추가_내역서-최종0223_re수량산출1111" xfId="370"/>
    <cellStyle name="_방동_서상2리_율동자연공원내 휴게편의점 도색작업-할증-천정면적추가_내역서-최종0223_re수량산출1111_2차 수량산출 1 " xfId="371"/>
    <cellStyle name="_방동_서상2리_율동자연공원내 휴게편의점 도색작업-할증-천정면적추가_내역서-최종0223_re수량산출1111_2차 시설물수량산출" xfId="372"/>
    <cellStyle name="_방동_서상2리_율동자연공원내 휴게편의점 도색작업-할증-천정면적추가_내역서-최종0223_re수량산출1111_re수량산출11111" xfId="373"/>
    <cellStyle name="_방동_서상2리_율동자연공원내 휴게편의점 도색작업-할증-천정면적추가_내역서-최종0223_re수량산출1111_re수량산출111111" xfId="374"/>
    <cellStyle name="_방동_서상2리_율동자연공원내 휴게편의점 도색작업-할증-천정면적추가_내역서-최종0223_re수량산출1111_무게산출" xfId="375"/>
    <cellStyle name="_방동_서상2리_율동자연공원내 휴게편의점 도색작업-할증-천정면적추가_내역서-최종0223_re수량산출1111_수량산출" xfId="376"/>
    <cellStyle name="_방동_서상2리_율동자연공원내 휴게편의점 도색작업-할증-천정면적추가_내역서-최종0223_re수량산출1111_수량산출(최종)" xfId="377"/>
    <cellStyle name="_방동_서상2리_초포장공" xfId="10148"/>
    <cellStyle name="_방동_서상2리_초포장공 2" xfId="31274"/>
    <cellStyle name="_방동_서상2리_포장" xfId="10149"/>
    <cellStyle name="_방동_서상2리_포장 2" xfId="31275"/>
    <cellStyle name="_방동_서상2리_포장_00. 배수공자재총괄" xfId="10150"/>
    <cellStyle name="_방동_서상2리_포장_00. 배수공자재총괄 2" xfId="31276"/>
    <cellStyle name="_방동_서상2리_포장_라멘교 토공" xfId="10151"/>
    <cellStyle name="_방동_서상2리_포장_라멘교 토공 2" xfId="31277"/>
    <cellStyle name="_방동_서상2리_포장_라멘교 토공_00. 배수공자재총괄" xfId="10152"/>
    <cellStyle name="_방동_서상2리_포장_라멘교 토공_00. 배수공자재총괄 2" xfId="31278"/>
    <cellStyle name="_방동_서상2리_포장공" xfId="10153"/>
    <cellStyle name="_방동_서상2리_포장공 2" xfId="31279"/>
    <cellStyle name="_방동_서상2리_포장공(3-1)" xfId="10154"/>
    <cellStyle name="_방동_서상2리_포장공(3-1) 2" xfId="31280"/>
    <cellStyle name="_방동_서상2리_험프식횡단보도 및 험프" xfId="10155"/>
    <cellStyle name="_방동_서상2리_험프식횡단보도 및 험프 2" xfId="31281"/>
    <cellStyle name="_방동_수량산출서(040719)" xfId="378"/>
    <cellStyle name="_방동_양감초교 수량산출서" xfId="10156"/>
    <cellStyle name="_방동_양감초교 수량산출서 2" xfId="31282"/>
    <cellStyle name="_방동_오항" xfId="10157"/>
    <cellStyle name="_방동_오항 2" xfId="31283"/>
    <cellStyle name="_방동_오항_00. 배수공자재총괄" xfId="10158"/>
    <cellStyle name="_방동_오항_00. 배수공자재총괄 2" xfId="31284"/>
    <cellStyle name="_방동_오항_00_총괄수량집계표" xfId="10159"/>
    <cellStyle name="_방동_오항_00_총괄수량집계표 2" xfId="31285"/>
    <cellStyle name="_방동_오항_01)횡단보도 및 과속방지턱" xfId="10160"/>
    <cellStyle name="_방동_오항_01)횡단보도 및 과속방지턱 2" xfId="31286"/>
    <cellStyle name="_방동_오항_01)횡단보도 및 과속방지턱_00_총괄수량집계표" xfId="10161"/>
    <cellStyle name="_방동_오항_01)횡단보도 및 과속방지턱_00_총괄수량집계표 2" xfId="31287"/>
    <cellStyle name="_방동_오항_01)횡단보도 및 과속방지턱_05.포장공" xfId="10162"/>
    <cellStyle name="_방동_오항_01)횡단보도 및 과속방지턱_05.포장공 2" xfId="31288"/>
    <cellStyle name="_방동_오항_01)횡단보도 및 과속방지턱_06.부대공" xfId="10163"/>
    <cellStyle name="_방동_오항_01)횡단보도 및 과속방지턱_06.부대공 2" xfId="31289"/>
    <cellStyle name="_방동_오항_01)횡단보도 및 과속방지턱_2-2.깨기수량산출서1" xfId="10164"/>
    <cellStyle name="_방동_오항_01)횡단보도 및 과속방지턱_2-2.깨기수량산출서1 2" xfId="31290"/>
    <cellStyle name="_방동_오항_01)횡단보도 및 과속방지턱_경계석" xfId="10165"/>
    <cellStyle name="_방동_오항_01)횡단보도 및 과속방지턱_경계석 2" xfId="31291"/>
    <cellStyle name="_방동_오항_01)횡단보도 및 과속방지턱_경계석및 보도9" xfId="10166"/>
    <cellStyle name="_방동_오항_01)횡단보도 및 과속방지턱_경계석및 보도9 2" xfId="31292"/>
    <cellStyle name="_방동_오항_01)횡단보도 및 과속방지턱_공단로 수량산출서" xfId="10167"/>
    <cellStyle name="_방동_오항_01)횡단보도 및 과속방지턱_공단로 수량산출서 2" xfId="31293"/>
    <cellStyle name="_방동_오항_01)횡단보도 및 과속방지턱_공단로 수량산출서-2공구" xfId="10168"/>
    <cellStyle name="_방동_오항_01)횡단보도 및 과속방지턱_공단로 수량산출서-2공구 2" xfId="31294"/>
    <cellStyle name="_방동_오항_01)횡단보도 및 과속방지턱_구조물철거공" xfId="10169"/>
    <cellStyle name="_방동_오항_01)횡단보도 및 과속방지턱_구조물철거공 2" xfId="31295"/>
    <cellStyle name="_방동_오항_01)횡단보도 및 과속방지턱_기존구조물깨기" xfId="10170"/>
    <cellStyle name="_방동_오항_01)횡단보도 및 과속방지턱_기존구조물깨기 2" xfId="31296"/>
    <cellStyle name="_방동_오항_01)횡단보도 및 과속방지턱_깨기수량" xfId="10171"/>
    <cellStyle name="_방동_오항_01)횡단보도 및 과속방지턱_깨기수량 2" xfId="31297"/>
    <cellStyle name="_방동_오항_01)횡단보도 및 과속방지턱_깨기수량산출서" xfId="10172"/>
    <cellStyle name="_방동_오항_01)횡단보도 및 과속방지턱_깨기수량산출서 2" xfId="31298"/>
    <cellStyle name="_방동_오항_01)횡단보도 및 과속방지턱_덧씌우기" xfId="10173"/>
    <cellStyle name="_방동_오항_01)횡단보도 및 과속방지턱_덧씌우기 2" xfId="31299"/>
    <cellStyle name="_방동_오항_01)횡단보도 및 과속방지턱_양감초교 수량산출서" xfId="10174"/>
    <cellStyle name="_방동_오항_01)횡단보도 및 과속방지턱_양감초교 수량산출서 2" xfId="31300"/>
    <cellStyle name="_방동_오항_01)횡단보도 및 과속방지턱_운암지구 수량산출서" xfId="10175"/>
    <cellStyle name="_방동_오항_01)횡단보도 및 과속방지턱_운암지구 수량산출서 2" xfId="31301"/>
    <cellStyle name="_방동_오항_01)횡단보도 및 과속방지턱_운암지구 수량산출서(1구간)" xfId="10176"/>
    <cellStyle name="_방동_오항_01)횡단보도 및 과속방지턱_운암지구 수량산출서(1구간) 2" xfId="31302"/>
    <cellStyle name="_방동_오항_01)횡단보도 및 과속방지턱_유포장공" xfId="10177"/>
    <cellStyle name="_방동_오항_01)횡단보도 및 과속방지턱_유포장공 2" xfId="31303"/>
    <cellStyle name="_방동_오항_01)횡단보도 및 과속방지턱_초포장공" xfId="10178"/>
    <cellStyle name="_방동_오항_01)횡단보도 및 과속방지턱_초포장공 2" xfId="31304"/>
    <cellStyle name="_방동_오항_01)횡단보도 및 과속방지턱_포장공" xfId="10179"/>
    <cellStyle name="_방동_오항_01)횡단보도 및 과속방지턱_포장공 2" xfId="31305"/>
    <cellStyle name="_방동_오항_01)횡단보도 및 과속방지턱_포장공(3-1)" xfId="10180"/>
    <cellStyle name="_방동_오항_01)횡단보도 및 과속방지턱_포장공(3-1) 2" xfId="31306"/>
    <cellStyle name="_방동_오항_01)횡단보도 및 과속방지턱_험프식횡단보도 및 험프" xfId="10181"/>
    <cellStyle name="_방동_오항_01)횡단보도 및 과속방지턱_험프식횡단보도 및 험프 2" xfId="31307"/>
    <cellStyle name="_방동_오항_05.포장공" xfId="10182"/>
    <cellStyle name="_방동_오항_05.포장공 2" xfId="31308"/>
    <cellStyle name="_방동_오항_06.부대공" xfId="10183"/>
    <cellStyle name="_방동_오항_06.부대공 2" xfId="31309"/>
    <cellStyle name="_방동_오항_2-2.깨기수량산출서1" xfId="10184"/>
    <cellStyle name="_방동_오항_2-2.깨기수량산출서1 2" xfId="31310"/>
    <cellStyle name="_방동_오항_경계석" xfId="10185"/>
    <cellStyle name="_방동_오항_경계석 2" xfId="31311"/>
    <cellStyle name="_방동_오항_경계석및 보도9" xfId="10186"/>
    <cellStyle name="_방동_오항_경계석및 보도9 2" xfId="31312"/>
    <cellStyle name="_방동_오항_공단로 수량산출서" xfId="10187"/>
    <cellStyle name="_방동_오항_공단로 수량산출서 2" xfId="31313"/>
    <cellStyle name="_방동_오항_공단로 수량산출서-2공구" xfId="10188"/>
    <cellStyle name="_방동_오항_공단로 수량산출서-2공구 2" xfId="31314"/>
    <cellStyle name="_방동_오항_구조물철거공" xfId="10189"/>
    <cellStyle name="_방동_오항_구조물철거공 2" xfId="31315"/>
    <cellStyle name="_방동_오항_기존구조물깨기" xfId="10190"/>
    <cellStyle name="_방동_오항_기존구조물깨기 2" xfId="31316"/>
    <cellStyle name="_방동_오항_깨기수량" xfId="10191"/>
    <cellStyle name="_방동_오항_깨기수량 2" xfId="31317"/>
    <cellStyle name="_방동_오항_깨기수량산출서" xfId="10192"/>
    <cellStyle name="_방동_오항_깨기수량산출서 2" xfId="31318"/>
    <cellStyle name="_방동_오항_덧씌우기" xfId="10193"/>
    <cellStyle name="_방동_오항_덧씌우기 2" xfId="31319"/>
    <cellStyle name="_방동_오항_라멘교 토공" xfId="10194"/>
    <cellStyle name="_방동_오항_라멘교 토공 2" xfId="31320"/>
    <cellStyle name="_방동_오항_라멘교 토공_00. 배수공자재총괄" xfId="10195"/>
    <cellStyle name="_방동_오항_라멘교 토공_00. 배수공자재총괄 2" xfId="31321"/>
    <cellStyle name="_방동_오항_양감초교 수량산출서" xfId="10196"/>
    <cellStyle name="_방동_오항_양감초교 수량산출서 2" xfId="31322"/>
    <cellStyle name="_방동_오항_운암지구 수량산출서" xfId="10197"/>
    <cellStyle name="_방동_오항_운암지구 수량산출서 2" xfId="31323"/>
    <cellStyle name="_방동_오항_운암지구 수량산출서(1구간)" xfId="10198"/>
    <cellStyle name="_방동_오항_운암지구 수량산출서(1구간) 2" xfId="31324"/>
    <cellStyle name="_방동_오항_유포장공" xfId="10199"/>
    <cellStyle name="_방동_오항_유포장공 2" xfId="31325"/>
    <cellStyle name="_방동_오항_초포장공" xfId="10200"/>
    <cellStyle name="_방동_오항_초포장공 2" xfId="31326"/>
    <cellStyle name="_방동_오항_포장" xfId="10201"/>
    <cellStyle name="_방동_오항_포장 2" xfId="31327"/>
    <cellStyle name="_방동_오항_포장_00. 배수공자재총괄" xfId="10202"/>
    <cellStyle name="_방동_오항_포장_00. 배수공자재총괄 2" xfId="31328"/>
    <cellStyle name="_방동_오항_포장_라멘교 토공" xfId="10203"/>
    <cellStyle name="_방동_오항_포장_라멘교 토공 2" xfId="31329"/>
    <cellStyle name="_방동_오항_포장_라멘교 토공_00. 배수공자재총괄" xfId="10204"/>
    <cellStyle name="_방동_오항_포장_라멘교 토공_00. 배수공자재총괄 2" xfId="31330"/>
    <cellStyle name="_방동_오항_포장공" xfId="10205"/>
    <cellStyle name="_방동_오항_포장공 2" xfId="31331"/>
    <cellStyle name="_방동_오항_포장공(3-1)" xfId="10206"/>
    <cellStyle name="_방동_오항_포장공(3-1) 2" xfId="31332"/>
    <cellStyle name="_방동_오항_험프식횡단보도 및 험프" xfId="10207"/>
    <cellStyle name="_방동_오항_험프식횡단보도 및 험프 2" xfId="31333"/>
    <cellStyle name="_방동_운암지구 수량산출서" xfId="10208"/>
    <cellStyle name="_방동_운암지구 수량산출서 2" xfId="31334"/>
    <cellStyle name="_방동_운암지구 수량산출서(1구간)" xfId="10209"/>
    <cellStyle name="_방동_운암지구 수량산출서(1구간) 2" xfId="31335"/>
    <cellStyle name="_방동_원평" xfId="379"/>
    <cellStyle name="_방동_원평 2" xfId="31336"/>
    <cellStyle name="_방동_원평_00. 배수공자재총괄" xfId="10210"/>
    <cellStyle name="_방동_원평_00. 배수공자재총괄 2" xfId="31337"/>
    <cellStyle name="_방동_원평_00_총괄수량집계표" xfId="10211"/>
    <cellStyle name="_방동_원평_00_총괄수량집계표 2" xfId="31338"/>
    <cellStyle name="_방동_원평_01)횡단보도 및 과속방지턱" xfId="10212"/>
    <cellStyle name="_방동_원평_01)횡단보도 및 과속방지턱 2" xfId="31339"/>
    <cellStyle name="_방동_원평_01)횡단보도 및 과속방지턱_00_총괄수량집계표" xfId="10213"/>
    <cellStyle name="_방동_원평_01)횡단보도 및 과속방지턱_00_총괄수량집계표 2" xfId="31340"/>
    <cellStyle name="_방동_원평_01)횡단보도 및 과속방지턱_05.포장공" xfId="10214"/>
    <cellStyle name="_방동_원평_01)횡단보도 및 과속방지턱_05.포장공 2" xfId="31341"/>
    <cellStyle name="_방동_원평_01)횡단보도 및 과속방지턱_06.부대공" xfId="10215"/>
    <cellStyle name="_방동_원평_01)횡단보도 및 과속방지턱_06.부대공 2" xfId="31342"/>
    <cellStyle name="_방동_원평_01)횡단보도 및 과속방지턱_2-2.깨기수량산출서1" xfId="10216"/>
    <cellStyle name="_방동_원평_01)횡단보도 및 과속방지턱_2-2.깨기수량산출서1 2" xfId="31343"/>
    <cellStyle name="_방동_원평_01)횡단보도 및 과속방지턱_경계석" xfId="10217"/>
    <cellStyle name="_방동_원평_01)횡단보도 및 과속방지턱_경계석 2" xfId="31344"/>
    <cellStyle name="_방동_원평_01)횡단보도 및 과속방지턱_경계석및 보도9" xfId="10218"/>
    <cellStyle name="_방동_원평_01)횡단보도 및 과속방지턱_경계석및 보도9 2" xfId="31345"/>
    <cellStyle name="_방동_원평_01)횡단보도 및 과속방지턱_공단로 수량산출서" xfId="10219"/>
    <cellStyle name="_방동_원평_01)횡단보도 및 과속방지턱_공단로 수량산출서 2" xfId="31346"/>
    <cellStyle name="_방동_원평_01)횡단보도 및 과속방지턱_공단로 수량산출서-2공구" xfId="10220"/>
    <cellStyle name="_방동_원평_01)횡단보도 및 과속방지턱_공단로 수량산출서-2공구 2" xfId="31347"/>
    <cellStyle name="_방동_원평_01)횡단보도 및 과속방지턱_구조물철거공" xfId="10221"/>
    <cellStyle name="_방동_원평_01)횡단보도 및 과속방지턱_구조물철거공 2" xfId="31348"/>
    <cellStyle name="_방동_원평_01)횡단보도 및 과속방지턱_기존구조물깨기" xfId="10222"/>
    <cellStyle name="_방동_원평_01)횡단보도 및 과속방지턱_기존구조물깨기 2" xfId="31349"/>
    <cellStyle name="_방동_원평_01)횡단보도 및 과속방지턱_깨기수량" xfId="10223"/>
    <cellStyle name="_방동_원평_01)횡단보도 및 과속방지턱_깨기수량 2" xfId="31350"/>
    <cellStyle name="_방동_원평_01)횡단보도 및 과속방지턱_깨기수량산출서" xfId="10224"/>
    <cellStyle name="_방동_원평_01)횡단보도 및 과속방지턱_깨기수량산출서 2" xfId="31351"/>
    <cellStyle name="_방동_원평_01)횡단보도 및 과속방지턱_덧씌우기" xfId="10225"/>
    <cellStyle name="_방동_원평_01)횡단보도 및 과속방지턱_덧씌우기 2" xfId="31352"/>
    <cellStyle name="_방동_원평_01)횡단보도 및 과속방지턱_양감초교 수량산출서" xfId="10226"/>
    <cellStyle name="_방동_원평_01)횡단보도 및 과속방지턱_양감초교 수량산출서 2" xfId="31353"/>
    <cellStyle name="_방동_원평_01)횡단보도 및 과속방지턱_운암지구 수량산출서" xfId="10227"/>
    <cellStyle name="_방동_원평_01)횡단보도 및 과속방지턱_운암지구 수량산출서 2" xfId="31354"/>
    <cellStyle name="_방동_원평_01)횡단보도 및 과속방지턱_운암지구 수량산출서(1구간)" xfId="10228"/>
    <cellStyle name="_방동_원평_01)횡단보도 및 과속방지턱_운암지구 수량산출서(1구간) 2" xfId="31355"/>
    <cellStyle name="_방동_원평_01)횡단보도 및 과속방지턱_유포장공" xfId="10229"/>
    <cellStyle name="_방동_원평_01)횡단보도 및 과속방지턱_유포장공 2" xfId="31356"/>
    <cellStyle name="_방동_원평_01)횡단보도 및 과속방지턱_초포장공" xfId="10230"/>
    <cellStyle name="_방동_원평_01)횡단보도 및 과속방지턱_초포장공 2" xfId="31357"/>
    <cellStyle name="_방동_원평_01)횡단보도 및 과속방지턱_포장공" xfId="10231"/>
    <cellStyle name="_방동_원평_01)횡단보도 및 과속방지턱_포장공 2" xfId="31358"/>
    <cellStyle name="_방동_원평_01)횡단보도 및 과속방지턱_포장공(3-1)" xfId="10232"/>
    <cellStyle name="_방동_원평_01)횡단보도 및 과속방지턱_포장공(3-1) 2" xfId="31359"/>
    <cellStyle name="_방동_원평_01)횡단보도 및 과속방지턱_험프식횡단보도 및 험프" xfId="10233"/>
    <cellStyle name="_방동_원평_01)횡단보도 및 과속방지턱_험프식횡단보도 및 험프 2" xfId="31360"/>
    <cellStyle name="_방동_원평_05.포장공" xfId="10234"/>
    <cellStyle name="_방동_원평_05.포장공 2" xfId="31361"/>
    <cellStyle name="_방동_원평_06.부대공" xfId="10235"/>
    <cellStyle name="_방동_원평_06.부대공 2" xfId="31362"/>
    <cellStyle name="_방동_원평_2-2.깨기수량산출서1" xfId="10236"/>
    <cellStyle name="_방동_원평_2-2.깨기수량산출서1 2" xfId="31363"/>
    <cellStyle name="_방동_원평_4.시설물수량산출" xfId="380"/>
    <cellStyle name="_방동_원평_re수량산출1111" xfId="381"/>
    <cellStyle name="_방동_원평_re수량산출1111_2차 수량산출 1 " xfId="382"/>
    <cellStyle name="_방동_원평_re수량산출1111_2차 시설물수량산출" xfId="383"/>
    <cellStyle name="_방동_원평_re수량산출1111_re수량산출11111" xfId="384"/>
    <cellStyle name="_방동_원평_re수량산출1111_re수량산출111111" xfId="385"/>
    <cellStyle name="_방동_원평_re수량산출1111_무게산출" xfId="386"/>
    <cellStyle name="_방동_원평_re수량산출1111_수량산출" xfId="387"/>
    <cellStyle name="_방동_원평_re수량산출1111_수량산출(최종)" xfId="388"/>
    <cellStyle name="_방동_원평_경계석" xfId="10237"/>
    <cellStyle name="_방동_원평_경계석 2" xfId="31364"/>
    <cellStyle name="_방동_원평_경계석및 보도9" xfId="10238"/>
    <cellStyle name="_방동_원평_경계석및 보도9 2" xfId="31365"/>
    <cellStyle name="_방동_원평_공단로 수량산출서" xfId="10239"/>
    <cellStyle name="_방동_원평_공단로 수량산출서 2" xfId="31366"/>
    <cellStyle name="_방동_원평_공단로 수량산출서-2공구" xfId="10240"/>
    <cellStyle name="_방동_원평_공단로 수량산출서-2공구 2" xfId="31367"/>
    <cellStyle name="_방동_원평_구조물철거공" xfId="10241"/>
    <cellStyle name="_방동_원평_구조물철거공 2" xfId="31368"/>
    <cellStyle name="_방동_원평_기존구조물깨기" xfId="10242"/>
    <cellStyle name="_방동_원평_기존구조물깨기 2" xfId="31369"/>
    <cellStyle name="_방동_원평_깨기수량" xfId="10243"/>
    <cellStyle name="_방동_원평_깨기수량 2" xfId="31370"/>
    <cellStyle name="_방동_원평_깨기수량산출서" xfId="10244"/>
    <cellStyle name="_방동_원평_깨기수량산출서 2" xfId="31371"/>
    <cellStyle name="_방동_원평_내역서-최종0223" xfId="389"/>
    <cellStyle name="_방동_원평_내역서-최종0223_4.시설물수량산출" xfId="390"/>
    <cellStyle name="_방동_원평_내역서-최종0223_re수량산출1111" xfId="391"/>
    <cellStyle name="_방동_원평_내역서-최종0223_re수량산출1111_2차 수량산출 1 " xfId="392"/>
    <cellStyle name="_방동_원평_내역서-최종0223_re수량산출1111_2차 시설물수량산출" xfId="393"/>
    <cellStyle name="_방동_원평_내역서-최종0223_re수량산출1111_re수량산출11111" xfId="394"/>
    <cellStyle name="_방동_원평_내역서-최종0223_re수량산출1111_re수량산출111111" xfId="395"/>
    <cellStyle name="_방동_원평_내역서-최종0223_re수량산출1111_무게산출" xfId="396"/>
    <cellStyle name="_방동_원평_내역서-최종0223_re수량산출1111_수량산출" xfId="397"/>
    <cellStyle name="_방동_원평_내역서-최종0223_re수량산출1111_수량산출(최종)" xfId="398"/>
    <cellStyle name="_방동_원평_덧씌우기" xfId="10245"/>
    <cellStyle name="_방동_원평_덧씌우기 2" xfId="31372"/>
    <cellStyle name="_방동_원평_라멘교 토공" xfId="10246"/>
    <cellStyle name="_방동_원평_라멘교 토공 2" xfId="31373"/>
    <cellStyle name="_방동_원평_라멘교 토공_00. 배수공자재총괄" xfId="10247"/>
    <cellStyle name="_방동_원평_라멘교 토공_00. 배수공자재총괄 2" xfId="31374"/>
    <cellStyle name="_방동_원평_수량산출서(040719)" xfId="399"/>
    <cellStyle name="_방동_원평_양감초교 수량산출서" xfId="10248"/>
    <cellStyle name="_방동_원평_양감초교 수량산출서 2" xfId="31375"/>
    <cellStyle name="_방동_원평_운암지구 수량산출서" xfId="10249"/>
    <cellStyle name="_방동_원평_운암지구 수량산출서 2" xfId="31376"/>
    <cellStyle name="_방동_원평_운암지구 수량산출서(1구간)" xfId="10250"/>
    <cellStyle name="_방동_원평_운암지구 수량산출서(1구간) 2" xfId="31377"/>
    <cellStyle name="_방동_원평_유포장공" xfId="10251"/>
    <cellStyle name="_방동_원평_유포장공 2" xfId="31378"/>
    <cellStyle name="_방동_원평_율동자연공원내 화장실 보수 및 도색공사" xfId="400"/>
    <cellStyle name="_방동_원평_율동자연공원내 화장실 보수 및 도색공사_4.시설물수량산출" xfId="401"/>
    <cellStyle name="_방동_원평_율동자연공원내 화장실 보수 및 도색공사_re수량산출1111" xfId="402"/>
    <cellStyle name="_방동_원평_율동자연공원내 화장실 보수 및 도색공사_re수량산출1111_2차 수량산출 1 " xfId="403"/>
    <cellStyle name="_방동_원평_율동자연공원내 화장실 보수 및 도색공사_re수량산출1111_2차 시설물수량산출" xfId="404"/>
    <cellStyle name="_방동_원평_율동자연공원내 화장실 보수 및 도색공사_re수량산출1111_re수량산출11111" xfId="405"/>
    <cellStyle name="_방동_원평_율동자연공원내 화장실 보수 및 도색공사_re수량산출1111_re수량산출111111" xfId="406"/>
    <cellStyle name="_방동_원평_율동자연공원내 화장실 보수 및 도색공사_re수량산출1111_무게산출" xfId="407"/>
    <cellStyle name="_방동_원평_율동자연공원내 화장실 보수 및 도색공사_re수량산출1111_수량산출" xfId="408"/>
    <cellStyle name="_방동_원평_율동자연공원내 화장실 보수 및 도색공사_re수량산출1111_수량산출(최종)" xfId="409"/>
    <cellStyle name="_방동_원평_율동자연공원내 화장실 보수 및 도색공사_내역서-최종0223" xfId="410"/>
    <cellStyle name="_방동_원평_율동자연공원내 화장실 보수 및 도색공사_내역서-최종0223_4.시설물수량산출" xfId="411"/>
    <cellStyle name="_방동_원평_율동자연공원내 화장실 보수 및 도색공사_내역서-최종0223_re수량산출1111" xfId="412"/>
    <cellStyle name="_방동_원평_율동자연공원내 화장실 보수 및 도색공사_내역서-최종0223_re수량산출1111_2차 수량산출 1 " xfId="413"/>
    <cellStyle name="_방동_원평_율동자연공원내 화장실 보수 및 도색공사_내역서-최종0223_re수량산출1111_2차 시설물수량산출" xfId="414"/>
    <cellStyle name="_방동_원평_율동자연공원내 화장실 보수 및 도색공사_내역서-최종0223_re수량산출1111_re수량산출11111" xfId="415"/>
    <cellStyle name="_방동_원평_율동자연공원내 화장실 보수 및 도색공사_내역서-최종0223_re수량산출1111_re수량산출111111" xfId="416"/>
    <cellStyle name="_방동_원평_율동자연공원내 화장실 보수 및 도색공사_내역서-최종0223_re수량산출1111_무게산출" xfId="417"/>
    <cellStyle name="_방동_원평_율동자연공원내 화장실 보수 및 도색공사_내역서-최종0223_re수량산출1111_수량산출" xfId="418"/>
    <cellStyle name="_방동_원평_율동자연공원내 화장실 보수 및 도색공사_내역서-최종0223_re수량산출1111_수량산출(최종)" xfId="419"/>
    <cellStyle name="_방동_원평_율동자연공원내 휴게편의점 도색작업-할증-천정면적추가" xfId="420"/>
    <cellStyle name="_방동_원평_율동자연공원내 휴게편의점 도색작업-할증-천정면적추가_4.시설물수량산출" xfId="421"/>
    <cellStyle name="_방동_원평_율동자연공원내 휴게편의점 도색작업-할증-천정면적추가_re수량산출1111" xfId="422"/>
    <cellStyle name="_방동_원평_율동자연공원내 휴게편의점 도색작업-할증-천정면적추가_re수량산출1111_2차 수량산출 1 " xfId="423"/>
    <cellStyle name="_방동_원평_율동자연공원내 휴게편의점 도색작업-할증-천정면적추가_re수량산출1111_2차 시설물수량산출" xfId="424"/>
    <cellStyle name="_방동_원평_율동자연공원내 휴게편의점 도색작업-할증-천정면적추가_re수량산출1111_re수량산출11111" xfId="425"/>
    <cellStyle name="_방동_원평_율동자연공원내 휴게편의점 도색작업-할증-천정면적추가_re수량산출1111_re수량산출111111" xfId="426"/>
    <cellStyle name="_방동_원평_율동자연공원내 휴게편의점 도색작업-할증-천정면적추가_re수량산출1111_무게산출" xfId="427"/>
    <cellStyle name="_방동_원평_율동자연공원내 휴게편의점 도색작업-할증-천정면적추가_re수량산출1111_수량산출" xfId="428"/>
    <cellStyle name="_방동_원평_율동자연공원내 휴게편의점 도색작업-할증-천정면적추가_re수량산출1111_수량산출(최종)" xfId="429"/>
    <cellStyle name="_방동_원평_율동자연공원내 휴게편의점 도색작업-할증-천정면적추가_내역서-최종0223" xfId="430"/>
    <cellStyle name="_방동_원평_율동자연공원내 휴게편의점 도색작업-할증-천정면적추가_내역서-최종0223_4.시설물수량산출" xfId="431"/>
    <cellStyle name="_방동_원평_율동자연공원내 휴게편의점 도색작업-할증-천정면적추가_내역서-최종0223_re수량산출1111" xfId="432"/>
    <cellStyle name="_방동_원평_율동자연공원내 휴게편의점 도색작업-할증-천정면적추가_내역서-최종0223_re수량산출1111_2차 수량산출 1 " xfId="433"/>
    <cellStyle name="_방동_원평_율동자연공원내 휴게편의점 도색작업-할증-천정면적추가_내역서-최종0223_re수량산출1111_2차 시설물수량산출" xfId="434"/>
    <cellStyle name="_방동_원평_율동자연공원내 휴게편의점 도색작업-할증-천정면적추가_내역서-최종0223_re수량산출1111_re수량산출11111" xfId="435"/>
    <cellStyle name="_방동_원평_율동자연공원내 휴게편의점 도색작업-할증-천정면적추가_내역서-최종0223_re수량산출1111_re수량산출111111" xfId="436"/>
    <cellStyle name="_방동_원평_율동자연공원내 휴게편의점 도색작업-할증-천정면적추가_내역서-최종0223_re수량산출1111_무게산출" xfId="437"/>
    <cellStyle name="_방동_원평_율동자연공원내 휴게편의점 도색작업-할증-천정면적추가_내역서-최종0223_re수량산출1111_수량산출" xfId="438"/>
    <cellStyle name="_방동_원평_율동자연공원내 휴게편의점 도색작업-할증-천정면적추가_내역서-최종0223_re수량산출1111_수량산출(최종)" xfId="439"/>
    <cellStyle name="_방동_원평_초포장공" xfId="10252"/>
    <cellStyle name="_방동_원평_초포장공 2" xfId="31379"/>
    <cellStyle name="_방동_원평_포장" xfId="10253"/>
    <cellStyle name="_방동_원평_포장 2" xfId="31380"/>
    <cellStyle name="_방동_원평_포장_00. 배수공자재총괄" xfId="10254"/>
    <cellStyle name="_방동_원평_포장_00. 배수공자재총괄 2" xfId="31381"/>
    <cellStyle name="_방동_원평_포장_라멘교 토공" xfId="10255"/>
    <cellStyle name="_방동_원평_포장_라멘교 토공 2" xfId="31382"/>
    <cellStyle name="_방동_원평_포장_라멘교 토공_00. 배수공자재총괄" xfId="10256"/>
    <cellStyle name="_방동_원평_포장_라멘교 토공_00. 배수공자재총괄 2" xfId="31383"/>
    <cellStyle name="_방동_원평_포장공" xfId="10257"/>
    <cellStyle name="_방동_원평_포장공 2" xfId="31384"/>
    <cellStyle name="_방동_원평_포장공(3-1)" xfId="10258"/>
    <cellStyle name="_방동_원평_포장공(3-1) 2" xfId="31385"/>
    <cellStyle name="_방동_원평_험프식횡단보도 및 험프" xfId="10259"/>
    <cellStyle name="_방동_원평_험프식횡단보도 및 험프 2" xfId="31386"/>
    <cellStyle name="_방동_유포장공" xfId="10260"/>
    <cellStyle name="_방동_유포장공 2" xfId="31387"/>
    <cellStyle name="_방동_율동자연공원내 화장실 보수 및 도색공사" xfId="440"/>
    <cellStyle name="_방동_율동자연공원내 화장실 보수 및 도색공사_4.시설물수량산출" xfId="441"/>
    <cellStyle name="_방동_율동자연공원내 화장실 보수 및 도색공사_re수량산출1111" xfId="442"/>
    <cellStyle name="_방동_율동자연공원내 화장실 보수 및 도색공사_re수량산출1111_2차 수량산출 1 " xfId="443"/>
    <cellStyle name="_방동_율동자연공원내 화장실 보수 및 도색공사_re수량산출1111_2차 시설물수량산출" xfId="444"/>
    <cellStyle name="_방동_율동자연공원내 화장실 보수 및 도색공사_re수량산출1111_re수량산출11111" xfId="445"/>
    <cellStyle name="_방동_율동자연공원내 화장실 보수 및 도색공사_re수량산출1111_re수량산출111111" xfId="446"/>
    <cellStyle name="_방동_율동자연공원내 화장실 보수 및 도색공사_re수량산출1111_무게산출" xfId="447"/>
    <cellStyle name="_방동_율동자연공원내 화장실 보수 및 도색공사_re수량산출1111_수량산출" xfId="448"/>
    <cellStyle name="_방동_율동자연공원내 화장실 보수 및 도색공사_re수량산출1111_수량산출(최종)" xfId="449"/>
    <cellStyle name="_방동_율동자연공원내 화장실 보수 및 도색공사_내역서-최종0223" xfId="450"/>
    <cellStyle name="_방동_율동자연공원내 화장실 보수 및 도색공사_내역서-최종0223_4.시설물수량산출" xfId="451"/>
    <cellStyle name="_방동_율동자연공원내 화장실 보수 및 도색공사_내역서-최종0223_re수량산출1111" xfId="452"/>
    <cellStyle name="_방동_율동자연공원내 화장실 보수 및 도색공사_내역서-최종0223_re수량산출1111_2차 수량산출 1 " xfId="453"/>
    <cellStyle name="_방동_율동자연공원내 화장실 보수 및 도색공사_내역서-최종0223_re수량산출1111_2차 시설물수량산출" xfId="454"/>
    <cellStyle name="_방동_율동자연공원내 화장실 보수 및 도색공사_내역서-최종0223_re수량산출1111_re수량산출11111" xfId="455"/>
    <cellStyle name="_방동_율동자연공원내 화장실 보수 및 도색공사_내역서-최종0223_re수량산출1111_re수량산출111111" xfId="456"/>
    <cellStyle name="_방동_율동자연공원내 화장실 보수 및 도색공사_내역서-최종0223_re수량산출1111_무게산출" xfId="457"/>
    <cellStyle name="_방동_율동자연공원내 화장실 보수 및 도색공사_내역서-최종0223_re수량산출1111_수량산출" xfId="458"/>
    <cellStyle name="_방동_율동자연공원내 화장실 보수 및 도색공사_내역서-최종0223_re수량산출1111_수량산출(최종)" xfId="459"/>
    <cellStyle name="_방동_율동자연공원내 휴게편의점 도색작업-할증-천정면적추가" xfId="460"/>
    <cellStyle name="_방동_율동자연공원내 휴게편의점 도색작업-할증-천정면적추가_4.시설물수량산출" xfId="461"/>
    <cellStyle name="_방동_율동자연공원내 휴게편의점 도색작업-할증-천정면적추가_re수량산출1111" xfId="462"/>
    <cellStyle name="_방동_율동자연공원내 휴게편의점 도색작업-할증-천정면적추가_re수량산출1111_2차 수량산출 1 " xfId="463"/>
    <cellStyle name="_방동_율동자연공원내 휴게편의점 도색작업-할증-천정면적추가_re수량산출1111_2차 시설물수량산출" xfId="464"/>
    <cellStyle name="_방동_율동자연공원내 휴게편의점 도색작업-할증-천정면적추가_re수량산출1111_re수량산출11111" xfId="465"/>
    <cellStyle name="_방동_율동자연공원내 휴게편의점 도색작업-할증-천정면적추가_re수량산출1111_re수량산출111111" xfId="466"/>
    <cellStyle name="_방동_율동자연공원내 휴게편의점 도색작업-할증-천정면적추가_re수량산출1111_무게산출" xfId="467"/>
    <cellStyle name="_방동_율동자연공원내 휴게편의점 도색작업-할증-천정면적추가_re수량산출1111_수량산출" xfId="468"/>
    <cellStyle name="_방동_율동자연공원내 휴게편의점 도색작업-할증-천정면적추가_re수량산출1111_수량산출(최종)" xfId="469"/>
    <cellStyle name="_방동_율동자연공원내 휴게편의점 도색작업-할증-천정면적추가_내역서-최종0223" xfId="470"/>
    <cellStyle name="_방동_율동자연공원내 휴게편의점 도색작업-할증-천정면적추가_내역서-최종0223_4.시설물수량산출" xfId="471"/>
    <cellStyle name="_방동_율동자연공원내 휴게편의점 도색작업-할증-천정면적추가_내역서-최종0223_re수량산출1111" xfId="472"/>
    <cellStyle name="_방동_율동자연공원내 휴게편의점 도색작업-할증-천정면적추가_내역서-최종0223_re수량산출1111_2차 수량산출 1 " xfId="473"/>
    <cellStyle name="_방동_율동자연공원내 휴게편의점 도색작업-할증-천정면적추가_내역서-최종0223_re수량산출1111_2차 시설물수량산출" xfId="474"/>
    <cellStyle name="_방동_율동자연공원내 휴게편의점 도색작업-할증-천정면적추가_내역서-최종0223_re수량산출1111_re수량산출11111" xfId="475"/>
    <cellStyle name="_방동_율동자연공원내 휴게편의점 도색작업-할증-천정면적추가_내역서-최종0223_re수량산출1111_re수량산출111111" xfId="476"/>
    <cellStyle name="_방동_율동자연공원내 휴게편의점 도색작업-할증-천정면적추가_내역서-최종0223_re수량산출1111_무게산출" xfId="477"/>
    <cellStyle name="_방동_율동자연공원내 휴게편의점 도색작업-할증-천정면적추가_내역서-최종0223_re수량산출1111_수량산출" xfId="478"/>
    <cellStyle name="_방동_율동자연공원내 휴게편의점 도색작업-할증-천정면적추가_내역서-최종0223_re수량산출1111_수량산출(최종)" xfId="479"/>
    <cellStyle name="_방동_초포장공" xfId="10261"/>
    <cellStyle name="_방동_초포장공 2" xfId="31388"/>
    <cellStyle name="_방동_추곡" xfId="480"/>
    <cellStyle name="_방동_추곡 2" xfId="31389"/>
    <cellStyle name="_방동_추곡_00. 배수공자재총괄" xfId="10262"/>
    <cellStyle name="_방동_추곡_00. 배수공자재총괄 2" xfId="31390"/>
    <cellStyle name="_방동_추곡_00_총괄수량집계표" xfId="10263"/>
    <cellStyle name="_방동_추곡_00_총괄수량집계표 2" xfId="31391"/>
    <cellStyle name="_방동_추곡_01)횡단보도 및 과속방지턱" xfId="10264"/>
    <cellStyle name="_방동_추곡_01)횡단보도 및 과속방지턱 2" xfId="31392"/>
    <cellStyle name="_방동_추곡_01)횡단보도 및 과속방지턱_00_총괄수량집계표" xfId="10265"/>
    <cellStyle name="_방동_추곡_01)횡단보도 및 과속방지턱_00_총괄수량집계표 2" xfId="31393"/>
    <cellStyle name="_방동_추곡_01)횡단보도 및 과속방지턱_05.포장공" xfId="10266"/>
    <cellStyle name="_방동_추곡_01)횡단보도 및 과속방지턱_05.포장공 2" xfId="31394"/>
    <cellStyle name="_방동_추곡_01)횡단보도 및 과속방지턱_06.부대공" xfId="10267"/>
    <cellStyle name="_방동_추곡_01)횡단보도 및 과속방지턱_06.부대공 2" xfId="31395"/>
    <cellStyle name="_방동_추곡_01)횡단보도 및 과속방지턱_2-2.깨기수량산출서1" xfId="10268"/>
    <cellStyle name="_방동_추곡_01)횡단보도 및 과속방지턱_2-2.깨기수량산출서1 2" xfId="31396"/>
    <cellStyle name="_방동_추곡_01)횡단보도 및 과속방지턱_경계석" xfId="10269"/>
    <cellStyle name="_방동_추곡_01)횡단보도 및 과속방지턱_경계석 2" xfId="31397"/>
    <cellStyle name="_방동_추곡_01)횡단보도 및 과속방지턱_경계석및 보도9" xfId="10270"/>
    <cellStyle name="_방동_추곡_01)횡단보도 및 과속방지턱_경계석및 보도9 2" xfId="31398"/>
    <cellStyle name="_방동_추곡_01)횡단보도 및 과속방지턱_공단로 수량산출서" xfId="10271"/>
    <cellStyle name="_방동_추곡_01)횡단보도 및 과속방지턱_공단로 수량산출서 2" xfId="31399"/>
    <cellStyle name="_방동_추곡_01)횡단보도 및 과속방지턱_공단로 수량산출서-2공구" xfId="10272"/>
    <cellStyle name="_방동_추곡_01)횡단보도 및 과속방지턱_공단로 수량산출서-2공구 2" xfId="31400"/>
    <cellStyle name="_방동_추곡_01)횡단보도 및 과속방지턱_구조물철거공" xfId="10273"/>
    <cellStyle name="_방동_추곡_01)횡단보도 및 과속방지턱_구조물철거공 2" xfId="31401"/>
    <cellStyle name="_방동_추곡_01)횡단보도 및 과속방지턱_기존구조물깨기" xfId="10274"/>
    <cellStyle name="_방동_추곡_01)횡단보도 및 과속방지턱_기존구조물깨기 2" xfId="31402"/>
    <cellStyle name="_방동_추곡_01)횡단보도 및 과속방지턱_깨기수량" xfId="10275"/>
    <cellStyle name="_방동_추곡_01)횡단보도 및 과속방지턱_깨기수량 2" xfId="31403"/>
    <cellStyle name="_방동_추곡_01)횡단보도 및 과속방지턱_깨기수량산출서" xfId="10276"/>
    <cellStyle name="_방동_추곡_01)횡단보도 및 과속방지턱_깨기수량산출서 2" xfId="31404"/>
    <cellStyle name="_방동_추곡_01)횡단보도 및 과속방지턱_덧씌우기" xfId="10277"/>
    <cellStyle name="_방동_추곡_01)횡단보도 및 과속방지턱_덧씌우기 2" xfId="31405"/>
    <cellStyle name="_방동_추곡_01)횡단보도 및 과속방지턱_양감초교 수량산출서" xfId="10278"/>
    <cellStyle name="_방동_추곡_01)횡단보도 및 과속방지턱_양감초교 수량산출서 2" xfId="31406"/>
    <cellStyle name="_방동_추곡_01)횡단보도 및 과속방지턱_운암지구 수량산출서" xfId="10279"/>
    <cellStyle name="_방동_추곡_01)횡단보도 및 과속방지턱_운암지구 수량산출서 2" xfId="31407"/>
    <cellStyle name="_방동_추곡_01)횡단보도 및 과속방지턱_운암지구 수량산출서(1구간)" xfId="10280"/>
    <cellStyle name="_방동_추곡_01)횡단보도 및 과속방지턱_운암지구 수량산출서(1구간) 2" xfId="31408"/>
    <cellStyle name="_방동_추곡_01)횡단보도 및 과속방지턱_유포장공" xfId="10281"/>
    <cellStyle name="_방동_추곡_01)횡단보도 및 과속방지턱_유포장공 2" xfId="31409"/>
    <cellStyle name="_방동_추곡_01)횡단보도 및 과속방지턱_초포장공" xfId="10282"/>
    <cellStyle name="_방동_추곡_01)횡단보도 및 과속방지턱_초포장공 2" xfId="31410"/>
    <cellStyle name="_방동_추곡_01)횡단보도 및 과속방지턱_포장공" xfId="10283"/>
    <cellStyle name="_방동_추곡_01)횡단보도 및 과속방지턱_포장공 2" xfId="31411"/>
    <cellStyle name="_방동_추곡_01)횡단보도 및 과속방지턱_포장공(3-1)" xfId="10284"/>
    <cellStyle name="_방동_추곡_01)횡단보도 및 과속방지턱_포장공(3-1) 2" xfId="31412"/>
    <cellStyle name="_방동_추곡_01)횡단보도 및 과속방지턱_험프식횡단보도 및 험프" xfId="10285"/>
    <cellStyle name="_방동_추곡_01)횡단보도 및 과속방지턱_험프식횡단보도 및 험프 2" xfId="31413"/>
    <cellStyle name="_방동_추곡_05.포장공" xfId="10286"/>
    <cellStyle name="_방동_추곡_05.포장공 2" xfId="31414"/>
    <cellStyle name="_방동_추곡_06.부대공" xfId="10287"/>
    <cellStyle name="_방동_추곡_06.부대공 2" xfId="31415"/>
    <cellStyle name="_방동_추곡_2-2.깨기수량산출서1" xfId="10288"/>
    <cellStyle name="_방동_추곡_2-2.깨기수량산출서1 2" xfId="31416"/>
    <cellStyle name="_방동_추곡_4.시설물수량산출" xfId="481"/>
    <cellStyle name="_방동_추곡_re수량산출1111" xfId="482"/>
    <cellStyle name="_방동_추곡_re수량산출1111_2차 수량산출 1 " xfId="483"/>
    <cellStyle name="_방동_추곡_re수량산출1111_2차 시설물수량산출" xfId="484"/>
    <cellStyle name="_방동_추곡_re수량산출1111_re수량산출11111" xfId="485"/>
    <cellStyle name="_방동_추곡_re수량산출1111_re수량산출111111" xfId="486"/>
    <cellStyle name="_방동_추곡_re수량산출1111_무게산출" xfId="487"/>
    <cellStyle name="_방동_추곡_re수량산출1111_수량산출" xfId="488"/>
    <cellStyle name="_방동_추곡_re수량산출1111_수량산출(최종)" xfId="489"/>
    <cellStyle name="_방동_추곡_경계석" xfId="10289"/>
    <cellStyle name="_방동_추곡_경계석 2" xfId="31417"/>
    <cellStyle name="_방동_추곡_경계석및 보도9" xfId="10290"/>
    <cellStyle name="_방동_추곡_경계석및 보도9 2" xfId="31418"/>
    <cellStyle name="_방동_추곡_공단로 수량산출서" xfId="10291"/>
    <cellStyle name="_방동_추곡_공단로 수량산출서 2" xfId="31419"/>
    <cellStyle name="_방동_추곡_공단로 수량산출서-2공구" xfId="10292"/>
    <cellStyle name="_방동_추곡_공단로 수량산출서-2공구 2" xfId="31420"/>
    <cellStyle name="_방동_추곡_구조물철거공" xfId="10293"/>
    <cellStyle name="_방동_추곡_구조물철거공 2" xfId="31421"/>
    <cellStyle name="_방동_추곡_기존구조물깨기" xfId="10294"/>
    <cellStyle name="_방동_추곡_기존구조물깨기 2" xfId="31422"/>
    <cellStyle name="_방동_추곡_깨기수량" xfId="10295"/>
    <cellStyle name="_방동_추곡_깨기수량 2" xfId="31423"/>
    <cellStyle name="_방동_추곡_깨기수량산출서" xfId="10296"/>
    <cellStyle name="_방동_추곡_깨기수량산출서 2" xfId="31424"/>
    <cellStyle name="_방동_추곡_내역서-최종0223" xfId="490"/>
    <cellStyle name="_방동_추곡_내역서-최종0223_4.시설물수량산출" xfId="491"/>
    <cellStyle name="_방동_추곡_내역서-최종0223_re수량산출1111" xfId="492"/>
    <cellStyle name="_방동_추곡_내역서-최종0223_re수량산출1111_2차 수량산출 1 " xfId="493"/>
    <cellStyle name="_방동_추곡_내역서-최종0223_re수량산출1111_2차 시설물수량산출" xfId="494"/>
    <cellStyle name="_방동_추곡_내역서-최종0223_re수량산출1111_re수량산출11111" xfId="495"/>
    <cellStyle name="_방동_추곡_내역서-최종0223_re수량산출1111_re수량산출111111" xfId="496"/>
    <cellStyle name="_방동_추곡_내역서-최종0223_re수량산출1111_무게산출" xfId="497"/>
    <cellStyle name="_방동_추곡_내역서-최종0223_re수량산출1111_수량산출" xfId="498"/>
    <cellStyle name="_방동_추곡_내역서-최종0223_re수량산출1111_수량산출(최종)" xfId="499"/>
    <cellStyle name="_방동_추곡_덧씌우기" xfId="10297"/>
    <cellStyle name="_방동_추곡_덧씌우기 2" xfId="31425"/>
    <cellStyle name="_방동_추곡_라멘교 토공" xfId="10298"/>
    <cellStyle name="_방동_추곡_라멘교 토공 2" xfId="31426"/>
    <cellStyle name="_방동_추곡_라멘교 토공_00. 배수공자재총괄" xfId="10299"/>
    <cellStyle name="_방동_추곡_라멘교 토공_00. 배수공자재총괄 2" xfId="31427"/>
    <cellStyle name="_방동_추곡_수량산출서(040719)" xfId="500"/>
    <cellStyle name="_방동_추곡_양감초교 수량산출서" xfId="10300"/>
    <cellStyle name="_방동_추곡_양감초교 수량산출서 2" xfId="31428"/>
    <cellStyle name="_방동_추곡_운암지구 수량산출서" xfId="10301"/>
    <cellStyle name="_방동_추곡_운암지구 수량산출서 2" xfId="31429"/>
    <cellStyle name="_방동_추곡_운암지구 수량산출서(1구간)" xfId="10302"/>
    <cellStyle name="_방동_추곡_운암지구 수량산출서(1구간) 2" xfId="31430"/>
    <cellStyle name="_방동_추곡_유포장공" xfId="10303"/>
    <cellStyle name="_방동_추곡_유포장공 2" xfId="31431"/>
    <cellStyle name="_방동_추곡_율동자연공원내 화장실 보수 및 도색공사" xfId="501"/>
    <cellStyle name="_방동_추곡_율동자연공원내 화장실 보수 및 도색공사_4.시설물수량산출" xfId="502"/>
    <cellStyle name="_방동_추곡_율동자연공원내 화장실 보수 및 도색공사_re수량산출1111" xfId="503"/>
    <cellStyle name="_방동_추곡_율동자연공원내 화장실 보수 및 도색공사_re수량산출1111_2차 수량산출 1 " xfId="504"/>
    <cellStyle name="_방동_추곡_율동자연공원내 화장실 보수 및 도색공사_re수량산출1111_2차 시설물수량산출" xfId="505"/>
    <cellStyle name="_방동_추곡_율동자연공원내 화장실 보수 및 도색공사_re수량산출1111_re수량산출11111" xfId="506"/>
    <cellStyle name="_방동_추곡_율동자연공원내 화장실 보수 및 도색공사_re수량산출1111_re수량산출111111" xfId="507"/>
    <cellStyle name="_방동_추곡_율동자연공원내 화장실 보수 및 도색공사_re수량산출1111_무게산출" xfId="508"/>
    <cellStyle name="_방동_추곡_율동자연공원내 화장실 보수 및 도색공사_re수량산출1111_수량산출" xfId="509"/>
    <cellStyle name="_방동_추곡_율동자연공원내 화장실 보수 및 도색공사_re수량산출1111_수량산출(최종)" xfId="510"/>
    <cellStyle name="_방동_추곡_율동자연공원내 화장실 보수 및 도색공사_내역서-최종0223" xfId="511"/>
    <cellStyle name="_방동_추곡_율동자연공원내 화장실 보수 및 도색공사_내역서-최종0223_4.시설물수량산출" xfId="512"/>
    <cellStyle name="_방동_추곡_율동자연공원내 화장실 보수 및 도색공사_내역서-최종0223_re수량산출1111" xfId="513"/>
    <cellStyle name="_방동_추곡_율동자연공원내 화장실 보수 및 도색공사_내역서-최종0223_re수량산출1111_2차 수량산출 1 " xfId="514"/>
    <cellStyle name="_방동_추곡_율동자연공원내 화장실 보수 및 도색공사_내역서-최종0223_re수량산출1111_2차 시설물수량산출" xfId="515"/>
    <cellStyle name="_방동_추곡_율동자연공원내 화장실 보수 및 도색공사_내역서-최종0223_re수량산출1111_re수량산출11111" xfId="516"/>
    <cellStyle name="_방동_추곡_율동자연공원내 화장실 보수 및 도색공사_내역서-최종0223_re수량산출1111_re수량산출111111" xfId="517"/>
    <cellStyle name="_방동_추곡_율동자연공원내 화장실 보수 및 도색공사_내역서-최종0223_re수량산출1111_무게산출" xfId="518"/>
    <cellStyle name="_방동_추곡_율동자연공원내 화장실 보수 및 도색공사_내역서-최종0223_re수량산출1111_수량산출" xfId="519"/>
    <cellStyle name="_방동_추곡_율동자연공원내 화장실 보수 및 도색공사_내역서-최종0223_re수량산출1111_수량산출(최종)" xfId="520"/>
    <cellStyle name="_방동_추곡_율동자연공원내 휴게편의점 도색작업-할증-천정면적추가" xfId="521"/>
    <cellStyle name="_방동_추곡_율동자연공원내 휴게편의점 도색작업-할증-천정면적추가_4.시설물수량산출" xfId="522"/>
    <cellStyle name="_방동_추곡_율동자연공원내 휴게편의점 도색작업-할증-천정면적추가_re수량산출1111" xfId="523"/>
    <cellStyle name="_방동_추곡_율동자연공원내 휴게편의점 도색작업-할증-천정면적추가_re수량산출1111_2차 수량산출 1 " xfId="524"/>
    <cellStyle name="_방동_추곡_율동자연공원내 휴게편의점 도색작업-할증-천정면적추가_re수량산출1111_2차 시설물수량산출" xfId="525"/>
    <cellStyle name="_방동_추곡_율동자연공원내 휴게편의점 도색작업-할증-천정면적추가_re수량산출1111_re수량산출11111" xfId="526"/>
    <cellStyle name="_방동_추곡_율동자연공원내 휴게편의점 도색작업-할증-천정면적추가_re수량산출1111_re수량산출111111" xfId="527"/>
    <cellStyle name="_방동_추곡_율동자연공원내 휴게편의점 도색작업-할증-천정면적추가_re수량산출1111_무게산출" xfId="528"/>
    <cellStyle name="_방동_추곡_율동자연공원내 휴게편의점 도색작업-할증-천정면적추가_re수량산출1111_수량산출" xfId="529"/>
    <cellStyle name="_방동_추곡_율동자연공원내 휴게편의점 도색작업-할증-천정면적추가_re수량산출1111_수량산출(최종)" xfId="530"/>
    <cellStyle name="_방동_추곡_율동자연공원내 휴게편의점 도색작업-할증-천정면적추가_내역서-최종0223" xfId="531"/>
    <cellStyle name="_방동_추곡_율동자연공원내 휴게편의점 도색작업-할증-천정면적추가_내역서-최종0223_4.시설물수량산출" xfId="532"/>
    <cellStyle name="_방동_추곡_율동자연공원내 휴게편의점 도색작업-할증-천정면적추가_내역서-최종0223_re수량산출1111" xfId="533"/>
    <cellStyle name="_방동_추곡_율동자연공원내 휴게편의점 도색작업-할증-천정면적추가_내역서-최종0223_re수량산출1111_2차 수량산출 1 " xfId="534"/>
    <cellStyle name="_방동_추곡_율동자연공원내 휴게편의점 도색작업-할증-천정면적추가_내역서-최종0223_re수량산출1111_2차 시설물수량산출" xfId="535"/>
    <cellStyle name="_방동_추곡_율동자연공원내 휴게편의점 도색작업-할증-천정면적추가_내역서-최종0223_re수량산출1111_re수량산출11111" xfId="536"/>
    <cellStyle name="_방동_추곡_율동자연공원내 휴게편의점 도색작업-할증-천정면적추가_내역서-최종0223_re수량산출1111_re수량산출111111" xfId="537"/>
    <cellStyle name="_방동_추곡_율동자연공원내 휴게편의점 도색작업-할증-천정면적추가_내역서-최종0223_re수량산출1111_무게산출" xfId="538"/>
    <cellStyle name="_방동_추곡_율동자연공원내 휴게편의점 도색작업-할증-천정면적추가_내역서-최종0223_re수량산출1111_수량산출" xfId="539"/>
    <cellStyle name="_방동_추곡_율동자연공원내 휴게편의점 도색작업-할증-천정면적추가_내역서-최종0223_re수량산출1111_수량산출(최종)" xfId="540"/>
    <cellStyle name="_방동_추곡_초포장공" xfId="10304"/>
    <cellStyle name="_방동_추곡_초포장공 2" xfId="31432"/>
    <cellStyle name="_방동_추곡_포장" xfId="10305"/>
    <cellStyle name="_방동_추곡_포장 2" xfId="31433"/>
    <cellStyle name="_방동_추곡_포장_00. 배수공자재총괄" xfId="10306"/>
    <cellStyle name="_방동_추곡_포장_00. 배수공자재총괄 2" xfId="31434"/>
    <cellStyle name="_방동_추곡_포장_라멘교 토공" xfId="10307"/>
    <cellStyle name="_방동_추곡_포장_라멘교 토공 2" xfId="31435"/>
    <cellStyle name="_방동_추곡_포장_라멘교 토공_00. 배수공자재총괄" xfId="10308"/>
    <cellStyle name="_방동_추곡_포장_라멘교 토공_00. 배수공자재총괄 2" xfId="31436"/>
    <cellStyle name="_방동_추곡_포장공" xfId="10309"/>
    <cellStyle name="_방동_추곡_포장공 2" xfId="31437"/>
    <cellStyle name="_방동_추곡_포장공(3-1)" xfId="10310"/>
    <cellStyle name="_방동_추곡_포장공(3-1) 2" xfId="31438"/>
    <cellStyle name="_방동_추곡_험프식횡단보도 및 험프" xfId="10311"/>
    <cellStyle name="_방동_추곡_험프식횡단보도 및 험프 2" xfId="31439"/>
    <cellStyle name="_방동_포장" xfId="10312"/>
    <cellStyle name="_방동_포장 2" xfId="31440"/>
    <cellStyle name="_방동_포장_00. 배수공자재총괄" xfId="10313"/>
    <cellStyle name="_방동_포장_00. 배수공자재총괄 2" xfId="31441"/>
    <cellStyle name="_방동_포장_라멘교 토공" xfId="10314"/>
    <cellStyle name="_방동_포장_라멘교 토공 2" xfId="31442"/>
    <cellStyle name="_방동_포장_라멘교 토공_00. 배수공자재총괄" xfId="10315"/>
    <cellStyle name="_방동_포장_라멘교 토공_00. 배수공자재총괄 2" xfId="31443"/>
    <cellStyle name="_방동_포장공" xfId="10316"/>
    <cellStyle name="_방동_포장공 2" xfId="31444"/>
    <cellStyle name="_방동_포장공(3-1)" xfId="10317"/>
    <cellStyle name="_방동_포장공(3-1) 2" xfId="31445"/>
    <cellStyle name="_방동_험프식횡단보도 및 험프" xfId="10318"/>
    <cellStyle name="_방동_험프식횡단보도 및 험프 2" xfId="31446"/>
    <cellStyle name="_방아육교계산서(고령방향)" xfId="10319"/>
    <cellStyle name="_방아육교계산서(고령방향) 2" xfId="31447"/>
    <cellStyle name="_방아육교계산서(고령방향)_Wd3(방호벽)" xfId="10320"/>
    <cellStyle name="_방아육교계산서(고령방향)_Wd3(방호벽) 2" xfId="31448"/>
    <cellStyle name="_방아육교계산서(고령방향)_Wd3(방호벽+중분대없음)" xfId="10321"/>
    <cellStyle name="_방아육교계산서(고령방향)_Wd3(방호벽+중분대없음) 2" xfId="31449"/>
    <cellStyle name="_방아육교계산서(고령방향)_Wd3(보도+연석+난간)" xfId="10322"/>
    <cellStyle name="_방아육교계산서(고령방향)_Wd3(보도+연석+난간) 2" xfId="31450"/>
    <cellStyle name="_방아육교계산서(쌍림방향)" xfId="10323"/>
    <cellStyle name="_방아육교계산서(쌍림방향) 2" xfId="31451"/>
    <cellStyle name="_방아육교계산서(쌍림방향)_Wd3(방호벽)" xfId="10324"/>
    <cellStyle name="_방아육교계산서(쌍림방향)_Wd3(방호벽) 2" xfId="31452"/>
    <cellStyle name="_방아육교계산서(쌍림방향)_Wd3(방호벽+중분대없음)" xfId="10325"/>
    <cellStyle name="_방아육교계산서(쌍림방향)_Wd3(방호벽+중분대없음) 2" xfId="31453"/>
    <cellStyle name="_방아육교계산서(쌍림방향)_Wd3(보도+연석+난간)" xfId="10326"/>
    <cellStyle name="_방아육교계산서(쌍림방향)_Wd3(보도+연석+난간) 2" xfId="31454"/>
    <cellStyle name="_방음벽" xfId="10327"/>
    <cellStyle name="_방음벽 2" xfId="31455"/>
    <cellStyle name="_방음벽_16.반사경" xfId="10328"/>
    <cellStyle name="_방음벽_16.반사경 2" xfId="31456"/>
    <cellStyle name="_방음벽_교통안전시설(최종)" xfId="10329"/>
    <cellStyle name="_방음벽_교통안전시설(최종) 2" xfId="31457"/>
    <cellStyle name="_방음옹벽" xfId="10330"/>
    <cellStyle name="_방음옹벽 2" xfId="31458"/>
    <cellStyle name="_배,포,부,자" xfId="10331"/>
    <cellStyle name="_배,포,부,자(목행도시가스)" xfId="10332"/>
    <cellStyle name="_배,포,부,자재집" xfId="10333"/>
    <cellStyle name="_배과장님 - 내역서및대가표수정0220(1차최종)" xfId="10334"/>
    <cellStyle name="_배과장님 - 내역서및대가표수정0220(1차최종) 2" xfId="31459"/>
    <cellStyle name="_배수공" xfId="10335"/>
    <cellStyle name="_배수공 2" xfId="31460"/>
    <cellStyle name="_배수공(고양~파주)" xfId="10336"/>
    <cellStyle name="_배수공(고양~파주) 2" xfId="31461"/>
    <cellStyle name="_배수공(고양~파주)_포장공(응달취락)" xfId="10337"/>
    <cellStyle name="_배수공(고양~파주)_포장공(응달취락) 2" xfId="31462"/>
    <cellStyle name="_배수공(도로)" xfId="10338"/>
    <cellStyle name="_배수공(도로) 2" xfId="31463"/>
    <cellStyle name="_배수공(인제군)" xfId="10339"/>
    <cellStyle name="_배수공1" xfId="10340"/>
    <cellStyle name="_배수공2" xfId="10341"/>
    <cellStyle name="_배수공3" xfId="10342"/>
    <cellStyle name="_배수공내역서-대전면" xfId="10343"/>
    <cellStyle name="_배수공내역서-무정면" xfId="10344"/>
    <cellStyle name="_배수공수량" xfId="10345"/>
    <cellStyle name="_배수공수량 2" xfId="31464"/>
    <cellStyle name="_배수공수량(대로3-2)" xfId="10346"/>
    <cellStyle name="_배수공수량(대로3-2) 2" xfId="31465"/>
    <cellStyle name="_배수공수량(대로3-2)_1" xfId="10347"/>
    <cellStyle name="_배수공수량(대로3-2)_1 2" xfId="31466"/>
    <cellStyle name="_배수공수량(대로3-2)_1_배수공수량(대로3-2)" xfId="10348"/>
    <cellStyle name="_배수공수량(대로3-2)_1_배수공수량(대로3-2) 2" xfId="31467"/>
    <cellStyle name="_배수공수량(대로3-2)_배수공수량(대로3-2)" xfId="10349"/>
    <cellStyle name="_배수공수량(대로3-2)_배수공수량(대로3-2) 2" xfId="31468"/>
    <cellStyle name="_배수공수량(대로3-2)_배수공수량(대로3-2)_배수공수량(대로3-2)" xfId="10350"/>
    <cellStyle name="_배수공수량(대로3-2)_배수공수량(대로3-2)_배수공수량(대로3-2) 2" xfId="31469"/>
    <cellStyle name="_배수공수량(접속도로)" xfId="10351"/>
    <cellStyle name="_배수공수량(접속도로) 2" xfId="31470"/>
    <cellStyle name="_배수공수량(중로2-1)" xfId="10352"/>
    <cellStyle name="_배수공수량(중로2-1) 2" xfId="31471"/>
    <cellStyle name="_배수공수량(중로2-1)_배수공수량(대로3-2)" xfId="10353"/>
    <cellStyle name="_배수공수량(중로2-1)_배수공수량(대로3-2) 2" xfId="31472"/>
    <cellStyle name="_배수공수량(중로2-1)_배수공수량(대로3-2)_배수공수량(대로3-2)" xfId="10354"/>
    <cellStyle name="_배수공수량(중로2-1)_배수공수량(대로3-2)_배수공수량(대로3-2) 2" xfId="31473"/>
    <cellStyle name="_배수공집계" xfId="23190"/>
    <cellStyle name="_배수공집계_공종별수량산출(구미생태숲)-총괄" xfId="23191"/>
    <cellStyle name="_배수공집계_공종별수량산출(상모제8어린이)" xfId="23192"/>
    <cellStyle name="_배수공집계_공종별수량산출(상모제8어린이)_공종별수량산출(구미생태숲)-총괄" xfId="23193"/>
    <cellStyle name="_배수공집계_공종별수량산출(상모제8어린이)_구미생태숲데크수량산출-아이비070222-지대리" xfId="23194"/>
    <cellStyle name="_배수공집계_공종별수량산출(상모제8어린이)_데크수량산출(참고용)" xfId="23195"/>
    <cellStyle name="_배수공집계_구미생태숲데크수량산출-아이비070222-지대리" xfId="23196"/>
    <cellStyle name="_배수공집계_데크수량산출(참고용)" xfId="23197"/>
    <cellStyle name="_배수공집계_자재집계표" xfId="23198"/>
    <cellStyle name="_배수공집계_자재집계표(무릉소공원)" xfId="23199"/>
    <cellStyle name="_배수공집계_자재집계표(무릉소공원)_공종별수량산출" xfId="23200"/>
    <cellStyle name="_배수공집계_자재집계표(무릉소공원)_공종별수량산출(게이트볼장주변시민공원)" xfId="23201"/>
    <cellStyle name="_배수공집계_자재집계표(무릉소공원)_공종별수량산출(게이트볼장주변시민공원)_공종별수량산출(구미생태숲)-총괄" xfId="23202"/>
    <cellStyle name="_배수공집계_자재집계표(무릉소공원)_공종별수량산출(게이트볼장주변시민공원)_구미생태숲데크수량산출-아이비070222-지대리" xfId="23203"/>
    <cellStyle name="_배수공집계_자재집계표(무릉소공원)_공종별수량산출(게이트볼장주변시민공원)_데크수량산출(참고용)" xfId="23204"/>
    <cellStyle name="_배수공집계_자재집계표(무릉소공원)_공종별수량산출(봉곡도서관)" xfId="23205"/>
    <cellStyle name="_배수공집계_자재집계표(무릉소공원)_공종별수량산출(봉곡도서관)_공종별수량산출(구미생태숲)-총괄" xfId="23206"/>
    <cellStyle name="_배수공집계_자재집계표(무릉소공원)_공종별수량산출(봉곡도서관)_구미생태숲데크수량산출-아이비070222-지대리" xfId="23207"/>
    <cellStyle name="_배수공집계_자재집계표(무릉소공원)_공종별수량산출(봉곡도서관)_데크수량산출(참고용)" xfId="23208"/>
    <cellStyle name="_배수공집계_자재집계표(무릉소공원)_공종별수량산출(봉곡도서관)-2차분" xfId="23209"/>
    <cellStyle name="_배수공집계_자재집계표(무릉소공원)_공종별수량산출(봉곡도서관)-2차분_공종별수량산출(구미생태숲)-총괄" xfId="23210"/>
    <cellStyle name="_배수공집계_자재집계표(무릉소공원)_공종별수량산출(봉곡도서관)-2차분_구미생태숲데크수량산출-아이비070222-지대리" xfId="23211"/>
    <cellStyle name="_배수공집계_자재집계표(무릉소공원)_공종별수량산출(봉곡도서관)-2차분_데크수량산출(참고용)" xfId="23212"/>
    <cellStyle name="_배수공집계_자재집계표(무릉소공원)_공종별수량산출(봉곡도서관)-총괄" xfId="23213"/>
    <cellStyle name="_배수공집계_자재집계표(무릉소공원)_공종별수량산출(봉곡도서관)-총괄_공종별수량산출(구미생태숲)-총괄" xfId="23214"/>
    <cellStyle name="_배수공집계_자재집계표(무릉소공원)_공종별수량산출(봉곡도서관)-총괄_구미생태숲데크수량산출-아이비070222-지대리" xfId="23215"/>
    <cellStyle name="_배수공집계_자재집계표(무릉소공원)_공종별수량산출(봉곡도서관)-총괄_데크수량산출(참고용)" xfId="23216"/>
    <cellStyle name="_배수공집계_자재집계표(무릉소공원)_공종별수량산출(사동게이트볼장)" xfId="23217"/>
    <cellStyle name="_배수공집계_자재집계표(무릉소공원)_공종별수량산출(사동게이트볼장)_공종별수량산출(구미생태숲)-총괄" xfId="23218"/>
    <cellStyle name="_배수공집계_자재집계표(무릉소공원)_공종별수량산출(사동게이트볼장)_구미생태숲데크수량산출-아이비070222-지대리" xfId="23219"/>
    <cellStyle name="_배수공집계_자재집계표(무릉소공원)_공종별수량산출(사동게이트볼장)_데크수량산출(참고용)" xfId="23220"/>
    <cellStyle name="_배수공집계_자재집계표(무릉소공원)_공종별수량산출(신평1)" xfId="23221"/>
    <cellStyle name="_배수공집계_자재집계표(무릉소공원)_공종별수량산출(신평1)_공종별수량산출(구미생태숲)-총괄" xfId="23222"/>
    <cellStyle name="_배수공집계_자재집계표(무릉소공원)_공종별수량산출(신평1)_공종별수량산출(상모제8어린이)" xfId="23223"/>
    <cellStyle name="_배수공집계_자재집계표(무릉소공원)_공종별수량산출(신평1)_공종별수량산출(상모제8어린이)_공종별수량산출(구미생태숲)-총괄" xfId="23224"/>
    <cellStyle name="_배수공집계_자재집계표(무릉소공원)_공종별수량산출(신평1)_공종별수량산출(상모제8어린이)_구미생태숲데크수량산출-아이비070222-지대리" xfId="23225"/>
    <cellStyle name="_배수공집계_자재집계표(무릉소공원)_공종별수량산출(신평1)_공종별수량산출(상모제8어린이)_데크수량산출(참고용)" xfId="23226"/>
    <cellStyle name="_배수공집계_자재집계표(무릉소공원)_공종별수량산출(신평1)_구미생태숲데크수량산출-아이비070222-지대리" xfId="23227"/>
    <cellStyle name="_배수공집계_자재집계표(무릉소공원)_공종별수량산출(신평1)_데크수량산출(참고용)" xfId="23228"/>
    <cellStyle name="_배수공집계_자재집계표(무릉소공원)_공종별수량산출(신평1)_토공집계표" xfId="23229"/>
    <cellStyle name="_배수공집계_자재집계표(무릉소공원)_공종별수량산출(신평1)_토공집계표_공종별수량산출(구미생태숲)-총괄" xfId="23230"/>
    <cellStyle name="_배수공집계_자재집계표(무릉소공원)_공종별수량산출(신평1)_토공집계표_구미생태숲데크수량산출-아이비070222-지대리" xfId="23231"/>
    <cellStyle name="_배수공집계_자재집계표(무릉소공원)_공종별수량산출(신평1)_토공집계표_데크수량산출(참고용)" xfId="23232"/>
    <cellStyle name="_배수공집계_자재집계표(무릉소공원)_공종별수량산출(신평1동주민쉼터)" xfId="23233"/>
    <cellStyle name="_배수공집계_자재집계표(무릉소공원)_공종별수량산출(신평1동주민쉼터)_공종별수량산출(구미생태숲)-총괄" xfId="23234"/>
    <cellStyle name="_배수공집계_자재집계표(무릉소공원)_공종별수량산출(신평1동주민쉼터)_구미생태숲데크수량산출-아이비070222-지대리" xfId="23235"/>
    <cellStyle name="_배수공집계_자재집계표(무릉소공원)_공종별수량산출(신평1동주민쉼터)_데크수량산출(참고용)" xfId="23236"/>
    <cellStyle name="_배수공집계_자재집계표(무릉소공원)_공종별수량산출(어린이공원 리모델링공사)-수정" xfId="23237"/>
    <cellStyle name="_배수공집계_자재집계표(무릉소공원)_공종별수량산출(어린이공원 리모델링공사)-수정_공종별수량산출(구미생태숲)-총괄" xfId="23238"/>
    <cellStyle name="_배수공집계_자재집계표(무릉소공원)_공종별수량산출(어린이공원 리모델링공사)-수정_구미생태숲데크수량산출-아이비070222-지대리" xfId="23239"/>
    <cellStyle name="_배수공집계_자재집계표(무릉소공원)_공종별수량산출(어린이공원 리모델링공사)-수정_데크수량산출(참고용)" xfId="23240"/>
    <cellStyle name="_배수공집계_자재집계표(무릉소공원)_공종별수량산출(오태)" xfId="23241"/>
    <cellStyle name="_배수공집계_자재집계표(무릉소공원)_공종별수량산출(오태).xls" xfId="23242"/>
    <cellStyle name="_배수공집계_자재집계표(무릉소공원)_공종별수량산출(오태).xls_공종별수량산출(구미생태숲)-총괄" xfId="23243"/>
    <cellStyle name="_배수공집계_자재집계표(무릉소공원)_공종별수량산출(오태).xls_공종별수량산출(상모제8어린이)" xfId="23244"/>
    <cellStyle name="_배수공집계_자재집계표(무릉소공원)_공종별수량산출(오태).xls_공종별수량산출(상모제8어린이)_공종별수량산출(구미생태숲)-총괄" xfId="23245"/>
    <cellStyle name="_배수공집계_자재집계표(무릉소공원)_공종별수량산출(오태).xls_공종별수량산출(상모제8어린이)_구미생태숲데크수량산출-아이비070222-지대리" xfId="23246"/>
    <cellStyle name="_배수공집계_자재집계표(무릉소공원)_공종별수량산출(오태).xls_공종별수량산출(상모제8어린이)_데크수량산출(참고용)" xfId="23247"/>
    <cellStyle name="_배수공집계_자재집계표(무릉소공원)_공종별수량산출(오태).xls_구미생태숲데크수량산출-아이비070222-지대리" xfId="23248"/>
    <cellStyle name="_배수공집계_자재집계표(무릉소공원)_공종별수량산출(오태).xls_데크수량산출(참고용)" xfId="23249"/>
    <cellStyle name="_배수공집계_자재집계표(무릉소공원)_공종별수량산출(오태).xls_토공집계표" xfId="23250"/>
    <cellStyle name="_배수공집계_자재집계표(무릉소공원)_공종별수량산출(오태).xls_토공집계표_공종별수량산출(구미생태숲)-총괄" xfId="23251"/>
    <cellStyle name="_배수공집계_자재집계표(무릉소공원)_공종별수량산출(오태).xls_토공집계표_구미생태숲데크수량산출-아이비070222-지대리" xfId="23252"/>
    <cellStyle name="_배수공집계_자재집계표(무릉소공원)_공종별수량산출(오태).xls_토공집계표_데크수량산출(참고용)" xfId="23253"/>
    <cellStyle name="_배수공집계_자재집계표(무릉소공원)_공종별수량산출(오태)_공종별수량산출(구미생태숲)-총괄" xfId="23254"/>
    <cellStyle name="_배수공집계_자재집계표(무릉소공원)_공종별수량산출(오태)_공종별수량산출(상모제8어린이)" xfId="23255"/>
    <cellStyle name="_배수공집계_자재집계표(무릉소공원)_공종별수량산출(오태)_공종별수량산출(상모제8어린이)_공종별수량산출(구미생태숲)-총괄" xfId="23256"/>
    <cellStyle name="_배수공집계_자재집계표(무릉소공원)_공종별수량산출(오태)_공종별수량산출(상모제8어린이)_구미생태숲데크수량산출-아이비070222-지대리" xfId="23257"/>
    <cellStyle name="_배수공집계_자재집계표(무릉소공원)_공종별수량산출(오태)_공종별수량산출(상모제8어린이)_데크수량산출(참고용)" xfId="23258"/>
    <cellStyle name="_배수공집계_자재집계표(무릉소공원)_공종별수량산출(오태)_구미생태숲데크수량산출-아이비070222-지대리" xfId="23259"/>
    <cellStyle name="_배수공집계_자재집계표(무릉소공원)_공종별수량산출(오태)_데크수량산출(참고용)" xfId="23260"/>
    <cellStyle name="_배수공집계_자재집계표(무릉소공원)_공종별수량산출(오태)_토공집계표" xfId="23261"/>
    <cellStyle name="_배수공집계_자재집계표(무릉소공원)_공종별수량산출(오태)_토공집계표_공종별수량산출(구미생태숲)-총괄" xfId="23262"/>
    <cellStyle name="_배수공집계_자재집계표(무릉소공원)_공종별수량산출(오태)_토공집계표_구미생태숲데크수량산출-아이비070222-지대리" xfId="23263"/>
    <cellStyle name="_배수공집계_자재집계표(무릉소공원)_공종별수량산출(오태)_토공집계표_데크수량산출(참고용)" xfId="23264"/>
    <cellStyle name="_배수공집계_자재집계표(무릉소공원)_공종별수량산출(오태제1어린이)" xfId="23265"/>
    <cellStyle name="_배수공집계_자재집계표(무릉소공원)_공종별수량산출(오태제1어린이)_공종별수량산출(구미생태숲)-총괄" xfId="23266"/>
    <cellStyle name="_배수공집계_자재집계표(무릉소공원)_공종별수량산출(오태제1어린이)_구미생태숲데크수량산출-아이비070222-지대리" xfId="23267"/>
    <cellStyle name="_배수공집계_자재집계표(무릉소공원)_공종별수량산출(오태제1어린이)_데크수량산출(참고용)" xfId="23268"/>
    <cellStyle name="_배수공집계_자재집계표(무릉소공원)_공종별수량산출(왕산기념공원)-총괄분" xfId="23269"/>
    <cellStyle name="_배수공집계_자재집계표(무릉소공원)_공종별수량산출(왕산기념공원)-총괄분_공종별수량산출(구미생태숲)-총괄" xfId="23270"/>
    <cellStyle name="_배수공집계_자재집계표(무릉소공원)_공종별수량산출(왕산기념공원)-총괄분_구미생태숲데크수량산출-아이비070222-지대리" xfId="23271"/>
    <cellStyle name="_배수공집계_자재집계표(무릉소공원)_공종별수량산출(왕산기념공원)-총괄분_데크수량산출(참고용)" xfId="23272"/>
    <cellStyle name="_배수공집계_자재집계표(무릉소공원)_공종별수량산출(장성초등학교)" xfId="23273"/>
    <cellStyle name="_배수공집계_자재집계표(무릉소공원)_공종별수량산출(확장공사)" xfId="23274"/>
    <cellStyle name="_배수공집계_자재집계표(무릉소공원)_공종별수량산출(확장공사)_공종별수량산출(구미생태숲)-총괄" xfId="23275"/>
    <cellStyle name="_배수공집계_자재집계표(무릉소공원)_공종별수량산출(확장공사)_공종별수량산출(상모제8어린이)" xfId="23276"/>
    <cellStyle name="_배수공집계_자재집계표(무릉소공원)_공종별수량산출(확장공사)_공종별수량산출(상모제8어린이)_공종별수량산출(구미생태숲)-총괄" xfId="23277"/>
    <cellStyle name="_배수공집계_자재집계표(무릉소공원)_공종별수량산출(확장공사)_공종별수량산출(상모제8어린이)_구미생태숲데크수량산출-아이비070222-지대리" xfId="23278"/>
    <cellStyle name="_배수공집계_자재집계표(무릉소공원)_공종별수량산출(확장공사)_공종별수량산출(상모제8어린이)_데크수량산출(참고용)" xfId="23279"/>
    <cellStyle name="_배수공집계_자재집계표(무릉소공원)_공종별수량산출(확장공사)_구미생태숲데크수량산출-아이비070222-지대리" xfId="23280"/>
    <cellStyle name="_배수공집계_자재집계표(무릉소공원)_공종별수량산출(확장공사)_데크수량산출(참고용)" xfId="23281"/>
    <cellStyle name="_배수공집계_자재집계표(무릉소공원)_공종별수량산출(확장공사)_토공집계표" xfId="23282"/>
    <cellStyle name="_배수공집계_자재집계표(무릉소공원)_공종별수량산출(확장공사)_토공집계표_공종별수량산출(구미생태숲)-총괄" xfId="23283"/>
    <cellStyle name="_배수공집계_자재집계표(무릉소공원)_공종별수량산출(확장공사)_토공집계표_구미생태숲데크수량산출-아이비070222-지대리" xfId="23284"/>
    <cellStyle name="_배수공집계_자재집계표(무릉소공원)_공종별수량산출(확장공사)_토공집계표_데크수량산출(참고용)" xfId="23285"/>
    <cellStyle name="_배수공집계_자재집계표(무릉소공원)_공종별수량산출(확장공사x).xls" xfId="23286"/>
    <cellStyle name="_배수공집계_자재집계표(무릉소공원)_공종별수량산출(확장공사x).xls_공종별수량산출(구미생태숲)-총괄" xfId="23287"/>
    <cellStyle name="_배수공집계_자재집계표(무릉소공원)_공종별수량산출(확장공사x).xls_공종별수량산출(상모제8어린이)" xfId="23288"/>
    <cellStyle name="_배수공집계_자재집계표(무릉소공원)_공종별수량산출(확장공사x).xls_공종별수량산출(상모제8어린이)_공종별수량산출(구미생태숲)-총괄" xfId="23289"/>
    <cellStyle name="_배수공집계_자재집계표(무릉소공원)_공종별수량산출(확장공사x).xls_공종별수량산출(상모제8어린이)_구미생태숲데크수량산출-아이비070222-지대리" xfId="23290"/>
    <cellStyle name="_배수공집계_자재집계표(무릉소공원)_공종별수량산출(확장공사x).xls_공종별수량산출(상모제8어린이)_데크수량산출(참고용)" xfId="23291"/>
    <cellStyle name="_배수공집계_자재집계표(무릉소공원)_공종별수량산출(확장공사x).xls_구미생태숲데크수량산출-아이비070222-지대리" xfId="23292"/>
    <cellStyle name="_배수공집계_자재집계표(무릉소공원)_공종별수량산출(확장공사x).xls_데크수량산출(참고용)" xfId="23293"/>
    <cellStyle name="_배수공집계_자재집계표(무릉소공원)_공종별수량산출(확장공사x).xls_토공집계표" xfId="23294"/>
    <cellStyle name="_배수공집계_자재집계표(무릉소공원)_공종별수량산출(확장공사x).xls_토공집계표_공종별수량산출(구미생태숲)-총괄" xfId="23295"/>
    <cellStyle name="_배수공집계_자재집계표(무릉소공원)_공종별수량산출(확장공사x).xls_토공집계표_구미생태숲데크수량산출-아이비070222-지대리" xfId="23296"/>
    <cellStyle name="_배수공집계_자재집계표(무릉소공원)_공종별수량산출(확장공사x).xls_토공집계표_데크수량산출(참고용)" xfId="23297"/>
    <cellStyle name="_배수공집계_자재집계표(무릉소공원)_공종별수량산출(황금수도시설주변)-2차분" xfId="23298"/>
    <cellStyle name="_배수공집계_자재집계표(무릉소공원)_공종별수량산출(황금수도시설주변)-2차분_공종별수량산출(구미생태숲)-총괄" xfId="23299"/>
    <cellStyle name="_배수공집계_자재집계표(무릉소공원)_공종별수량산출(황금수도시설주변)-2차분_구미생태숲데크수량산출-아이비070222-지대리" xfId="23300"/>
    <cellStyle name="_배수공집계_자재집계표(무릉소공원)_공종별수량산출(황금수도시설주변)-2차분_데크수량산출(참고용)" xfId="23301"/>
    <cellStyle name="_배수공집계_자재집계표(무릉소공원)_공종별수량산출(황금수도시설주변)-총괄분" xfId="23302"/>
    <cellStyle name="_배수공집계_자재집계표(무릉소공원)_공종별수량산출(황금수도시설주변)-총괄분_공종별수량산출(구미생태숲)-총괄" xfId="23303"/>
    <cellStyle name="_배수공집계_자재집계표(무릉소공원)_공종별수량산출(황금수도시설주변)-총괄분_구미생태숲데크수량산출-아이비070222-지대리" xfId="23304"/>
    <cellStyle name="_배수공집계_자재집계표(무릉소공원)_공종별수량산출(황금수도시설주변)-총괄분_데크수량산출(참고용)" xfId="23305"/>
    <cellStyle name="_배수공집계_자재집계표(무릉소공원)_공종별수량산출_공종별수량산출(구미생태숲)-총괄" xfId="23306"/>
    <cellStyle name="_배수공집계_자재집계표(무릉소공원)_공종별수량산출_공종별수량산출(상모제8어린이)" xfId="23307"/>
    <cellStyle name="_배수공집계_자재집계표(무릉소공원)_공종별수량산출_공종별수량산출(상모제8어린이)_공종별수량산출(구미생태숲)-총괄" xfId="23308"/>
    <cellStyle name="_배수공집계_자재집계표(무릉소공원)_공종별수량산출_공종별수량산출(상모제8어린이)_구미생태숲데크수량산출-아이비070222-지대리" xfId="23309"/>
    <cellStyle name="_배수공집계_자재집계표(무릉소공원)_공종별수량산출_공종별수량산출(상모제8어린이)_데크수량산출(참고용)" xfId="23310"/>
    <cellStyle name="_배수공집계_자재집계표(무릉소공원)_공종별수량산출_구미생태숲데크수량산출-아이비070222-지대리" xfId="23311"/>
    <cellStyle name="_배수공집계_자재집계표(무릉소공원)_공종별수량산출_데크수량산출(참고용)" xfId="23312"/>
    <cellStyle name="_배수공집계_자재집계표(무릉소공원)_공종별수량산출_토공집계표" xfId="23313"/>
    <cellStyle name="_배수공집계_자재집계표(무릉소공원)_공종별수량산출_토공집계표_공종별수량산출(구미생태숲)-총괄" xfId="23314"/>
    <cellStyle name="_배수공집계_자재집계표(무릉소공원)_공종별수량산출_토공집계표_구미생태숲데크수량산출-아이비070222-지대리" xfId="23315"/>
    <cellStyle name="_배수공집계_자재집계표(무릉소공원)_공종별수량산출_토공집계표_데크수량산출(참고용)" xfId="23316"/>
    <cellStyle name="_배수공집계_자재집계표(무릉소공원)_수량산출및자재집계" xfId="23317"/>
    <cellStyle name="_배수공집계_자재집계표(무릉소공원)_수량산출및자재집계_공종별수량산출(구미생태숲)-총괄" xfId="23318"/>
    <cellStyle name="_배수공집계_자재집계표(무릉소공원)_수량산출및자재집계_공종별수량산출(상모제8어린이)" xfId="23319"/>
    <cellStyle name="_배수공집계_자재집계표(무릉소공원)_수량산출및자재집계_공종별수량산출(상모제8어린이)_공종별수량산출(구미생태숲)-총괄" xfId="23320"/>
    <cellStyle name="_배수공집계_자재집계표(무릉소공원)_수량산출및자재집계_공종별수량산출(상모제8어린이)_구미생태숲데크수량산출-아이비070222-지대리" xfId="23321"/>
    <cellStyle name="_배수공집계_자재집계표(무릉소공원)_수량산출및자재집계_공종별수량산출(상모제8어린이)_데크수량산출(참고용)" xfId="23322"/>
    <cellStyle name="_배수공집계_자재집계표(무릉소공원)_수량산출및자재집계_구미생태숲데크수량산출-아이비070222-지대리" xfId="23323"/>
    <cellStyle name="_배수공집계_자재집계표(무릉소공원)_수량산출및자재집계_데크수량산출(참고용)" xfId="23324"/>
    <cellStyle name="_배수공집계_자재집계표(무릉소공원)_수량산출및자재집계_토공집계표" xfId="23325"/>
    <cellStyle name="_배수공집계_자재집계표(무릉소공원)_수량산출및자재집계_토공집계표_공종별수량산출(구미생태숲)-총괄" xfId="23326"/>
    <cellStyle name="_배수공집계_자재집계표(무릉소공원)_수량산출및자재집계_토공집계표_구미생태숲데크수량산출-아이비070222-지대리" xfId="23327"/>
    <cellStyle name="_배수공집계_자재집계표(무릉소공원)_수량산출및자재집계_토공집계표_데크수량산출(참고용)" xfId="23328"/>
    <cellStyle name="_배수공집계_자재집계표(무릉소공원)_자재집계표" xfId="23329"/>
    <cellStyle name="_배수공집계_자재집계표(무릉소공원)_자재집계표(아사어린이공원)" xfId="23330"/>
    <cellStyle name="_배수공집계_자재집계표(무릉소공원)_자재집계표(아사어린이공원)_공종별수량산출(구미생태숲)-총괄" xfId="23331"/>
    <cellStyle name="_배수공집계_자재집계표(무릉소공원)_자재집계표(아사어린이공원)_공종별수량산출(상모제8어린이)" xfId="23332"/>
    <cellStyle name="_배수공집계_자재집계표(무릉소공원)_자재집계표(아사어린이공원)_공종별수량산출(상모제8어린이)_공종별수량산출(구미생태숲)-총괄" xfId="23333"/>
    <cellStyle name="_배수공집계_자재집계표(무릉소공원)_자재집계표(아사어린이공원)_공종별수량산출(상모제8어린이)_구미생태숲데크수량산출-아이비070222-지대리" xfId="23334"/>
    <cellStyle name="_배수공집계_자재집계표(무릉소공원)_자재집계표(아사어린이공원)_공종별수량산출(상모제8어린이)_데크수량산출(참고용)" xfId="23335"/>
    <cellStyle name="_배수공집계_자재집계표(무릉소공원)_자재집계표(아사어린이공원)_구미생태숲데크수량산출-아이비070222-지대리" xfId="23336"/>
    <cellStyle name="_배수공집계_자재집계표(무릉소공원)_자재집계표(아사어린이공원)_데크수량산출(참고용)" xfId="23337"/>
    <cellStyle name="_배수공집계_자재집계표(무릉소공원)_자재집계표(아사어린이공원)_토공집계표" xfId="23338"/>
    <cellStyle name="_배수공집계_자재집계표(무릉소공원)_자재집계표(아사어린이공원)_토공집계표_공종별수량산출(구미생태숲)-총괄" xfId="23339"/>
    <cellStyle name="_배수공집계_자재집계표(무릉소공원)_자재집계표(아사어린이공원)_토공집계표_구미생태숲데크수량산출-아이비070222-지대리" xfId="23340"/>
    <cellStyle name="_배수공집계_자재집계표(무릉소공원)_자재집계표(아사어린이공원)_토공집계표_데크수량산출(참고용)" xfId="23341"/>
    <cellStyle name="_배수공집계_자재집계표(무릉소공원)_자재집계표_공종별수량산출(구미생태숲)-총괄" xfId="23342"/>
    <cellStyle name="_배수공집계_자재집계표(무릉소공원)_자재집계표_공종별수량산출(상모제8어린이)" xfId="23343"/>
    <cellStyle name="_배수공집계_자재집계표(무릉소공원)_자재집계표_공종별수량산출(상모제8어린이)_공종별수량산출(구미생태숲)-총괄" xfId="23344"/>
    <cellStyle name="_배수공집계_자재집계표(무릉소공원)_자재집계표_공종별수량산출(상모제8어린이)_구미생태숲데크수량산출-아이비070222-지대리" xfId="23345"/>
    <cellStyle name="_배수공집계_자재집계표(무릉소공원)_자재집계표_공종별수량산출(상모제8어린이)_데크수량산출(참고용)" xfId="23346"/>
    <cellStyle name="_배수공집계_자재집계표(무릉소공원)_자재집계표_구미생태숲데크수량산출-아이비070222-지대리" xfId="23347"/>
    <cellStyle name="_배수공집계_자재집계표(무릉소공원)_자재집계표_데크수량산출(참고용)" xfId="23348"/>
    <cellStyle name="_배수공집계_자재집계표(무릉소공원)_자재집계표_토공집계표" xfId="23349"/>
    <cellStyle name="_배수공집계_자재집계표(무릉소공원)_자재집계표_토공집계표_공종별수량산출(구미생태숲)-총괄" xfId="23350"/>
    <cellStyle name="_배수공집계_자재집계표(무릉소공원)_자재집계표_토공집계표_구미생태숲데크수량산출-아이비070222-지대리" xfId="23351"/>
    <cellStyle name="_배수공집계_자재집계표(무릉소공원)_자재집계표_토공집계표_데크수량산출(참고용)" xfId="23352"/>
    <cellStyle name="_배수공집계_자재집계표_공종별수량산출" xfId="23353"/>
    <cellStyle name="_배수공집계_자재집계표_공종별수량산출(게이트볼장주변시민공원)" xfId="23354"/>
    <cellStyle name="_배수공집계_자재집계표_공종별수량산출(게이트볼장주변시민공원)_공종별수량산출(구미생태숲)-총괄" xfId="23355"/>
    <cellStyle name="_배수공집계_자재집계표_공종별수량산출(게이트볼장주변시민공원)_구미생태숲데크수량산출-아이비070222-지대리" xfId="23356"/>
    <cellStyle name="_배수공집계_자재집계표_공종별수량산출(게이트볼장주변시민공원)_데크수량산출(참고용)" xfId="23357"/>
    <cellStyle name="_배수공집계_자재집계표_공종별수량산출(봉곡도서관)" xfId="23358"/>
    <cellStyle name="_배수공집계_자재집계표_공종별수량산출(봉곡도서관)_공종별수량산출(구미생태숲)-총괄" xfId="23359"/>
    <cellStyle name="_배수공집계_자재집계표_공종별수량산출(봉곡도서관)_구미생태숲데크수량산출-아이비070222-지대리" xfId="23360"/>
    <cellStyle name="_배수공집계_자재집계표_공종별수량산출(봉곡도서관)_데크수량산출(참고용)" xfId="23361"/>
    <cellStyle name="_배수공집계_자재집계표_공종별수량산출(봉곡도서관)-2차분" xfId="23362"/>
    <cellStyle name="_배수공집계_자재집계표_공종별수량산출(봉곡도서관)-2차분_공종별수량산출(구미생태숲)-총괄" xfId="23363"/>
    <cellStyle name="_배수공집계_자재집계표_공종별수량산출(봉곡도서관)-2차분_구미생태숲데크수량산출-아이비070222-지대리" xfId="23364"/>
    <cellStyle name="_배수공집계_자재집계표_공종별수량산출(봉곡도서관)-2차분_데크수량산출(참고용)" xfId="23365"/>
    <cellStyle name="_배수공집계_자재집계표_공종별수량산출(봉곡도서관)-총괄" xfId="23366"/>
    <cellStyle name="_배수공집계_자재집계표_공종별수량산출(봉곡도서관)-총괄_공종별수량산출(구미생태숲)-총괄" xfId="23367"/>
    <cellStyle name="_배수공집계_자재집계표_공종별수량산출(봉곡도서관)-총괄_구미생태숲데크수량산출-아이비070222-지대리" xfId="23368"/>
    <cellStyle name="_배수공집계_자재집계표_공종별수량산출(봉곡도서관)-총괄_데크수량산출(참고용)" xfId="23369"/>
    <cellStyle name="_배수공집계_자재집계표_공종별수량산출(사동게이트볼장)" xfId="23370"/>
    <cellStyle name="_배수공집계_자재집계표_공종별수량산출(사동게이트볼장)_공종별수량산출(구미생태숲)-총괄" xfId="23371"/>
    <cellStyle name="_배수공집계_자재집계표_공종별수량산출(사동게이트볼장)_구미생태숲데크수량산출-아이비070222-지대리" xfId="23372"/>
    <cellStyle name="_배수공집계_자재집계표_공종별수량산출(사동게이트볼장)_데크수량산출(참고용)" xfId="23373"/>
    <cellStyle name="_배수공집계_자재집계표_공종별수량산출(신평1)" xfId="23374"/>
    <cellStyle name="_배수공집계_자재집계표_공종별수량산출(신평1)_공종별수량산출(구미생태숲)-총괄" xfId="23375"/>
    <cellStyle name="_배수공집계_자재집계표_공종별수량산출(신평1)_공종별수량산출(상모제8어린이)" xfId="23376"/>
    <cellStyle name="_배수공집계_자재집계표_공종별수량산출(신평1)_공종별수량산출(상모제8어린이)_공종별수량산출(구미생태숲)-총괄" xfId="23377"/>
    <cellStyle name="_배수공집계_자재집계표_공종별수량산출(신평1)_공종별수량산출(상모제8어린이)_구미생태숲데크수량산출-아이비070222-지대리" xfId="23378"/>
    <cellStyle name="_배수공집계_자재집계표_공종별수량산출(신평1)_공종별수량산출(상모제8어린이)_데크수량산출(참고용)" xfId="23379"/>
    <cellStyle name="_배수공집계_자재집계표_공종별수량산출(신평1)_구미생태숲데크수량산출-아이비070222-지대리" xfId="23380"/>
    <cellStyle name="_배수공집계_자재집계표_공종별수량산출(신평1)_데크수량산출(참고용)" xfId="23381"/>
    <cellStyle name="_배수공집계_자재집계표_공종별수량산출(신평1)_토공집계표" xfId="23382"/>
    <cellStyle name="_배수공집계_자재집계표_공종별수량산출(신평1)_토공집계표_공종별수량산출(구미생태숲)-총괄" xfId="23383"/>
    <cellStyle name="_배수공집계_자재집계표_공종별수량산출(신평1)_토공집계표_구미생태숲데크수량산출-아이비070222-지대리" xfId="23384"/>
    <cellStyle name="_배수공집계_자재집계표_공종별수량산출(신평1)_토공집계표_데크수량산출(참고용)" xfId="23385"/>
    <cellStyle name="_배수공집계_자재집계표_공종별수량산출(신평1동주민쉼터)" xfId="23386"/>
    <cellStyle name="_배수공집계_자재집계표_공종별수량산출(신평1동주민쉼터)_공종별수량산출(구미생태숲)-총괄" xfId="23387"/>
    <cellStyle name="_배수공집계_자재집계표_공종별수량산출(신평1동주민쉼터)_구미생태숲데크수량산출-아이비070222-지대리" xfId="23388"/>
    <cellStyle name="_배수공집계_자재집계표_공종별수량산출(신평1동주민쉼터)_데크수량산출(참고용)" xfId="23389"/>
    <cellStyle name="_배수공집계_자재집계표_공종별수량산출(어린이공원 리모델링공사)-수정" xfId="23390"/>
    <cellStyle name="_배수공집계_자재집계표_공종별수량산출(어린이공원 리모델링공사)-수정_공종별수량산출(구미생태숲)-총괄" xfId="23391"/>
    <cellStyle name="_배수공집계_자재집계표_공종별수량산출(어린이공원 리모델링공사)-수정_구미생태숲데크수량산출-아이비070222-지대리" xfId="23392"/>
    <cellStyle name="_배수공집계_자재집계표_공종별수량산출(어린이공원 리모델링공사)-수정_데크수량산출(참고용)" xfId="23393"/>
    <cellStyle name="_배수공집계_자재집계표_공종별수량산출(오태)" xfId="23394"/>
    <cellStyle name="_배수공집계_자재집계표_공종별수량산출(오태).xls" xfId="23395"/>
    <cellStyle name="_배수공집계_자재집계표_공종별수량산출(오태).xls_공종별수량산출(구미생태숲)-총괄" xfId="23396"/>
    <cellStyle name="_배수공집계_자재집계표_공종별수량산출(오태).xls_공종별수량산출(상모제8어린이)" xfId="23397"/>
    <cellStyle name="_배수공집계_자재집계표_공종별수량산출(오태).xls_공종별수량산출(상모제8어린이)_공종별수량산출(구미생태숲)-총괄" xfId="23398"/>
    <cellStyle name="_배수공집계_자재집계표_공종별수량산출(오태).xls_공종별수량산출(상모제8어린이)_구미생태숲데크수량산출-아이비070222-지대리" xfId="23399"/>
    <cellStyle name="_배수공집계_자재집계표_공종별수량산출(오태).xls_공종별수량산출(상모제8어린이)_데크수량산출(참고용)" xfId="23400"/>
    <cellStyle name="_배수공집계_자재집계표_공종별수량산출(오태).xls_구미생태숲데크수량산출-아이비070222-지대리" xfId="23401"/>
    <cellStyle name="_배수공집계_자재집계표_공종별수량산출(오태).xls_데크수량산출(참고용)" xfId="23402"/>
    <cellStyle name="_배수공집계_자재집계표_공종별수량산출(오태).xls_토공집계표" xfId="23403"/>
    <cellStyle name="_배수공집계_자재집계표_공종별수량산출(오태).xls_토공집계표_공종별수량산출(구미생태숲)-총괄" xfId="23404"/>
    <cellStyle name="_배수공집계_자재집계표_공종별수량산출(오태).xls_토공집계표_구미생태숲데크수량산출-아이비070222-지대리" xfId="23405"/>
    <cellStyle name="_배수공집계_자재집계표_공종별수량산출(오태).xls_토공집계표_데크수량산출(참고용)" xfId="23406"/>
    <cellStyle name="_배수공집계_자재집계표_공종별수량산출(오태)_공종별수량산출(구미생태숲)-총괄" xfId="23407"/>
    <cellStyle name="_배수공집계_자재집계표_공종별수량산출(오태)_공종별수량산출(상모제8어린이)" xfId="23408"/>
    <cellStyle name="_배수공집계_자재집계표_공종별수량산출(오태)_공종별수량산출(상모제8어린이)_공종별수량산출(구미생태숲)-총괄" xfId="23409"/>
    <cellStyle name="_배수공집계_자재집계표_공종별수량산출(오태)_공종별수량산출(상모제8어린이)_구미생태숲데크수량산출-아이비070222-지대리" xfId="23410"/>
    <cellStyle name="_배수공집계_자재집계표_공종별수량산출(오태)_공종별수량산출(상모제8어린이)_데크수량산출(참고용)" xfId="23411"/>
    <cellStyle name="_배수공집계_자재집계표_공종별수량산출(오태)_구미생태숲데크수량산출-아이비070222-지대리" xfId="23412"/>
    <cellStyle name="_배수공집계_자재집계표_공종별수량산출(오태)_데크수량산출(참고용)" xfId="23413"/>
    <cellStyle name="_배수공집계_자재집계표_공종별수량산출(오태)_토공집계표" xfId="23414"/>
    <cellStyle name="_배수공집계_자재집계표_공종별수량산출(오태)_토공집계표_공종별수량산출(구미생태숲)-총괄" xfId="23415"/>
    <cellStyle name="_배수공집계_자재집계표_공종별수량산출(오태)_토공집계표_구미생태숲데크수량산출-아이비070222-지대리" xfId="23416"/>
    <cellStyle name="_배수공집계_자재집계표_공종별수량산출(오태)_토공집계표_데크수량산출(참고용)" xfId="23417"/>
    <cellStyle name="_배수공집계_자재집계표_공종별수량산출(오태제1어린이)" xfId="23418"/>
    <cellStyle name="_배수공집계_자재집계표_공종별수량산출(오태제1어린이)_공종별수량산출(구미생태숲)-총괄" xfId="23419"/>
    <cellStyle name="_배수공집계_자재집계표_공종별수량산출(오태제1어린이)_구미생태숲데크수량산출-아이비070222-지대리" xfId="23420"/>
    <cellStyle name="_배수공집계_자재집계표_공종별수량산출(오태제1어린이)_데크수량산출(참고용)" xfId="23421"/>
    <cellStyle name="_배수공집계_자재집계표_공종별수량산출(왕산기념공원)-총괄분" xfId="23422"/>
    <cellStyle name="_배수공집계_자재집계표_공종별수량산출(왕산기념공원)-총괄분_공종별수량산출(구미생태숲)-총괄" xfId="23423"/>
    <cellStyle name="_배수공집계_자재집계표_공종별수량산출(왕산기념공원)-총괄분_구미생태숲데크수량산출-아이비070222-지대리" xfId="23424"/>
    <cellStyle name="_배수공집계_자재집계표_공종별수량산출(왕산기념공원)-총괄분_데크수량산출(참고용)" xfId="23425"/>
    <cellStyle name="_배수공집계_자재집계표_공종별수량산출(장성초등학교)" xfId="23426"/>
    <cellStyle name="_배수공집계_자재집계표_공종별수량산출(확장공사)" xfId="23427"/>
    <cellStyle name="_배수공집계_자재집계표_공종별수량산출(확장공사)_공종별수량산출(구미생태숲)-총괄" xfId="23428"/>
    <cellStyle name="_배수공집계_자재집계표_공종별수량산출(확장공사)_공종별수량산출(상모제8어린이)" xfId="23429"/>
    <cellStyle name="_배수공집계_자재집계표_공종별수량산출(확장공사)_공종별수량산출(상모제8어린이)_공종별수량산출(구미생태숲)-총괄" xfId="23430"/>
    <cellStyle name="_배수공집계_자재집계표_공종별수량산출(확장공사)_공종별수량산출(상모제8어린이)_구미생태숲데크수량산출-아이비070222-지대리" xfId="23431"/>
    <cellStyle name="_배수공집계_자재집계표_공종별수량산출(확장공사)_공종별수량산출(상모제8어린이)_데크수량산출(참고용)" xfId="23432"/>
    <cellStyle name="_배수공집계_자재집계표_공종별수량산출(확장공사)_구미생태숲데크수량산출-아이비070222-지대리" xfId="23433"/>
    <cellStyle name="_배수공집계_자재집계표_공종별수량산출(확장공사)_데크수량산출(참고용)" xfId="23434"/>
    <cellStyle name="_배수공집계_자재집계표_공종별수량산출(확장공사)_토공집계표" xfId="23435"/>
    <cellStyle name="_배수공집계_자재집계표_공종별수량산출(확장공사)_토공집계표_공종별수량산출(구미생태숲)-총괄" xfId="23436"/>
    <cellStyle name="_배수공집계_자재집계표_공종별수량산출(확장공사)_토공집계표_구미생태숲데크수량산출-아이비070222-지대리" xfId="23437"/>
    <cellStyle name="_배수공집계_자재집계표_공종별수량산출(확장공사)_토공집계표_데크수량산출(참고용)" xfId="23438"/>
    <cellStyle name="_배수공집계_자재집계표_공종별수량산출(확장공사x).xls" xfId="23439"/>
    <cellStyle name="_배수공집계_자재집계표_공종별수량산출(확장공사x).xls_공종별수량산출(구미생태숲)-총괄" xfId="23440"/>
    <cellStyle name="_배수공집계_자재집계표_공종별수량산출(확장공사x).xls_공종별수량산출(상모제8어린이)" xfId="23441"/>
    <cellStyle name="_배수공집계_자재집계표_공종별수량산출(확장공사x).xls_공종별수량산출(상모제8어린이)_공종별수량산출(구미생태숲)-총괄" xfId="23442"/>
    <cellStyle name="_배수공집계_자재집계표_공종별수량산출(확장공사x).xls_공종별수량산출(상모제8어린이)_구미생태숲데크수량산출-아이비070222-지대리" xfId="23443"/>
    <cellStyle name="_배수공집계_자재집계표_공종별수량산출(확장공사x).xls_공종별수량산출(상모제8어린이)_데크수량산출(참고용)" xfId="23444"/>
    <cellStyle name="_배수공집계_자재집계표_공종별수량산출(확장공사x).xls_구미생태숲데크수량산출-아이비070222-지대리" xfId="23445"/>
    <cellStyle name="_배수공집계_자재집계표_공종별수량산출(확장공사x).xls_데크수량산출(참고용)" xfId="23446"/>
    <cellStyle name="_배수공집계_자재집계표_공종별수량산출(확장공사x).xls_토공집계표" xfId="23447"/>
    <cellStyle name="_배수공집계_자재집계표_공종별수량산출(확장공사x).xls_토공집계표_공종별수량산출(구미생태숲)-총괄" xfId="23448"/>
    <cellStyle name="_배수공집계_자재집계표_공종별수량산출(확장공사x).xls_토공집계표_구미생태숲데크수량산출-아이비070222-지대리" xfId="23449"/>
    <cellStyle name="_배수공집계_자재집계표_공종별수량산출(확장공사x).xls_토공집계표_데크수량산출(참고용)" xfId="23450"/>
    <cellStyle name="_배수공집계_자재집계표_공종별수량산출(황금수도시설주변)-2차분" xfId="23451"/>
    <cellStyle name="_배수공집계_자재집계표_공종별수량산출(황금수도시설주변)-2차분_공종별수량산출(구미생태숲)-총괄" xfId="23452"/>
    <cellStyle name="_배수공집계_자재집계표_공종별수량산출(황금수도시설주변)-2차분_구미생태숲데크수량산출-아이비070222-지대리" xfId="23453"/>
    <cellStyle name="_배수공집계_자재집계표_공종별수량산출(황금수도시설주변)-2차분_데크수량산출(참고용)" xfId="23454"/>
    <cellStyle name="_배수공집계_자재집계표_공종별수량산출(황금수도시설주변)-총괄분" xfId="23455"/>
    <cellStyle name="_배수공집계_자재집계표_공종별수량산출(황금수도시설주변)-총괄분_공종별수량산출(구미생태숲)-총괄" xfId="23456"/>
    <cellStyle name="_배수공집계_자재집계표_공종별수량산출(황금수도시설주변)-총괄분_구미생태숲데크수량산출-아이비070222-지대리" xfId="23457"/>
    <cellStyle name="_배수공집계_자재집계표_공종별수량산출(황금수도시설주변)-총괄분_데크수량산출(참고용)" xfId="23458"/>
    <cellStyle name="_배수공집계_자재집계표_공종별수량산출_공종별수량산출(구미생태숲)-총괄" xfId="23459"/>
    <cellStyle name="_배수공집계_자재집계표_공종별수량산출_공종별수량산출(상모제8어린이)" xfId="23460"/>
    <cellStyle name="_배수공집계_자재집계표_공종별수량산출_공종별수량산출(상모제8어린이)_공종별수량산출(구미생태숲)-총괄" xfId="23461"/>
    <cellStyle name="_배수공집계_자재집계표_공종별수량산출_공종별수량산출(상모제8어린이)_구미생태숲데크수량산출-아이비070222-지대리" xfId="23462"/>
    <cellStyle name="_배수공집계_자재집계표_공종별수량산출_공종별수량산출(상모제8어린이)_데크수량산출(참고용)" xfId="23463"/>
    <cellStyle name="_배수공집계_자재집계표_공종별수량산출_구미생태숲데크수량산출-아이비070222-지대리" xfId="23464"/>
    <cellStyle name="_배수공집계_자재집계표_공종별수량산출_데크수량산출(참고용)" xfId="23465"/>
    <cellStyle name="_배수공집계_자재집계표_공종별수량산출_토공집계표" xfId="23466"/>
    <cellStyle name="_배수공집계_자재집계표_공종별수량산출_토공집계표_공종별수량산출(구미생태숲)-총괄" xfId="23467"/>
    <cellStyle name="_배수공집계_자재집계표_공종별수량산출_토공집계표_구미생태숲데크수량산출-아이비070222-지대리" xfId="23468"/>
    <cellStyle name="_배수공집계_자재집계표_공종별수량산출_토공집계표_데크수량산출(참고용)" xfId="23469"/>
    <cellStyle name="_배수공집계_자재집계표_수량산출및자재집계" xfId="23470"/>
    <cellStyle name="_배수공집계_자재집계표_수량산출및자재집계_공종별수량산출(구미생태숲)-총괄" xfId="23471"/>
    <cellStyle name="_배수공집계_자재집계표_수량산출및자재집계_공종별수량산출(상모제8어린이)" xfId="23472"/>
    <cellStyle name="_배수공집계_자재집계표_수량산출및자재집계_공종별수량산출(상모제8어린이)_공종별수량산출(구미생태숲)-총괄" xfId="23473"/>
    <cellStyle name="_배수공집계_자재집계표_수량산출및자재집계_공종별수량산출(상모제8어린이)_구미생태숲데크수량산출-아이비070222-지대리" xfId="23474"/>
    <cellStyle name="_배수공집계_자재집계표_수량산출및자재집계_공종별수량산출(상모제8어린이)_데크수량산출(참고용)" xfId="23475"/>
    <cellStyle name="_배수공집계_자재집계표_수량산출및자재집계_구미생태숲데크수량산출-아이비070222-지대리" xfId="23476"/>
    <cellStyle name="_배수공집계_자재집계표_수량산출및자재집계_데크수량산출(참고용)" xfId="23477"/>
    <cellStyle name="_배수공집계_자재집계표_수량산출및자재집계_토공집계표" xfId="23478"/>
    <cellStyle name="_배수공집계_자재집계표_수량산출및자재집계_토공집계표_공종별수량산출(구미생태숲)-총괄" xfId="23479"/>
    <cellStyle name="_배수공집계_자재집계표_수량산출및자재집계_토공집계표_구미생태숲데크수량산출-아이비070222-지대리" xfId="23480"/>
    <cellStyle name="_배수공집계_자재집계표_수량산출및자재집계_토공집계표_데크수량산출(참고용)" xfId="23481"/>
    <cellStyle name="_배수공집계_자재집계표_자재집계표" xfId="23482"/>
    <cellStyle name="_배수공집계_자재집계표_자재집계표(아사어린이공원)" xfId="23483"/>
    <cellStyle name="_배수공집계_자재집계표_자재집계표(아사어린이공원)_공종별수량산출(구미생태숲)-총괄" xfId="23484"/>
    <cellStyle name="_배수공집계_자재집계표_자재집계표(아사어린이공원)_공종별수량산출(상모제8어린이)" xfId="23485"/>
    <cellStyle name="_배수공집계_자재집계표_자재집계표(아사어린이공원)_공종별수량산출(상모제8어린이)_공종별수량산출(구미생태숲)-총괄" xfId="23486"/>
    <cellStyle name="_배수공집계_자재집계표_자재집계표(아사어린이공원)_공종별수량산출(상모제8어린이)_구미생태숲데크수량산출-아이비070222-지대리" xfId="23487"/>
    <cellStyle name="_배수공집계_자재집계표_자재집계표(아사어린이공원)_공종별수량산출(상모제8어린이)_데크수량산출(참고용)" xfId="23488"/>
    <cellStyle name="_배수공집계_자재집계표_자재집계표(아사어린이공원)_구미생태숲데크수량산출-아이비070222-지대리" xfId="23489"/>
    <cellStyle name="_배수공집계_자재집계표_자재집계표(아사어린이공원)_데크수량산출(참고용)" xfId="23490"/>
    <cellStyle name="_배수공집계_자재집계표_자재집계표(아사어린이공원)_토공집계표" xfId="23491"/>
    <cellStyle name="_배수공집계_자재집계표_자재집계표(아사어린이공원)_토공집계표_공종별수량산출(구미생태숲)-총괄" xfId="23492"/>
    <cellStyle name="_배수공집계_자재집계표_자재집계표(아사어린이공원)_토공집계표_구미생태숲데크수량산출-아이비070222-지대리" xfId="23493"/>
    <cellStyle name="_배수공집계_자재집계표_자재집계표(아사어린이공원)_토공집계표_데크수량산출(참고용)" xfId="23494"/>
    <cellStyle name="_배수공집계_자재집계표_자재집계표_공종별수량산출(구미생태숲)-총괄" xfId="23495"/>
    <cellStyle name="_배수공집계_자재집계표_자재집계표_공종별수량산출(상모제8어린이)" xfId="23496"/>
    <cellStyle name="_배수공집계_자재집계표_자재집계표_공종별수량산출(상모제8어린이)_공종별수량산출(구미생태숲)-총괄" xfId="23497"/>
    <cellStyle name="_배수공집계_자재집계표_자재집계표_공종별수량산출(상모제8어린이)_구미생태숲데크수량산출-아이비070222-지대리" xfId="23498"/>
    <cellStyle name="_배수공집계_자재집계표_자재집계표_공종별수량산출(상모제8어린이)_데크수량산출(참고용)" xfId="23499"/>
    <cellStyle name="_배수공집계_자재집계표_자재집계표_구미생태숲데크수량산출-아이비070222-지대리" xfId="23500"/>
    <cellStyle name="_배수공집계_자재집계표_자재집계표_데크수량산출(참고용)" xfId="23501"/>
    <cellStyle name="_배수공집계_자재집계표_자재집계표_토공집계표" xfId="23502"/>
    <cellStyle name="_배수공집계_자재집계표_자재집계표_토공집계표_공종별수량산출(구미생태숲)-총괄" xfId="23503"/>
    <cellStyle name="_배수공집계_자재집계표_자재집계표_토공집계표_구미생태숲데크수량산출-아이비070222-지대리" xfId="23504"/>
    <cellStyle name="_배수공집계_자재집계표_자재집계표_토공집계표_데크수량산출(참고용)" xfId="23505"/>
    <cellStyle name="_배수공집계_토공집계표" xfId="23506"/>
    <cellStyle name="_배수공집계_토공집계표_공종별수량산출(구미생태숲)-총괄" xfId="23507"/>
    <cellStyle name="_배수공집계_토공집계표_구미생태숲데크수량산출-아이비070222-지대리" xfId="23508"/>
    <cellStyle name="_배수공집계_토공집계표_데크수량산출(참고용)" xfId="23509"/>
    <cellStyle name="_배수암거" xfId="10355"/>
    <cellStyle name="_배수암거 2" xfId="31474"/>
    <cellStyle name="_백석지구농촌용수개발사업(대원)" xfId="10356"/>
    <cellStyle name="_백전1제 #1배수통관(D800)" xfId="10357"/>
    <cellStyle name="_백전1제 #1배수통관(D800) 2" xfId="31475"/>
    <cellStyle name="_번암견적의뢰(협력)" xfId="541"/>
    <cellStyle name="_벌목" xfId="542"/>
    <cellStyle name="_변경 최종" xfId="543"/>
    <cellStyle name="_변경 최종_파주산림욕장설계서(산림조합과동일)" xfId="544"/>
    <cellStyle name="_변경내역서(2차설계변경)" xfId="10358"/>
    <cellStyle name="_변경내역서(2차설계변경) 2" xfId="31476"/>
    <cellStyle name="_별첨(계획서및실적서양식)" xfId="545"/>
    <cellStyle name="_별첨(계획서및실적서양식) 2" xfId="31477"/>
    <cellStyle name="_별첨(계획서및실적서양식)_1" xfId="546"/>
    <cellStyle name="_별첨(계획서및실적서양식)_1 2" xfId="31478"/>
    <cellStyle name="_보라매데크수량산출서" xfId="547"/>
    <cellStyle name="_복공판설치내역서-1-일위-단가" xfId="10359"/>
    <cellStyle name="_복공판설치내역서-1-일위-단가 2" xfId="31479"/>
    <cellStyle name="_복사본 (인천-캐노피(총괄))(04.10)" xfId="10360"/>
    <cellStyle name="_복사본 (인천-캐노피(총괄))(04.10) 2" xfId="31480"/>
    <cellStyle name="_복사본 (인천-캐노피(총괄))(04.10)_신정호-제작납품(설치포함)" xfId="10361"/>
    <cellStyle name="_복사본 (인천-캐노피(총괄))(04.10)_신정호-제작납품(설치포함) 2" xfId="31481"/>
    <cellStyle name="_복사본 (인천-캐노피(총괄))(04.10)_신정호-제작납품(설치포함)_신천육교 경관조형물 설계서" xfId="10362"/>
    <cellStyle name="_복사본 (인천-캐노피(총괄))(04.10)_신정호-제작납품(설치포함)_신천육교 경관조형물 설계서 2" xfId="31482"/>
    <cellStyle name="_복사본 수량산출(화진)-1" xfId="548"/>
    <cellStyle name="_봇재지구(투찰내역)" xfId="10363"/>
    <cellStyle name="_봉곡중내역서(대지건설)" xfId="10364"/>
    <cellStyle name="_봉곡중총괄(대지완결)" xfId="10365"/>
    <cellStyle name="_봉곡중총괄(대지완결) 2" xfId="31483"/>
    <cellStyle name="_봉정교 내역서" xfId="10366"/>
    <cellStyle name="_봉정교 보강공사 0322" xfId="10367"/>
    <cellStyle name="_부대(승두-웅교간)" xfId="10368"/>
    <cellStyle name="_부대(승두-웅교간) 2" xfId="31484"/>
    <cellStyle name="_부대공" xfId="10369"/>
    <cellStyle name="_부대공 2" xfId="31485"/>
    <cellStyle name="_부대공(2-2공구)" xfId="10370"/>
    <cellStyle name="_부대공(2-2공구) 2" xfId="31486"/>
    <cellStyle name="_부대공(2-2공구)_16.반사경" xfId="10371"/>
    <cellStyle name="_부대공(2-2공구)_16.반사경 2" xfId="31487"/>
    <cellStyle name="_부대공(2-2공구)_교통안전시설(최종)" xfId="10372"/>
    <cellStyle name="_부대공(2-2공구)_교통안전시설(최종) 2" xfId="31488"/>
    <cellStyle name="_부대공(전주)" xfId="10373"/>
    <cellStyle name="_부대공(전주) 2" xfId="31489"/>
    <cellStyle name="_부대공_대포4 부대공" xfId="10374"/>
    <cellStyle name="_부대공_대포4 부대공 2" xfId="31490"/>
    <cellStyle name="_부대공-방축교차로" xfId="10375"/>
    <cellStyle name="_부대공-방축교차로 2" xfId="31491"/>
    <cellStyle name="_부대공수량집계표(수상,상평리)" xfId="10376"/>
    <cellStyle name="_부대공수량집계표(수상,상평리) 2" xfId="31492"/>
    <cellStyle name="_부대공-인안보차도" xfId="10377"/>
    <cellStyle name="_부대공-인월교차로" xfId="10378"/>
    <cellStyle name="_부대공-인월교차로 2" xfId="31493"/>
    <cellStyle name="_부대공-진목진입로 본선,연결로" xfId="10379"/>
    <cellStyle name="_부대공-진목진입로 본선,연결로 2" xfId="31494"/>
    <cellStyle name="_부대내역확정" xfId="10380"/>
    <cellStyle name="_부대시설공(영동-추풍령)" xfId="10381"/>
    <cellStyle name="_부대시설공(영동-추풍령) 2" xfId="31495"/>
    <cellStyle name="_부대시설공(영동-추풍령)_16.반사경" xfId="10382"/>
    <cellStyle name="_부대시설공(영동-추풍령)_16.반사경 2" xfId="31496"/>
    <cellStyle name="_부대시설공(영동-추풍령)_교통안전시설(최종)" xfId="10383"/>
    <cellStyle name="_부대시설공(영동-추풍령)_교통안전시설(최종) 2" xfId="31497"/>
    <cellStyle name="_부대시설공(영동-추풍령)_부대시설공(영동-추풍령)" xfId="10384"/>
    <cellStyle name="_부대시설공(영동-추풍령)_부대시설공(영동-추풍령) 2" xfId="31498"/>
    <cellStyle name="_부대시설공(영동-추풍령)_부대시설공(영동-추풍령)_16.반사경" xfId="10385"/>
    <cellStyle name="_부대시설공(영동-추풍령)_부대시설공(영동-추풍령)_16.반사경 2" xfId="31499"/>
    <cellStyle name="_부대시설공(영동-추풍령)_부대시설공(영동-추풍령)_교통안전시설(최종)" xfId="10386"/>
    <cellStyle name="_부대시설공(영동-추풍령)_부대시설공(영동-추풍령)_교통안전시설(최종) 2" xfId="31500"/>
    <cellStyle name="_부대입찰확약서" xfId="10387"/>
    <cellStyle name="_부림제(혁성종합)" xfId="10388"/>
    <cellStyle name="_부림제(혁성종합) 2" xfId="31501"/>
    <cellStyle name="_부산해사고(100%)" xfId="10389"/>
    <cellStyle name="_부안지구투찰2" xfId="10390"/>
    <cellStyle name="_부안지구투찰2 2" xfId="31502"/>
    <cellStyle name="_부창교상부" xfId="10391"/>
    <cellStyle name="_부창교상부 2" xfId="31503"/>
    <cellStyle name="_비아육교" xfId="10392"/>
    <cellStyle name="_비옥토_벌개제근_연약지반(최종)" xfId="10393"/>
    <cellStyle name="_비옥토_벌개제근_연약지반(최종) 2" xfId="31504"/>
    <cellStyle name="_비탈면보호공" xfId="10394"/>
    <cellStyle name="_비탈면안정공" xfId="10395"/>
    <cellStyle name="_비탈면안정공 2" xfId="31505"/>
    <cellStyle name="_빗물받이" xfId="10396"/>
    <cellStyle name="_빗물받이 2" xfId="31506"/>
    <cellStyle name="_사각파고라" xfId="549"/>
    <cellStyle name="_사기막교Pier" xfId="10397"/>
    <cellStyle name="_사기막교Pier 2" xfId="31507"/>
    <cellStyle name="_사기막교Pier_01-1 기존구조물깨기" xfId="10398"/>
    <cellStyle name="_사기막교Pier_01-1 기존구조물깨기 2" xfId="31508"/>
    <cellStyle name="_사기막교Pier_06_0125 측구공" xfId="10399"/>
    <cellStyle name="_사기막교Pier_06_0125 측구공 2" xfId="31509"/>
    <cellStyle name="_사기막교Pier_06_0125 측구공_측구공" xfId="10400"/>
    <cellStyle name="_사기막교Pier_06_0125 측구공_측구공 2" xfId="31510"/>
    <cellStyle name="_사기막교Pier_Book3" xfId="10401"/>
    <cellStyle name="_사기막교Pier_Book3 2" xfId="31511"/>
    <cellStyle name="_사기막교Pier_Book3_01-1 기존구조물깨기" xfId="10402"/>
    <cellStyle name="_사기막교Pier_Book3_01-1 기존구조물깨기 2" xfId="31512"/>
    <cellStyle name="_사기막교Pier_Book3_06_0125 측구공" xfId="10403"/>
    <cellStyle name="_사기막교Pier_Book3_06_0125 측구공 2" xfId="31513"/>
    <cellStyle name="_사기막교Pier_Book3_06_0125 측구공_측구공" xfId="10404"/>
    <cellStyle name="_사기막교Pier_Book3_06_0125 측구공_측구공 2" xfId="31514"/>
    <cellStyle name="_사기막교Pier_Book3_기존구조물깨기" xfId="10405"/>
    <cellStyle name="_사기막교Pier_Book3_기존구조물깨기 2" xfId="31515"/>
    <cellStyle name="_사기막교Pier_Book3_대포4 부대공" xfId="10406"/>
    <cellStyle name="_사기막교Pier_Book3_대포4 부대공 2" xfId="31516"/>
    <cellStyle name="_사기막교Pier_Book3_장방교" xfId="10407"/>
    <cellStyle name="_사기막교Pier_Book3_장방교 2" xfId="31517"/>
    <cellStyle name="_사기막교Pier_Book3_장방교_01-1 기존구조물깨기" xfId="10408"/>
    <cellStyle name="_사기막교Pier_Book3_장방교_01-1 기존구조물깨기 2" xfId="31518"/>
    <cellStyle name="_사기막교Pier_Book3_장방교_06_0125 측구공" xfId="10409"/>
    <cellStyle name="_사기막교Pier_Book3_장방교_06_0125 측구공 2" xfId="31519"/>
    <cellStyle name="_사기막교Pier_Book3_장방교_06_0125 측구공_측구공" xfId="10410"/>
    <cellStyle name="_사기막교Pier_Book3_장방교_06_0125 측구공_측구공 2" xfId="31520"/>
    <cellStyle name="_사기막교Pier_Book3_장방교_기존구조물깨기" xfId="10411"/>
    <cellStyle name="_사기막교Pier_Book3_장방교_기존구조물깨기 2" xfId="31521"/>
    <cellStyle name="_사기막교Pier_Book3_장방교_대포4 부대공" xfId="10412"/>
    <cellStyle name="_사기막교Pier_Book3_장방교_대포4 부대공 2" xfId="31522"/>
    <cellStyle name="_사기막교Pier_Book3_장방교_천진구조물깨기" xfId="10413"/>
    <cellStyle name="_사기막교Pier_Book3_장방교_천진구조물깨기 2" xfId="31523"/>
    <cellStyle name="_사기막교Pier_Book3_장방교_측구공" xfId="10414"/>
    <cellStyle name="_사기막교Pier_Book3_장방교_측구공 2" xfId="31524"/>
    <cellStyle name="_사기막교Pier_Book3_장방교_측구공_측구공" xfId="10415"/>
    <cellStyle name="_사기막교Pier_Book3_장방교_측구공_측구공 2" xfId="31525"/>
    <cellStyle name="_사기막교Pier_Book3_장방교_토공깨기" xfId="10416"/>
    <cellStyle name="_사기막교Pier_Book3_장방교_토공깨기 2" xfId="31526"/>
    <cellStyle name="_사기막교Pier_Book3_장방교_토공깨기_01-1 기존구조물깨기" xfId="10417"/>
    <cellStyle name="_사기막교Pier_Book3_장방교_토공깨기_01-1 기존구조물깨기 2" xfId="31527"/>
    <cellStyle name="_사기막교Pier_Book3_장방교_토공깨기_기존구조물깨기" xfId="10418"/>
    <cellStyle name="_사기막교Pier_Book3_장방교_토공깨기_기존구조물깨기 2" xfId="31528"/>
    <cellStyle name="_사기막교Pier_Book3_장방교_토공깨기_천진구조물깨기" xfId="10419"/>
    <cellStyle name="_사기막교Pier_Book3_장방교_토공깨기_천진구조물깨기 2" xfId="31529"/>
    <cellStyle name="_사기막교Pier_Book3_천진구조물깨기" xfId="10420"/>
    <cellStyle name="_사기막교Pier_Book3_천진구조물깨기 2" xfId="31530"/>
    <cellStyle name="_사기막교Pier_Book3_측구공" xfId="10421"/>
    <cellStyle name="_사기막교Pier_Book3_측구공 2" xfId="31531"/>
    <cellStyle name="_사기막교Pier_Book3_측구공_측구공" xfId="10422"/>
    <cellStyle name="_사기막교Pier_Book3_측구공_측구공 2" xfId="31532"/>
    <cellStyle name="_사기막교Pier_Book3_토공깨기" xfId="10423"/>
    <cellStyle name="_사기막교Pier_Book3_토공깨기 2" xfId="31533"/>
    <cellStyle name="_사기막교Pier_Book3_토공깨기_01-1 기존구조물깨기" xfId="10424"/>
    <cellStyle name="_사기막교Pier_Book3_토공깨기_01-1 기존구조물깨기 2" xfId="31534"/>
    <cellStyle name="_사기막교Pier_Book3_토공깨기_기존구조물깨기" xfId="10425"/>
    <cellStyle name="_사기막교Pier_Book3_토공깨기_기존구조물깨기 2" xfId="31535"/>
    <cellStyle name="_사기막교Pier_Book3_토공깨기_천진구조물깨기" xfId="10426"/>
    <cellStyle name="_사기막교Pier_Book3_토공깨기_천진구조물깨기 2" xfId="31536"/>
    <cellStyle name="_사기막교Pier_교량총집계" xfId="10427"/>
    <cellStyle name="_사기막교Pier_교량총집계 2" xfId="31537"/>
    <cellStyle name="_사기막교Pier_교량총집계_01-1 기존구조물깨기" xfId="10428"/>
    <cellStyle name="_사기막교Pier_교량총집계_01-1 기존구조물깨기 2" xfId="31538"/>
    <cellStyle name="_사기막교Pier_교량총집계_06_0125 측구공" xfId="10429"/>
    <cellStyle name="_사기막교Pier_교량총집계_06_0125 측구공 2" xfId="31539"/>
    <cellStyle name="_사기막교Pier_교량총집계_06_0125 측구공_측구공" xfId="10430"/>
    <cellStyle name="_사기막교Pier_교량총집계_06_0125 측구공_측구공 2" xfId="31540"/>
    <cellStyle name="_사기막교Pier_교량총집계_교량총집계" xfId="10431"/>
    <cellStyle name="_사기막교Pier_교량총집계_교량총집계 2" xfId="31541"/>
    <cellStyle name="_사기막교Pier_교량총집계_교량총집계_01-1 기존구조물깨기" xfId="10432"/>
    <cellStyle name="_사기막교Pier_교량총집계_교량총집계_01-1 기존구조물깨기 2" xfId="31542"/>
    <cellStyle name="_사기막교Pier_교량총집계_교량총집계_06_0125 측구공" xfId="10433"/>
    <cellStyle name="_사기막교Pier_교량총집계_교량총집계_06_0125 측구공 2" xfId="31543"/>
    <cellStyle name="_사기막교Pier_교량총집계_교량총집계_06_0125 측구공_측구공" xfId="10434"/>
    <cellStyle name="_사기막교Pier_교량총집계_교량총집계_06_0125 측구공_측구공 2" xfId="31544"/>
    <cellStyle name="_사기막교Pier_교량총집계_교량총집계_기존구조물깨기" xfId="10435"/>
    <cellStyle name="_사기막교Pier_교량총집계_교량총집계_기존구조물깨기 2" xfId="31545"/>
    <cellStyle name="_사기막교Pier_교량총집계_교량총집계_대포4 부대공" xfId="10436"/>
    <cellStyle name="_사기막교Pier_교량총집계_교량총집계_대포4 부대공 2" xfId="31546"/>
    <cellStyle name="_사기막교Pier_교량총집계_교량총집계_천진구조물깨기" xfId="10437"/>
    <cellStyle name="_사기막교Pier_교량총집계_교량총집계_천진구조물깨기 2" xfId="31547"/>
    <cellStyle name="_사기막교Pier_교량총집계_교량총집계_측구공" xfId="10438"/>
    <cellStyle name="_사기막교Pier_교량총집계_교량총집계_측구공 2" xfId="31548"/>
    <cellStyle name="_사기막교Pier_교량총집계_교량총집계_측구공_측구공" xfId="10439"/>
    <cellStyle name="_사기막교Pier_교량총집계_교량총집계_측구공_측구공 2" xfId="31549"/>
    <cellStyle name="_사기막교Pier_교량총집계_교량총집계_토공깨기" xfId="10440"/>
    <cellStyle name="_사기막교Pier_교량총집계_교량총집계_토공깨기 2" xfId="31550"/>
    <cellStyle name="_사기막교Pier_교량총집계_교량총집계_토공깨기_01-1 기존구조물깨기" xfId="10441"/>
    <cellStyle name="_사기막교Pier_교량총집계_교량총집계_토공깨기_01-1 기존구조물깨기 2" xfId="31551"/>
    <cellStyle name="_사기막교Pier_교량총집계_교량총집계_토공깨기_기존구조물깨기" xfId="10442"/>
    <cellStyle name="_사기막교Pier_교량총집계_교량총집계_토공깨기_기존구조물깨기 2" xfId="31552"/>
    <cellStyle name="_사기막교Pier_교량총집계_교량총집계_토공깨기_천진구조물깨기" xfId="10443"/>
    <cellStyle name="_사기막교Pier_교량총집계_교량총집계_토공깨기_천진구조물깨기 2" xfId="31553"/>
    <cellStyle name="_사기막교Pier_교량총집계_기존구조물깨기" xfId="10444"/>
    <cellStyle name="_사기막교Pier_교량총집계_기존구조물깨기 2" xfId="31554"/>
    <cellStyle name="_사기막교Pier_교량총집계_대포4 부대공" xfId="10445"/>
    <cellStyle name="_사기막교Pier_교량총집계_대포4 부대공 2" xfId="31555"/>
    <cellStyle name="_사기막교Pier_교량총집계_천진구조물깨기" xfId="10446"/>
    <cellStyle name="_사기막교Pier_교량총집계_천진구조물깨기 2" xfId="31556"/>
    <cellStyle name="_사기막교Pier_교량총집계_측구공" xfId="10447"/>
    <cellStyle name="_사기막교Pier_교량총집계_측구공 2" xfId="31557"/>
    <cellStyle name="_사기막교Pier_교량총집계_측구공_측구공" xfId="10448"/>
    <cellStyle name="_사기막교Pier_교량총집계_측구공_측구공 2" xfId="31558"/>
    <cellStyle name="_사기막교Pier_교량총집계_토공깨기" xfId="10449"/>
    <cellStyle name="_사기막교Pier_교량총집계_토공깨기 2" xfId="31559"/>
    <cellStyle name="_사기막교Pier_교량총집계_토공깨기_01-1 기존구조물깨기" xfId="10450"/>
    <cellStyle name="_사기막교Pier_교량총집계_토공깨기_01-1 기존구조물깨기 2" xfId="31560"/>
    <cellStyle name="_사기막교Pier_교량총집계_토공깨기_기존구조물깨기" xfId="10451"/>
    <cellStyle name="_사기막교Pier_교량총집계_토공깨기_기존구조물깨기 2" xfId="31561"/>
    <cellStyle name="_사기막교Pier_교량총집계_토공깨기_천진구조물깨기" xfId="10452"/>
    <cellStyle name="_사기막교Pier_교량총집계_토공깨기_천진구조물깨기 2" xfId="31562"/>
    <cellStyle name="_사기막교Pier_기존구조물깨기" xfId="10453"/>
    <cellStyle name="_사기막교Pier_기존구조물깨기 2" xfId="31563"/>
    <cellStyle name="_사기막교Pier_대포4 부대공" xfId="10454"/>
    <cellStyle name="_사기막교Pier_대포4 부대공 2" xfId="31564"/>
    <cellStyle name="_사기막교Pier_천진구조물깨기" xfId="10455"/>
    <cellStyle name="_사기막교Pier_천진구조물깨기 2" xfId="31565"/>
    <cellStyle name="_사기막교Pier_측구공" xfId="10456"/>
    <cellStyle name="_사기막교Pier_측구공 2" xfId="31566"/>
    <cellStyle name="_사기막교Pier_측구공_측구공" xfId="10457"/>
    <cellStyle name="_사기막교Pier_측구공_측구공 2" xfId="31567"/>
    <cellStyle name="_사기막교Pier_토공깨기" xfId="10458"/>
    <cellStyle name="_사기막교Pier_토공깨기 2" xfId="31568"/>
    <cellStyle name="_사기막교Pier_토공깨기_01-1 기존구조물깨기" xfId="10459"/>
    <cellStyle name="_사기막교Pier_토공깨기_01-1 기존구조물깨기 2" xfId="31569"/>
    <cellStyle name="_사기막교Pier_토공깨기_기존구조물깨기" xfId="10460"/>
    <cellStyle name="_사기막교Pier_토공깨기_기존구조물깨기 2" xfId="31570"/>
    <cellStyle name="_사기막교Pier_토공깨기_천진구조물깨기" xfId="10461"/>
    <cellStyle name="_사기막교Pier_토공깨기_천진구조물깨기 2" xfId="31571"/>
    <cellStyle name="_사기막교각토공" xfId="10462"/>
    <cellStyle name="_사기막교각토공 2" xfId="31572"/>
    <cellStyle name="_사기막교각토공_01-1 기존구조물깨기" xfId="10463"/>
    <cellStyle name="_사기막교각토공_01-1 기존구조물깨기 2" xfId="31573"/>
    <cellStyle name="_사기막교각토공_06_0125 측구공" xfId="10464"/>
    <cellStyle name="_사기막교각토공_06_0125 측구공 2" xfId="31574"/>
    <cellStyle name="_사기막교각토공_06_0125 측구공_측구공" xfId="10465"/>
    <cellStyle name="_사기막교각토공_06_0125 측구공_측구공 2" xfId="31575"/>
    <cellStyle name="_사기막교각토공_Book3" xfId="10466"/>
    <cellStyle name="_사기막교각토공_Book3 2" xfId="31576"/>
    <cellStyle name="_사기막교각토공_Book3_01-1 기존구조물깨기" xfId="10467"/>
    <cellStyle name="_사기막교각토공_Book3_01-1 기존구조물깨기 2" xfId="31577"/>
    <cellStyle name="_사기막교각토공_Book3_06_0125 측구공" xfId="10468"/>
    <cellStyle name="_사기막교각토공_Book3_06_0125 측구공 2" xfId="31578"/>
    <cellStyle name="_사기막교각토공_Book3_06_0125 측구공_측구공" xfId="10469"/>
    <cellStyle name="_사기막교각토공_Book3_06_0125 측구공_측구공 2" xfId="31579"/>
    <cellStyle name="_사기막교각토공_Book3_기존구조물깨기" xfId="10470"/>
    <cellStyle name="_사기막교각토공_Book3_기존구조물깨기 2" xfId="31580"/>
    <cellStyle name="_사기막교각토공_Book3_대포4 부대공" xfId="10471"/>
    <cellStyle name="_사기막교각토공_Book3_대포4 부대공 2" xfId="31581"/>
    <cellStyle name="_사기막교각토공_Book3_장방교" xfId="10472"/>
    <cellStyle name="_사기막교각토공_Book3_장방교 2" xfId="31582"/>
    <cellStyle name="_사기막교각토공_Book3_장방교_01-1 기존구조물깨기" xfId="10473"/>
    <cellStyle name="_사기막교각토공_Book3_장방교_01-1 기존구조물깨기 2" xfId="31583"/>
    <cellStyle name="_사기막교각토공_Book3_장방교_06_0125 측구공" xfId="10474"/>
    <cellStyle name="_사기막교각토공_Book3_장방교_06_0125 측구공 2" xfId="31584"/>
    <cellStyle name="_사기막교각토공_Book3_장방교_06_0125 측구공_측구공" xfId="10475"/>
    <cellStyle name="_사기막교각토공_Book3_장방교_06_0125 측구공_측구공 2" xfId="31585"/>
    <cellStyle name="_사기막교각토공_Book3_장방교_기존구조물깨기" xfId="10476"/>
    <cellStyle name="_사기막교각토공_Book3_장방교_기존구조물깨기 2" xfId="31586"/>
    <cellStyle name="_사기막교각토공_Book3_장방교_대포4 부대공" xfId="10477"/>
    <cellStyle name="_사기막교각토공_Book3_장방교_대포4 부대공 2" xfId="31587"/>
    <cellStyle name="_사기막교각토공_Book3_장방교_천진구조물깨기" xfId="10478"/>
    <cellStyle name="_사기막교각토공_Book3_장방교_천진구조물깨기 2" xfId="31588"/>
    <cellStyle name="_사기막교각토공_Book3_장방교_측구공" xfId="10479"/>
    <cellStyle name="_사기막교각토공_Book3_장방교_측구공 2" xfId="31589"/>
    <cellStyle name="_사기막교각토공_Book3_장방교_측구공_측구공" xfId="10480"/>
    <cellStyle name="_사기막교각토공_Book3_장방교_측구공_측구공 2" xfId="31590"/>
    <cellStyle name="_사기막교각토공_Book3_장방교_토공깨기" xfId="10481"/>
    <cellStyle name="_사기막교각토공_Book3_장방교_토공깨기 2" xfId="31591"/>
    <cellStyle name="_사기막교각토공_Book3_장방교_토공깨기_01-1 기존구조물깨기" xfId="10482"/>
    <cellStyle name="_사기막교각토공_Book3_장방교_토공깨기_01-1 기존구조물깨기 2" xfId="31592"/>
    <cellStyle name="_사기막교각토공_Book3_장방교_토공깨기_기존구조물깨기" xfId="10483"/>
    <cellStyle name="_사기막교각토공_Book3_장방교_토공깨기_기존구조물깨기 2" xfId="31593"/>
    <cellStyle name="_사기막교각토공_Book3_장방교_토공깨기_천진구조물깨기" xfId="10484"/>
    <cellStyle name="_사기막교각토공_Book3_장방교_토공깨기_천진구조물깨기 2" xfId="31594"/>
    <cellStyle name="_사기막교각토공_Book3_천진구조물깨기" xfId="10485"/>
    <cellStyle name="_사기막교각토공_Book3_천진구조물깨기 2" xfId="31595"/>
    <cellStyle name="_사기막교각토공_Book3_측구공" xfId="10486"/>
    <cellStyle name="_사기막교각토공_Book3_측구공 2" xfId="31596"/>
    <cellStyle name="_사기막교각토공_Book3_측구공_측구공" xfId="10487"/>
    <cellStyle name="_사기막교각토공_Book3_측구공_측구공 2" xfId="31597"/>
    <cellStyle name="_사기막교각토공_Book3_토공깨기" xfId="10488"/>
    <cellStyle name="_사기막교각토공_Book3_토공깨기 2" xfId="31598"/>
    <cellStyle name="_사기막교각토공_Book3_토공깨기_01-1 기존구조물깨기" xfId="10489"/>
    <cellStyle name="_사기막교각토공_Book3_토공깨기_01-1 기존구조물깨기 2" xfId="31599"/>
    <cellStyle name="_사기막교각토공_Book3_토공깨기_기존구조물깨기" xfId="10490"/>
    <cellStyle name="_사기막교각토공_Book3_토공깨기_기존구조물깨기 2" xfId="31600"/>
    <cellStyle name="_사기막교각토공_Book3_토공깨기_천진구조물깨기" xfId="10491"/>
    <cellStyle name="_사기막교각토공_Book3_토공깨기_천진구조물깨기 2" xfId="31601"/>
    <cellStyle name="_사기막교각토공_교량총집계" xfId="10492"/>
    <cellStyle name="_사기막교각토공_교량총집계 2" xfId="31602"/>
    <cellStyle name="_사기막교각토공_교량총집계_01-1 기존구조물깨기" xfId="10493"/>
    <cellStyle name="_사기막교각토공_교량총집계_01-1 기존구조물깨기 2" xfId="31603"/>
    <cellStyle name="_사기막교각토공_교량총집계_06_0125 측구공" xfId="10494"/>
    <cellStyle name="_사기막교각토공_교량총집계_06_0125 측구공 2" xfId="31604"/>
    <cellStyle name="_사기막교각토공_교량총집계_06_0125 측구공_측구공" xfId="10495"/>
    <cellStyle name="_사기막교각토공_교량총집계_06_0125 측구공_측구공 2" xfId="31605"/>
    <cellStyle name="_사기막교각토공_교량총집계_교량총집계" xfId="10496"/>
    <cellStyle name="_사기막교각토공_교량총집계_교량총집계 2" xfId="31606"/>
    <cellStyle name="_사기막교각토공_교량총집계_교량총집계_01-1 기존구조물깨기" xfId="10497"/>
    <cellStyle name="_사기막교각토공_교량총집계_교량총집계_01-1 기존구조물깨기 2" xfId="31607"/>
    <cellStyle name="_사기막교각토공_교량총집계_교량총집계_06_0125 측구공" xfId="10498"/>
    <cellStyle name="_사기막교각토공_교량총집계_교량총집계_06_0125 측구공 2" xfId="31608"/>
    <cellStyle name="_사기막교각토공_교량총집계_교량총집계_06_0125 측구공_측구공" xfId="10499"/>
    <cellStyle name="_사기막교각토공_교량총집계_교량총집계_06_0125 측구공_측구공 2" xfId="31609"/>
    <cellStyle name="_사기막교각토공_교량총집계_교량총집계_기존구조물깨기" xfId="10500"/>
    <cellStyle name="_사기막교각토공_교량총집계_교량총집계_기존구조물깨기 2" xfId="31610"/>
    <cellStyle name="_사기막교각토공_교량총집계_교량총집계_대포4 부대공" xfId="10501"/>
    <cellStyle name="_사기막교각토공_교량총집계_교량총집계_대포4 부대공 2" xfId="31611"/>
    <cellStyle name="_사기막교각토공_교량총집계_교량총집계_천진구조물깨기" xfId="10502"/>
    <cellStyle name="_사기막교각토공_교량총집계_교량총집계_천진구조물깨기 2" xfId="31612"/>
    <cellStyle name="_사기막교각토공_교량총집계_교량총집계_측구공" xfId="10503"/>
    <cellStyle name="_사기막교각토공_교량총집계_교량총집계_측구공 2" xfId="31613"/>
    <cellStyle name="_사기막교각토공_교량총집계_교량총집계_측구공_측구공" xfId="10504"/>
    <cellStyle name="_사기막교각토공_교량총집계_교량총집계_측구공_측구공 2" xfId="31614"/>
    <cellStyle name="_사기막교각토공_교량총집계_교량총집계_토공깨기" xfId="10505"/>
    <cellStyle name="_사기막교각토공_교량총집계_교량총집계_토공깨기 2" xfId="31615"/>
    <cellStyle name="_사기막교각토공_교량총집계_교량총집계_토공깨기_01-1 기존구조물깨기" xfId="10506"/>
    <cellStyle name="_사기막교각토공_교량총집계_교량총집계_토공깨기_01-1 기존구조물깨기 2" xfId="31616"/>
    <cellStyle name="_사기막교각토공_교량총집계_교량총집계_토공깨기_기존구조물깨기" xfId="10507"/>
    <cellStyle name="_사기막교각토공_교량총집계_교량총집계_토공깨기_기존구조물깨기 2" xfId="31617"/>
    <cellStyle name="_사기막교각토공_교량총집계_교량총집계_토공깨기_천진구조물깨기" xfId="10508"/>
    <cellStyle name="_사기막교각토공_교량총집계_교량총집계_토공깨기_천진구조물깨기 2" xfId="31618"/>
    <cellStyle name="_사기막교각토공_교량총집계_기존구조물깨기" xfId="10509"/>
    <cellStyle name="_사기막교각토공_교량총집계_기존구조물깨기 2" xfId="31619"/>
    <cellStyle name="_사기막교각토공_교량총집계_대포4 부대공" xfId="10510"/>
    <cellStyle name="_사기막교각토공_교량총집계_대포4 부대공 2" xfId="31620"/>
    <cellStyle name="_사기막교각토공_교량총집계_천진구조물깨기" xfId="10511"/>
    <cellStyle name="_사기막교각토공_교량총집계_천진구조물깨기 2" xfId="31621"/>
    <cellStyle name="_사기막교각토공_교량총집계_측구공" xfId="10512"/>
    <cellStyle name="_사기막교각토공_교량총집계_측구공 2" xfId="31622"/>
    <cellStyle name="_사기막교각토공_교량총집계_측구공_측구공" xfId="10513"/>
    <cellStyle name="_사기막교각토공_교량총집계_측구공_측구공 2" xfId="31623"/>
    <cellStyle name="_사기막교각토공_교량총집계_토공깨기" xfId="10514"/>
    <cellStyle name="_사기막교각토공_교량총집계_토공깨기 2" xfId="31624"/>
    <cellStyle name="_사기막교각토공_교량총집계_토공깨기_01-1 기존구조물깨기" xfId="10515"/>
    <cellStyle name="_사기막교각토공_교량총집계_토공깨기_01-1 기존구조물깨기 2" xfId="31625"/>
    <cellStyle name="_사기막교각토공_교량총집계_토공깨기_기존구조물깨기" xfId="10516"/>
    <cellStyle name="_사기막교각토공_교량총집계_토공깨기_기존구조물깨기 2" xfId="31626"/>
    <cellStyle name="_사기막교각토공_교량총집계_토공깨기_천진구조물깨기" xfId="10517"/>
    <cellStyle name="_사기막교각토공_교량총집계_토공깨기_천진구조물깨기 2" xfId="31627"/>
    <cellStyle name="_사기막교각토공_기존구조물깨기" xfId="10518"/>
    <cellStyle name="_사기막교각토공_기존구조물깨기 2" xfId="31628"/>
    <cellStyle name="_사기막교각토공_대포4 부대공" xfId="10519"/>
    <cellStyle name="_사기막교각토공_대포4 부대공 2" xfId="31629"/>
    <cellStyle name="_사기막교각토공_천진구조물깨기" xfId="10520"/>
    <cellStyle name="_사기막교각토공_천진구조물깨기 2" xfId="31630"/>
    <cellStyle name="_사기막교각토공_측구공" xfId="10521"/>
    <cellStyle name="_사기막교각토공_측구공 2" xfId="31631"/>
    <cellStyle name="_사기막교각토공_측구공_측구공" xfId="10522"/>
    <cellStyle name="_사기막교각토공_측구공_측구공 2" xfId="31632"/>
    <cellStyle name="_사기막교각토공_토공깨기" xfId="10523"/>
    <cellStyle name="_사기막교각토공_토공깨기 2" xfId="31633"/>
    <cellStyle name="_사기막교각토공_토공깨기_01-1 기존구조물깨기" xfId="10524"/>
    <cellStyle name="_사기막교각토공_토공깨기_01-1 기존구조물깨기 2" xfId="31634"/>
    <cellStyle name="_사기막교각토공_토공깨기_기존구조물깨기" xfId="10525"/>
    <cellStyle name="_사기막교각토공_토공깨기_기존구조물깨기 2" xfId="31635"/>
    <cellStyle name="_사기막교각토공_토공깨기_천진구조물깨기" xfId="10526"/>
    <cellStyle name="_사기막교각토공_토공깨기_천진구조물깨기 2" xfId="31636"/>
    <cellStyle name="_사본 - 충청본부관내포장실행" xfId="10527"/>
    <cellStyle name="_사본 - 하마2교-수량" xfId="10528"/>
    <cellStyle name="_사본 - 하마2교-수량 2" xfId="31637"/>
    <cellStyle name="_사시농로" xfId="10529"/>
    <cellStyle name="_사유서" xfId="550"/>
    <cellStyle name="_사유서_내역서" xfId="551"/>
    <cellStyle name="_산출근거(광양)" xfId="10530"/>
    <cellStyle name="_산출근거(광양) 2" xfId="31638"/>
    <cellStyle name="_산출근거(광양)_구조물주요자재(3공구)" xfId="10531"/>
    <cellStyle name="_산출근거(광양)_구조물주요자재(3공구) 2" xfId="31639"/>
    <cellStyle name="_산출근거(광양)_구조물주요자재(3공구)_주요자재집계표(3공구)" xfId="10532"/>
    <cellStyle name="_산출근거(광양)_구조물주요자재(3공구)_주요자재집계표(3공구) 2" xfId="31640"/>
    <cellStyle name="_산출근거(광양)_주요자재집계표(3공구)" xfId="10533"/>
    <cellStyle name="_산출근거(광양)_주요자재집계표(3공구) 2" xfId="31641"/>
    <cellStyle name="_산출근거(광양)_죽림1교-상부" xfId="10534"/>
    <cellStyle name="_산출근거(광양)_죽림1교-상부 2" xfId="31642"/>
    <cellStyle name="_산출근거(광양)_죽림1교-상부_구조물주요자재(3공구)" xfId="10535"/>
    <cellStyle name="_산출근거(광양)_죽림1교-상부_구조물주요자재(3공구) 2" xfId="31643"/>
    <cellStyle name="_산출근거(광양)_죽림1교-상부_구조물주요자재(3공구)_주요자재집계표(3공구)" xfId="10536"/>
    <cellStyle name="_산출근거(광양)_죽림1교-상부_구조물주요자재(3공구)_주요자재집계표(3공구) 2" xfId="31644"/>
    <cellStyle name="_산출근거(광양)_죽림1교-상부_주요자재집계표(3공구)" xfId="10537"/>
    <cellStyle name="_산출근거(광양)_죽림1교-상부_주요자재집계표(3공구) 2" xfId="31645"/>
    <cellStyle name="_산출근거(광양)_죽림2교-상부" xfId="10538"/>
    <cellStyle name="_산출근거(광양)_죽림2교-상부 2" xfId="31646"/>
    <cellStyle name="_산출근거(광양)_죽림2교-상부_구조물주요자재(3공구)" xfId="10539"/>
    <cellStyle name="_산출근거(광양)_죽림2교-상부_구조물주요자재(3공구) 2" xfId="31647"/>
    <cellStyle name="_산출근거(광양)_죽림2교-상부_구조물주요자재(3공구)_주요자재집계표(3공구)" xfId="10540"/>
    <cellStyle name="_산출근거(광양)_죽림2교-상부_구조물주요자재(3공구)_주요자재집계표(3공구) 2" xfId="31648"/>
    <cellStyle name="_산출근거(광양)_죽림2교-상부_주요자재집계표(3공구)" xfId="10541"/>
    <cellStyle name="_산출근거(광양)_죽림2교-상부_주요자재집계표(3공구) 2" xfId="31649"/>
    <cellStyle name="_산출근거(광양)_죽림2교-상부_죽림1교-상부" xfId="10542"/>
    <cellStyle name="_산출근거(광양)_죽림2교-상부_죽림1교-상부 2" xfId="31650"/>
    <cellStyle name="_산출근거(광양)_죽림2교-상부_죽림1교-상부_구조물주요자재(3공구)" xfId="10543"/>
    <cellStyle name="_산출근거(광양)_죽림2교-상부_죽림1교-상부_구조물주요자재(3공구) 2" xfId="31651"/>
    <cellStyle name="_산출근거(광양)_죽림2교-상부_죽림1교-상부_구조물주요자재(3공구)_주요자재집계표(3공구)" xfId="10544"/>
    <cellStyle name="_산출근거(광양)_죽림2교-상부_죽림1교-상부_구조물주요자재(3공구)_주요자재집계표(3공구) 2" xfId="31652"/>
    <cellStyle name="_산출근거(광양)_죽림2교-상부_죽림1교-상부_주요자재집계표(3공구)" xfId="10545"/>
    <cellStyle name="_산출근거(광양)_죽림2교-상부_죽림1교-상부_주요자재집계표(3공구) 2" xfId="31653"/>
    <cellStyle name="_산출근거(광양)_죽림2교-상부-1" xfId="10546"/>
    <cellStyle name="_산출근거(광양)_죽림2교-상부-1 2" xfId="31654"/>
    <cellStyle name="_산출근거(광양)_죽림2교-상부-1_구조물주요자재(3공구)" xfId="10547"/>
    <cellStyle name="_산출근거(광양)_죽림2교-상부-1_구조물주요자재(3공구) 2" xfId="31655"/>
    <cellStyle name="_산출근거(광양)_죽림2교-상부-1_구조물주요자재(3공구)_주요자재집계표(3공구)" xfId="10548"/>
    <cellStyle name="_산출근거(광양)_죽림2교-상부-1_구조물주요자재(3공구)_주요자재집계표(3공구) 2" xfId="31656"/>
    <cellStyle name="_산출근거(광양)_죽림2교-상부-1_주요자재집계표(3공구)" xfId="10549"/>
    <cellStyle name="_산출근거(광양)_죽림2교-상부-1_주요자재집계표(3공구) 2" xfId="31657"/>
    <cellStyle name="_산출근거(광양)_죽림2교-상부-1_죽림1교-상부" xfId="10550"/>
    <cellStyle name="_산출근거(광양)_죽림2교-상부-1_죽림1교-상부 2" xfId="31658"/>
    <cellStyle name="_산출근거(광양)_죽림2교-상부-1_죽림1교-상부_구조물주요자재(3공구)" xfId="10551"/>
    <cellStyle name="_산출근거(광양)_죽림2교-상부-1_죽림1교-상부_구조물주요자재(3공구) 2" xfId="31659"/>
    <cellStyle name="_산출근거(광양)_죽림2교-상부-1_죽림1교-상부_구조물주요자재(3공구)_주요자재집계표(3공구)" xfId="10552"/>
    <cellStyle name="_산출근거(광양)_죽림2교-상부-1_죽림1교-상부_구조물주요자재(3공구)_주요자재집계표(3공구) 2" xfId="31660"/>
    <cellStyle name="_산출근거(광양)_죽림2교-상부-1_죽림1교-상부_주요자재집계표(3공구)" xfId="10553"/>
    <cellStyle name="_산출근거(광양)_죽림2교-상부-1_죽림1교-상부_주요자재집계표(3공구) 2" xfId="31661"/>
    <cellStyle name="_산출근거(목포)" xfId="10554"/>
    <cellStyle name="_산출근거(목포) 2" xfId="31662"/>
    <cellStyle name="_산출근거(목포)_구조물주요자재(3공구)" xfId="10555"/>
    <cellStyle name="_산출근거(목포)_구조물주요자재(3공구) 2" xfId="31663"/>
    <cellStyle name="_산출근거(목포)_구조물주요자재(3공구)_주요자재집계표(3공구)" xfId="10556"/>
    <cellStyle name="_산출근거(목포)_구조물주요자재(3공구)_주요자재집계표(3공구) 2" xfId="31664"/>
    <cellStyle name="_산출근거(목포)_주요자재집계표(3공구)" xfId="10557"/>
    <cellStyle name="_산출근거(목포)_주요자재집계표(3공구) 2" xfId="31665"/>
    <cellStyle name="_산출근거(목포)_죽림1교-상부" xfId="10558"/>
    <cellStyle name="_산출근거(목포)_죽림1교-상부 2" xfId="31666"/>
    <cellStyle name="_산출근거(목포)_죽림1교-상부_구조물주요자재(3공구)" xfId="10559"/>
    <cellStyle name="_산출근거(목포)_죽림1교-상부_구조물주요자재(3공구) 2" xfId="31667"/>
    <cellStyle name="_산출근거(목포)_죽림1교-상부_구조물주요자재(3공구)_주요자재집계표(3공구)" xfId="10560"/>
    <cellStyle name="_산출근거(목포)_죽림1교-상부_구조물주요자재(3공구)_주요자재집계표(3공구) 2" xfId="31668"/>
    <cellStyle name="_산출근거(목포)_죽림1교-상부_주요자재집계표(3공구)" xfId="10561"/>
    <cellStyle name="_산출근거(목포)_죽림1교-상부_주요자재집계표(3공구) 2" xfId="31669"/>
    <cellStyle name="_산출근거(목포)_죽림2교-상부" xfId="10562"/>
    <cellStyle name="_산출근거(목포)_죽림2교-상부 2" xfId="31670"/>
    <cellStyle name="_산출근거(목포)_죽림2교-상부_구조물주요자재(3공구)" xfId="10563"/>
    <cellStyle name="_산출근거(목포)_죽림2교-상부_구조물주요자재(3공구) 2" xfId="31671"/>
    <cellStyle name="_산출근거(목포)_죽림2교-상부_구조물주요자재(3공구)_주요자재집계표(3공구)" xfId="10564"/>
    <cellStyle name="_산출근거(목포)_죽림2교-상부_구조물주요자재(3공구)_주요자재집계표(3공구) 2" xfId="31672"/>
    <cellStyle name="_산출근거(목포)_죽림2교-상부_주요자재집계표(3공구)" xfId="10565"/>
    <cellStyle name="_산출근거(목포)_죽림2교-상부_주요자재집계표(3공구) 2" xfId="31673"/>
    <cellStyle name="_산출근거(목포)_죽림2교-상부_죽림1교-상부" xfId="10566"/>
    <cellStyle name="_산출근거(목포)_죽림2교-상부_죽림1교-상부 2" xfId="31674"/>
    <cellStyle name="_산출근거(목포)_죽림2교-상부_죽림1교-상부_구조물주요자재(3공구)" xfId="10567"/>
    <cellStyle name="_산출근거(목포)_죽림2교-상부_죽림1교-상부_구조물주요자재(3공구) 2" xfId="31675"/>
    <cellStyle name="_산출근거(목포)_죽림2교-상부_죽림1교-상부_구조물주요자재(3공구)_주요자재집계표(3공구)" xfId="10568"/>
    <cellStyle name="_산출근거(목포)_죽림2교-상부_죽림1교-상부_구조물주요자재(3공구)_주요자재집계표(3공구) 2" xfId="31676"/>
    <cellStyle name="_산출근거(목포)_죽림2교-상부_죽림1교-상부_주요자재집계표(3공구)" xfId="10569"/>
    <cellStyle name="_산출근거(목포)_죽림2교-상부_죽림1교-상부_주요자재집계표(3공구) 2" xfId="31677"/>
    <cellStyle name="_산출근거(목포)_죽림2교-상부-1" xfId="10570"/>
    <cellStyle name="_산출근거(목포)_죽림2교-상부-1 2" xfId="31678"/>
    <cellStyle name="_산출근거(목포)_죽림2교-상부-1_구조물주요자재(3공구)" xfId="10571"/>
    <cellStyle name="_산출근거(목포)_죽림2교-상부-1_구조물주요자재(3공구) 2" xfId="31679"/>
    <cellStyle name="_산출근거(목포)_죽림2교-상부-1_구조물주요자재(3공구)_주요자재집계표(3공구)" xfId="10572"/>
    <cellStyle name="_산출근거(목포)_죽림2교-상부-1_구조물주요자재(3공구)_주요자재집계표(3공구) 2" xfId="31680"/>
    <cellStyle name="_산출근거(목포)_죽림2교-상부-1_주요자재집계표(3공구)" xfId="10573"/>
    <cellStyle name="_산출근거(목포)_죽림2교-상부-1_주요자재집계표(3공구) 2" xfId="31681"/>
    <cellStyle name="_산출근거(목포)_죽림2교-상부-1_죽림1교-상부" xfId="10574"/>
    <cellStyle name="_산출근거(목포)_죽림2교-상부-1_죽림1교-상부 2" xfId="31682"/>
    <cellStyle name="_산출근거(목포)_죽림2교-상부-1_죽림1교-상부_구조물주요자재(3공구)" xfId="10575"/>
    <cellStyle name="_산출근거(목포)_죽림2교-상부-1_죽림1교-상부_구조물주요자재(3공구) 2" xfId="31683"/>
    <cellStyle name="_산출근거(목포)_죽림2교-상부-1_죽림1교-상부_구조물주요자재(3공구)_주요자재집계표(3공구)" xfId="10576"/>
    <cellStyle name="_산출근거(목포)_죽림2교-상부-1_죽림1교-상부_구조물주요자재(3공구)_주요자재집계표(3공구) 2" xfId="31684"/>
    <cellStyle name="_산출근거(목포)_죽림2교-상부-1_죽림1교-상부_주요자재집계표(3공구)" xfId="10577"/>
    <cellStyle name="_산출근거(목포)_죽림2교-상부-1_죽림1교-상부_주요자재집계표(3공구) 2" xfId="31685"/>
    <cellStyle name="_산출근거)" xfId="10578"/>
    <cellStyle name="_산출근거) 2" xfId="31686"/>
    <cellStyle name="_삼계교 설계예산서" xfId="10579"/>
    <cellStyle name="_삼성(구조물공)_외부ES#8 " xfId="10580"/>
    <cellStyle name="_삼성(구조물공)_외부ES#8  2" xfId="31687"/>
    <cellStyle name="_상계동판매시설 신축공사(주경남실행내역서40%)" xfId="10581"/>
    <cellStyle name="_상계동판매시설 신축공사(주경남실행내역서40%) 2" xfId="31688"/>
    <cellStyle name="_상류공원수량" xfId="10582"/>
    <cellStyle name="_상류공원수량 2" xfId="31689"/>
    <cellStyle name="_상류공원수량_대포4 부대공" xfId="10583"/>
    <cellStyle name="_상류공원수량_대포4 부대공 2" xfId="31690"/>
    <cellStyle name="_상리~사천간국도4차로공사내역" xfId="10584"/>
    <cellStyle name="_상리~사천간국도4차로공사내역 2" xfId="31691"/>
    <cellStyle name="_상리교" xfId="10585"/>
    <cellStyle name="_상리교_상리교내진성능평가2-내진해석" xfId="10586"/>
    <cellStyle name="_상리교_상리교내진성능평가2-내진해석_Book1" xfId="10587"/>
    <cellStyle name="_상리교_상리교내진성능평가5" xfId="10588"/>
    <cellStyle name="_상리교_상리교내진성능평가5_상리교내진성능평가3~5상세평가및정밀평가" xfId="10589"/>
    <cellStyle name="_상리교_상리교내진성능평가5_상리교내진성능평가4~6-상세평가및정밀평가" xfId="10590"/>
    <cellStyle name="_상리교_상리교내진성능평가6" xfId="10591"/>
    <cellStyle name="_상리교_상리교내진성능평가6_상리교내진성능평가3~5상세평가및정밀평가" xfId="10592"/>
    <cellStyle name="_상리교_상리교내진성능평가6_상리교내진성능평가4~6-상세평가및정밀평가" xfId="10593"/>
    <cellStyle name="_상리교내진성능평가1" xfId="10594"/>
    <cellStyle name="_상리교내진성능평가1_상리교내진성능평가2-내진해석" xfId="10595"/>
    <cellStyle name="_상리교내진성능평가1_상리교내진성능평가2-내진해석_Book1" xfId="10596"/>
    <cellStyle name="_상리교내진성능평가1_상리교내진성능평가5" xfId="10597"/>
    <cellStyle name="_상리교내진성능평가1_상리교내진성능평가5_상리교내진성능평가3~5상세평가및정밀평가" xfId="10598"/>
    <cellStyle name="_상리교내진성능평가1_상리교내진성능평가5_상리교내진성능평가4~6-상세평가및정밀평가" xfId="10599"/>
    <cellStyle name="_상리교내진성능평가1_상리교내진성능평가6" xfId="10600"/>
    <cellStyle name="_상리교내진성능평가1_상리교내진성능평가6_상리교내진성능평가3~5상세평가및정밀평가" xfId="10601"/>
    <cellStyle name="_상리교내진성능평가1_상리교내진성능평가6_상리교내진성능평가4~6-상세평가및정밀평가" xfId="10602"/>
    <cellStyle name="_상리교내진성능평가2" xfId="10603"/>
    <cellStyle name="_상리교내진성능평가2_상리교내진성능평가2-내진해석" xfId="10604"/>
    <cellStyle name="_상리교내진성능평가2_상리교내진성능평가2-내진해석_Book1" xfId="10605"/>
    <cellStyle name="_상리교내진성능평가5" xfId="10606"/>
    <cellStyle name="_상리교내진성능평가5_상리교내진성능평가3~5상세평가및정밀평가" xfId="10607"/>
    <cellStyle name="_상리교내진성능평가5_상리교내진성능평가4~6-상세평가및정밀평가" xfId="10608"/>
    <cellStyle name="_상리교내진성능평가6" xfId="10609"/>
    <cellStyle name="_상리교내진성능평가6_상리교내진성능평가3~5상세평가및정밀평가" xfId="10610"/>
    <cellStyle name="_상리교내진성능평가6_상리교내진성능평가4~6-상세평가및정밀평가" xfId="10611"/>
    <cellStyle name="_상리교내진성능평가7-면진받침" xfId="10612"/>
    <cellStyle name="_상봉RM정산내역서(최종)" xfId="10613"/>
    <cellStyle name="_상봉RM정산내역서(최종) 2" xfId="31692"/>
    <cellStyle name="_상주건축내역" xfId="10614"/>
    <cellStyle name="_상주건축내역 2" xfId="31693"/>
    <cellStyle name="_새들초등학교(동성)" xfId="10615"/>
    <cellStyle name="_서울화일초(덕동)" xfId="10616"/>
    <cellStyle name="_석교농로" xfId="10617"/>
    <cellStyle name="_석수IC교" xfId="10618"/>
    <cellStyle name="_석수IC교수량산출서" xfId="10619"/>
    <cellStyle name="_석수IC교수량산출서(기둥보강)" xfId="10620"/>
    <cellStyle name="_석수고" xfId="10621"/>
    <cellStyle name="_석은희지압보도" xfId="552"/>
    <cellStyle name="_석은희지압보도_4.시설물수량산출" xfId="553"/>
    <cellStyle name="_석은희지압보도_re수량산출1111" xfId="554"/>
    <cellStyle name="_석은희지압보도_re수량산출1111_2차 수량산출 1 " xfId="555"/>
    <cellStyle name="_석은희지압보도_re수량산출1111_2차 시설물수량산출" xfId="556"/>
    <cellStyle name="_석은희지압보도_re수량산출1111_re수량산출11111" xfId="557"/>
    <cellStyle name="_석은희지압보도_re수량산출1111_re수량산출111111" xfId="558"/>
    <cellStyle name="_석은희지압보도_re수량산출1111_무게산출" xfId="559"/>
    <cellStyle name="_석은희지압보도_re수량산출1111_수량산출" xfId="560"/>
    <cellStyle name="_석은희지압보도_re수량산출1111_수량산출(최종)" xfId="561"/>
    <cellStyle name="_석은희지압보도_내역서-최종0223" xfId="562"/>
    <cellStyle name="_석은희지압보도_내역서-최종0223_4.시설물수량산출" xfId="563"/>
    <cellStyle name="_석은희지압보도_내역서-최종0223_re수량산출1111" xfId="564"/>
    <cellStyle name="_석은희지압보도_내역서-최종0223_re수량산출1111_2차 수량산출 1 " xfId="565"/>
    <cellStyle name="_석은희지압보도_내역서-최종0223_re수량산출1111_2차 시설물수량산출" xfId="566"/>
    <cellStyle name="_석은희지압보도_내역서-최종0223_re수량산출1111_re수량산출11111" xfId="567"/>
    <cellStyle name="_석은희지압보도_내역서-최종0223_re수량산출1111_re수량산출111111" xfId="568"/>
    <cellStyle name="_석은희지압보도_내역서-최종0223_re수량산출1111_무게산출" xfId="569"/>
    <cellStyle name="_석은희지압보도_내역서-최종0223_re수량산출1111_수량산출" xfId="570"/>
    <cellStyle name="_석은희지압보도_내역서-최종0223_re수량산출1111_수량산출(최종)" xfId="571"/>
    <cellStyle name="_석축공" xfId="10622"/>
    <cellStyle name="_석축공 2" xfId="31694"/>
    <cellStyle name="_석축헐기" xfId="10623"/>
    <cellStyle name="_석축헐기 2" xfId="31695"/>
    <cellStyle name="_선동농로포장공사" xfId="23510"/>
    <cellStyle name="_선동농로포장공사_견적서" xfId="23511"/>
    <cellStyle name="_선동농로포장공사_교통안전표지판 설치공사" xfId="23512"/>
    <cellStyle name="_선동농로포장공사_교통안전표지판 설치공사_견적서" xfId="23513"/>
    <cellStyle name="_선동농로포장공사_교통안전표지판 설치공사_금포0911" xfId="23514"/>
    <cellStyle name="_선동농로포장공사_금포0911" xfId="23515"/>
    <cellStyle name="_선동농로포장공사_판곡농로(변경)" xfId="23516"/>
    <cellStyle name="_선릉(구조물공)_외부ES#8 " xfId="10624"/>
    <cellStyle name="_선릉(구조물공)_외부ES#8  2" xfId="31696"/>
    <cellStyle name="_선정(1)" xfId="10625"/>
    <cellStyle name="_선정(1) 2" xfId="31697"/>
    <cellStyle name="_선정(1)_V. 단위수량" xfId="10626"/>
    <cellStyle name="_선정(1)_V. 단위수량 2" xfId="31698"/>
    <cellStyle name="_선정(1)_V.단위수량" xfId="10627"/>
    <cellStyle name="_선정(1)_V.단위수량 2" xfId="31699"/>
    <cellStyle name="_선정(1)_선정안(삼산)" xfId="10628"/>
    <cellStyle name="_선정(1)_선정안(삼산) 2" xfId="31700"/>
    <cellStyle name="_선정(1)_선정안(삼산)_V. 단위수량" xfId="10629"/>
    <cellStyle name="_선정(1)_선정안(삼산)_V. 단위수량 2" xfId="31701"/>
    <cellStyle name="_선정(1)_선정안(삼산)_V.단위수량" xfId="10630"/>
    <cellStyle name="_선정(1)_선정안(삼산)_V.단위수량 2" xfId="31702"/>
    <cellStyle name="_선정(1)_선정안(삼산)_설계내역서(화랑고가-계약심사)" xfId="10631"/>
    <cellStyle name="_선정(1)_선정안(삼산)_설계내역서(화랑고가-계약심사) 2" xfId="31703"/>
    <cellStyle name="_선정(1)_설계내역서(화랑고가-계약심사)" xfId="10632"/>
    <cellStyle name="_선정(1)_설계내역서(화랑고가-계약심사) 2" xfId="31704"/>
    <cellStyle name="_선정(1)_추풍령" xfId="10633"/>
    <cellStyle name="_선정(1)_추풍령 2" xfId="31705"/>
    <cellStyle name="_선정(1)_추풍령_V. 단위수량" xfId="10634"/>
    <cellStyle name="_선정(1)_추풍령_V. 단위수량 2" xfId="31706"/>
    <cellStyle name="_선정(1)_추풍령_V.단위수량" xfId="10635"/>
    <cellStyle name="_선정(1)_추풍령_V.단위수량 2" xfId="31707"/>
    <cellStyle name="_선정(1)_추풍령_설계내역서(화랑고가-계약심사)" xfId="10636"/>
    <cellStyle name="_선정(1)_추풍령_설계내역서(화랑고가-계약심사) 2" xfId="31708"/>
    <cellStyle name="_선정(1)_추풍령-1" xfId="10637"/>
    <cellStyle name="_선정(1)_추풍령-1 2" xfId="31709"/>
    <cellStyle name="_선정(1)_추풍령-1_V. 단위수량" xfId="10638"/>
    <cellStyle name="_선정(1)_추풍령-1_V. 단위수량 2" xfId="31710"/>
    <cellStyle name="_선정(1)_추풍령-1_V.단위수량" xfId="10639"/>
    <cellStyle name="_선정(1)_추풍령-1_V.단위수량 2" xfId="31711"/>
    <cellStyle name="_선정(1)_추풍령-1_설계내역서(화랑고가-계약심사)" xfId="10640"/>
    <cellStyle name="_선정(1)_추풍령-1_설계내역서(화랑고가-계약심사) 2" xfId="31712"/>
    <cellStyle name="_선정(2)" xfId="10641"/>
    <cellStyle name="_선정(2) 2" xfId="31713"/>
    <cellStyle name="_선정(2)_V. 단위수량" xfId="10642"/>
    <cellStyle name="_선정(2)_V. 단위수량 2" xfId="31714"/>
    <cellStyle name="_선정(2)_V.단위수량" xfId="10643"/>
    <cellStyle name="_선정(2)_V.단위수량 2" xfId="31715"/>
    <cellStyle name="_선정(2)_선정안(삼산)" xfId="10644"/>
    <cellStyle name="_선정(2)_선정안(삼산) 2" xfId="31716"/>
    <cellStyle name="_선정(2)_선정안(삼산)_V. 단위수량" xfId="10645"/>
    <cellStyle name="_선정(2)_선정안(삼산)_V. 단위수량 2" xfId="31717"/>
    <cellStyle name="_선정(2)_선정안(삼산)_V.단위수량" xfId="10646"/>
    <cellStyle name="_선정(2)_선정안(삼산)_V.단위수량 2" xfId="31718"/>
    <cellStyle name="_선정(2)_선정안(삼산)_설계내역서(화랑고가-계약심사)" xfId="10647"/>
    <cellStyle name="_선정(2)_선정안(삼산)_설계내역서(화랑고가-계약심사) 2" xfId="31719"/>
    <cellStyle name="_선정(2)_설계내역서(화랑고가-계약심사)" xfId="10648"/>
    <cellStyle name="_선정(2)_설계내역서(화랑고가-계약심사) 2" xfId="31720"/>
    <cellStyle name="_선정(2)_추풍령" xfId="10649"/>
    <cellStyle name="_선정(2)_추풍령 2" xfId="31721"/>
    <cellStyle name="_선정(2)_추풍령_V. 단위수량" xfId="10650"/>
    <cellStyle name="_선정(2)_추풍령_V. 단위수량 2" xfId="31722"/>
    <cellStyle name="_선정(2)_추풍령_V.단위수량" xfId="10651"/>
    <cellStyle name="_선정(2)_추풍령_V.단위수량 2" xfId="31723"/>
    <cellStyle name="_선정(2)_추풍령_설계내역서(화랑고가-계약심사)" xfId="10652"/>
    <cellStyle name="_선정(2)_추풍령_설계내역서(화랑고가-계약심사) 2" xfId="31724"/>
    <cellStyle name="_선정(2)_추풍령-1" xfId="10653"/>
    <cellStyle name="_선정(2)_추풍령-1 2" xfId="31725"/>
    <cellStyle name="_선정(2)_추풍령-1_V. 단위수량" xfId="10654"/>
    <cellStyle name="_선정(2)_추풍령-1_V. 단위수량 2" xfId="31726"/>
    <cellStyle name="_선정(2)_추풍령-1_V.단위수량" xfId="10655"/>
    <cellStyle name="_선정(2)_추풍령-1_V.단위수량 2" xfId="31727"/>
    <cellStyle name="_선정(2)_추풍령-1_설계내역서(화랑고가-계약심사)" xfId="10656"/>
    <cellStyle name="_선정(2)_추풍령-1_설계내역서(화랑고가-계약심사) 2" xfId="31728"/>
    <cellStyle name="_선정(3)" xfId="10657"/>
    <cellStyle name="_선정(3) 2" xfId="31729"/>
    <cellStyle name="_선정(3)_V. 단위수량" xfId="10658"/>
    <cellStyle name="_선정(3)_V. 단위수량 2" xfId="31730"/>
    <cellStyle name="_선정(3)_V.단위수량" xfId="10659"/>
    <cellStyle name="_선정(3)_V.단위수량 2" xfId="31731"/>
    <cellStyle name="_선정(3)_선정안(삼산)" xfId="10660"/>
    <cellStyle name="_선정(3)_선정안(삼산) 2" xfId="31732"/>
    <cellStyle name="_선정(3)_선정안(삼산)_V. 단위수량" xfId="10661"/>
    <cellStyle name="_선정(3)_선정안(삼산)_V. 단위수량 2" xfId="31733"/>
    <cellStyle name="_선정(3)_선정안(삼산)_V.단위수량" xfId="10662"/>
    <cellStyle name="_선정(3)_선정안(삼산)_V.단위수량 2" xfId="31734"/>
    <cellStyle name="_선정(3)_선정안(삼산)_설계내역서(화랑고가-계약심사)" xfId="10663"/>
    <cellStyle name="_선정(3)_선정안(삼산)_설계내역서(화랑고가-계약심사) 2" xfId="31735"/>
    <cellStyle name="_선정(3)_설계내역서(화랑고가-계약심사)" xfId="10664"/>
    <cellStyle name="_선정(3)_설계내역서(화랑고가-계약심사) 2" xfId="31736"/>
    <cellStyle name="_선정(3)_추풍령" xfId="10665"/>
    <cellStyle name="_선정(3)_추풍령 2" xfId="31737"/>
    <cellStyle name="_선정(3)_추풍령_V. 단위수량" xfId="10666"/>
    <cellStyle name="_선정(3)_추풍령_V. 단위수량 2" xfId="31738"/>
    <cellStyle name="_선정(3)_추풍령_V.단위수량" xfId="10667"/>
    <cellStyle name="_선정(3)_추풍령_V.단위수량 2" xfId="31739"/>
    <cellStyle name="_선정(3)_추풍령_설계내역서(화랑고가-계약심사)" xfId="10668"/>
    <cellStyle name="_선정(3)_추풍령_설계내역서(화랑고가-계약심사) 2" xfId="31740"/>
    <cellStyle name="_선정(3)_추풍령-1" xfId="10669"/>
    <cellStyle name="_선정(3)_추풍령-1 2" xfId="31741"/>
    <cellStyle name="_선정(3)_추풍령-1_V. 단위수량" xfId="10670"/>
    <cellStyle name="_선정(3)_추풍령-1_V. 단위수량 2" xfId="31742"/>
    <cellStyle name="_선정(3)_추풍령-1_V.단위수량" xfId="10671"/>
    <cellStyle name="_선정(3)_추풍령-1_V.단위수량 2" xfId="31743"/>
    <cellStyle name="_선정(3)_추풍령-1_설계내역서(화랑고가-계약심사)" xfId="10672"/>
    <cellStyle name="_선정(3)_추풍령-1_설계내역서(화랑고가-계약심사) 2" xfId="31744"/>
    <cellStyle name="_선정(4)" xfId="10673"/>
    <cellStyle name="_선정(4) 2" xfId="31745"/>
    <cellStyle name="_선정(4)_V. 단위수량" xfId="10674"/>
    <cellStyle name="_선정(4)_V. 단위수량 2" xfId="31746"/>
    <cellStyle name="_선정(4)_V.단위수량" xfId="10675"/>
    <cellStyle name="_선정(4)_V.단위수량 2" xfId="31747"/>
    <cellStyle name="_선정(4)_선정안(삼산)" xfId="10676"/>
    <cellStyle name="_선정(4)_선정안(삼산) 2" xfId="31748"/>
    <cellStyle name="_선정(4)_선정안(삼산)_V. 단위수량" xfId="10677"/>
    <cellStyle name="_선정(4)_선정안(삼산)_V. 단위수량 2" xfId="31749"/>
    <cellStyle name="_선정(4)_선정안(삼산)_V.단위수량" xfId="10678"/>
    <cellStyle name="_선정(4)_선정안(삼산)_V.단위수량 2" xfId="31750"/>
    <cellStyle name="_선정(4)_선정안(삼산)_설계내역서(화랑고가-계약심사)" xfId="10679"/>
    <cellStyle name="_선정(4)_선정안(삼산)_설계내역서(화랑고가-계약심사) 2" xfId="31751"/>
    <cellStyle name="_선정(4)_설계내역서(화랑고가-계약심사)" xfId="10680"/>
    <cellStyle name="_선정(4)_설계내역서(화랑고가-계약심사) 2" xfId="31752"/>
    <cellStyle name="_선정(4)_추풍령" xfId="10681"/>
    <cellStyle name="_선정(4)_추풍령 2" xfId="31753"/>
    <cellStyle name="_선정(4)_추풍령_V. 단위수량" xfId="10682"/>
    <cellStyle name="_선정(4)_추풍령_V. 단위수량 2" xfId="31754"/>
    <cellStyle name="_선정(4)_추풍령_V.단위수량" xfId="10683"/>
    <cellStyle name="_선정(4)_추풍령_V.단위수량 2" xfId="31755"/>
    <cellStyle name="_선정(4)_추풍령_설계내역서(화랑고가-계약심사)" xfId="10684"/>
    <cellStyle name="_선정(4)_추풍령_설계내역서(화랑고가-계약심사) 2" xfId="31756"/>
    <cellStyle name="_선정(4)_추풍령-1" xfId="10685"/>
    <cellStyle name="_선정(4)_추풍령-1 2" xfId="31757"/>
    <cellStyle name="_선정(4)_추풍령-1_V. 단위수량" xfId="10686"/>
    <cellStyle name="_선정(4)_추풍령-1_V. 단위수량 2" xfId="31758"/>
    <cellStyle name="_선정(4)_추풍령-1_V.단위수량" xfId="10687"/>
    <cellStyle name="_선정(4)_추풍령-1_V.단위수량 2" xfId="31759"/>
    <cellStyle name="_선정(4)_추풍령-1_설계내역서(화랑고가-계약심사)" xfId="10688"/>
    <cellStyle name="_선정(4)_추풍령-1_설계내역서(화랑고가-계약심사) 2" xfId="31760"/>
    <cellStyle name="_선정(5)" xfId="10689"/>
    <cellStyle name="_선정(5) 2" xfId="31761"/>
    <cellStyle name="_선정(5)_V. 단위수량" xfId="10690"/>
    <cellStyle name="_선정(5)_V. 단위수량 2" xfId="31762"/>
    <cellStyle name="_선정(5)_V.단위수량" xfId="10691"/>
    <cellStyle name="_선정(5)_V.단위수량 2" xfId="31763"/>
    <cellStyle name="_선정(5)_선정안(삼산)" xfId="10692"/>
    <cellStyle name="_선정(5)_선정안(삼산) 2" xfId="31764"/>
    <cellStyle name="_선정(5)_선정안(삼산)_V. 단위수량" xfId="10693"/>
    <cellStyle name="_선정(5)_선정안(삼산)_V. 단위수량 2" xfId="31765"/>
    <cellStyle name="_선정(5)_선정안(삼산)_V.단위수량" xfId="10694"/>
    <cellStyle name="_선정(5)_선정안(삼산)_V.단위수량 2" xfId="31766"/>
    <cellStyle name="_선정(5)_선정안(삼산)_설계내역서(화랑고가-계약심사)" xfId="10695"/>
    <cellStyle name="_선정(5)_선정안(삼산)_설계내역서(화랑고가-계약심사) 2" xfId="31767"/>
    <cellStyle name="_선정(5)_설계내역서(화랑고가-계약심사)" xfId="10696"/>
    <cellStyle name="_선정(5)_설계내역서(화랑고가-계약심사) 2" xfId="31768"/>
    <cellStyle name="_선정(5)_추풍령" xfId="10697"/>
    <cellStyle name="_선정(5)_추풍령 2" xfId="31769"/>
    <cellStyle name="_선정(5)_추풍령_V. 단위수량" xfId="10698"/>
    <cellStyle name="_선정(5)_추풍령_V. 단위수량 2" xfId="31770"/>
    <cellStyle name="_선정(5)_추풍령_V.단위수량" xfId="10699"/>
    <cellStyle name="_선정(5)_추풍령_V.단위수량 2" xfId="31771"/>
    <cellStyle name="_선정(5)_추풍령_설계내역서(화랑고가-계약심사)" xfId="10700"/>
    <cellStyle name="_선정(5)_추풍령_설계내역서(화랑고가-계약심사) 2" xfId="31772"/>
    <cellStyle name="_선정(5)_추풍령-1" xfId="10701"/>
    <cellStyle name="_선정(5)_추풍령-1 2" xfId="31773"/>
    <cellStyle name="_선정(5)_추풍령-1_V. 단위수량" xfId="10702"/>
    <cellStyle name="_선정(5)_추풍령-1_V. 단위수량 2" xfId="31774"/>
    <cellStyle name="_선정(5)_추풍령-1_V.단위수량" xfId="10703"/>
    <cellStyle name="_선정(5)_추풍령-1_V.단위수량 2" xfId="31775"/>
    <cellStyle name="_선정(5)_추풍령-1_설계내역서(화랑고가-계약심사)" xfId="10704"/>
    <cellStyle name="_선정(5)_추풍령-1_설계내역서(화랑고가-계약심사) 2" xfId="31776"/>
    <cellStyle name="_설계" xfId="10705"/>
    <cellStyle name="_설계내역서" xfId="10706"/>
    <cellStyle name="_설계내역서 2" xfId="31777"/>
    <cellStyle name="_설계내역서(용신교)교량점검대22" xfId="10707"/>
    <cellStyle name="_설계내역서(용신교)교량점검대22 2" xfId="31778"/>
    <cellStyle name="_설계내역서_신정호-제작납품(설치포함)" xfId="10708"/>
    <cellStyle name="_설계내역서_신정호-제작납품(설치포함) 2" xfId="31779"/>
    <cellStyle name="_설계내역서_신정호-제작납품(설치포함)_신천육교 경관조형물 설계서" xfId="10709"/>
    <cellStyle name="_설계내역서_신정호-제작납품(설치포함)_신천육교 경관조형물 설계서 2" xfId="31780"/>
    <cellStyle name="_설계변경 설계가 산출" xfId="10710"/>
    <cellStyle name="_설계변경 설계가 산출 2" xfId="31781"/>
    <cellStyle name="_설계변경내역서2(안산15교)" xfId="10711"/>
    <cellStyle name="_설계변경내역서2(안산15교) 2" xfId="31782"/>
    <cellStyle name="_설계변경최종내역(제출용)" xfId="572"/>
    <cellStyle name="_설계지침(2006)" xfId="10712"/>
    <cellStyle name="_설계지침(2006) 2" xfId="31783"/>
    <cellStyle name="_설계추정2(토목)대림" xfId="573"/>
    <cellStyle name="_설악산교(RC-ARCH)" xfId="10713"/>
    <cellStyle name="_성능평가(경안천교)UV-1" xfId="10714"/>
    <cellStyle name="_성덕2교수량" xfId="10715"/>
    <cellStyle name="_성덕2교수량 2" xfId="31784"/>
    <cellStyle name="_성덕2교수량_마곡사-가도수량" xfId="10716"/>
    <cellStyle name="_성덕2교수량_마곡사-가도수량 2" xfId="31785"/>
    <cellStyle name="_성덕2교수량_마곡사-가도수량_명계4교_수량산출서" xfId="10717"/>
    <cellStyle name="_성덕2교수량_마곡사-가도수량_명계4교_수량산출서 2" xfId="31786"/>
    <cellStyle name="_성덕2교수량_명계4교_수량산출서" xfId="10718"/>
    <cellStyle name="_성덕2교수량_명계4교_수량산출서 2" xfId="31787"/>
    <cellStyle name="_성덕초,명진초,신길(토목)" xfId="10719"/>
    <cellStyle name="_성주대교내진성능평가5.1-5.4(보강후)-EQS-v1" xfId="10720"/>
    <cellStyle name="_소방착공" xfId="10721"/>
    <cellStyle name="_소하교" xfId="10722"/>
    <cellStyle name="_소하교_전단키" xfId="10723"/>
    <cellStyle name="_송계5리농로(박재규)2공구" xfId="10724"/>
    <cellStyle name="_송계5리농로(임보경)4공구" xfId="10725"/>
    <cellStyle name="_송산고(백산하도급포함)" xfId="10726"/>
    <cellStyle name="_송산고(백산하도급포함) 2" xfId="31788"/>
    <cellStyle name="_송학실행안" xfId="574"/>
    <cellStyle name="_송학실행안_번암견적의뢰(협력)" xfId="575"/>
    <cellStyle name="_송학하수투찰" xfId="576"/>
    <cellStyle name="_송학하수투찰_번암견적의뢰(협력)" xfId="577"/>
    <cellStyle name="_송학하수품의(설계넣고)" xfId="578"/>
    <cellStyle name="_송학하수품의(설계넣고)_무안-광주2공구(협력)수정" xfId="579"/>
    <cellStyle name="_송학하수품의(설계넣고)_번암견적의뢰(협력)" xfId="580"/>
    <cellStyle name="_송학하수품의(설계넣고)_적상무주IC도로(1공구)" xfId="581"/>
    <cellStyle name="_송현실행내역" xfId="10727"/>
    <cellStyle name="_송현실행내역 2" xfId="31789"/>
    <cellStyle name="_수 량 연화.내감" xfId="23517"/>
    <cellStyle name="_수 량 연화.내감_공종별수량산출(구미생태숲)-총괄" xfId="23518"/>
    <cellStyle name="_수 량 연화.내감_공종별수량산출(상모제8어린이)" xfId="23519"/>
    <cellStyle name="_수 량 연화.내감_공종별수량산출(상모제8어린이)_공종별수량산출(구미생태숲)-총괄" xfId="23520"/>
    <cellStyle name="_수 량 연화.내감_공종별수량산출(상모제8어린이)_구미생태숲데크수량산출-아이비070222-지대리" xfId="23521"/>
    <cellStyle name="_수 량 연화.내감_공종별수량산출(상모제8어린이)_데크수량산출(참고용)" xfId="23522"/>
    <cellStyle name="_수 량 연화.내감_구미생태숲데크수량산출-아이비070222-지대리" xfId="23523"/>
    <cellStyle name="_수 량 연화.내감_데크수량산출(참고용)" xfId="23524"/>
    <cellStyle name="_수 량 연화.내감_자재집계표" xfId="23525"/>
    <cellStyle name="_수 량 연화.내감_자재집계표(무릉소공원)" xfId="23526"/>
    <cellStyle name="_수 량 연화.내감_자재집계표(무릉소공원)_공종별수량산출" xfId="23527"/>
    <cellStyle name="_수 량 연화.내감_자재집계표(무릉소공원)_공종별수량산출(게이트볼장주변시민공원)" xfId="23528"/>
    <cellStyle name="_수 량 연화.내감_자재집계표(무릉소공원)_공종별수량산출(게이트볼장주변시민공원)_공종별수량산출(구미생태숲)-총괄" xfId="23529"/>
    <cellStyle name="_수 량 연화.내감_자재집계표(무릉소공원)_공종별수량산출(게이트볼장주변시민공원)_구미생태숲데크수량산출-아이비070222-지대리" xfId="23530"/>
    <cellStyle name="_수 량 연화.내감_자재집계표(무릉소공원)_공종별수량산출(게이트볼장주변시민공원)_데크수량산출(참고용)" xfId="23531"/>
    <cellStyle name="_수 량 연화.내감_자재집계표(무릉소공원)_공종별수량산출(봉곡도서관)" xfId="23532"/>
    <cellStyle name="_수 량 연화.내감_자재집계표(무릉소공원)_공종별수량산출(봉곡도서관)_공종별수량산출(구미생태숲)-총괄" xfId="23533"/>
    <cellStyle name="_수 량 연화.내감_자재집계표(무릉소공원)_공종별수량산출(봉곡도서관)_구미생태숲데크수량산출-아이비070222-지대리" xfId="23534"/>
    <cellStyle name="_수 량 연화.내감_자재집계표(무릉소공원)_공종별수량산출(봉곡도서관)_데크수량산출(참고용)" xfId="23535"/>
    <cellStyle name="_수 량 연화.내감_자재집계표(무릉소공원)_공종별수량산출(봉곡도서관)-2차분" xfId="23536"/>
    <cellStyle name="_수 량 연화.내감_자재집계표(무릉소공원)_공종별수량산출(봉곡도서관)-2차분_공종별수량산출(구미생태숲)-총괄" xfId="23537"/>
    <cellStyle name="_수 량 연화.내감_자재집계표(무릉소공원)_공종별수량산출(봉곡도서관)-2차분_구미생태숲데크수량산출-아이비070222-지대리" xfId="23538"/>
    <cellStyle name="_수 량 연화.내감_자재집계표(무릉소공원)_공종별수량산출(봉곡도서관)-2차분_데크수량산출(참고용)" xfId="23539"/>
    <cellStyle name="_수 량 연화.내감_자재집계표(무릉소공원)_공종별수량산출(봉곡도서관)-총괄" xfId="23540"/>
    <cellStyle name="_수 량 연화.내감_자재집계표(무릉소공원)_공종별수량산출(봉곡도서관)-총괄_공종별수량산출(구미생태숲)-총괄" xfId="23541"/>
    <cellStyle name="_수 량 연화.내감_자재집계표(무릉소공원)_공종별수량산출(봉곡도서관)-총괄_구미생태숲데크수량산출-아이비070222-지대리" xfId="23542"/>
    <cellStyle name="_수 량 연화.내감_자재집계표(무릉소공원)_공종별수량산출(봉곡도서관)-총괄_데크수량산출(참고용)" xfId="23543"/>
    <cellStyle name="_수 량 연화.내감_자재집계표(무릉소공원)_공종별수량산출(사동게이트볼장)" xfId="23544"/>
    <cellStyle name="_수 량 연화.내감_자재집계표(무릉소공원)_공종별수량산출(사동게이트볼장)_공종별수량산출(구미생태숲)-총괄" xfId="23545"/>
    <cellStyle name="_수 량 연화.내감_자재집계표(무릉소공원)_공종별수량산출(사동게이트볼장)_구미생태숲데크수량산출-아이비070222-지대리" xfId="23546"/>
    <cellStyle name="_수 량 연화.내감_자재집계표(무릉소공원)_공종별수량산출(사동게이트볼장)_데크수량산출(참고용)" xfId="23547"/>
    <cellStyle name="_수 량 연화.내감_자재집계표(무릉소공원)_공종별수량산출(신평1)" xfId="23548"/>
    <cellStyle name="_수 량 연화.내감_자재집계표(무릉소공원)_공종별수량산출(신평1)_공종별수량산출(구미생태숲)-총괄" xfId="23549"/>
    <cellStyle name="_수 량 연화.내감_자재집계표(무릉소공원)_공종별수량산출(신평1)_공종별수량산출(상모제8어린이)" xfId="23550"/>
    <cellStyle name="_수 량 연화.내감_자재집계표(무릉소공원)_공종별수량산출(신평1)_공종별수량산출(상모제8어린이)_공종별수량산출(구미생태숲)-총괄" xfId="23551"/>
    <cellStyle name="_수 량 연화.내감_자재집계표(무릉소공원)_공종별수량산출(신평1)_공종별수량산출(상모제8어린이)_구미생태숲데크수량산출-아이비070222-지대리" xfId="23552"/>
    <cellStyle name="_수 량 연화.내감_자재집계표(무릉소공원)_공종별수량산출(신평1)_공종별수량산출(상모제8어린이)_데크수량산출(참고용)" xfId="23553"/>
    <cellStyle name="_수 량 연화.내감_자재집계표(무릉소공원)_공종별수량산출(신평1)_구미생태숲데크수량산출-아이비070222-지대리" xfId="23554"/>
    <cellStyle name="_수 량 연화.내감_자재집계표(무릉소공원)_공종별수량산출(신평1)_데크수량산출(참고용)" xfId="23555"/>
    <cellStyle name="_수 량 연화.내감_자재집계표(무릉소공원)_공종별수량산출(신평1)_토공집계표" xfId="23556"/>
    <cellStyle name="_수 량 연화.내감_자재집계표(무릉소공원)_공종별수량산출(신평1)_토공집계표_공종별수량산출(구미생태숲)-총괄" xfId="23557"/>
    <cellStyle name="_수 량 연화.내감_자재집계표(무릉소공원)_공종별수량산출(신평1)_토공집계표_구미생태숲데크수량산출-아이비070222-지대리" xfId="23558"/>
    <cellStyle name="_수 량 연화.내감_자재집계표(무릉소공원)_공종별수량산출(신평1)_토공집계표_데크수량산출(참고용)" xfId="23559"/>
    <cellStyle name="_수 량 연화.내감_자재집계표(무릉소공원)_공종별수량산출(신평1동주민쉼터)" xfId="23560"/>
    <cellStyle name="_수 량 연화.내감_자재집계표(무릉소공원)_공종별수량산출(신평1동주민쉼터)_공종별수량산출(구미생태숲)-총괄" xfId="23561"/>
    <cellStyle name="_수 량 연화.내감_자재집계표(무릉소공원)_공종별수량산출(신평1동주민쉼터)_구미생태숲데크수량산출-아이비070222-지대리" xfId="23562"/>
    <cellStyle name="_수 량 연화.내감_자재집계표(무릉소공원)_공종별수량산출(신평1동주민쉼터)_데크수량산출(참고용)" xfId="23563"/>
    <cellStyle name="_수 량 연화.내감_자재집계표(무릉소공원)_공종별수량산출(어린이공원 리모델링공사)-수정" xfId="23564"/>
    <cellStyle name="_수 량 연화.내감_자재집계표(무릉소공원)_공종별수량산출(어린이공원 리모델링공사)-수정_공종별수량산출(구미생태숲)-총괄" xfId="23565"/>
    <cellStyle name="_수 량 연화.내감_자재집계표(무릉소공원)_공종별수량산출(어린이공원 리모델링공사)-수정_구미생태숲데크수량산출-아이비070222-지대리" xfId="23566"/>
    <cellStyle name="_수 량 연화.내감_자재집계표(무릉소공원)_공종별수량산출(어린이공원 리모델링공사)-수정_데크수량산출(참고용)" xfId="23567"/>
    <cellStyle name="_수 량 연화.내감_자재집계표(무릉소공원)_공종별수량산출(오태)" xfId="23568"/>
    <cellStyle name="_수 량 연화.내감_자재집계표(무릉소공원)_공종별수량산출(오태).xls" xfId="23569"/>
    <cellStyle name="_수 량 연화.내감_자재집계표(무릉소공원)_공종별수량산출(오태).xls_공종별수량산출(구미생태숲)-총괄" xfId="23570"/>
    <cellStyle name="_수 량 연화.내감_자재집계표(무릉소공원)_공종별수량산출(오태).xls_공종별수량산출(상모제8어린이)" xfId="23571"/>
    <cellStyle name="_수 량 연화.내감_자재집계표(무릉소공원)_공종별수량산출(오태).xls_공종별수량산출(상모제8어린이)_공종별수량산출(구미생태숲)-총괄" xfId="23572"/>
    <cellStyle name="_수 량 연화.내감_자재집계표(무릉소공원)_공종별수량산출(오태).xls_공종별수량산출(상모제8어린이)_구미생태숲데크수량산출-아이비070222-지대리" xfId="23573"/>
    <cellStyle name="_수 량 연화.내감_자재집계표(무릉소공원)_공종별수량산출(오태).xls_공종별수량산출(상모제8어린이)_데크수량산출(참고용)" xfId="23574"/>
    <cellStyle name="_수 량 연화.내감_자재집계표(무릉소공원)_공종별수량산출(오태).xls_구미생태숲데크수량산출-아이비070222-지대리" xfId="23575"/>
    <cellStyle name="_수 량 연화.내감_자재집계표(무릉소공원)_공종별수량산출(오태).xls_데크수량산출(참고용)" xfId="23576"/>
    <cellStyle name="_수 량 연화.내감_자재집계표(무릉소공원)_공종별수량산출(오태).xls_토공집계표" xfId="23577"/>
    <cellStyle name="_수 량 연화.내감_자재집계표(무릉소공원)_공종별수량산출(오태).xls_토공집계표_공종별수량산출(구미생태숲)-총괄" xfId="23578"/>
    <cellStyle name="_수 량 연화.내감_자재집계표(무릉소공원)_공종별수량산출(오태).xls_토공집계표_구미생태숲데크수량산출-아이비070222-지대리" xfId="23579"/>
    <cellStyle name="_수 량 연화.내감_자재집계표(무릉소공원)_공종별수량산출(오태).xls_토공집계표_데크수량산출(참고용)" xfId="23580"/>
    <cellStyle name="_수 량 연화.내감_자재집계표(무릉소공원)_공종별수량산출(오태)_공종별수량산출(구미생태숲)-총괄" xfId="23581"/>
    <cellStyle name="_수 량 연화.내감_자재집계표(무릉소공원)_공종별수량산출(오태)_공종별수량산출(상모제8어린이)" xfId="23582"/>
    <cellStyle name="_수 량 연화.내감_자재집계표(무릉소공원)_공종별수량산출(오태)_공종별수량산출(상모제8어린이)_공종별수량산출(구미생태숲)-총괄" xfId="23583"/>
    <cellStyle name="_수 량 연화.내감_자재집계표(무릉소공원)_공종별수량산출(오태)_공종별수량산출(상모제8어린이)_구미생태숲데크수량산출-아이비070222-지대리" xfId="23584"/>
    <cellStyle name="_수 량 연화.내감_자재집계표(무릉소공원)_공종별수량산출(오태)_공종별수량산출(상모제8어린이)_데크수량산출(참고용)" xfId="23585"/>
    <cellStyle name="_수 량 연화.내감_자재집계표(무릉소공원)_공종별수량산출(오태)_구미생태숲데크수량산출-아이비070222-지대리" xfId="23586"/>
    <cellStyle name="_수 량 연화.내감_자재집계표(무릉소공원)_공종별수량산출(오태)_데크수량산출(참고용)" xfId="23587"/>
    <cellStyle name="_수 량 연화.내감_자재집계표(무릉소공원)_공종별수량산출(오태)_토공집계표" xfId="23588"/>
    <cellStyle name="_수 량 연화.내감_자재집계표(무릉소공원)_공종별수량산출(오태)_토공집계표_공종별수량산출(구미생태숲)-총괄" xfId="23589"/>
    <cellStyle name="_수 량 연화.내감_자재집계표(무릉소공원)_공종별수량산출(오태)_토공집계표_구미생태숲데크수량산출-아이비070222-지대리" xfId="23590"/>
    <cellStyle name="_수 량 연화.내감_자재집계표(무릉소공원)_공종별수량산출(오태)_토공집계표_데크수량산출(참고용)" xfId="23591"/>
    <cellStyle name="_수 량 연화.내감_자재집계표(무릉소공원)_공종별수량산출(오태제1어린이)" xfId="23592"/>
    <cellStyle name="_수 량 연화.내감_자재집계표(무릉소공원)_공종별수량산출(오태제1어린이)_공종별수량산출(구미생태숲)-총괄" xfId="23593"/>
    <cellStyle name="_수 량 연화.내감_자재집계표(무릉소공원)_공종별수량산출(오태제1어린이)_구미생태숲데크수량산출-아이비070222-지대리" xfId="23594"/>
    <cellStyle name="_수 량 연화.내감_자재집계표(무릉소공원)_공종별수량산출(오태제1어린이)_데크수량산출(참고용)" xfId="23595"/>
    <cellStyle name="_수 량 연화.내감_자재집계표(무릉소공원)_공종별수량산출(왕산기념공원)-총괄분" xfId="23596"/>
    <cellStyle name="_수 량 연화.내감_자재집계표(무릉소공원)_공종별수량산출(왕산기념공원)-총괄분_공종별수량산출(구미생태숲)-총괄" xfId="23597"/>
    <cellStyle name="_수 량 연화.내감_자재집계표(무릉소공원)_공종별수량산출(왕산기념공원)-총괄분_구미생태숲데크수량산출-아이비070222-지대리" xfId="23598"/>
    <cellStyle name="_수 량 연화.내감_자재집계표(무릉소공원)_공종별수량산출(왕산기념공원)-총괄분_데크수량산출(참고용)" xfId="23599"/>
    <cellStyle name="_수 량 연화.내감_자재집계표(무릉소공원)_공종별수량산출(장성초등학교)" xfId="23600"/>
    <cellStyle name="_수 량 연화.내감_자재집계표(무릉소공원)_공종별수량산출(확장공사)" xfId="23601"/>
    <cellStyle name="_수 량 연화.내감_자재집계표(무릉소공원)_공종별수량산출(확장공사)_공종별수량산출(구미생태숲)-총괄" xfId="23602"/>
    <cellStyle name="_수 량 연화.내감_자재집계표(무릉소공원)_공종별수량산출(확장공사)_공종별수량산출(상모제8어린이)" xfId="23603"/>
    <cellStyle name="_수 량 연화.내감_자재집계표(무릉소공원)_공종별수량산출(확장공사)_공종별수량산출(상모제8어린이)_공종별수량산출(구미생태숲)-총괄" xfId="23604"/>
    <cellStyle name="_수 량 연화.내감_자재집계표(무릉소공원)_공종별수량산출(확장공사)_공종별수량산출(상모제8어린이)_구미생태숲데크수량산출-아이비070222-지대리" xfId="23605"/>
    <cellStyle name="_수 량 연화.내감_자재집계표(무릉소공원)_공종별수량산출(확장공사)_공종별수량산출(상모제8어린이)_데크수량산출(참고용)" xfId="23606"/>
    <cellStyle name="_수 량 연화.내감_자재집계표(무릉소공원)_공종별수량산출(확장공사)_구미생태숲데크수량산출-아이비070222-지대리" xfId="23607"/>
    <cellStyle name="_수 량 연화.내감_자재집계표(무릉소공원)_공종별수량산출(확장공사)_데크수량산출(참고용)" xfId="23608"/>
    <cellStyle name="_수 량 연화.내감_자재집계표(무릉소공원)_공종별수량산출(확장공사)_토공집계표" xfId="23609"/>
    <cellStyle name="_수 량 연화.내감_자재집계표(무릉소공원)_공종별수량산출(확장공사)_토공집계표_공종별수량산출(구미생태숲)-총괄" xfId="23610"/>
    <cellStyle name="_수 량 연화.내감_자재집계표(무릉소공원)_공종별수량산출(확장공사)_토공집계표_구미생태숲데크수량산출-아이비070222-지대리" xfId="23611"/>
    <cellStyle name="_수 량 연화.내감_자재집계표(무릉소공원)_공종별수량산출(확장공사)_토공집계표_데크수량산출(참고용)" xfId="23612"/>
    <cellStyle name="_수 량 연화.내감_자재집계표(무릉소공원)_공종별수량산출(확장공사x).xls" xfId="23613"/>
    <cellStyle name="_수 량 연화.내감_자재집계표(무릉소공원)_공종별수량산출(확장공사x).xls_공종별수량산출(구미생태숲)-총괄" xfId="23614"/>
    <cellStyle name="_수 량 연화.내감_자재집계표(무릉소공원)_공종별수량산출(확장공사x).xls_공종별수량산출(상모제8어린이)" xfId="23615"/>
    <cellStyle name="_수 량 연화.내감_자재집계표(무릉소공원)_공종별수량산출(확장공사x).xls_공종별수량산출(상모제8어린이)_공종별수량산출(구미생태숲)-총괄" xfId="23616"/>
    <cellStyle name="_수 량 연화.내감_자재집계표(무릉소공원)_공종별수량산출(확장공사x).xls_공종별수량산출(상모제8어린이)_구미생태숲데크수량산출-아이비070222-지대리" xfId="23617"/>
    <cellStyle name="_수 량 연화.내감_자재집계표(무릉소공원)_공종별수량산출(확장공사x).xls_공종별수량산출(상모제8어린이)_데크수량산출(참고용)" xfId="23618"/>
    <cellStyle name="_수 량 연화.내감_자재집계표(무릉소공원)_공종별수량산출(확장공사x).xls_구미생태숲데크수량산출-아이비070222-지대리" xfId="23619"/>
    <cellStyle name="_수 량 연화.내감_자재집계표(무릉소공원)_공종별수량산출(확장공사x).xls_데크수량산출(참고용)" xfId="23620"/>
    <cellStyle name="_수 량 연화.내감_자재집계표(무릉소공원)_공종별수량산출(확장공사x).xls_토공집계표" xfId="23621"/>
    <cellStyle name="_수 량 연화.내감_자재집계표(무릉소공원)_공종별수량산출(확장공사x).xls_토공집계표_공종별수량산출(구미생태숲)-총괄" xfId="23622"/>
    <cellStyle name="_수 량 연화.내감_자재집계표(무릉소공원)_공종별수량산출(확장공사x).xls_토공집계표_구미생태숲데크수량산출-아이비070222-지대리" xfId="23623"/>
    <cellStyle name="_수 량 연화.내감_자재집계표(무릉소공원)_공종별수량산출(확장공사x).xls_토공집계표_데크수량산출(참고용)" xfId="23624"/>
    <cellStyle name="_수 량 연화.내감_자재집계표(무릉소공원)_공종별수량산출(황금수도시설주변)-2차분" xfId="23625"/>
    <cellStyle name="_수 량 연화.내감_자재집계표(무릉소공원)_공종별수량산출(황금수도시설주변)-2차분_공종별수량산출(구미생태숲)-총괄" xfId="23626"/>
    <cellStyle name="_수 량 연화.내감_자재집계표(무릉소공원)_공종별수량산출(황금수도시설주변)-2차분_구미생태숲데크수량산출-아이비070222-지대리" xfId="23627"/>
    <cellStyle name="_수 량 연화.내감_자재집계표(무릉소공원)_공종별수량산출(황금수도시설주변)-2차분_데크수량산출(참고용)" xfId="23628"/>
    <cellStyle name="_수 량 연화.내감_자재집계표(무릉소공원)_공종별수량산출(황금수도시설주변)-총괄분" xfId="23629"/>
    <cellStyle name="_수 량 연화.내감_자재집계표(무릉소공원)_공종별수량산출(황금수도시설주변)-총괄분_공종별수량산출(구미생태숲)-총괄" xfId="23630"/>
    <cellStyle name="_수 량 연화.내감_자재집계표(무릉소공원)_공종별수량산출(황금수도시설주변)-총괄분_구미생태숲데크수량산출-아이비070222-지대리" xfId="23631"/>
    <cellStyle name="_수 량 연화.내감_자재집계표(무릉소공원)_공종별수량산출(황금수도시설주변)-총괄분_데크수량산출(참고용)" xfId="23632"/>
    <cellStyle name="_수 량 연화.내감_자재집계표(무릉소공원)_공종별수량산출_공종별수량산출(구미생태숲)-총괄" xfId="23633"/>
    <cellStyle name="_수 량 연화.내감_자재집계표(무릉소공원)_공종별수량산출_공종별수량산출(상모제8어린이)" xfId="23634"/>
    <cellStyle name="_수 량 연화.내감_자재집계표(무릉소공원)_공종별수량산출_공종별수량산출(상모제8어린이)_공종별수량산출(구미생태숲)-총괄" xfId="23635"/>
    <cellStyle name="_수 량 연화.내감_자재집계표(무릉소공원)_공종별수량산출_공종별수량산출(상모제8어린이)_구미생태숲데크수량산출-아이비070222-지대리" xfId="23636"/>
    <cellStyle name="_수 량 연화.내감_자재집계표(무릉소공원)_공종별수량산출_공종별수량산출(상모제8어린이)_데크수량산출(참고용)" xfId="23637"/>
    <cellStyle name="_수 량 연화.내감_자재집계표(무릉소공원)_공종별수량산출_구미생태숲데크수량산출-아이비070222-지대리" xfId="23638"/>
    <cellStyle name="_수 량 연화.내감_자재집계표(무릉소공원)_공종별수량산출_데크수량산출(참고용)" xfId="23639"/>
    <cellStyle name="_수 량 연화.내감_자재집계표(무릉소공원)_공종별수량산출_토공집계표" xfId="23640"/>
    <cellStyle name="_수 량 연화.내감_자재집계표(무릉소공원)_공종별수량산출_토공집계표_공종별수량산출(구미생태숲)-총괄" xfId="23641"/>
    <cellStyle name="_수 량 연화.내감_자재집계표(무릉소공원)_공종별수량산출_토공집계표_구미생태숲데크수량산출-아이비070222-지대리" xfId="23642"/>
    <cellStyle name="_수 량 연화.내감_자재집계표(무릉소공원)_공종별수량산출_토공집계표_데크수량산출(참고용)" xfId="23643"/>
    <cellStyle name="_수 량 연화.내감_자재집계표(무릉소공원)_수량산출및자재집계" xfId="23644"/>
    <cellStyle name="_수 량 연화.내감_자재집계표(무릉소공원)_수량산출및자재집계_공종별수량산출(구미생태숲)-총괄" xfId="23645"/>
    <cellStyle name="_수 량 연화.내감_자재집계표(무릉소공원)_수량산출및자재집계_공종별수량산출(상모제8어린이)" xfId="23646"/>
    <cellStyle name="_수 량 연화.내감_자재집계표(무릉소공원)_수량산출및자재집계_공종별수량산출(상모제8어린이)_공종별수량산출(구미생태숲)-총괄" xfId="23647"/>
    <cellStyle name="_수 량 연화.내감_자재집계표(무릉소공원)_수량산출및자재집계_공종별수량산출(상모제8어린이)_구미생태숲데크수량산출-아이비070222-지대리" xfId="23648"/>
    <cellStyle name="_수 량 연화.내감_자재집계표(무릉소공원)_수량산출및자재집계_공종별수량산출(상모제8어린이)_데크수량산출(참고용)" xfId="23649"/>
    <cellStyle name="_수 량 연화.내감_자재집계표(무릉소공원)_수량산출및자재집계_구미생태숲데크수량산출-아이비070222-지대리" xfId="23650"/>
    <cellStyle name="_수 량 연화.내감_자재집계표(무릉소공원)_수량산출및자재집계_데크수량산출(참고용)" xfId="23651"/>
    <cellStyle name="_수 량 연화.내감_자재집계표(무릉소공원)_수량산출및자재집계_토공집계표" xfId="23652"/>
    <cellStyle name="_수 량 연화.내감_자재집계표(무릉소공원)_수량산출및자재집계_토공집계표_공종별수량산출(구미생태숲)-총괄" xfId="23653"/>
    <cellStyle name="_수 량 연화.내감_자재집계표(무릉소공원)_수량산출및자재집계_토공집계표_구미생태숲데크수량산출-아이비070222-지대리" xfId="23654"/>
    <cellStyle name="_수 량 연화.내감_자재집계표(무릉소공원)_수량산출및자재집계_토공집계표_데크수량산출(참고용)" xfId="23655"/>
    <cellStyle name="_수 량 연화.내감_자재집계표(무릉소공원)_자재집계표" xfId="23656"/>
    <cellStyle name="_수 량 연화.내감_자재집계표(무릉소공원)_자재집계표(아사어린이공원)" xfId="23657"/>
    <cellStyle name="_수 량 연화.내감_자재집계표(무릉소공원)_자재집계표(아사어린이공원)_공종별수량산출(구미생태숲)-총괄" xfId="23658"/>
    <cellStyle name="_수 량 연화.내감_자재집계표(무릉소공원)_자재집계표(아사어린이공원)_공종별수량산출(상모제8어린이)" xfId="23659"/>
    <cellStyle name="_수 량 연화.내감_자재집계표(무릉소공원)_자재집계표(아사어린이공원)_공종별수량산출(상모제8어린이)_공종별수량산출(구미생태숲)-총괄" xfId="23660"/>
    <cellStyle name="_수 량 연화.내감_자재집계표(무릉소공원)_자재집계표(아사어린이공원)_공종별수량산출(상모제8어린이)_구미생태숲데크수량산출-아이비070222-지대리" xfId="23661"/>
    <cellStyle name="_수 량 연화.내감_자재집계표(무릉소공원)_자재집계표(아사어린이공원)_공종별수량산출(상모제8어린이)_데크수량산출(참고용)" xfId="23662"/>
    <cellStyle name="_수 량 연화.내감_자재집계표(무릉소공원)_자재집계표(아사어린이공원)_구미생태숲데크수량산출-아이비070222-지대리" xfId="23663"/>
    <cellStyle name="_수 량 연화.내감_자재집계표(무릉소공원)_자재집계표(아사어린이공원)_데크수량산출(참고용)" xfId="23664"/>
    <cellStyle name="_수 량 연화.내감_자재집계표(무릉소공원)_자재집계표(아사어린이공원)_토공집계표" xfId="23665"/>
    <cellStyle name="_수 량 연화.내감_자재집계표(무릉소공원)_자재집계표(아사어린이공원)_토공집계표_공종별수량산출(구미생태숲)-총괄" xfId="23666"/>
    <cellStyle name="_수 량 연화.내감_자재집계표(무릉소공원)_자재집계표(아사어린이공원)_토공집계표_구미생태숲데크수량산출-아이비070222-지대리" xfId="23667"/>
    <cellStyle name="_수 량 연화.내감_자재집계표(무릉소공원)_자재집계표(아사어린이공원)_토공집계표_데크수량산출(참고용)" xfId="23668"/>
    <cellStyle name="_수 량 연화.내감_자재집계표(무릉소공원)_자재집계표_공종별수량산출(구미생태숲)-총괄" xfId="23669"/>
    <cellStyle name="_수 량 연화.내감_자재집계표(무릉소공원)_자재집계표_공종별수량산출(상모제8어린이)" xfId="23670"/>
    <cellStyle name="_수 량 연화.내감_자재집계표(무릉소공원)_자재집계표_공종별수량산출(상모제8어린이)_공종별수량산출(구미생태숲)-총괄" xfId="23671"/>
    <cellStyle name="_수 량 연화.내감_자재집계표(무릉소공원)_자재집계표_공종별수량산출(상모제8어린이)_구미생태숲데크수량산출-아이비070222-지대리" xfId="23672"/>
    <cellStyle name="_수 량 연화.내감_자재집계표(무릉소공원)_자재집계표_공종별수량산출(상모제8어린이)_데크수량산출(참고용)" xfId="23673"/>
    <cellStyle name="_수 량 연화.내감_자재집계표(무릉소공원)_자재집계표_구미생태숲데크수량산출-아이비070222-지대리" xfId="23674"/>
    <cellStyle name="_수 량 연화.내감_자재집계표(무릉소공원)_자재집계표_데크수량산출(참고용)" xfId="23675"/>
    <cellStyle name="_수 량 연화.내감_자재집계표(무릉소공원)_자재집계표_토공집계표" xfId="23676"/>
    <cellStyle name="_수 량 연화.내감_자재집계표(무릉소공원)_자재집계표_토공집계표_공종별수량산출(구미생태숲)-총괄" xfId="23677"/>
    <cellStyle name="_수 량 연화.내감_자재집계표(무릉소공원)_자재집계표_토공집계표_구미생태숲데크수량산출-아이비070222-지대리" xfId="23678"/>
    <cellStyle name="_수 량 연화.내감_자재집계표(무릉소공원)_자재집계표_토공집계표_데크수량산출(참고용)" xfId="23679"/>
    <cellStyle name="_수 량 연화.내감_자재집계표_공종별수량산출" xfId="23680"/>
    <cellStyle name="_수 량 연화.내감_자재집계표_공종별수량산출(게이트볼장주변시민공원)" xfId="23681"/>
    <cellStyle name="_수 량 연화.내감_자재집계표_공종별수량산출(게이트볼장주변시민공원)_공종별수량산출(구미생태숲)-총괄" xfId="23682"/>
    <cellStyle name="_수 량 연화.내감_자재집계표_공종별수량산출(게이트볼장주변시민공원)_구미생태숲데크수량산출-아이비070222-지대리" xfId="23683"/>
    <cellStyle name="_수 량 연화.내감_자재집계표_공종별수량산출(게이트볼장주변시민공원)_데크수량산출(참고용)" xfId="23684"/>
    <cellStyle name="_수 량 연화.내감_자재집계표_공종별수량산출(봉곡도서관)" xfId="23685"/>
    <cellStyle name="_수 량 연화.내감_자재집계표_공종별수량산출(봉곡도서관)_공종별수량산출(구미생태숲)-총괄" xfId="23686"/>
    <cellStyle name="_수 량 연화.내감_자재집계표_공종별수량산출(봉곡도서관)_구미생태숲데크수량산출-아이비070222-지대리" xfId="23687"/>
    <cellStyle name="_수 량 연화.내감_자재집계표_공종별수량산출(봉곡도서관)_데크수량산출(참고용)" xfId="23688"/>
    <cellStyle name="_수 량 연화.내감_자재집계표_공종별수량산출(봉곡도서관)-2차분" xfId="23689"/>
    <cellStyle name="_수 량 연화.내감_자재집계표_공종별수량산출(봉곡도서관)-2차분_공종별수량산출(구미생태숲)-총괄" xfId="23690"/>
    <cellStyle name="_수 량 연화.내감_자재집계표_공종별수량산출(봉곡도서관)-2차분_구미생태숲데크수량산출-아이비070222-지대리" xfId="23691"/>
    <cellStyle name="_수 량 연화.내감_자재집계표_공종별수량산출(봉곡도서관)-2차분_데크수량산출(참고용)" xfId="23692"/>
    <cellStyle name="_수 량 연화.내감_자재집계표_공종별수량산출(봉곡도서관)-총괄" xfId="23693"/>
    <cellStyle name="_수 량 연화.내감_자재집계표_공종별수량산출(봉곡도서관)-총괄_공종별수량산출(구미생태숲)-총괄" xfId="23694"/>
    <cellStyle name="_수 량 연화.내감_자재집계표_공종별수량산출(봉곡도서관)-총괄_구미생태숲데크수량산출-아이비070222-지대리" xfId="23695"/>
    <cellStyle name="_수 량 연화.내감_자재집계표_공종별수량산출(봉곡도서관)-총괄_데크수량산출(참고용)" xfId="23696"/>
    <cellStyle name="_수 량 연화.내감_자재집계표_공종별수량산출(사동게이트볼장)" xfId="23697"/>
    <cellStyle name="_수 량 연화.내감_자재집계표_공종별수량산출(사동게이트볼장)_공종별수량산출(구미생태숲)-총괄" xfId="23698"/>
    <cellStyle name="_수 량 연화.내감_자재집계표_공종별수량산출(사동게이트볼장)_구미생태숲데크수량산출-아이비070222-지대리" xfId="23699"/>
    <cellStyle name="_수 량 연화.내감_자재집계표_공종별수량산출(사동게이트볼장)_데크수량산출(참고용)" xfId="23700"/>
    <cellStyle name="_수 량 연화.내감_자재집계표_공종별수량산출(신평1)" xfId="23701"/>
    <cellStyle name="_수 량 연화.내감_자재집계표_공종별수량산출(신평1)_공종별수량산출(구미생태숲)-총괄" xfId="23702"/>
    <cellStyle name="_수 량 연화.내감_자재집계표_공종별수량산출(신평1)_공종별수량산출(상모제8어린이)" xfId="23703"/>
    <cellStyle name="_수 량 연화.내감_자재집계표_공종별수량산출(신평1)_공종별수량산출(상모제8어린이)_공종별수량산출(구미생태숲)-총괄" xfId="23704"/>
    <cellStyle name="_수 량 연화.내감_자재집계표_공종별수량산출(신평1)_공종별수량산출(상모제8어린이)_구미생태숲데크수량산출-아이비070222-지대리" xfId="23705"/>
    <cellStyle name="_수 량 연화.내감_자재집계표_공종별수량산출(신평1)_공종별수량산출(상모제8어린이)_데크수량산출(참고용)" xfId="23706"/>
    <cellStyle name="_수 량 연화.내감_자재집계표_공종별수량산출(신평1)_구미생태숲데크수량산출-아이비070222-지대리" xfId="23707"/>
    <cellStyle name="_수 량 연화.내감_자재집계표_공종별수량산출(신평1)_데크수량산출(참고용)" xfId="23708"/>
    <cellStyle name="_수 량 연화.내감_자재집계표_공종별수량산출(신평1)_토공집계표" xfId="23709"/>
    <cellStyle name="_수 량 연화.내감_자재집계표_공종별수량산출(신평1)_토공집계표_공종별수량산출(구미생태숲)-총괄" xfId="23710"/>
    <cellStyle name="_수 량 연화.내감_자재집계표_공종별수량산출(신평1)_토공집계표_구미생태숲데크수량산출-아이비070222-지대리" xfId="23711"/>
    <cellStyle name="_수 량 연화.내감_자재집계표_공종별수량산출(신평1)_토공집계표_데크수량산출(참고용)" xfId="23712"/>
    <cellStyle name="_수 량 연화.내감_자재집계표_공종별수량산출(신평1동주민쉼터)" xfId="23713"/>
    <cellStyle name="_수 량 연화.내감_자재집계표_공종별수량산출(신평1동주민쉼터)_공종별수량산출(구미생태숲)-총괄" xfId="23714"/>
    <cellStyle name="_수 량 연화.내감_자재집계표_공종별수량산출(신평1동주민쉼터)_구미생태숲데크수량산출-아이비070222-지대리" xfId="23715"/>
    <cellStyle name="_수 량 연화.내감_자재집계표_공종별수량산출(신평1동주민쉼터)_데크수량산출(참고용)" xfId="23716"/>
    <cellStyle name="_수 량 연화.내감_자재집계표_공종별수량산출(어린이공원 리모델링공사)-수정" xfId="23717"/>
    <cellStyle name="_수 량 연화.내감_자재집계표_공종별수량산출(어린이공원 리모델링공사)-수정_공종별수량산출(구미생태숲)-총괄" xfId="23718"/>
    <cellStyle name="_수 량 연화.내감_자재집계표_공종별수량산출(어린이공원 리모델링공사)-수정_구미생태숲데크수량산출-아이비070222-지대리" xfId="23719"/>
    <cellStyle name="_수 량 연화.내감_자재집계표_공종별수량산출(어린이공원 리모델링공사)-수정_데크수량산출(참고용)" xfId="23720"/>
    <cellStyle name="_수 량 연화.내감_자재집계표_공종별수량산출(오태)" xfId="23721"/>
    <cellStyle name="_수 량 연화.내감_자재집계표_공종별수량산출(오태).xls" xfId="23722"/>
    <cellStyle name="_수 량 연화.내감_자재집계표_공종별수량산출(오태).xls_공종별수량산출(구미생태숲)-총괄" xfId="23723"/>
    <cellStyle name="_수 량 연화.내감_자재집계표_공종별수량산출(오태).xls_공종별수량산출(상모제8어린이)" xfId="23724"/>
    <cellStyle name="_수 량 연화.내감_자재집계표_공종별수량산출(오태).xls_공종별수량산출(상모제8어린이)_공종별수량산출(구미생태숲)-총괄" xfId="23725"/>
    <cellStyle name="_수 량 연화.내감_자재집계표_공종별수량산출(오태).xls_공종별수량산출(상모제8어린이)_구미생태숲데크수량산출-아이비070222-지대리" xfId="23726"/>
    <cellStyle name="_수 량 연화.내감_자재집계표_공종별수량산출(오태).xls_공종별수량산출(상모제8어린이)_데크수량산출(참고용)" xfId="23727"/>
    <cellStyle name="_수 량 연화.내감_자재집계표_공종별수량산출(오태).xls_구미생태숲데크수량산출-아이비070222-지대리" xfId="23728"/>
    <cellStyle name="_수 량 연화.내감_자재집계표_공종별수량산출(오태).xls_데크수량산출(참고용)" xfId="23729"/>
    <cellStyle name="_수 량 연화.내감_자재집계표_공종별수량산출(오태).xls_토공집계표" xfId="23730"/>
    <cellStyle name="_수 량 연화.내감_자재집계표_공종별수량산출(오태).xls_토공집계표_공종별수량산출(구미생태숲)-총괄" xfId="23731"/>
    <cellStyle name="_수 량 연화.내감_자재집계표_공종별수량산출(오태).xls_토공집계표_구미생태숲데크수량산출-아이비070222-지대리" xfId="23732"/>
    <cellStyle name="_수 량 연화.내감_자재집계표_공종별수량산출(오태).xls_토공집계표_데크수량산출(참고용)" xfId="23733"/>
    <cellStyle name="_수 량 연화.내감_자재집계표_공종별수량산출(오태)_공종별수량산출(구미생태숲)-총괄" xfId="23734"/>
    <cellStyle name="_수 량 연화.내감_자재집계표_공종별수량산출(오태)_공종별수량산출(상모제8어린이)" xfId="23735"/>
    <cellStyle name="_수 량 연화.내감_자재집계표_공종별수량산출(오태)_공종별수량산출(상모제8어린이)_공종별수량산출(구미생태숲)-총괄" xfId="23736"/>
    <cellStyle name="_수 량 연화.내감_자재집계표_공종별수량산출(오태)_공종별수량산출(상모제8어린이)_구미생태숲데크수량산출-아이비070222-지대리" xfId="23737"/>
    <cellStyle name="_수 량 연화.내감_자재집계표_공종별수량산출(오태)_공종별수량산출(상모제8어린이)_데크수량산출(참고용)" xfId="23738"/>
    <cellStyle name="_수 량 연화.내감_자재집계표_공종별수량산출(오태)_구미생태숲데크수량산출-아이비070222-지대리" xfId="23739"/>
    <cellStyle name="_수 량 연화.내감_자재집계표_공종별수량산출(오태)_데크수량산출(참고용)" xfId="23740"/>
    <cellStyle name="_수 량 연화.내감_자재집계표_공종별수량산출(오태)_토공집계표" xfId="23741"/>
    <cellStyle name="_수 량 연화.내감_자재집계표_공종별수량산출(오태)_토공집계표_공종별수량산출(구미생태숲)-총괄" xfId="23742"/>
    <cellStyle name="_수 량 연화.내감_자재집계표_공종별수량산출(오태)_토공집계표_구미생태숲데크수량산출-아이비070222-지대리" xfId="23743"/>
    <cellStyle name="_수 량 연화.내감_자재집계표_공종별수량산출(오태)_토공집계표_데크수량산출(참고용)" xfId="23744"/>
    <cellStyle name="_수 량 연화.내감_자재집계표_공종별수량산출(오태제1어린이)" xfId="23745"/>
    <cellStyle name="_수 량 연화.내감_자재집계표_공종별수량산출(오태제1어린이)_공종별수량산출(구미생태숲)-총괄" xfId="23746"/>
    <cellStyle name="_수 량 연화.내감_자재집계표_공종별수량산출(오태제1어린이)_구미생태숲데크수량산출-아이비070222-지대리" xfId="23747"/>
    <cellStyle name="_수 량 연화.내감_자재집계표_공종별수량산출(오태제1어린이)_데크수량산출(참고용)" xfId="23748"/>
    <cellStyle name="_수 량 연화.내감_자재집계표_공종별수량산출(왕산기념공원)-총괄분" xfId="23749"/>
    <cellStyle name="_수 량 연화.내감_자재집계표_공종별수량산출(왕산기념공원)-총괄분_공종별수량산출(구미생태숲)-총괄" xfId="23750"/>
    <cellStyle name="_수 량 연화.내감_자재집계표_공종별수량산출(왕산기념공원)-총괄분_구미생태숲데크수량산출-아이비070222-지대리" xfId="23751"/>
    <cellStyle name="_수 량 연화.내감_자재집계표_공종별수량산출(왕산기념공원)-총괄분_데크수량산출(참고용)" xfId="23752"/>
    <cellStyle name="_수 량 연화.내감_자재집계표_공종별수량산출(장성초등학교)" xfId="23753"/>
    <cellStyle name="_수 량 연화.내감_자재집계표_공종별수량산출(확장공사)" xfId="23754"/>
    <cellStyle name="_수 량 연화.내감_자재집계표_공종별수량산출(확장공사)_공종별수량산출(구미생태숲)-총괄" xfId="23755"/>
    <cellStyle name="_수 량 연화.내감_자재집계표_공종별수량산출(확장공사)_공종별수량산출(상모제8어린이)" xfId="23756"/>
    <cellStyle name="_수 량 연화.내감_자재집계표_공종별수량산출(확장공사)_공종별수량산출(상모제8어린이)_공종별수량산출(구미생태숲)-총괄" xfId="23757"/>
    <cellStyle name="_수 량 연화.내감_자재집계표_공종별수량산출(확장공사)_공종별수량산출(상모제8어린이)_구미생태숲데크수량산출-아이비070222-지대리" xfId="23758"/>
    <cellStyle name="_수 량 연화.내감_자재집계표_공종별수량산출(확장공사)_공종별수량산출(상모제8어린이)_데크수량산출(참고용)" xfId="23759"/>
    <cellStyle name="_수 량 연화.내감_자재집계표_공종별수량산출(확장공사)_구미생태숲데크수량산출-아이비070222-지대리" xfId="23760"/>
    <cellStyle name="_수 량 연화.내감_자재집계표_공종별수량산출(확장공사)_데크수량산출(참고용)" xfId="23761"/>
    <cellStyle name="_수 량 연화.내감_자재집계표_공종별수량산출(확장공사)_토공집계표" xfId="23762"/>
    <cellStyle name="_수 량 연화.내감_자재집계표_공종별수량산출(확장공사)_토공집계표_공종별수량산출(구미생태숲)-총괄" xfId="23763"/>
    <cellStyle name="_수 량 연화.내감_자재집계표_공종별수량산출(확장공사)_토공집계표_구미생태숲데크수량산출-아이비070222-지대리" xfId="23764"/>
    <cellStyle name="_수 량 연화.내감_자재집계표_공종별수량산출(확장공사)_토공집계표_데크수량산출(참고용)" xfId="23765"/>
    <cellStyle name="_수 량 연화.내감_자재집계표_공종별수량산출(확장공사x).xls" xfId="23766"/>
    <cellStyle name="_수 량 연화.내감_자재집계표_공종별수량산출(확장공사x).xls_공종별수량산출(구미생태숲)-총괄" xfId="23767"/>
    <cellStyle name="_수 량 연화.내감_자재집계표_공종별수량산출(확장공사x).xls_공종별수량산출(상모제8어린이)" xfId="23768"/>
    <cellStyle name="_수 량 연화.내감_자재집계표_공종별수량산출(확장공사x).xls_공종별수량산출(상모제8어린이)_공종별수량산출(구미생태숲)-총괄" xfId="23769"/>
    <cellStyle name="_수 량 연화.내감_자재집계표_공종별수량산출(확장공사x).xls_공종별수량산출(상모제8어린이)_구미생태숲데크수량산출-아이비070222-지대리" xfId="23770"/>
    <cellStyle name="_수 량 연화.내감_자재집계표_공종별수량산출(확장공사x).xls_공종별수량산출(상모제8어린이)_데크수량산출(참고용)" xfId="23771"/>
    <cellStyle name="_수 량 연화.내감_자재집계표_공종별수량산출(확장공사x).xls_구미생태숲데크수량산출-아이비070222-지대리" xfId="23772"/>
    <cellStyle name="_수 량 연화.내감_자재집계표_공종별수량산출(확장공사x).xls_데크수량산출(참고용)" xfId="23773"/>
    <cellStyle name="_수 량 연화.내감_자재집계표_공종별수량산출(확장공사x).xls_토공집계표" xfId="23774"/>
    <cellStyle name="_수 량 연화.내감_자재집계표_공종별수량산출(확장공사x).xls_토공집계표_공종별수량산출(구미생태숲)-총괄" xfId="23775"/>
    <cellStyle name="_수 량 연화.내감_자재집계표_공종별수량산출(확장공사x).xls_토공집계표_구미생태숲데크수량산출-아이비070222-지대리" xfId="23776"/>
    <cellStyle name="_수 량 연화.내감_자재집계표_공종별수량산출(확장공사x).xls_토공집계표_데크수량산출(참고용)" xfId="23777"/>
    <cellStyle name="_수 량 연화.내감_자재집계표_공종별수량산출(황금수도시설주변)-2차분" xfId="23778"/>
    <cellStyle name="_수 량 연화.내감_자재집계표_공종별수량산출(황금수도시설주변)-2차분_공종별수량산출(구미생태숲)-총괄" xfId="23779"/>
    <cellStyle name="_수 량 연화.내감_자재집계표_공종별수량산출(황금수도시설주변)-2차분_구미생태숲데크수량산출-아이비070222-지대리" xfId="23780"/>
    <cellStyle name="_수 량 연화.내감_자재집계표_공종별수량산출(황금수도시설주변)-2차분_데크수량산출(참고용)" xfId="23781"/>
    <cellStyle name="_수 량 연화.내감_자재집계표_공종별수량산출(황금수도시설주변)-총괄분" xfId="23782"/>
    <cellStyle name="_수 량 연화.내감_자재집계표_공종별수량산출(황금수도시설주변)-총괄분_공종별수량산출(구미생태숲)-총괄" xfId="23783"/>
    <cellStyle name="_수 량 연화.내감_자재집계표_공종별수량산출(황금수도시설주변)-총괄분_구미생태숲데크수량산출-아이비070222-지대리" xfId="23784"/>
    <cellStyle name="_수 량 연화.내감_자재집계표_공종별수량산출(황금수도시설주변)-총괄분_데크수량산출(참고용)" xfId="23785"/>
    <cellStyle name="_수 량 연화.내감_자재집계표_공종별수량산출_공종별수량산출(구미생태숲)-총괄" xfId="23786"/>
    <cellStyle name="_수 량 연화.내감_자재집계표_공종별수량산출_공종별수량산출(상모제8어린이)" xfId="23787"/>
    <cellStyle name="_수 량 연화.내감_자재집계표_공종별수량산출_공종별수량산출(상모제8어린이)_공종별수량산출(구미생태숲)-총괄" xfId="23788"/>
    <cellStyle name="_수 량 연화.내감_자재집계표_공종별수량산출_공종별수량산출(상모제8어린이)_구미생태숲데크수량산출-아이비070222-지대리" xfId="23789"/>
    <cellStyle name="_수 량 연화.내감_자재집계표_공종별수량산출_공종별수량산출(상모제8어린이)_데크수량산출(참고용)" xfId="23790"/>
    <cellStyle name="_수 량 연화.내감_자재집계표_공종별수량산출_구미생태숲데크수량산출-아이비070222-지대리" xfId="23791"/>
    <cellStyle name="_수 량 연화.내감_자재집계표_공종별수량산출_데크수량산출(참고용)" xfId="23792"/>
    <cellStyle name="_수 량 연화.내감_자재집계표_공종별수량산출_토공집계표" xfId="23793"/>
    <cellStyle name="_수 량 연화.내감_자재집계표_공종별수량산출_토공집계표_공종별수량산출(구미생태숲)-총괄" xfId="23794"/>
    <cellStyle name="_수 량 연화.내감_자재집계표_공종별수량산출_토공집계표_구미생태숲데크수량산출-아이비070222-지대리" xfId="23795"/>
    <cellStyle name="_수 량 연화.내감_자재집계표_공종별수량산출_토공집계표_데크수량산출(참고용)" xfId="23796"/>
    <cellStyle name="_수 량 연화.내감_자재집계표_수량산출및자재집계" xfId="23797"/>
    <cellStyle name="_수 량 연화.내감_자재집계표_수량산출및자재집계_공종별수량산출(구미생태숲)-총괄" xfId="23798"/>
    <cellStyle name="_수 량 연화.내감_자재집계표_수량산출및자재집계_공종별수량산출(상모제8어린이)" xfId="23799"/>
    <cellStyle name="_수 량 연화.내감_자재집계표_수량산출및자재집계_공종별수량산출(상모제8어린이)_공종별수량산출(구미생태숲)-총괄" xfId="23800"/>
    <cellStyle name="_수 량 연화.내감_자재집계표_수량산출및자재집계_공종별수량산출(상모제8어린이)_구미생태숲데크수량산출-아이비070222-지대리" xfId="23801"/>
    <cellStyle name="_수 량 연화.내감_자재집계표_수량산출및자재집계_공종별수량산출(상모제8어린이)_데크수량산출(참고용)" xfId="23802"/>
    <cellStyle name="_수 량 연화.내감_자재집계표_수량산출및자재집계_구미생태숲데크수량산출-아이비070222-지대리" xfId="23803"/>
    <cellStyle name="_수 량 연화.내감_자재집계표_수량산출및자재집계_데크수량산출(참고용)" xfId="23804"/>
    <cellStyle name="_수 량 연화.내감_자재집계표_수량산출및자재집계_토공집계표" xfId="23805"/>
    <cellStyle name="_수 량 연화.내감_자재집계표_수량산출및자재집계_토공집계표_공종별수량산출(구미생태숲)-총괄" xfId="23806"/>
    <cellStyle name="_수 량 연화.내감_자재집계표_수량산출및자재집계_토공집계표_구미생태숲데크수량산출-아이비070222-지대리" xfId="23807"/>
    <cellStyle name="_수 량 연화.내감_자재집계표_수량산출및자재집계_토공집계표_데크수량산출(참고용)" xfId="23808"/>
    <cellStyle name="_수 량 연화.내감_자재집계표_자재집계표" xfId="23809"/>
    <cellStyle name="_수 량 연화.내감_자재집계표_자재집계표(아사어린이공원)" xfId="23810"/>
    <cellStyle name="_수 량 연화.내감_자재집계표_자재집계표(아사어린이공원)_공종별수량산출(구미생태숲)-총괄" xfId="23811"/>
    <cellStyle name="_수 량 연화.내감_자재집계표_자재집계표(아사어린이공원)_공종별수량산출(상모제8어린이)" xfId="23812"/>
    <cellStyle name="_수 량 연화.내감_자재집계표_자재집계표(아사어린이공원)_공종별수량산출(상모제8어린이)_공종별수량산출(구미생태숲)-총괄" xfId="23813"/>
    <cellStyle name="_수 량 연화.내감_자재집계표_자재집계표(아사어린이공원)_공종별수량산출(상모제8어린이)_구미생태숲데크수량산출-아이비070222-지대리" xfId="23814"/>
    <cellStyle name="_수 량 연화.내감_자재집계표_자재집계표(아사어린이공원)_공종별수량산출(상모제8어린이)_데크수량산출(참고용)" xfId="23815"/>
    <cellStyle name="_수 량 연화.내감_자재집계표_자재집계표(아사어린이공원)_구미생태숲데크수량산출-아이비070222-지대리" xfId="23816"/>
    <cellStyle name="_수 량 연화.내감_자재집계표_자재집계표(아사어린이공원)_데크수량산출(참고용)" xfId="23817"/>
    <cellStyle name="_수 량 연화.내감_자재집계표_자재집계표(아사어린이공원)_토공집계표" xfId="23818"/>
    <cellStyle name="_수 량 연화.내감_자재집계표_자재집계표(아사어린이공원)_토공집계표_공종별수량산출(구미생태숲)-총괄" xfId="23819"/>
    <cellStyle name="_수 량 연화.내감_자재집계표_자재집계표(아사어린이공원)_토공집계표_구미생태숲데크수량산출-아이비070222-지대리" xfId="23820"/>
    <cellStyle name="_수 량 연화.내감_자재집계표_자재집계표(아사어린이공원)_토공집계표_데크수량산출(참고용)" xfId="23821"/>
    <cellStyle name="_수 량 연화.내감_자재집계표_자재집계표_공종별수량산출(구미생태숲)-총괄" xfId="23822"/>
    <cellStyle name="_수 량 연화.내감_자재집계표_자재집계표_공종별수량산출(상모제8어린이)" xfId="23823"/>
    <cellStyle name="_수 량 연화.내감_자재집계표_자재집계표_공종별수량산출(상모제8어린이)_공종별수량산출(구미생태숲)-총괄" xfId="23824"/>
    <cellStyle name="_수 량 연화.내감_자재집계표_자재집계표_공종별수량산출(상모제8어린이)_구미생태숲데크수량산출-아이비070222-지대리" xfId="23825"/>
    <cellStyle name="_수 량 연화.내감_자재집계표_자재집계표_공종별수량산출(상모제8어린이)_데크수량산출(참고용)" xfId="23826"/>
    <cellStyle name="_수 량 연화.내감_자재집계표_자재집계표_구미생태숲데크수량산출-아이비070222-지대리" xfId="23827"/>
    <cellStyle name="_수 량 연화.내감_자재집계표_자재집계표_데크수량산출(참고용)" xfId="23828"/>
    <cellStyle name="_수 량 연화.내감_자재집계표_자재집계표_토공집계표" xfId="23829"/>
    <cellStyle name="_수 량 연화.내감_자재집계표_자재집계표_토공집계표_공종별수량산출(구미생태숲)-총괄" xfId="23830"/>
    <cellStyle name="_수 량 연화.내감_자재집계표_자재집계표_토공집계표_구미생태숲데크수량산출-아이비070222-지대리" xfId="23831"/>
    <cellStyle name="_수 량 연화.내감_자재집계표_자재집계표_토공집계표_데크수량산출(참고용)" xfId="23832"/>
    <cellStyle name="_수 량 연화.내감_토공집계표" xfId="23833"/>
    <cellStyle name="_수 량 연화.내감_토공집계표_공종별수량산출(구미생태숲)-총괄" xfId="23834"/>
    <cellStyle name="_수 량 연화.내감_토공집계표_구미생태숲데크수량산출-아이비070222-지대리" xfId="23835"/>
    <cellStyle name="_수 량 연화.내감_토공집계표_데크수량산출(참고용)" xfId="23836"/>
    <cellStyle name="_수공(성남)설계" xfId="10728"/>
    <cellStyle name="_수공(성남)설계 2" xfId="31790"/>
    <cellStyle name="_수공(성남)설계_부산진역 내역서(05.08.05)-수량산출서" xfId="10729"/>
    <cellStyle name="_수공(성남)설계_수량산출서" xfId="10730"/>
    <cellStyle name="_수공(성남)설계_수량산출서_부산진역 내역서(05.08.05)-수량산출서" xfId="10731"/>
    <cellStyle name="_수공(성남)설계_원동천(상)우물통보수공사-1" xfId="10732"/>
    <cellStyle name="_수공(성남)설계_원동천(상)우물통보수공사-1_부산진역 내역서(05.08.05)-수량산출서" xfId="10733"/>
    <cellStyle name="_수공(성남)설계_원동천교(상)외-수량수정" xfId="10734"/>
    <cellStyle name="_수공(성남)설계_원동천교(상)외-수량수정 2" xfId="31791"/>
    <cellStyle name="_수공(성남)설계_원동천교(상)외-수량수정_부산진역 내역서(05.08.05)-수량산출서" xfId="10735"/>
    <cellStyle name="_수공(성남)설계_원동천교(상)외-수량수정_수량산출서" xfId="10736"/>
    <cellStyle name="_수공(성남)설계_원동천교(상)외-수량수정_수량산출서_부산진역 내역서(05.08.05)-수량산출서" xfId="10737"/>
    <cellStyle name="_수공(성남)설계_원동천교(상)외-수량수정_원동천(상)우물통보수공사-1" xfId="10738"/>
    <cellStyle name="_수공(성남)설계_원동천교(상)외-수량수정_원동천(상)우물통보수공사-1_부산진역 내역서(05.08.05)-수량산출서" xfId="10739"/>
    <cellStyle name="_수공(성남)설계_원동천교(상)외-수량수정_진단건설(수정본-건식공법)" xfId="10740"/>
    <cellStyle name="_수공(성남)설계_원동천교(상)외-수량수정_진단건설(수정본-건식공법)_부산진역 내역서(05.08.05)-수량산출서" xfId="10741"/>
    <cellStyle name="_수공(성남)설계_원동천교(상)외-수량수정_회야강요-수량산출서(수정본-선구)" xfId="10742"/>
    <cellStyle name="_수공(성남)설계_원동천교(상)외-수량수정_회야강요-수량산출서(수정본-선구)_부산진역 내역서(05.08.05)-수량산출서" xfId="10743"/>
    <cellStyle name="_수공(성남)설계_인천계양 까치마을 태화,한진아파트 공사내역서(제출용1)" xfId="10744"/>
    <cellStyle name="_수공(성남)설계_인천계양 까치마을 태화,한진아파트 공사내역서(제출용1) 2" xfId="31792"/>
    <cellStyle name="_수공(성남)설계_인천계양 까치마을 태화,한진아파트 공사내역서(제출용1)_계양구 도두리마을 동남 아파트 하자보수공사비산출서(자오)" xfId="10745"/>
    <cellStyle name="_수공(성남)설계_인천계양 까치마을 태화,한진아파트 공사내역서(제출용1)_계양구 도두리마을 동남 아파트 하자보수공사비산출서(자오) 2" xfId="31793"/>
    <cellStyle name="_수공(성남)설계_인천계양 까치마을 태화,한진아파트 공사내역서(제출용1)_계양구 도두리마을 동남 아파트 하자보수공사비산출서(자오)_부산진역 내역서(05.08.05)-수량산출서" xfId="10746"/>
    <cellStyle name="_수공(성남)설계_인천계양 까치마을 태화,한진아파트 공사내역서(제출용1)_계양구 도두리마을 동남 아파트 하자보수공사비산출서(자오)_수량산출서" xfId="10747"/>
    <cellStyle name="_수공(성남)설계_인천계양 까치마을 태화,한진아파트 공사내역서(제출용1)_계양구 도두리마을 동남 아파트 하자보수공사비산출서(자오)_수량산출서_부산진역 내역서(05.08.05)-수량산출서" xfId="10748"/>
    <cellStyle name="_수공(성남)설계_인천계양 까치마을 태화,한진아파트 공사내역서(제출용1)_계양구 도두리마을 동남 아파트 하자보수공사비산출서(자오)_원동천(상)우물통보수공사-1" xfId="10749"/>
    <cellStyle name="_수공(성남)설계_인천계양 까치마을 태화,한진아파트 공사내역서(제출용1)_계양구 도두리마을 동남 아파트 하자보수공사비산출서(자오)_원동천(상)우물통보수공사-1_부산진역 내역서(05.08.05)-수량산출서" xfId="10750"/>
    <cellStyle name="_수공(성남)설계_인천계양 까치마을 태화,한진아파트 공사내역서(제출용1)_계양구 도두리마을 동남 아파트 하자보수공사비산출서(자오)_원동천교(상)외-수량수정" xfId="10751"/>
    <cellStyle name="_수공(성남)설계_인천계양 까치마을 태화,한진아파트 공사내역서(제출용1)_계양구 도두리마을 동남 아파트 하자보수공사비산출서(자오)_원동천교(상)외-수량수정 2" xfId="31794"/>
    <cellStyle name="_수공(성남)설계_인천계양 까치마을 태화,한진아파트 공사내역서(제출용1)_계양구 도두리마을 동남 아파트 하자보수공사비산출서(자오)_원동천교(상)외-수량수정_부산진역 내역서(05.08.05)-수량산출서" xfId="10752"/>
    <cellStyle name="_수공(성남)설계_인천계양 까치마을 태화,한진아파트 공사내역서(제출용1)_계양구 도두리마을 동남 아파트 하자보수공사비산출서(자오)_원동천교(상)외-수량수정_수량산출서" xfId="10753"/>
    <cellStyle name="_수공(성남)설계_인천계양 까치마을 태화,한진아파트 공사내역서(제출용1)_계양구 도두리마을 동남 아파트 하자보수공사비산출서(자오)_원동천교(상)외-수량수정_수량산출서_부산진역 내역서(05.08.05)-수량산출서" xfId="10754"/>
    <cellStyle name="_수공(성남)설계_인천계양 까치마을 태화,한진아파트 공사내역서(제출용1)_계양구 도두리마을 동남 아파트 하자보수공사비산출서(자오)_원동천교(상)외-수량수정_원동천(상)우물통보수공사-1" xfId="10755"/>
    <cellStyle name="_수공(성남)설계_인천계양 까치마을 태화,한진아파트 공사내역서(제출용1)_계양구 도두리마을 동남 아파트 하자보수공사비산출서(자오)_원동천교(상)외-수량수정_원동천(상)우물통보수공사-1_부산진역 내역서(05.08.05)-수량산출서" xfId="10756"/>
    <cellStyle name="_수공(성남)설계_인천계양 까치마을 태화,한진아파트 공사내역서(제출용1)_계양구 도두리마을 동남 아파트 하자보수공사비산출서(자오)_원동천교(상)외-수량수정_진단건설(수정본-건식공법)" xfId="10757"/>
    <cellStyle name="_수공(성남)설계_인천계양 까치마을 태화,한진아파트 공사내역서(제출용1)_계양구 도두리마을 동남 아파트 하자보수공사비산출서(자오)_원동천교(상)외-수량수정_진단건설(수정본-건식공법)_부산진역 내역서(05.08.05)-수량산출서" xfId="10758"/>
    <cellStyle name="_수공(성남)설계_인천계양 까치마을 태화,한진아파트 공사내역서(제출용1)_계양구 도두리마을 동남 아파트 하자보수공사비산출서(자오)_원동천교(상)외-수량수정_회야강요-수량산출서(수정본-선구)" xfId="10759"/>
    <cellStyle name="_수공(성남)설계_인천계양 까치마을 태화,한진아파트 공사내역서(제출용1)_계양구 도두리마을 동남 아파트 하자보수공사비산출서(자오)_원동천교(상)외-수량수정_회야강요-수량산출서(수정본-선구)_부산진역 내역서(05.08.05)-수량산출서" xfId="10760"/>
    <cellStyle name="_수공(성남)설계_인천계양 까치마을 태화,한진아파트 공사내역서(제출용1)_계양구 도두리마을 동남 아파트 하자보수공사비산출서(자오)_진단건설(수정본-건식공법)" xfId="10761"/>
    <cellStyle name="_수공(성남)설계_인천계양 까치마을 태화,한진아파트 공사내역서(제출용1)_계양구 도두리마을 동남 아파트 하자보수공사비산출서(자오)_진단건설(수정본-건식공법)_부산진역 내역서(05.08.05)-수량산출서" xfId="10762"/>
    <cellStyle name="_수공(성남)설계_인천계양 까치마을 태화,한진아파트 공사내역서(제출용1)_계양구 도두리마을 동남 아파트 하자보수공사비산출서(자오)_회야강요-수량산출서(수정본-선구)" xfId="10763"/>
    <cellStyle name="_수공(성남)설계_인천계양 까치마을 태화,한진아파트 공사내역서(제출용1)_계양구 도두리마을 동남 아파트 하자보수공사비산출서(자오)_회야강요-수량산출서(수정본-선구)_부산진역 내역서(05.08.05)-수량산출서" xfId="10764"/>
    <cellStyle name="_수공(성남)설계_인천계양 까치마을 태화,한진아파트 공사내역서(제출용1)_구로동구일우성아파트 하자보수공사비산출서(1)" xfId="10765"/>
    <cellStyle name="_수공(성남)설계_인천계양 까치마을 태화,한진아파트 공사내역서(제출용1)_구로동구일우성아파트 하자보수공사비산출서(1) 2" xfId="31795"/>
    <cellStyle name="_수공(성남)설계_인천계양 까치마을 태화,한진아파트 공사내역서(제출용1)_구로동구일우성아파트 하자보수공사비산출서(1)_부산진역 내역서(05.08.05)-수량산출서" xfId="10766"/>
    <cellStyle name="_수공(성남)설계_인천계양 까치마을 태화,한진아파트 공사내역서(제출용1)_구로동구일우성아파트 하자보수공사비산출서(1)_수량산출서" xfId="10767"/>
    <cellStyle name="_수공(성남)설계_인천계양 까치마을 태화,한진아파트 공사내역서(제출용1)_구로동구일우성아파트 하자보수공사비산출서(1)_수량산출서_부산진역 내역서(05.08.05)-수량산출서" xfId="10768"/>
    <cellStyle name="_수공(성남)설계_인천계양 까치마을 태화,한진아파트 공사내역서(제출용1)_구로동구일우성아파트 하자보수공사비산출서(1)_원동천(상)우물통보수공사-1" xfId="10769"/>
    <cellStyle name="_수공(성남)설계_인천계양 까치마을 태화,한진아파트 공사내역서(제출용1)_구로동구일우성아파트 하자보수공사비산출서(1)_원동천(상)우물통보수공사-1_부산진역 내역서(05.08.05)-수량산출서" xfId="10770"/>
    <cellStyle name="_수공(성남)설계_인천계양 까치마을 태화,한진아파트 공사내역서(제출용1)_구로동구일우성아파트 하자보수공사비산출서(1)_원동천교(상)외-수량수정" xfId="10771"/>
    <cellStyle name="_수공(성남)설계_인천계양 까치마을 태화,한진아파트 공사내역서(제출용1)_구로동구일우성아파트 하자보수공사비산출서(1)_원동천교(상)외-수량수정 2" xfId="31796"/>
    <cellStyle name="_수공(성남)설계_인천계양 까치마을 태화,한진아파트 공사내역서(제출용1)_구로동구일우성아파트 하자보수공사비산출서(1)_원동천교(상)외-수량수정_부산진역 내역서(05.08.05)-수량산출서" xfId="10772"/>
    <cellStyle name="_수공(성남)설계_인천계양 까치마을 태화,한진아파트 공사내역서(제출용1)_구로동구일우성아파트 하자보수공사비산출서(1)_원동천교(상)외-수량수정_수량산출서" xfId="10773"/>
    <cellStyle name="_수공(성남)설계_인천계양 까치마을 태화,한진아파트 공사내역서(제출용1)_구로동구일우성아파트 하자보수공사비산출서(1)_원동천교(상)외-수량수정_수량산출서_부산진역 내역서(05.08.05)-수량산출서" xfId="10774"/>
    <cellStyle name="_수공(성남)설계_인천계양 까치마을 태화,한진아파트 공사내역서(제출용1)_구로동구일우성아파트 하자보수공사비산출서(1)_원동천교(상)외-수량수정_원동천(상)우물통보수공사-1" xfId="10775"/>
    <cellStyle name="_수공(성남)설계_인천계양 까치마을 태화,한진아파트 공사내역서(제출용1)_구로동구일우성아파트 하자보수공사비산출서(1)_원동천교(상)외-수량수정_원동천(상)우물통보수공사-1_부산진역 내역서(05.08.05)-수량산출서" xfId="10776"/>
    <cellStyle name="_수공(성남)설계_인천계양 까치마을 태화,한진아파트 공사내역서(제출용1)_구로동구일우성아파트 하자보수공사비산출서(1)_원동천교(상)외-수량수정_진단건설(수정본-건식공법)" xfId="10777"/>
    <cellStyle name="_수공(성남)설계_인천계양 까치마을 태화,한진아파트 공사내역서(제출용1)_구로동구일우성아파트 하자보수공사비산출서(1)_원동천교(상)외-수량수정_진단건설(수정본-건식공법)_부산진역 내역서(05.08.05)-수량산출서" xfId="10778"/>
    <cellStyle name="_수공(성남)설계_인천계양 까치마을 태화,한진아파트 공사내역서(제출용1)_구로동구일우성아파트 하자보수공사비산출서(1)_원동천교(상)외-수량수정_회야강요-수량산출서(수정본-선구)" xfId="10779"/>
    <cellStyle name="_수공(성남)설계_인천계양 까치마을 태화,한진아파트 공사내역서(제출용1)_구로동구일우성아파트 하자보수공사비산출서(1)_원동천교(상)외-수량수정_회야강요-수량산출서(수정본-선구)_부산진역 내역서(05.08.05)-수량산출서" xfId="10780"/>
    <cellStyle name="_수공(성남)설계_인천계양 까치마을 태화,한진아파트 공사내역서(제출용1)_구로동구일우성아파트 하자보수공사비산출서(1)_진단건설(수정본-건식공법)" xfId="10781"/>
    <cellStyle name="_수공(성남)설계_인천계양 까치마을 태화,한진아파트 공사내역서(제출용1)_구로동구일우성아파트 하자보수공사비산출서(1)_진단건설(수정본-건식공법)_부산진역 내역서(05.08.05)-수량산출서" xfId="10782"/>
    <cellStyle name="_수공(성남)설계_인천계양 까치마을 태화,한진아파트 공사내역서(제출용1)_구로동구일우성아파트 하자보수공사비산출서(1)_회야강요-수량산출서(수정본-선구)" xfId="10783"/>
    <cellStyle name="_수공(성남)설계_인천계양 까치마을 태화,한진아파트 공사내역서(제출용1)_구로동구일우성아파트 하자보수공사비산출서(1)_회야강요-수량산출서(수정본-선구)_부산진역 내역서(05.08.05)-수량산출서" xfId="10784"/>
    <cellStyle name="_수공(성남)설계_인천계양 까치마을 태화,한진아파트 공사내역서(제출용1)_동남 아파트" xfId="10785"/>
    <cellStyle name="_수공(성남)설계_인천계양 까치마을 태화,한진아파트 공사내역서(제출용1)_동남 아파트 2" xfId="31797"/>
    <cellStyle name="_수공(성남)설계_인천계양 까치마을 태화,한진아파트 공사내역서(제출용1)_동남 아파트_부산진역 내역서(05.08.05)-수량산출서" xfId="10786"/>
    <cellStyle name="_수공(성남)설계_인천계양 까치마을 태화,한진아파트 공사내역서(제출용1)_동남 아파트_수량산출서" xfId="10787"/>
    <cellStyle name="_수공(성남)설계_인천계양 까치마을 태화,한진아파트 공사내역서(제출용1)_동남 아파트_수량산출서_부산진역 내역서(05.08.05)-수량산출서" xfId="10788"/>
    <cellStyle name="_수공(성남)설계_인천계양 까치마을 태화,한진아파트 공사내역서(제출용1)_동남 아파트_원동천(상)우물통보수공사-1" xfId="10789"/>
    <cellStyle name="_수공(성남)설계_인천계양 까치마을 태화,한진아파트 공사내역서(제출용1)_동남 아파트_원동천(상)우물통보수공사-1_부산진역 내역서(05.08.05)-수량산출서" xfId="10790"/>
    <cellStyle name="_수공(성남)설계_인천계양 까치마을 태화,한진아파트 공사내역서(제출용1)_동남 아파트_원동천교(상)외-수량수정" xfId="10791"/>
    <cellStyle name="_수공(성남)설계_인천계양 까치마을 태화,한진아파트 공사내역서(제출용1)_동남 아파트_원동천교(상)외-수량수정 2" xfId="31798"/>
    <cellStyle name="_수공(성남)설계_인천계양 까치마을 태화,한진아파트 공사내역서(제출용1)_동남 아파트_원동천교(상)외-수량수정_부산진역 내역서(05.08.05)-수량산출서" xfId="10792"/>
    <cellStyle name="_수공(성남)설계_인천계양 까치마을 태화,한진아파트 공사내역서(제출용1)_동남 아파트_원동천교(상)외-수량수정_수량산출서" xfId="10793"/>
    <cellStyle name="_수공(성남)설계_인천계양 까치마을 태화,한진아파트 공사내역서(제출용1)_동남 아파트_원동천교(상)외-수량수정_수량산출서_부산진역 내역서(05.08.05)-수량산출서" xfId="10794"/>
    <cellStyle name="_수공(성남)설계_인천계양 까치마을 태화,한진아파트 공사내역서(제출용1)_동남 아파트_원동천교(상)외-수량수정_원동천(상)우물통보수공사-1" xfId="10795"/>
    <cellStyle name="_수공(성남)설계_인천계양 까치마을 태화,한진아파트 공사내역서(제출용1)_동남 아파트_원동천교(상)외-수량수정_원동천(상)우물통보수공사-1_부산진역 내역서(05.08.05)-수량산출서" xfId="10796"/>
    <cellStyle name="_수공(성남)설계_인천계양 까치마을 태화,한진아파트 공사내역서(제출용1)_동남 아파트_원동천교(상)외-수량수정_진단건설(수정본-건식공법)" xfId="10797"/>
    <cellStyle name="_수공(성남)설계_인천계양 까치마을 태화,한진아파트 공사내역서(제출용1)_동남 아파트_원동천교(상)외-수량수정_진단건설(수정본-건식공법)_부산진역 내역서(05.08.05)-수량산출서" xfId="10798"/>
    <cellStyle name="_수공(성남)설계_인천계양 까치마을 태화,한진아파트 공사내역서(제출용1)_동남 아파트_원동천교(상)외-수량수정_회야강요-수량산출서(수정본-선구)" xfId="10799"/>
    <cellStyle name="_수공(성남)설계_인천계양 까치마을 태화,한진아파트 공사내역서(제출용1)_동남 아파트_원동천교(상)외-수량수정_회야강요-수량산출서(수정본-선구)_부산진역 내역서(05.08.05)-수량산출서" xfId="10800"/>
    <cellStyle name="_수공(성남)설계_인천계양 까치마을 태화,한진아파트 공사내역서(제출용1)_동남 아파트_진단건설(수정본-건식공법)" xfId="10801"/>
    <cellStyle name="_수공(성남)설계_인천계양 까치마을 태화,한진아파트 공사내역서(제출용1)_동남 아파트_진단건설(수정본-건식공법)_부산진역 내역서(05.08.05)-수량산출서" xfId="10802"/>
    <cellStyle name="_수공(성남)설계_인천계양 까치마을 태화,한진아파트 공사내역서(제출용1)_동남 아파트_회야강요-수량산출서(수정본-선구)" xfId="10803"/>
    <cellStyle name="_수공(성남)설계_인천계양 까치마을 태화,한진아파트 공사내역서(제출용1)_동남 아파트_회야강요-수량산출서(수정본-선구)_부산진역 내역서(05.08.05)-수량산출서" xfId="10804"/>
    <cellStyle name="_수공(성남)설계_인천계양 까치마을 태화,한진아파트 공사내역서(제출용1)_부산진역 내역서(05.08.05)-수량산출서" xfId="10805"/>
    <cellStyle name="_수공(성남)설계_인천계양 까치마을 태화,한진아파트 공사내역서(제출용1)_수량산출서" xfId="10806"/>
    <cellStyle name="_수공(성남)설계_인천계양 까치마을 태화,한진아파트 공사내역서(제출용1)_수량산출서_부산진역 내역서(05.08.05)-수량산출서" xfId="10807"/>
    <cellStyle name="_수공(성남)설계_인천계양 까치마을 태화,한진아파트 공사내역서(제출용1)_원동천(상)우물통보수공사-1" xfId="10808"/>
    <cellStyle name="_수공(성남)설계_인천계양 까치마을 태화,한진아파트 공사내역서(제출용1)_원동천(상)우물통보수공사-1_부산진역 내역서(05.08.05)-수량산출서" xfId="10809"/>
    <cellStyle name="_수공(성남)설계_인천계양 까치마을 태화,한진아파트 공사내역서(제출용1)_원동천교(상)외-수량수정" xfId="10810"/>
    <cellStyle name="_수공(성남)설계_인천계양 까치마을 태화,한진아파트 공사내역서(제출용1)_원동천교(상)외-수량수정 2" xfId="31799"/>
    <cellStyle name="_수공(성남)설계_인천계양 까치마을 태화,한진아파트 공사내역서(제출용1)_원동천교(상)외-수량수정_부산진역 내역서(05.08.05)-수량산출서" xfId="10811"/>
    <cellStyle name="_수공(성남)설계_인천계양 까치마을 태화,한진아파트 공사내역서(제출용1)_원동천교(상)외-수량수정_수량산출서" xfId="10812"/>
    <cellStyle name="_수공(성남)설계_인천계양 까치마을 태화,한진아파트 공사내역서(제출용1)_원동천교(상)외-수량수정_수량산출서_부산진역 내역서(05.08.05)-수량산출서" xfId="10813"/>
    <cellStyle name="_수공(성남)설계_인천계양 까치마을 태화,한진아파트 공사내역서(제출용1)_원동천교(상)외-수량수정_원동천(상)우물통보수공사-1" xfId="10814"/>
    <cellStyle name="_수공(성남)설계_인천계양 까치마을 태화,한진아파트 공사내역서(제출용1)_원동천교(상)외-수량수정_원동천(상)우물통보수공사-1_부산진역 내역서(05.08.05)-수량산출서" xfId="10815"/>
    <cellStyle name="_수공(성남)설계_인천계양 까치마을 태화,한진아파트 공사내역서(제출용1)_원동천교(상)외-수량수정_진단건설(수정본-건식공법)" xfId="10816"/>
    <cellStyle name="_수공(성남)설계_인천계양 까치마을 태화,한진아파트 공사내역서(제출용1)_원동천교(상)외-수량수정_진단건설(수정본-건식공법)_부산진역 내역서(05.08.05)-수량산출서" xfId="10817"/>
    <cellStyle name="_수공(성남)설계_인천계양 까치마을 태화,한진아파트 공사내역서(제출용1)_원동천교(상)외-수량수정_회야강요-수량산출서(수정본-선구)" xfId="10818"/>
    <cellStyle name="_수공(성남)설계_인천계양 까치마을 태화,한진아파트 공사내역서(제출용1)_원동천교(상)외-수량수정_회야강요-수량산출서(수정본-선구)_부산진역 내역서(05.08.05)-수량산출서" xfId="10819"/>
    <cellStyle name="_수공(성남)설계_인천계양 까치마을 태화,한진아파트 공사내역서(제출용1)_인천계양 까치마을 태화,한진아파트 공사내역서9.12(제출용)" xfId="10820"/>
    <cellStyle name="_수공(성남)설계_인천계양 까치마을 태화,한진아파트 공사내역서(제출용1)_인천계양 까치마을 태화,한진아파트 공사내역서9.12(제출용) 2" xfId="31800"/>
    <cellStyle name="_수공(성남)설계_인천계양 까치마을 태화,한진아파트 공사내역서(제출용1)_인천계양 까치마을 태화,한진아파트 공사내역서9.12(제출용)_부산진역 내역서(05.08.05)-수량산출서" xfId="10821"/>
    <cellStyle name="_수공(성남)설계_인천계양 까치마을 태화,한진아파트 공사내역서(제출용1)_인천계양 까치마을 태화,한진아파트 공사내역서9.12(제출용)_수량산출서" xfId="10822"/>
    <cellStyle name="_수공(성남)설계_인천계양 까치마을 태화,한진아파트 공사내역서(제출용1)_인천계양 까치마을 태화,한진아파트 공사내역서9.12(제출용)_수량산출서_부산진역 내역서(05.08.05)-수량산출서" xfId="10823"/>
    <cellStyle name="_수공(성남)설계_인천계양 까치마을 태화,한진아파트 공사내역서(제출용1)_인천계양 까치마을 태화,한진아파트 공사내역서9.12(제출용)_원동천(상)우물통보수공사-1" xfId="10824"/>
    <cellStyle name="_수공(성남)설계_인천계양 까치마을 태화,한진아파트 공사내역서(제출용1)_인천계양 까치마을 태화,한진아파트 공사내역서9.12(제출용)_원동천(상)우물통보수공사-1_부산진역 내역서(05.08.05)-수량산출서" xfId="10825"/>
    <cellStyle name="_수공(성남)설계_인천계양 까치마을 태화,한진아파트 공사내역서(제출용1)_인천계양 까치마을 태화,한진아파트 공사내역서9.12(제출용)_원동천교(상)외-수량수정" xfId="10826"/>
    <cellStyle name="_수공(성남)설계_인천계양 까치마을 태화,한진아파트 공사내역서(제출용1)_인천계양 까치마을 태화,한진아파트 공사내역서9.12(제출용)_원동천교(상)외-수량수정 2" xfId="31801"/>
    <cellStyle name="_수공(성남)설계_인천계양 까치마을 태화,한진아파트 공사내역서(제출용1)_인천계양 까치마을 태화,한진아파트 공사내역서9.12(제출용)_원동천교(상)외-수량수정_부산진역 내역서(05.08.05)-수량산출서" xfId="10827"/>
    <cellStyle name="_수공(성남)설계_인천계양 까치마을 태화,한진아파트 공사내역서(제출용1)_인천계양 까치마을 태화,한진아파트 공사내역서9.12(제출용)_원동천교(상)외-수량수정_수량산출서" xfId="10828"/>
    <cellStyle name="_수공(성남)설계_인천계양 까치마을 태화,한진아파트 공사내역서(제출용1)_인천계양 까치마을 태화,한진아파트 공사내역서9.12(제출용)_원동천교(상)외-수량수정_수량산출서_부산진역 내역서(05.08.05)-수량산출서" xfId="10829"/>
    <cellStyle name="_수공(성남)설계_인천계양 까치마을 태화,한진아파트 공사내역서(제출용1)_인천계양 까치마을 태화,한진아파트 공사내역서9.12(제출용)_원동천교(상)외-수량수정_원동천(상)우물통보수공사-1" xfId="10830"/>
    <cellStyle name="_수공(성남)설계_인천계양 까치마을 태화,한진아파트 공사내역서(제출용1)_인천계양 까치마을 태화,한진아파트 공사내역서9.12(제출용)_원동천교(상)외-수량수정_원동천(상)우물통보수공사-1_부산진역 내역서(05.08.05)-수량산출서" xfId="10831"/>
    <cellStyle name="_수공(성남)설계_인천계양 까치마을 태화,한진아파트 공사내역서(제출용1)_인천계양 까치마을 태화,한진아파트 공사내역서9.12(제출용)_원동천교(상)외-수량수정_진단건설(수정본-건식공법)" xfId="10832"/>
    <cellStyle name="_수공(성남)설계_인천계양 까치마을 태화,한진아파트 공사내역서(제출용1)_인천계양 까치마을 태화,한진아파트 공사내역서9.12(제출용)_원동천교(상)외-수량수정_진단건설(수정본-건식공법)_부산진역 내역서(05.08.05)-수량산출서" xfId="10833"/>
    <cellStyle name="_수공(성남)설계_인천계양 까치마을 태화,한진아파트 공사내역서(제출용1)_인천계양 까치마을 태화,한진아파트 공사내역서9.12(제출용)_원동천교(상)외-수량수정_회야강요-수량산출서(수정본-선구)" xfId="10834"/>
    <cellStyle name="_수공(성남)설계_인천계양 까치마을 태화,한진아파트 공사내역서(제출용1)_인천계양 까치마을 태화,한진아파트 공사내역서9.12(제출용)_원동천교(상)외-수량수정_회야강요-수량산출서(수정본-선구)_부산진역 내역서(05.08.05)-수량산출서" xfId="10835"/>
    <cellStyle name="_수공(성남)설계_인천계양 까치마을 태화,한진아파트 공사내역서(제출용1)_인천계양 까치마을 태화,한진아파트 공사내역서9.12(제출용)_인천계양 까치마을 태화,한진아파트 공사내역서9.12(제출용)" xfId="10836"/>
    <cellStyle name="_수공(성남)설계_인천계양 까치마을 태화,한진아파트 공사내역서(제출용1)_인천계양 까치마을 태화,한진아파트 공사내역서9.12(제출용)_인천계양 까치마을 태화,한진아파트 공사내역서9.12(제출용) 2" xfId="31802"/>
    <cellStyle name="_수공(성남)설계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 xfId="10837"/>
    <cellStyle name="_수공(성남)설계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 2" xfId="31803"/>
    <cellStyle name="_수공(성남)설계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부산진역 내역서(05.08.05)-수량산출서" xfId="10838"/>
    <cellStyle name="_수공(성남)설계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수량산출서" xfId="10839"/>
    <cellStyle name="_수공(성남)설계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수량산출서_부산진역 내역서(05.08.05)-수량산출서" xfId="10840"/>
    <cellStyle name="_수공(성남)설계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상)우물통보수공사-1" xfId="10841"/>
    <cellStyle name="_수공(성남)설계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상)우물통보수공사-1_부산진역 내역서(05.08.05)-수량산출서" xfId="10842"/>
    <cellStyle name="_수공(성남)설계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교(상)외-수량수정" xfId="10843"/>
    <cellStyle name="_수공(성남)설계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교(상)외-수량수정 2" xfId="31804"/>
    <cellStyle name="_수공(성남)설계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교(상)외-수량수정_부산진역 내역서(05.08.05)-수량산출서" xfId="10844"/>
    <cellStyle name="_수공(성남)설계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교(상)외-수량수정_수량산출서" xfId="10845"/>
    <cellStyle name="_수공(성남)설계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교(상)외-수량수정_수량산출서_부산진역 내역서(05.08.05)-수량산출서" xfId="10846"/>
    <cellStyle name="_수공(성남)설계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교(상)외-수량수정_원동천(상)우물통보수공사-1" xfId="10847"/>
    <cellStyle name="_수공(성남)설계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교(상)외-수량수정_원동천(상)우물통보수공사-1_부산진역 내역서(05.08.05)-수량산출서" xfId="10848"/>
    <cellStyle name="_수공(성남)설계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교(상)외-수량수정_진단건설(수정본-건식공법)" xfId="10849"/>
    <cellStyle name="_수공(성남)설계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교(상)외-수량수정_진단건설(수정본-건식공법)_부산진역 내역서(05.08.05)-수량산출서" xfId="10850"/>
    <cellStyle name="_수공(성남)설계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교(상)외-수량수정_회야강요-수량산출서(수정본-선구)" xfId="10851"/>
    <cellStyle name="_수공(성남)설계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교(상)외-수량수정_회야강요-수량산출서(수정본-선구)_부산진역 내역서(05.08.05)-수량산출서" xfId="10852"/>
    <cellStyle name="_수공(성남)설계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진단건설(수정본-건식공법)" xfId="10853"/>
    <cellStyle name="_수공(성남)설계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진단건설(수정본-건식공법)_부산진역 내역서(05.08.05)-수량산출서" xfId="10854"/>
    <cellStyle name="_수공(성남)설계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회야강요-수량산출서(수정본-선구)" xfId="10855"/>
    <cellStyle name="_수공(성남)설계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회야강요-수량산출서(수정본-선구)_부산진역 내역서(05.08.05)-수량산출서" xfId="10856"/>
    <cellStyle name="_수공(성남)설계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 xfId="10857"/>
    <cellStyle name="_수공(성남)설계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 2" xfId="31805"/>
    <cellStyle name="_수공(성남)설계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부산진역 내역서(05.08.05)-수량산출서" xfId="10858"/>
    <cellStyle name="_수공(성남)설계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수량산출서" xfId="10859"/>
    <cellStyle name="_수공(성남)설계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수량산출서_부산진역 내역서(05.08.05)-수량산출서" xfId="10860"/>
    <cellStyle name="_수공(성남)설계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상)우물통보수공사-1" xfId="10861"/>
    <cellStyle name="_수공(성남)설계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상)우물통보수공사-1_부산진역 내역서(05.08.05)-수량산출서" xfId="10862"/>
    <cellStyle name="_수공(성남)설계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교(상)외-수량수정" xfId="10863"/>
    <cellStyle name="_수공(성남)설계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교(상)외-수량수정 2" xfId="31806"/>
    <cellStyle name="_수공(성남)설계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교(상)외-수량수정_부산진역 내역서(05.08.05)-수량산출서" xfId="10864"/>
    <cellStyle name="_수공(성남)설계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교(상)외-수량수정_수량산출서" xfId="10865"/>
    <cellStyle name="_수공(성남)설계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교(상)외-수량수정_수량산출서_부산진역 내역서(05.08.05)-수량산출서" xfId="10866"/>
    <cellStyle name="_수공(성남)설계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교(상)외-수량수정_원동천(상)우물통보수공사-1" xfId="10867"/>
    <cellStyle name="_수공(성남)설계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교(상)외-수량수정_원동천(상)우물통보수공사-1_부산진역 내역서(05.08.05)-수량산출서" xfId="10868"/>
    <cellStyle name="_수공(성남)설계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교(상)외-수량수정_진단건설(수정본-건식공법)" xfId="10869"/>
    <cellStyle name="_수공(성남)설계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교(상)외-수량수정_진단건설(수정본-건식공법)_부산진역 내역서(05.08.05)-수량산출서" xfId="10870"/>
    <cellStyle name="_수공(성남)설계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교(상)외-수량수정_회야강요-수량산출서(수정본-선구)" xfId="10871"/>
    <cellStyle name="_수공(성남)설계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교(상)외-수량수정_회야강요-수량산출서(수정본-선구)_부산진역 내역서(05.08.05)-수량산출서" xfId="10872"/>
    <cellStyle name="_수공(성남)설계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진단건설(수정본-건식공법)" xfId="10873"/>
    <cellStyle name="_수공(성남)설계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진단건설(수정본-건식공법)_부산진역 내역서(05.08.05)-수량산출서" xfId="10874"/>
    <cellStyle name="_수공(성남)설계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회야강요-수량산출서(수정본-선구)" xfId="10875"/>
    <cellStyle name="_수공(성남)설계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회야강요-수량산출서(수정본-선구)_부산진역 내역서(05.08.05)-수량산출서" xfId="10876"/>
    <cellStyle name="_수공(성남)설계_인천계양 까치마을 태화,한진아파트 공사내역서(제출용1)_인천계양 까치마을 태화,한진아파트 공사내역서9.12(제출용)_인천계양 까치마을 태화,한진아파트 공사내역서9.12(제출용)_동남 아파트" xfId="10877"/>
    <cellStyle name="_수공(성남)설계_인천계양 까치마을 태화,한진아파트 공사내역서(제출용1)_인천계양 까치마을 태화,한진아파트 공사내역서9.12(제출용)_인천계양 까치마을 태화,한진아파트 공사내역서9.12(제출용)_동남 아파트 2" xfId="31807"/>
    <cellStyle name="_수공(성남)설계_인천계양 까치마을 태화,한진아파트 공사내역서(제출용1)_인천계양 까치마을 태화,한진아파트 공사내역서9.12(제출용)_인천계양 까치마을 태화,한진아파트 공사내역서9.12(제출용)_동남 아파트_부산진역 내역서(05.08.05)-수량산출서" xfId="10878"/>
    <cellStyle name="_수공(성남)설계_인천계양 까치마을 태화,한진아파트 공사내역서(제출용1)_인천계양 까치마을 태화,한진아파트 공사내역서9.12(제출용)_인천계양 까치마을 태화,한진아파트 공사내역서9.12(제출용)_동남 아파트_수량산출서" xfId="10879"/>
    <cellStyle name="_수공(성남)설계_인천계양 까치마을 태화,한진아파트 공사내역서(제출용1)_인천계양 까치마을 태화,한진아파트 공사내역서9.12(제출용)_인천계양 까치마을 태화,한진아파트 공사내역서9.12(제출용)_동남 아파트_수량산출서_부산진역 내역서(05.08.05)-수량산출서" xfId="10880"/>
    <cellStyle name="_수공(성남)설계_인천계양 까치마을 태화,한진아파트 공사내역서(제출용1)_인천계양 까치마을 태화,한진아파트 공사내역서9.12(제출용)_인천계양 까치마을 태화,한진아파트 공사내역서9.12(제출용)_동남 아파트_원동천(상)우물통보수공사-1" xfId="10881"/>
    <cellStyle name="_수공(성남)설계_인천계양 까치마을 태화,한진아파트 공사내역서(제출용1)_인천계양 까치마을 태화,한진아파트 공사내역서9.12(제출용)_인천계양 까치마을 태화,한진아파트 공사내역서9.12(제출용)_동남 아파트_원동천(상)우물통보수공사-1_부산진역 내역서(05.08.05)-수량산출서" xfId="10882"/>
    <cellStyle name="_수공(성남)설계_인천계양 까치마을 태화,한진아파트 공사내역서(제출용1)_인천계양 까치마을 태화,한진아파트 공사내역서9.12(제출용)_인천계양 까치마을 태화,한진아파트 공사내역서9.12(제출용)_동남 아파트_원동천교(상)외-수량수정" xfId="10883"/>
    <cellStyle name="_수공(성남)설계_인천계양 까치마을 태화,한진아파트 공사내역서(제출용1)_인천계양 까치마을 태화,한진아파트 공사내역서9.12(제출용)_인천계양 까치마을 태화,한진아파트 공사내역서9.12(제출용)_동남 아파트_원동천교(상)외-수량수정 2" xfId="31808"/>
    <cellStyle name="_수공(성남)설계_인천계양 까치마을 태화,한진아파트 공사내역서(제출용1)_인천계양 까치마을 태화,한진아파트 공사내역서9.12(제출용)_인천계양 까치마을 태화,한진아파트 공사내역서9.12(제출용)_동남 아파트_원동천교(상)외-수량수정_부산진역 내역서(05.08.05)-수량산출서" xfId="10884"/>
    <cellStyle name="_수공(성남)설계_인천계양 까치마을 태화,한진아파트 공사내역서(제출용1)_인천계양 까치마을 태화,한진아파트 공사내역서9.12(제출용)_인천계양 까치마을 태화,한진아파트 공사내역서9.12(제출용)_동남 아파트_원동천교(상)외-수량수정_수량산출서" xfId="10885"/>
    <cellStyle name="_수공(성남)설계_인천계양 까치마을 태화,한진아파트 공사내역서(제출용1)_인천계양 까치마을 태화,한진아파트 공사내역서9.12(제출용)_인천계양 까치마을 태화,한진아파트 공사내역서9.12(제출용)_동남 아파트_원동천교(상)외-수량수정_수량산출서_부산진역 내역서(05.08.05)-수량산출서" xfId="10886"/>
    <cellStyle name="_수공(성남)설계_인천계양 까치마을 태화,한진아파트 공사내역서(제출용1)_인천계양 까치마을 태화,한진아파트 공사내역서9.12(제출용)_인천계양 까치마을 태화,한진아파트 공사내역서9.12(제출용)_동남 아파트_원동천교(상)외-수량수정_원동천(상)우물통보수공사-1" xfId="10887"/>
    <cellStyle name="_수공(성남)설계_인천계양 까치마을 태화,한진아파트 공사내역서(제출용1)_인천계양 까치마을 태화,한진아파트 공사내역서9.12(제출용)_인천계양 까치마을 태화,한진아파트 공사내역서9.12(제출용)_동남 아파트_원동천교(상)외-수량수정_원동천(상)우물통보수공사-1_부산진역 내역서(05.08.05)-수량산출서" xfId="10888"/>
    <cellStyle name="_수공(성남)설계_인천계양 까치마을 태화,한진아파트 공사내역서(제출용1)_인천계양 까치마을 태화,한진아파트 공사내역서9.12(제출용)_인천계양 까치마을 태화,한진아파트 공사내역서9.12(제출용)_동남 아파트_원동천교(상)외-수량수정_진단건설(수정본-건식공법)" xfId="10889"/>
    <cellStyle name="_수공(성남)설계_인천계양 까치마을 태화,한진아파트 공사내역서(제출용1)_인천계양 까치마을 태화,한진아파트 공사내역서9.12(제출용)_인천계양 까치마을 태화,한진아파트 공사내역서9.12(제출용)_동남 아파트_원동천교(상)외-수량수정_진단건설(수정본-건식공법)_부산진역 내역서(05.08.05)-수량산출서" xfId="10890"/>
    <cellStyle name="_수공(성남)설계_인천계양 까치마을 태화,한진아파트 공사내역서(제출용1)_인천계양 까치마을 태화,한진아파트 공사내역서9.12(제출용)_인천계양 까치마을 태화,한진아파트 공사내역서9.12(제출용)_동남 아파트_원동천교(상)외-수량수정_회야강요-수량산출서(수정본-선구)" xfId="10891"/>
    <cellStyle name="_수공(성남)설계_인천계양 까치마을 태화,한진아파트 공사내역서(제출용1)_인천계양 까치마을 태화,한진아파트 공사내역서9.12(제출용)_인천계양 까치마을 태화,한진아파트 공사내역서9.12(제출용)_동남 아파트_원동천교(상)외-수량수정_회야강요-수량산출서(수정본-선구)_부산진역 내역서(05.08.05)-수량산출서" xfId="10892"/>
    <cellStyle name="_수공(성남)설계_인천계양 까치마을 태화,한진아파트 공사내역서(제출용1)_인천계양 까치마을 태화,한진아파트 공사내역서9.12(제출용)_인천계양 까치마을 태화,한진아파트 공사내역서9.12(제출용)_동남 아파트_진단건설(수정본-건식공법)" xfId="10893"/>
    <cellStyle name="_수공(성남)설계_인천계양 까치마을 태화,한진아파트 공사내역서(제출용1)_인천계양 까치마을 태화,한진아파트 공사내역서9.12(제출용)_인천계양 까치마을 태화,한진아파트 공사내역서9.12(제출용)_동남 아파트_진단건설(수정본-건식공법)_부산진역 내역서(05.08.05)-수량산출서" xfId="10894"/>
    <cellStyle name="_수공(성남)설계_인천계양 까치마을 태화,한진아파트 공사내역서(제출용1)_인천계양 까치마을 태화,한진아파트 공사내역서9.12(제출용)_인천계양 까치마을 태화,한진아파트 공사내역서9.12(제출용)_동남 아파트_회야강요-수량산출서(수정본-선구)" xfId="10895"/>
    <cellStyle name="_수공(성남)설계_인천계양 까치마을 태화,한진아파트 공사내역서(제출용1)_인천계양 까치마을 태화,한진아파트 공사내역서9.12(제출용)_인천계양 까치마을 태화,한진아파트 공사내역서9.12(제출용)_동남 아파트_회야강요-수량산출서(수정본-선구)_부산진역 내역서(05.08.05)-수량산출서" xfId="10896"/>
    <cellStyle name="_수공(성남)설계_인천계양 까치마을 태화,한진아파트 공사내역서(제출용1)_인천계양 까치마을 태화,한진아파트 공사내역서9.12(제출용)_인천계양 까치마을 태화,한진아파트 공사내역서9.12(제출용)_부산진역 내역서(05.08.05)-수량산출서" xfId="10897"/>
    <cellStyle name="_수공(성남)설계_인천계양 까치마을 태화,한진아파트 공사내역서(제출용1)_인천계양 까치마을 태화,한진아파트 공사내역서9.12(제출용)_인천계양 까치마을 태화,한진아파트 공사내역서9.12(제출용)_수량산출서" xfId="10898"/>
    <cellStyle name="_수공(성남)설계_인천계양 까치마을 태화,한진아파트 공사내역서(제출용1)_인천계양 까치마을 태화,한진아파트 공사내역서9.12(제출용)_인천계양 까치마을 태화,한진아파트 공사내역서9.12(제출용)_수량산출서_부산진역 내역서(05.08.05)-수량산출서" xfId="10899"/>
    <cellStyle name="_수공(성남)설계_인천계양 까치마을 태화,한진아파트 공사내역서(제출용1)_인천계양 까치마을 태화,한진아파트 공사내역서9.12(제출용)_인천계양 까치마을 태화,한진아파트 공사내역서9.12(제출용)_원동천(상)우물통보수공사-1" xfId="10900"/>
    <cellStyle name="_수공(성남)설계_인천계양 까치마을 태화,한진아파트 공사내역서(제출용1)_인천계양 까치마을 태화,한진아파트 공사내역서9.12(제출용)_인천계양 까치마을 태화,한진아파트 공사내역서9.12(제출용)_원동천(상)우물통보수공사-1_부산진역 내역서(05.08.05)-수량산출서" xfId="10901"/>
    <cellStyle name="_수공(성남)설계_인천계양 까치마을 태화,한진아파트 공사내역서(제출용1)_인천계양 까치마을 태화,한진아파트 공사내역서9.12(제출용)_인천계양 까치마을 태화,한진아파트 공사내역서9.12(제출용)_원동천교(상)외-수량수정" xfId="10902"/>
    <cellStyle name="_수공(성남)설계_인천계양 까치마을 태화,한진아파트 공사내역서(제출용1)_인천계양 까치마을 태화,한진아파트 공사내역서9.12(제출용)_인천계양 까치마을 태화,한진아파트 공사내역서9.12(제출용)_원동천교(상)외-수량수정 2" xfId="31809"/>
    <cellStyle name="_수공(성남)설계_인천계양 까치마을 태화,한진아파트 공사내역서(제출용1)_인천계양 까치마을 태화,한진아파트 공사내역서9.12(제출용)_인천계양 까치마을 태화,한진아파트 공사내역서9.12(제출용)_원동천교(상)외-수량수정_부산진역 내역서(05.08.05)-수량산출서" xfId="10903"/>
    <cellStyle name="_수공(성남)설계_인천계양 까치마을 태화,한진아파트 공사내역서(제출용1)_인천계양 까치마을 태화,한진아파트 공사내역서9.12(제출용)_인천계양 까치마을 태화,한진아파트 공사내역서9.12(제출용)_원동천교(상)외-수량수정_수량산출서" xfId="10904"/>
    <cellStyle name="_수공(성남)설계_인천계양 까치마을 태화,한진아파트 공사내역서(제출용1)_인천계양 까치마을 태화,한진아파트 공사내역서9.12(제출용)_인천계양 까치마을 태화,한진아파트 공사내역서9.12(제출용)_원동천교(상)외-수량수정_수량산출서_부산진역 내역서(05.08.05)-수량산출서" xfId="10905"/>
    <cellStyle name="_수공(성남)설계_인천계양 까치마을 태화,한진아파트 공사내역서(제출용1)_인천계양 까치마을 태화,한진아파트 공사내역서9.12(제출용)_인천계양 까치마을 태화,한진아파트 공사내역서9.12(제출용)_원동천교(상)외-수량수정_원동천(상)우물통보수공사-1" xfId="10906"/>
    <cellStyle name="_수공(성남)설계_인천계양 까치마을 태화,한진아파트 공사내역서(제출용1)_인천계양 까치마을 태화,한진아파트 공사내역서9.12(제출용)_인천계양 까치마을 태화,한진아파트 공사내역서9.12(제출용)_원동천교(상)외-수량수정_원동천(상)우물통보수공사-1_부산진역 내역서(05.08.05)-수량산출서" xfId="10907"/>
    <cellStyle name="_수공(성남)설계_인천계양 까치마을 태화,한진아파트 공사내역서(제출용1)_인천계양 까치마을 태화,한진아파트 공사내역서9.12(제출용)_인천계양 까치마을 태화,한진아파트 공사내역서9.12(제출용)_원동천교(상)외-수량수정_진단건설(수정본-건식공법)" xfId="10908"/>
    <cellStyle name="_수공(성남)설계_인천계양 까치마을 태화,한진아파트 공사내역서(제출용1)_인천계양 까치마을 태화,한진아파트 공사내역서9.12(제출용)_인천계양 까치마을 태화,한진아파트 공사내역서9.12(제출용)_원동천교(상)외-수량수정_진단건설(수정본-건식공법)_부산진역 내역서(05.08.05)-수량산출서" xfId="10909"/>
    <cellStyle name="_수공(성남)설계_인천계양 까치마을 태화,한진아파트 공사내역서(제출용1)_인천계양 까치마을 태화,한진아파트 공사내역서9.12(제출용)_인천계양 까치마을 태화,한진아파트 공사내역서9.12(제출용)_원동천교(상)외-수량수정_회야강요-수량산출서(수정본-선구)" xfId="10910"/>
    <cellStyle name="_수공(성남)설계_인천계양 까치마을 태화,한진아파트 공사내역서(제출용1)_인천계양 까치마을 태화,한진아파트 공사내역서9.12(제출용)_인천계양 까치마을 태화,한진아파트 공사내역서9.12(제출용)_원동천교(상)외-수량수정_회야강요-수량산출서(수정본-선구)_부산진역 내역서(05.08.05)-수량산출서" xfId="10911"/>
    <cellStyle name="_수공(성남)설계_인천계양 까치마을 태화,한진아파트 공사내역서(제출용1)_인천계양 까치마을 태화,한진아파트 공사내역서9.12(제출용)_인천계양 까치마을 태화,한진아파트 공사내역서9.12(제출용)_진단건설(수정본-건식공법)" xfId="10912"/>
    <cellStyle name="_수공(성남)설계_인천계양 까치마을 태화,한진아파트 공사내역서(제출용1)_인천계양 까치마을 태화,한진아파트 공사내역서9.12(제출용)_인천계양 까치마을 태화,한진아파트 공사내역서9.12(제출용)_진단건설(수정본-건식공법)_부산진역 내역서(05.08.05)-수량산출서" xfId="10913"/>
    <cellStyle name="_수공(성남)설계_인천계양 까치마을 태화,한진아파트 공사내역서(제출용1)_인천계양 까치마을 태화,한진아파트 공사내역서9.12(제출용)_인천계양 까치마을 태화,한진아파트 공사내역서9.12(제출용)_회야강요-수량산출서(수정본-선구)" xfId="10914"/>
    <cellStyle name="_수공(성남)설계_인천계양 까치마을 태화,한진아파트 공사내역서(제출용1)_인천계양 까치마을 태화,한진아파트 공사내역서9.12(제출용)_인천계양 까치마을 태화,한진아파트 공사내역서9.12(제출용)_회야강요-수량산출서(수정본-선구)_부산진역 내역서(05.08.05)-수량산출서" xfId="10915"/>
    <cellStyle name="_수공(성남)설계_인천계양 까치마을 태화,한진아파트 공사내역서(제출용1)_인천계양 까치마을 태화,한진아파트 공사내역서9.12(제출용)_진단건설(수정본-건식공법)" xfId="10916"/>
    <cellStyle name="_수공(성남)설계_인천계양 까치마을 태화,한진아파트 공사내역서(제출용1)_인천계양 까치마을 태화,한진아파트 공사내역서9.12(제출용)_진단건설(수정본-건식공법)_부산진역 내역서(05.08.05)-수량산출서" xfId="10917"/>
    <cellStyle name="_수공(성남)설계_인천계양 까치마을 태화,한진아파트 공사내역서(제출용1)_인천계양 까치마을 태화,한진아파트 공사내역서9.12(제출용)_회야강요-수량산출서(수정본-선구)" xfId="10918"/>
    <cellStyle name="_수공(성남)설계_인천계양 까치마을 태화,한진아파트 공사내역서(제출용1)_인천계양 까치마을 태화,한진아파트 공사내역서9.12(제출용)_회야강요-수량산출서(수정본-선구)_부산진역 내역서(05.08.05)-수량산출서" xfId="10919"/>
    <cellStyle name="_수공(성남)설계_인천계양 까치마을 태화,한진아파트 공사내역서(제출용1)_진단건설(수정본-건식공법)" xfId="10920"/>
    <cellStyle name="_수공(성남)설계_인천계양 까치마을 태화,한진아파트 공사내역서(제출용1)_진단건설(수정본-건식공법)_부산진역 내역서(05.08.05)-수량산출서" xfId="10921"/>
    <cellStyle name="_수공(성남)설계_인천계양 까치마을 태화,한진아파트 공사내역서(제출용1)_회야강요-수량산출서(수정본-선구)" xfId="10922"/>
    <cellStyle name="_수공(성남)설계_인천계양 까치마을 태화,한진아파트 공사내역서(제출용1)_회야강요-수량산출서(수정본-선구)_부산진역 내역서(05.08.05)-수량산출서" xfId="10923"/>
    <cellStyle name="_수공(성남)설계_인천계양 까치마을 태화,한진아파트 공사내역서9.12(제출용)" xfId="10924"/>
    <cellStyle name="_수공(성남)설계_인천계양 까치마을 태화,한진아파트 공사내역서9.12(제출용) 2" xfId="31810"/>
    <cellStyle name="_수공(성남)설계_인천계양 까치마을 태화,한진아파트 공사내역서9.12(제출용)_계양구 도두리마을 동남 아파트 하자보수공사비산출서(자오)" xfId="10925"/>
    <cellStyle name="_수공(성남)설계_인천계양 까치마을 태화,한진아파트 공사내역서9.12(제출용)_계양구 도두리마을 동남 아파트 하자보수공사비산출서(자오) 2" xfId="31811"/>
    <cellStyle name="_수공(성남)설계_인천계양 까치마을 태화,한진아파트 공사내역서9.12(제출용)_계양구 도두리마을 동남 아파트 하자보수공사비산출서(자오)_부산진역 내역서(05.08.05)-수량산출서" xfId="10926"/>
    <cellStyle name="_수공(성남)설계_인천계양 까치마을 태화,한진아파트 공사내역서9.12(제출용)_계양구 도두리마을 동남 아파트 하자보수공사비산출서(자오)_수량산출서" xfId="10927"/>
    <cellStyle name="_수공(성남)설계_인천계양 까치마을 태화,한진아파트 공사내역서9.12(제출용)_계양구 도두리마을 동남 아파트 하자보수공사비산출서(자오)_수량산출서_부산진역 내역서(05.08.05)-수량산출서" xfId="10928"/>
    <cellStyle name="_수공(성남)설계_인천계양 까치마을 태화,한진아파트 공사내역서9.12(제출용)_계양구 도두리마을 동남 아파트 하자보수공사비산출서(자오)_원동천(상)우물통보수공사-1" xfId="10929"/>
    <cellStyle name="_수공(성남)설계_인천계양 까치마을 태화,한진아파트 공사내역서9.12(제출용)_계양구 도두리마을 동남 아파트 하자보수공사비산출서(자오)_원동천(상)우물통보수공사-1_부산진역 내역서(05.08.05)-수량산출서" xfId="10930"/>
    <cellStyle name="_수공(성남)설계_인천계양 까치마을 태화,한진아파트 공사내역서9.12(제출용)_계양구 도두리마을 동남 아파트 하자보수공사비산출서(자오)_원동천교(상)외-수량수정" xfId="10931"/>
    <cellStyle name="_수공(성남)설계_인천계양 까치마을 태화,한진아파트 공사내역서9.12(제출용)_계양구 도두리마을 동남 아파트 하자보수공사비산출서(자오)_원동천교(상)외-수량수정 2" xfId="31812"/>
    <cellStyle name="_수공(성남)설계_인천계양 까치마을 태화,한진아파트 공사내역서9.12(제출용)_계양구 도두리마을 동남 아파트 하자보수공사비산출서(자오)_원동천교(상)외-수량수정_부산진역 내역서(05.08.05)-수량산출서" xfId="10932"/>
    <cellStyle name="_수공(성남)설계_인천계양 까치마을 태화,한진아파트 공사내역서9.12(제출용)_계양구 도두리마을 동남 아파트 하자보수공사비산출서(자오)_원동천교(상)외-수량수정_수량산출서" xfId="10933"/>
    <cellStyle name="_수공(성남)설계_인천계양 까치마을 태화,한진아파트 공사내역서9.12(제출용)_계양구 도두리마을 동남 아파트 하자보수공사비산출서(자오)_원동천교(상)외-수량수정_수량산출서_부산진역 내역서(05.08.05)-수량산출서" xfId="10934"/>
    <cellStyle name="_수공(성남)설계_인천계양 까치마을 태화,한진아파트 공사내역서9.12(제출용)_계양구 도두리마을 동남 아파트 하자보수공사비산출서(자오)_원동천교(상)외-수량수정_원동천(상)우물통보수공사-1" xfId="10935"/>
    <cellStyle name="_수공(성남)설계_인천계양 까치마을 태화,한진아파트 공사내역서9.12(제출용)_계양구 도두리마을 동남 아파트 하자보수공사비산출서(자오)_원동천교(상)외-수량수정_원동천(상)우물통보수공사-1_부산진역 내역서(05.08.05)-수량산출서" xfId="10936"/>
    <cellStyle name="_수공(성남)설계_인천계양 까치마을 태화,한진아파트 공사내역서9.12(제출용)_계양구 도두리마을 동남 아파트 하자보수공사비산출서(자오)_원동천교(상)외-수량수정_진단건설(수정본-건식공법)" xfId="10937"/>
    <cellStyle name="_수공(성남)설계_인천계양 까치마을 태화,한진아파트 공사내역서9.12(제출용)_계양구 도두리마을 동남 아파트 하자보수공사비산출서(자오)_원동천교(상)외-수량수정_진단건설(수정본-건식공법)_부산진역 내역서(05.08.05)-수량산출서" xfId="10938"/>
    <cellStyle name="_수공(성남)설계_인천계양 까치마을 태화,한진아파트 공사내역서9.12(제출용)_계양구 도두리마을 동남 아파트 하자보수공사비산출서(자오)_원동천교(상)외-수량수정_회야강요-수량산출서(수정본-선구)" xfId="10939"/>
    <cellStyle name="_수공(성남)설계_인천계양 까치마을 태화,한진아파트 공사내역서9.12(제출용)_계양구 도두리마을 동남 아파트 하자보수공사비산출서(자오)_원동천교(상)외-수량수정_회야강요-수량산출서(수정본-선구)_부산진역 내역서(05.08.05)-수량산출서" xfId="10940"/>
    <cellStyle name="_수공(성남)설계_인천계양 까치마을 태화,한진아파트 공사내역서9.12(제출용)_계양구 도두리마을 동남 아파트 하자보수공사비산출서(자오)_진단건설(수정본-건식공법)" xfId="10941"/>
    <cellStyle name="_수공(성남)설계_인천계양 까치마을 태화,한진아파트 공사내역서9.12(제출용)_계양구 도두리마을 동남 아파트 하자보수공사비산출서(자오)_진단건설(수정본-건식공법)_부산진역 내역서(05.08.05)-수량산출서" xfId="10942"/>
    <cellStyle name="_수공(성남)설계_인천계양 까치마을 태화,한진아파트 공사내역서9.12(제출용)_계양구 도두리마을 동남 아파트 하자보수공사비산출서(자오)_회야강요-수량산출서(수정본-선구)" xfId="10943"/>
    <cellStyle name="_수공(성남)설계_인천계양 까치마을 태화,한진아파트 공사내역서9.12(제출용)_계양구 도두리마을 동남 아파트 하자보수공사비산출서(자오)_회야강요-수량산출서(수정본-선구)_부산진역 내역서(05.08.05)-수량산출서" xfId="10944"/>
    <cellStyle name="_수공(성남)설계_인천계양 까치마을 태화,한진아파트 공사내역서9.12(제출용)_구로동구일우성아파트 하자보수공사비산출서(1)" xfId="10945"/>
    <cellStyle name="_수공(성남)설계_인천계양 까치마을 태화,한진아파트 공사내역서9.12(제출용)_구로동구일우성아파트 하자보수공사비산출서(1) 2" xfId="31813"/>
    <cellStyle name="_수공(성남)설계_인천계양 까치마을 태화,한진아파트 공사내역서9.12(제출용)_구로동구일우성아파트 하자보수공사비산출서(1)_부산진역 내역서(05.08.05)-수량산출서" xfId="10946"/>
    <cellStyle name="_수공(성남)설계_인천계양 까치마을 태화,한진아파트 공사내역서9.12(제출용)_구로동구일우성아파트 하자보수공사비산출서(1)_수량산출서" xfId="10947"/>
    <cellStyle name="_수공(성남)설계_인천계양 까치마을 태화,한진아파트 공사내역서9.12(제출용)_구로동구일우성아파트 하자보수공사비산출서(1)_수량산출서_부산진역 내역서(05.08.05)-수량산출서" xfId="10948"/>
    <cellStyle name="_수공(성남)설계_인천계양 까치마을 태화,한진아파트 공사내역서9.12(제출용)_구로동구일우성아파트 하자보수공사비산출서(1)_원동천(상)우물통보수공사-1" xfId="10949"/>
    <cellStyle name="_수공(성남)설계_인천계양 까치마을 태화,한진아파트 공사내역서9.12(제출용)_구로동구일우성아파트 하자보수공사비산출서(1)_원동천(상)우물통보수공사-1_부산진역 내역서(05.08.05)-수량산출서" xfId="10950"/>
    <cellStyle name="_수공(성남)설계_인천계양 까치마을 태화,한진아파트 공사내역서9.12(제출용)_구로동구일우성아파트 하자보수공사비산출서(1)_원동천교(상)외-수량수정" xfId="10951"/>
    <cellStyle name="_수공(성남)설계_인천계양 까치마을 태화,한진아파트 공사내역서9.12(제출용)_구로동구일우성아파트 하자보수공사비산출서(1)_원동천교(상)외-수량수정 2" xfId="31814"/>
    <cellStyle name="_수공(성남)설계_인천계양 까치마을 태화,한진아파트 공사내역서9.12(제출용)_구로동구일우성아파트 하자보수공사비산출서(1)_원동천교(상)외-수량수정_부산진역 내역서(05.08.05)-수량산출서" xfId="10952"/>
    <cellStyle name="_수공(성남)설계_인천계양 까치마을 태화,한진아파트 공사내역서9.12(제출용)_구로동구일우성아파트 하자보수공사비산출서(1)_원동천교(상)외-수량수정_수량산출서" xfId="10953"/>
    <cellStyle name="_수공(성남)설계_인천계양 까치마을 태화,한진아파트 공사내역서9.12(제출용)_구로동구일우성아파트 하자보수공사비산출서(1)_원동천교(상)외-수량수정_수량산출서_부산진역 내역서(05.08.05)-수량산출서" xfId="10954"/>
    <cellStyle name="_수공(성남)설계_인천계양 까치마을 태화,한진아파트 공사내역서9.12(제출용)_구로동구일우성아파트 하자보수공사비산출서(1)_원동천교(상)외-수량수정_원동천(상)우물통보수공사-1" xfId="10955"/>
    <cellStyle name="_수공(성남)설계_인천계양 까치마을 태화,한진아파트 공사내역서9.12(제출용)_구로동구일우성아파트 하자보수공사비산출서(1)_원동천교(상)외-수량수정_원동천(상)우물통보수공사-1_부산진역 내역서(05.08.05)-수량산출서" xfId="10956"/>
    <cellStyle name="_수공(성남)설계_인천계양 까치마을 태화,한진아파트 공사내역서9.12(제출용)_구로동구일우성아파트 하자보수공사비산출서(1)_원동천교(상)외-수량수정_진단건설(수정본-건식공법)" xfId="10957"/>
    <cellStyle name="_수공(성남)설계_인천계양 까치마을 태화,한진아파트 공사내역서9.12(제출용)_구로동구일우성아파트 하자보수공사비산출서(1)_원동천교(상)외-수량수정_진단건설(수정본-건식공법)_부산진역 내역서(05.08.05)-수량산출서" xfId="10958"/>
    <cellStyle name="_수공(성남)설계_인천계양 까치마을 태화,한진아파트 공사내역서9.12(제출용)_구로동구일우성아파트 하자보수공사비산출서(1)_원동천교(상)외-수량수정_회야강요-수량산출서(수정본-선구)" xfId="10959"/>
    <cellStyle name="_수공(성남)설계_인천계양 까치마을 태화,한진아파트 공사내역서9.12(제출용)_구로동구일우성아파트 하자보수공사비산출서(1)_원동천교(상)외-수량수정_회야강요-수량산출서(수정본-선구)_부산진역 내역서(05.08.05)-수량산출서" xfId="10960"/>
    <cellStyle name="_수공(성남)설계_인천계양 까치마을 태화,한진아파트 공사내역서9.12(제출용)_구로동구일우성아파트 하자보수공사비산출서(1)_진단건설(수정본-건식공법)" xfId="10961"/>
    <cellStyle name="_수공(성남)설계_인천계양 까치마을 태화,한진아파트 공사내역서9.12(제출용)_구로동구일우성아파트 하자보수공사비산출서(1)_진단건설(수정본-건식공법)_부산진역 내역서(05.08.05)-수량산출서" xfId="10962"/>
    <cellStyle name="_수공(성남)설계_인천계양 까치마을 태화,한진아파트 공사내역서9.12(제출용)_구로동구일우성아파트 하자보수공사비산출서(1)_회야강요-수량산출서(수정본-선구)" xfId="10963"/>
    <cellStyle name="_수공(성남)설계_인천계양 까치마을 태화,한진아파트 공사내역서9.12(제출용)_구로동구일우성아파트 하자보수공사비산출서(1)_회야강요-수량산출서(수정본-선구)_부산진역 내역서(05.08.05)-수량산출서" xfId="10964"/>
    <cellStyle name="_수공(성남)설계_인천계양 까치마을 태화,한진아파트 공사내역서9.12(제출용)_동남 아파트" xfId="10965"/>
    <cellStyle name="_수공(성남)설계_인천계양 까치마을 태화,한진아파트 공사내역서9.12(제출용)_동남 아파트 2" xfId="31815"/>
    <cellStyle name="_수공(성남)설계_인천계양 까치마을 태화,한진아파트 공사내역서9.12(제출용)_동남 아파트_부산진역 내역서(05.08.05)-수량산출서" xfId="10966"/>
    <cellStyle name="_수공(성남)설계_인천계양 까치마을 태화,한진아파트 공사내역서9.12(제출용)_동남 아파트_수량산출서" xfId="10967"/>
    <cellStyle name="_수공(성남)설계_인천계양 까치마을 태화,한진아파트 공사내역서9.12(제출용)_동남 아파트_수량산출서_부산진역 내역서(05.08.05)-수량산출서" xfId="10968"/>
    <cellStyle name="_수공(성남)설계_인천계양 까치마을 태화,한진아파트 공사내역서9.12(제출용)_동남 아파트_원동천(상)우물통보수공사-1" xfId="10969"/>
    <cellStyle name="_수공(성남)설계_인천계양 까치마을 태화,한진아파트 공사내역서9.12(제출용)_동남 아파트_원동천(상)우물통보수공사-1_부산진역 내역서(05.08.05)-수량산출서" xfId="10970"/>
    <cellStyle name="_수공(성남)설계_인천계양 까치마을 태화,한진아파트 공사내역서9.12(제출용)_동남 아파트_원동천교(상)외-수량수정" xfId="10971"/>
    <cellStyle name="_수공(성남)설계_인천계양 까치마을 태화,한진아파트 공사내역서9.12(제출용)_동남 아파트_원동천교(상)외-수량수정 2" xfId="31816"/>
    <cellStyle name="_수공(성남)설계_인천계양 까치마을 태화,한진아파트 공사내역서9.12(제출용)_동남 아파트_원동천교(상)외-수량수정_부산진역 내역서(05.08.05)-수량산출서" xfId="10972"/>
    <cellStyle name="_수공(성남)설계_인천계양 까치마을 태화,한진아파트 공사내역서9.12(제출용)_동남 아파트_원동천교(상)외-수량수정_수량산출서" xfId="10973"/>
    <cellStyle name="_수공(성남)설계_인천계양 까치마을 태화,한진아파트 공사내역서9.12(제출용)_동남 아파트_원동천교(상)외-수량수정_수량산출서_부산진역 내역서(05.08.05)-수량산출서" xfId="10974"/>
    <cellStyle name="_수공(성남)설계_인천계양 까치마을 태화,한진아파트 공사내역서9.12(제출용)_동남 아파트_원동천교(상)외-수량수정_원동천(상)우물통보수공사-1" xfId="10975"/>
    <cellStyle name="_수공(성남)설계_인천계양 까치마을 태화,한진아파트 공사내역서9.12(제출용)_동남 아파트_원동천교(상)외-수량수정_원동천(상)우물통보수공사-1_부산진역 내역서(05.08.05)-수량산출서" xfId="10976"/>
    <cellStyle name="_수공(성남)설계_인천계양 까치마을 태화,한진아파트 공사내역서9.12(제출용)_동남 아파트_원동천교(상)외-수량수정_진단건설(수정본-건식공법)" xfId="10977"/>
    <cellStyle name="_수공(성남)설계_인천계양 까치마을 태화,한진아파트 공사내역서9.12(제출용)_동남 아파트_원동천교(상)외-수량수정_진단건설(수정본-건식공법)_부산진역 내역서(05.08.05)-수량산출서" xfId="10978"/>
    <cellStyle name="_수공(성남)설계_인천계양 까치마을 태화,한진아파트 공사내역서9.12(제출용)_동남 아파트_원동천교(상)외-수량수정_회야강요-수량산출서(수정본-선구)" xfId="10979"/>
    <cellStyle name="_수공(성남)설계_인천계양 까치마을 태화,한진아파트 공사내역서9.12(제출용)_동남 아파트_원동천교(상)외-수량수정_회야강요-수량산출서(수정본-선구)_부산진역 내역서(05.08.05)-수량산출서" xfId="10980"/>
    <cellStyle name="_수공(성남)설계_인천계양 까치마을 태화,한진아파트 공사내역서9.12(제출용)_동남 아파트_진단건설(수정본-건식공법)" xfId="10981"/>
    <cellStyle name="_수공(성남)설계_인천계양 까치마을 태화,한진아파트 공사내역서9.12(제출용)_동남 아파트_진단건설(수정본-건식공법)_부산진역 내역서(05.08.05)-수량산출서" xfId="10982"/>
    <cellStyle name="_수공(성남)설계_인천계양 까치마을 태화,한진아파트 공사내역서9.12(제출용)_동남 아파트_회야강요-수량산출서(수정본-선구)" xfId="10983"/>
    <cellStyle name="_수공(성남)설계_인천계양 까치마을 태화,한진아파트 공사내역서9.12(제출용)_동남 아파트_회야강요-수량산출서(수정본-선구)_부산진역 내역서(05.08.05)-수량산출서" xfId="10984"/>
    <cellStyle name="_수공(성남)설계_인천계양 까치마을 태화,한진아파트 공사내역서9.12(제출용)_부산진역 내역서(05.08.05)-수량산출서" xfId="10985"/>
    <cellStyle name="_수공(성남)설계_인천계양 까치마을 태화,한진아파트 공사내역서9.12(제출용)_수량산출서" xfId="10986"/>
    <cellStyle name="_수공(성남)설계_인천계양 까치마을 태화,한진아파트 공사내역서9.12(제출용)_수량산출서_부산진역 내역서(05.08.05)-수량산출서" xfId="10987"/>
    <cellStyle name="_수공(성남)설계_인천계양 까치마을 태화,한진아파트 공사내역서9.12(제출용)_원동천(상)우물통보수공사-1" xfId="10988"/>
    <cellStyle name="_수공(성남)설계_인천계양 까치마을 태화,한진아파트 공사내역서9.12(제출용)_원동천(상)우물통보수공사-1_부산진역 내역서(05.08.05)-수량산출서" xfId="10989"/>
    <cellStyle name="_수공(성남)설계_인천계양 까치마을 태화,한진아파트 공사내역서9.12(제출용)_원동천교(상)외-수량수정" xfId="10990"/>
    <cellStyle name="_수공(성남)설계_인천계양 까치마을 태화,한진아파트 공사내역서9.12(제출용)_원동천교(상)외-수량수정 2" xfId="31817"/>
    <cellStyle name="_수공(성남)설계_인천계양 까치마을 태화,한진아파트 공사내역서9.12(제출용)_원동천교(상)외-수량수정_부산진역 내역서(05.08.05)-수량산출서" xfId="10991"/>
    <cellStyle name="_수공(성남)설계_인천계양 까치마을 태화,한진아파트 공사내역서9.12(제출용)_원동천교(상)외-수량수정_수량산출서" xfId="10992"/>
    <cellStyle name="_수공(성남)설계_인천계양 까치마을 태화,한진아파트 공사내역서9.12(제출용)_원동천교(상)외-수량수정_수량산출서_부산진역 내역서(05.08.05)-수량산출서" xfId="10993"/>
    <cellStyle name="_수공(성남)설계_인천계양 까치마을 태화,한진아파트 공사내역서9.12(제출용)_원동천교(상)외-수량수정_원동천(상)우물통보수공사-1" xfId="10994"/>
    <cellStyle name="_수공(성남)설계_인천계양 까치마을 태화,한진아파트 공사내역서9.12(제출용)_원동천교(상)외-수량수정_원동천(상)우물통보수공사-1_부산진역 내역서(05.08.05)-수량산출서" xfId="10995"/>
    <cellStyle name="_수공(성남)설계_인천계양 까치마을 태화,한진아파트 공사내역서9.12(제출용)_원동천교(상)외-수량수정_진단건설(수정본-건식공법)" xfId="10996"/>
    <cellStyle name="_수공(성남)설계_인천계양 까치마을 태화,한진아파트 공사내역서9.12(제출용)_원동천교(상)외-수량수정_진단건설(수정본-건식공법)_부산진역 내역서(05.08.05)-수량산출서" xfId="10997"/>
    <cellStyle name="_수공(성남)설계_인천계양 까치마을 태화,한진아파트 공사내역서9.12(제출용)_원동천교(상)외-수량수정_회야강요-수량산출서(수정본-선구)" xfId="10998"/>
    <cellStyle name="_수공(성남)설계_인천계양 까치마을 태화,한진아파트 공사내역서9.12(제출용)_원동천교(상)외-수량수정_회야강요-수량산출서(수정본-선구)_부산진역 내역서(05.08.05)-수량산출서" xfId="10999"/>
    <cellStyle name="_수공(성남)설계_인천계양 까치마을 태화,한진아파트 공사내역서9.12(제출용)_인천계양 까치마을 태화,한진아파트 공사내역서9.12(제출용)" xfId="11000"/>
    <cellStyle name="_수공(성남)설계_인천계양 까치마을 태화,한진아파트 공사내역서9.12(제출용)_인천계양 까치마을 태화,한진아파트 공사내역서9.12(제출용) 2" xfId="31818"/>
    <cellStyle name="_수공(성남)설계_인천계양 까치마을 태화,한진아파트 공사내역서9.12(제출용)_인천계양 까치마을 태화,한진아파트 공사내역서9.12(제출용)_부산진역 내역서(05.08.05)-수량산출서" xfId="11001"/>
    <cellStyle name="_수공(성남)설계_인천계양 까치마을 태화,한진아파트 공사내역서9.12(제출용)_인천계양 까치마을 태화,한진아파트 공사내역서9.12(제출용)_수량산출서" xfId="11002"/>
    <cellStyle name="_수공(성남)설계_인천계양 까치마을 태화,한진아파트 공사내역서9.12(제출용)_인천계양 까치마을 태화,한진아파트 공사내역서9.12(제출용)_수량산출서_부산진역 내역서(05.08.05)-수량산출서" xfId="11003"/>
    <cellStyle name="_수공(성남)설계_인천계양 까치마을 태화,한진아파트 공사내역서9.12(제출용)_인천계양 까치마을 태화,한진아파트 공사내역서9.12(제출용)_원동천(상)우물통보수공사-1" xfId="11004"/>
    <cellStyle name="_수공(성남)설계_인천계양 까치마을 태화,한진아파트 공사내역서9.12(제출용)_인천계양 까치마을 태화,한진아파트 공사내역서9.12(제출용)_원동천(상)우물통보수공사-1_부산진역 내역서(05.08.05)-수량산출서" xfId="11005"/>
    <cellStyle name="_수공(성남)설계_인천계양 까치마을 태화,한진아파트 공사내역서9.12(제출용)_인천계양 까치마을 태화,한진아파트 공사내역서9.12(제출용)_원동천교(상)외-수량수정" xfId="11006"/>
    <cellStyle name="_수공(성남)설계_인천계양 까치마을 태화,한진아파트 공사내역서9.12(제출용)_인천계양 까치마을 태화,한진아파트 공사내역서9.12(제출용)_원동천교(상)외-수량수정 2" xfId="31819"/>
    <cellStyle name="_수공(성남)설계_인천계양 까치마을 태화,한진아파트 공사내역서9.12(제출용)_인천계양 까치마을 태화,한진아파트 공사내역서9.12(제출용)_원동천교(상)외-수량수정_부산진역 내역서(05.08.05)-수량산출서" xfId="11007"/>
    <cellStyle name="_수공(성남)설계_인천계양 까치마을 태화,한진아파트 공사내역서9.12(제출용)_인천계양 까치마을 태화,한진아파트 공사내역서9.12(제출용)_원동천교(상)외-수량수정_수량산출서" xfId="11008"/>
    <cellStyle name="_수공(성남)설계_인천계양 까치마을 태화,한진아파트 공사내역서9.12(제출용)_인천계양 까치마을 태화,한진아파트 공사내역서9.12(제출용)_원동천교(상)외-수량수정_수량산출서_부산진역 내역서(05.08.05)-수량산출서" xfId="11009"/>
    <cellStyle name="_수공(성남)설계_인천계양 까치마을 태화,한진아파트 공사내역서9.12(제출용)_인천계양 까치마을 태화,한진아파트 공사내역서9.12(제출용)_원동천교(상)외-수량수정_원동천(상)우물통보수공사-1" xfId="11010"/>
    <cellStyle name="_수공(성남)설계_인천계양 까치마을 태화,한진아파트 공사내역서9.12(제출용)_인천계양 까치마을 태화,한진아파트 공사내역서9.12(제출용)_원동천교(상)외-수량수정_원동천(상)우물통보수공사-1_부산진역 내역서(05.08.05)-수량산출서" xfId="11011"/>
    <cellStyle name="_수공(성남)설계_인천계양 까치마을 태화,한진아파트 공사내역서9.12(제출용)_인천계양 까치마을 태화,한진아파트 공사내역서9.12(제출용)_원동천교(상)외-수량수정_진단건설(수정본-건식공법)" xfId="11012"/>
    <cellStyle name="_수공(성남)설계_인천계양 까치마을 태화,한진아파트 공사내역서9.12(제출용)_인천계양 까치마을 태화,한진아파트 공사내역서9.12(제출용)_원동천교(상)외-수량수정_진단건설(수정본-건식공법)_부산진역 내역서(05.08.05)-수량산출서" xfId="11013"/>
    <cellStyle name="_수공(성남)설계_인천계양 까치마을 태화,한진아파트 공사내역서9.12(제출용)_인천계양 까치마을 태화,한진아파트 공사내역서9.12(제출용)_원동천교(상)외-수량수정_회야강요-수량산출서(수정본-선구)" xfId="11014"/>
    <cellStyle name="_수공(성남)설계_인천계양 까치마을 태화,한진아파트 공사내역서9.12(제출용)_인천계양 까치마을 태화,한진아파트 공사내역서9.12(제출용)_원동천교(상)외-수량수정_회야강요-수량산출서(수정본-선구)_부산진역 내역서(05.08.05)-수량산출서" xfId="11015"/>
    <cellStyle name="_수공(성남)설계_인천계양 까치마을 태화,한진아파트 공사내역서9.12(제출용)_인천계양 까치마을 태화,한진아파트 공사내역서9.12(제출용)_인천계양 까치마을 태화,한진아파트 공사내역서9.12(제출용)" xfId="11016"/>
    <cellStyle name="_수공(성남)설계_인천계양 까치마을 태화,한진아파트 공사내역서9.12(제출용)_인천계양 까치마을 태화,한진아파트 공사내역서9.12(제출용)_인천계양 까치마을 태화,한진아파트 공사내역서9.12(제출용) 2" xfId="31820"/>
    <cellStyle name="_수공(성남)설계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 xfId="11017"/>
    <cellStyle name="_수공(성남)설계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 2" xfId="31821"/>
    <cellStyle name="_수공(성남)설계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부산진역 내역서(05.08.05)-수량산출서" xfId="11018"/>
    <cellStyle name="_수공(성남)설계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수량산출서" xfId="11019"/>
    <cellStyle name="_수공(성남)설계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수량산출서_부산진역 내역서(05.08.05)-수량산출서" xfId="11020"/>
    <cellStyle name="_수공(성남)설계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상)우물통보수공사-1" xfId="11021"/>
    <cellStyle name="_수공(성남)설계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상)우물통보수공사-1_부산진역 내역서(05.08.05)-수량산출서" xfId="11022"/>
    <cellStyle name="_수공(성남)설계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교(상)외-수량수정" xfId="11023"/>
    <cellStyle name="_수공(성남)설계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교(상)외-수량수정 2" xfId="31822"/>
    <cellStyle name="_수공(성남)설계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교(상)외-수량수정_부산진역 내역서(05.08.05)-수량산출서" xfId="11024"/>
    <cellStyle name="_수공(성남)설계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교(상)외-수량수정_수량산출서" xfId="11025"/>
    <cellStyle name="_수공(성남)설계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교(상)외-수량수정_수량산출서_부산진역 내역서(05.08.05)-수량산출서" xfId="11026"/>
    <cellStyle name="_수공(성남)설계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교(상)외-수량수정_원동천(상)우물통보수공사-1" xfId="11027"/>
    <cellStyle name="_수공(성남)설계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교(상)외-수량수정_원동천(상)우물통보수공사-1_부산진역 내역서(05.08.05)-수량산출서" xfId="11028"/>
    <cellStyle name="_수공(성남)설계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교(상)외-수량수정_진단건설(수정본-건식공법)" xfId="11029"/>
    <cellStyle name="_수공(성남)설계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교(상)외-수량수정_진단건설(수정본-건식공법)_부산진역 내역서(05.08.05)-수량산출서" xfId="11030"/>
    <cellStyle name="_수공(성남)설계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교(상)외-수량수정_회야강요-수량산출서(수정본-선구)" xfId="11031"/>
    <cellStyle name="_수공(성남)설계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교(상)외-수량수정_회야강요-수량산출서(수정본-선구)_부산진역 내역서(05.08.05)-수량산출서" xfId="11032"/>
    <cellStyle name="_수공(성남)설계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진단건설(수정본-건식공법)" xfId="11033"/>
    <cellStyle name="_수공(성남)설계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진단건설(수정본-건식공법)_부산진역 내역서(05.08.05)-수량산출서" xfId="11034"/>
    <cellStyle name="_수공(성남)설계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회야강요-수량산출서(수정본-선구)" xfId="11035"/>
    <cellStyle name="_수공(성남)설계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회야강요-수량산출서(수정본-선구)_부산진역 내역서(05.08.05)-수량산출서" xfId="11036"/>
    <cellStyle name="_수공(성남)설계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 xfId="11037"/>
    <cellStyle name="_수공(성남)설계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 2" xfId="31823"/>
    <cellStyle name="_수공(성남)설계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부산진역 내역서(05.08.05)-수량산출서" xfId="11038"/>
    <cellStyle name="_수공(성남)설계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수량산출서" xfId="11039"/>
    <cellStyle name="_수공(성남)설계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수량산출서_부산진역 내역서(05.08.05)-수량산출서" xfId="11040"/>
    <cellStyle name="_수공(성남)설계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상)우물통보수공사-1" xfId="11041"/>
    <cellStyle name="_수공(성남)설계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상)우물통보수공사-1_부산진역 내역서(05.08.05)-수량산출서" xfId="11042"/>
    <cellStyle name="_수공(성남)설계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교(상)외-수량수정" xfId="11043"/>
    <cellStyle name="_수공(성남)설계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교(상)외-수량수정 2" xfId="31824"/>
    <cellStyle name="_수공(성남)설계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교(상)외-수량수정_부산진역 내역서(05.08.05)-수량산출서" xfId="11044"/>
    <cellStyle name="_수공(성남)설계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교(상)외-수량수정_수량산출서" xfId="11045"/>
    <cellStyle name="_수공(성남)설계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교(상)외-수량수정_수량산출서_부산진역 내역서(05.08.05)-수량산출서" xfId="11046"/>
    <cellStyle name="_수공(성남)설계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교(상)외-수량수정_원동천(상)우물통보수공사-1" xfId="11047"/>
    <cellStyle name="_수공(성남)설계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교(상)외-수량수정_원동천(상)우물통보수공사-1_부산진역 내역서(05.08.05)-수량산출서" xfId="11048"/>
    <cellStyle name="_수공(성남)설계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교(상)외-수량수정_진단건설(수정본-건식공법)" xfId="11049"/>
    <cellStyle name="_수공(성남)설계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교(상)외-수량수정_진단건설(수정본-건식공법)_부산진역 내역서(05.08.05)-수량산출서" xfId="11050"/>
    <cellStyle name="_수공(성남)설계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교(상)외-수량수정_회야강요-수량산출서(수정본-선구)" xfId="11051"/>
    <cellStyle name="_수공(성남)설계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교(상)외-수량수정_회야강요-수량산출서(수정본-선구)_부산진역 내역서(05.08.05)-수량산출서" xfId="11052"/>
    <cellStyle name="_수공(성남)설계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진단건설(수정본-건식공법)" xfId="11053"/>
    <cellStyle name="_수공(성남)설계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진단건설(수정본-건식공법)_부산진역 내역서(05.08.05)-수량산출서" xfId="11054"/>
    <cellStyle name="_수공(성남)설계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회야강요-수량산출서(수정본-선구)" xfId="11055"/>
    <cellStyle name="_수공(성남)설계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회야강요-수량산출서(수정본-선구)_부산진역 내역서(05.08.05)-수량산출서" xfId="11056"/>
    <cellStyle name="_수공(성남)설계_인천계양 까치마을 태화,한진아파트 공사내역서9.12(제출용)_인천계양 까치마을 태화,한진아파트 공사내역서9.12(제출용)_인천계양 까치마을 태화,한진아파트 공사내역서9.12(제출용)_동남 아파트" xfId="11057"/>
    <cellStyle name="_수공(성남)설계_인천계양 까치마을 태화,한진아파트 공사내역서9.12(제출용)_인천계양 까치마을 태화,한진아파트 공사내역서9.12(제출용)_인천계양 까치마을 태화,한진아파트 공사내역서9.12(제출용)_동남 아파트 2" xfId="31825"/>
    <cellStyle name="_수공(성남)설계_인천계양 까치마을 태화,한진아파트 공사내역서9.12(제출용)_인천계양 까치마을 태화,한진아파트 공사내역서9.12(제출용)_인천계양 까치마을 태화,한진아파트 공사내역서9.12(제출용)_동남 아파트_부산진역 내역서(05.08.05)-수량산출서" xfId="11058"/>
    <cellStyle name="_수공(성남)설계_인천계양 까치마을 태화,한진아파트 공사내역서9.12(제출용)_인천계양 까치마을 태화,한진아파트 공사내역서9.12(제출용)_인천계양 까치마을 태화,한진아파트 공사내역서9.12(제출용)_동남 아파트_수량산출서" xfId="11059"/>
    <cellStyle name="_수공(성남)설계_인천계양 까치마을 태화,한진아파트 공사내역서9.12(제출용)_인천계양 까치마을 태화,한진아파트 공사내역서9.12(제출용)_인천계양 까치마을 태화,한진아파트 공사내역서9.12(제출용)_동남 아파트_수량산출서_부산진역 내역서(05.08.05)-수량산출서" xfId="11060"/>
    <cellStyle name="_수공(성남)설계_인천계양 까치마을 태화,한진아파트 공사내역서9.12(제출용)_인천계양 까치마을 태화,한진아파트 공사내역서9.12(제출용)_인천계양 까치마을 태화,한진아파트 공사내역서9.12(제출용)_동남 아파트_원동천(상)우물통보수공사-1" xfId="11061"/>
    <cellStyle name="_수공(성남)설계_인천계양 까치마을 태화,한진아파트 공사내역서9.12(제출용)_인천계양 까치마을 태화,한진아파트 공사내역서9.12(제출용)_인천계양 까치마을 태화,한진아파트 공사내역서9.12(제출용)_동남 아파트_원동천(상)우물통보수공사-1_부산진역 내역서(05.08.05)-수량산출서" xfId="11062"/>
    <cellStyle name="_수공(성남)설계_인천계양 까치마을 태화,한진아파트 공사내역서9.12(제출용)_인천계양 까치마을 태화,한진아파트 공사내역서9.12(제출용)_인천계양 까치마을 태화,한진아파트 공사내역서9.12(제출용)_동남 아파트_원동천교(상)외-수량수정" xfId="11063"/>
    <cellStyle name="_수공(성남)설계_인천계양 까치마을 태화,한진아파트 공사내역서9.12(제출용)_인천계양 까치마을 태화,한진아파트 공사내역서9.12(제출용)_인천계양 까치마을 태화,한진아파트 공사내역서9.12(제출용)_동남 아파트_원동천교(상)외-수량수정 2" xfId="31826"/>
    <cellStyle name="_수공(성남)설계_인천계양 까치마을 태화,한진아파트 공사내역서9.12(제출용)_인천계양 까치마을 태화,한진아파트 공사내역서9.12(제출용)_인천계양 까치마을 태화,한진아파트 공사내역서9.12(제출용)_동남 아파트_원동천교(상)외-수량수정_부산진역 내역서(05.08.05)-수량산출서" xfId="11064"/>
    <cellStyle name="_수공(성남)설계_인천계양 까치마을 태화,한진아파트 공사내역서9.12(제출용)_인천계양 까치마을 태화,한진아파트 공사내역서9.12(제출용)_인천계양 까치마을 태화,한진아파트 공사내역서9.12(제출용)_동남 아파트_원동천교(상)외-수량수정_수량산출서" xfId="11065"/>
    <cellStyle name="_수공(성남)설계_인천계양 까치마을 태화,한진아파트 공사내역서9.12(제출용)_인천계양 까치마을 태화,한진아파트 공사내역서9.12(제출용)_인천계양 까치마을 태화,한진아파트 공사내역서9.12(제출용)_동남 아파트_원동천교(상)외-수량수정_수량산출서_부산진역 내역서(05.08.05)-수량산출서" xfId="11066"/>
    <cellStyle name="_수공(성남)설계_인천계양 까치마을 태화,한진아파트 공사내역서9.12(제출용)_인천계양 까치마을 태화,한진아파트 공사내역서9.12(제출용)_인천계양 까치마을 태화,한진아파트 공사내역서9.12(제출용)_동남 아파트_원동천교(상)외-수량수정_원동천(상)우물통보수공사-1" xfId="11067"/>
    <cellStyle name="_수공(성남)설계_인천계양 까치마을 태화,한진아파트 공사내역서9.12(제출용)_인천계양 까치마을 태화,한진아파트 공사내역서9.12(제출용)_인천계양 까치마을 태화,한진아파트 공사내역서9.12(제출용)_동남 아파트_원동천교(상)외-수량수정_원동천(상)우물통보수공사-1_부산진역 내역서(05.08.05)-수량산출서" xfId="11068"/>
    <cellStyle name="_수공(성남)설계_인천계양 까치마을 태화,한진아파트 공사내역서9.12(제출용)_인천계양 까치마을 태화,한진아파트 공사내역서9.12(제출용)_인천계양 까치마을 태화,한진아파트 공사내역서9.12(제출용)_동남 아파트_원동천교(상)외-수량수정_진단건설(수정본-건식공법)" xfId="11069"/>
    <cellStyle name="_수공(성남)설계_인천계양 까치마을 태화,한진아파트 공사내역서9.12(제출용)_인천계양 까치마을 태화,한진아파트 공사내역서9.12(제출용)_인천계양 까치마을 태화,한진아파트 공사내역서9.12(제출용)_동남 아파트_원동천교(상)외-수량수정_진단건설(수정본-건식공법)_부산진역 내역서(05.08.05)-수량산출서" xfId="11070"/>
    <cellStyle name="_수공(성남)설계_인천계양 까치마을 태화,한진아파트 공사내역서9.12(제출용)_인천계양 까치마을 태화,한진아파트 공사내역서9.12(제출용)_인천계양 까치마을 태화,한진아파트 공사내역서9.12(제출용)_동남 아파트_원동천교(상)외-수량수정_회야강요-수량산출서(수정본-선구)" xfId="11071"/>
    <cellStyle name="_수공(성남)설계_인천계양 까치마을 태화,한진아파트 공사내역서9.12(제출용)_인천계양 까치마을 태화,한진아파트 공사내역서9.12(제출용)_인천계양 까치마을 태화,한진아파트 공사내역서9.12(제출용)_동남 아파트_원동천교(상)외-수량수정_회야강요-수량산출서(수정본-선구)_부산진역 내역서(05.08.05)-수량산출서" xfId="11072"/>
    <cellStyle name="_수공(성남)설계_인천계양 까치마을 태화,한진아파트 공사내역서9.12(제출용)_인천계양 까치마을 태화,한진아파트 공사내역서9.12(제출용)_인천계양 까치마을 태화,한진아파트 공사내역서9.12(제출용)_동남 아파트_진단건설(수정본-건식공법)" xfId="11073"/>
    <cellStyle name="_수공(성남)설계_인천계양 까치마을 태화,한진아파트 공사내역서9.12(제출용)_인천계양 까치마을 태화,한진아파트 공사내역서9.12(제출용)_인천계양 까치마을 태화,한진아파트 공사내역서9.12(제출용)_동남 아파트_진단건설(수정본-건식공법)_부산진역 내역서(05.08.05)-수량산출서" xfId="11074"/>
    <cellStyle name="_수공(성남)설계_인천계양 까치마을 태화,한진아파트 공사내역서9.12(제출용)_인천계양 까치마을 태화,한진아파트 공사내역서9.12(제출용)_인천계양 까치마을 태화,한진아파트 공사내역서9.12(제출용)_동남 아파트_회야강요-수량산출서(수정본-선구)" xfId="11075"/>
    <cellStyle name="_수공(성남)설계_인천계양 까치마을 태화,한진아파트 공사내역서9.12(제출용)_인천계양 까치마을 태화,한진아파트 공사내역서9.12(제출용)_인천계양 까치마을 태화,한진아파트 공사내역서9.12(제출용)_동남 아파트_회야강요-수량산출서(수정본-선구)_부산진역 내역서(05.08.05)-수량산출서" xfId="11076"/>
    <cellStyle name="_수공(성남)설계_인천계양 까치마을 태화,한진아파트 공사내역서9.12(제출용)_인천계양 까치마을 태화,한진아파트 공사내역서9.12(제출용)_인천계양 까치마을 태화,한진아파트 공사내역서9.12(제출용)_부산진역 내역서(05.08.05)-수량산출서" xfId="11077"/>
    <cellStyle name="_수공(성남)설계_인천계양 까치마을 태화,한진아파트 공사내역서9.12(제출용)_인천계양 까치마을 태화,한진아파트 공사내역서9.12(제출용)_인천계양 까치마을 태화,한진아파트 공사내역서9.12(제출용)_수량산출서" xfId="11078"/>
    <cellStyle name="_수공(성남)설계_인천계양 까치마을 태화,한진아파트 공사내역서9.12(제출용)_인천계양 까치마을 태화,한진아파트 공사내역서9.12(제출용)_인천계양 까치마을 태화,한진아파트 공사내역서9.12(제출용)_수량산출서_부산진역 내역서(05.08.05)-수량산출서" xfId="11079"/>
    <cellStyle name="_수공(성남)설계_인천계양 까치마을 태화,한진아파트 공사내역서9.12(제출용)_인천계양 까치마을 태화,한진아파트 공사내역서9.12(제출용)_인천계양 까치마을 태화,한진아파트 공사내역서9.12(제출용)_원동천(상)우물통보수공사-1" xfId="11080"/>
    <cellStyle name="_수공(성남)설계_인천계양 까치마을 태화,한진아파트 공사내역서9.12(제출용)_인천계양 까치마을 태화,한진아파트 공사내역서9.12(제출용)_인천계양 까치마을 태화,한진아파트 공사내역서9.12(제출용)_원동천(상)우물통보수공사-1_부산진역 내역서(05.08.05)-수량산출서" xfId="11081"/>
    <cellStyle name="_수공(성남)설계_인천계양 까치마을 태화,한진아파트 공사내역서9.12(제출용)_인천계양 까치마을 태화,한진아파트 공사내역서9.12(제출용)_인천계양 까치마을 태화,한진아파트 공사내역서9.12(제출용)_원동천교(상)외-수량수정" xfId="11082"/>
    <cellStyle name="_수공(성남)설계_인천계양 까치마을 태화,한진아파트 공사내역서9.12(제출용)_인천계양 까치마을 태화,한진아파트 공사내역서9.12(제출용)_인천계양 까치마을 태화,한진아파트 공사내역서9.12(제출용)_원동천교(상)외-수량수정 2" xfId="31827"/>
    <cellStyle name="_수공(성남)설계_인천계양 까치마을 태화,한진아파트 공사내역서9.12(제출용)_인천계양 까치마을 태화,한진아파트 공사내역서9.12(제출용)_인천계양 까치마을 태화,한진아파트 공사내역서9.12(제출용)_원동천교(상)외-수량수정_부산진역 내역서(05.08.05)-수량산출서" xfId="11083"/>
    <cellStyle name="_수공(성남)설계_인천계양 까치마을 태화,한진아파트 공사내역서9.12(제출용)_인천계양 까치마을 태화,한진아파트 공사내역서9.12(제출용)_인천계양 까치마을 태화,한진아파트 공사내역서9.12(제출용)_원동천교(상)외-수량수정_수량산출서" xfId="11084"/>
    <cellStyle name="_수공(성남)설계_인천계양 까치마을 태화,한진아파트 공사내역서9.12(제출용)_인천계양 까치마을 태화,한진아파트 공사내역서9.12(제출용)_인천계양 까치마을 태화,한진아파트 공사내역서9.12(제출용)_원동천교(상)외-수량수정_수량산출서_부산진역 내역서(05.08.05)-수량산출서" xfId="11085"/>
    <cellStyle name="_수공(성남)설계_인천계양 까치마을 태화,한진아파트 공사내역서9.12(제출용)_인천계양 까치마을 태화,한진아파트 공사내역서9.12(제출용)_인천계양 까치마을 태화,한진아파트 공사내역서9.12(제출용)_원동천교(상)외-수량수정_원동천(상)우물통보수공사-1" xfId="11086"/>
    <cellStyle name="_수공(성남)설계_인천계양 까치마을 태화,한진아파트 공사내역서9.12(제출용)_인천계양 까치마을 태화,한진아파트 공사내역서9.12(제출용)_인천계양 까치마을 태화,한진아파트 공사내역서9.12(제출용)_원동천교(상)외-수량수정_원동천(상)우물통보수공사-1_부산진역 내역서(05.08.05)-수량산출서" xfId="11087"/>
    <cellStyle name="_수공(성남)설계_인천계양 까치마을 태화,한진아파트 공사내역서9.12(제출용)_인천계양 까치마을 태화,한진아파트 공사내역서9.12(제출용)_인천계양 까치마을 태화,한진아파트 공사내역서9.12(제출용)_원동천교(상)외-수량수정_진단건설(수정본-건식공법)" xfId="11088"/>
    <cellStyle name="_수공(성남)설계_인천계양 까치마을 태화,한진아파트 공사내역서9.12(제출용)_인천계양 까치마을 태화,한진아파트 공사내역서9.12(제출용)_인천계양 까치마을 태화,한진아파트 공사내역서9.12(제출용)_원동천교(상)외-수량수정_진단건설(수정본-건식공법)_부산진역 내역서(05.08.05)-수량산출서" xfId="11089"/>
    <cellStyle name="_수공(성남)설계_인천계양 까치마을 태화,한진아파트 공사내역서9.12(제출용)_인천계양 까치마을 태화,한진아파트 공사내역서9.12(제출용)_인천계양 까치마을 태화,한진아파트 공사내역서9.12(제출용)_원동천교(상)외-수량수정_회야강요-수량산출서(수정본-선구)" xfId="11090"/>
    <cellStyle name="_수공(성남)설계_인천계양 까치마을 태화,한진아파트 공사내역서9.12(제출용)_인천계양 까치마을 태화,한진아파트 공사내역서9.12(제출용)_인천계양 까치마을 태화,한진아파트 공사내역서9.12(제출용)_원동천교(상)외-수량수정_회야강요-수량산출서(수정본-선구)_부산진역 내역서(05.08.05)-수량산출서" xfId="11091"/>
    <cellStyle name="_수공(성남)설계_인천계양 까치마을 태화,한진아파트 공사내역서9.12(제출용)_인천계양 까치마을 태화,한진아파트 공사내역서9.12(제출용)_인천계양 까치마을 태화,한진아파트 공사내역서9.12(제출용)_진단건설(수정본-건식공법)" xfId="11092"/>
    <cellStyle name="_수공(성남)설계_인천계양 까치마을 태화,한진아파트 공사내역서9.12(제출용)_인천계양 까치마을 태화,한진아파트 공사내역서9.12(제출용)_인천계양 까치마을 태화,한진아파트 공사내역서9.12(제출용)_진단건설(수정본-건식공법)_부산진역 내역서(05.08.05)-수량산출서" xfId="11093"/>
    <cellStyle name="_수공(성남)설계_인천계양 까치마을 태화,한진아파트 공사내역서9.12(제출용)_인천계양 까치마을 태화,한진아파트 공사내역서9.12(제출용)_인천계양 까치마을 태화,한진아파트 공사내역서9.12(제출용)_회야강요-수량산출서(수정본-선구)" xfId="11094"/>
    <cellStyle name="_수공(성남)설계_인천계양 까치마을 태화,한진아파트 공사내역서9.12(제출용)_인천계양 까치마을 태화,한진아파트 공사내역서9.12(제출용)_인천계양 까치마을 태화,한진아파트 공사내역서9.12(제출용)_회야강요-수량산출서(수정본-선구)_부산진역 내역서(05.08.05)-수량산출서" xfId="11095"/>
    <cellStyle name="_수공(성남)설계_인천계양 까치마을 태화,한진아파트 공사내역서9.12(제출용)_인천계양 까치마을 태화,한진아파트 공사내역서9.12(제출용)_진단건설(수정본-건식공법)" xfId="11096"/>
    <cellStyle name="_수공(성남)설계_인천계양 까치마을 태화,한진아파트 공사내역서9.12(제출용)_인천계양 까치마을 태화,한진아파트 공사내역서9.12(제출용)_진단건설(수정본-건식공법)_부산진역 내역서(05.08.05)-수량산출서" xfId="11097"/>
    <cellStyle name="_수공(성남)설계_인천계양 까치마을 태화,한진아파트 공사내역서9.12(제출용)_인천계양 까치마을 태화,한진아파트 공사내역서9.12(제출용)_회야강요-수량산출서(수정본-선구)" xfId="11098"/>
    <cellStyle name="_수공(성남)설계_인천계양 까치마을 태화,한진아파트 공사내역서9.12(제출용)_인천계양 까치마을 태화,한진아파트 공사내역서9.12(제출용)_회야강요-수량산출서(수정본-선구)_부산진역 내역서(05.08.05)-수량산출서" xfId="11099"/>
    <cellStyle name="_수공(성남)설계_인천계양 까치마을 태화,한진아파트 공사내역서9.12(제출용)_진단건설(수정본-건식공법)" xfId="11100"/>
    <cellStyle name="_수공(성남)설계_인천계양 까치마을 태화,한진아파트 공사내역서9.12(제출용)_진단건설(수정본-건식공법)_부산진역 내역서(05.08.05)-수량산출서" xfId="11101"/>
    <cellStyle name="_수공(성남)설계_인천계양 까치마을 태화,한진아파트 공사내역서9.12(제출용)_회야강요-수량산출서(수정본-선구)" xfId="11102"/>
    <cellStyle name="_수공(성남)설계_인천계양 까치마을 태화,한진아파트 공사내역서9.12(제출용)_회야강요-수량산출서(수정본-선구)_부산진역 내역서(05.08.05)-수량산출서" xfId="11103"/>
    <cellStyle name="_수공(성남)설계_진단건설(수정본-건식공법)" xfId="11104"/>
    <cellStyle name="_수공(성남)설계_진단건설(수정본-건식공법)_부산진역 내역서(05.08.05)-수량산출서" xfId="11105"/>
    <cellStyle name="_수공(성남)설계_회야강요-수량산출서(수정본-선구)" xfId="11106"/>
    <cellStyle name="_수공(성남)설계_회야강요-수량산출서(수정본-선구)_부산진역 내역서(05.08.05)-수량산출서" xfId="11107"/>
    <cellStyle name="_수량" xfId="11108"/>
    <cellStyle name="_수량 2" xfId="31828"/>
    <cellStyle name="_수량 및 내역" xfId="582"/>
    <cellStyle name="_수량 및 내역_1" xfId="583"/>
    <cellStyle name="_수량 및 내역_파주산림욕장설계서(산림조합과동일)" xfId="584"/>
    <cellStyle name="_수량 산출서" xfId="11109"/>
    <cellStyle name="_수량 산출서 2" xfId="31829"/>
    <cellStyle name="_수량_1" xfId="11110"/>
    <cellStyle name="_수량_1 2" xfId="31830"/>
    <cellStyle name="_수량_2" xfId="11111"/>
    <cellStyle name="_수량_2 2" xfId="31831"/>
    <cellStyle name="_수량1" xfId="11112"/>
    <cellStyle name="_수량1 2" xfId="31832"/>
    <cellStyle name="_수량1_1" xfId="11113"/>
    <cellStyle name="_수량1_1 2" xfId="31833"/>
    <cellStyle name="_수량2" xfId="11114"/>
    <cellStyle name="_수량2 2" xfId="31834"/>
    <cellStyle name="_수량2_1" xfId="11115"/>
    <cellStyle name="_수량2_1 2" xfId="31835"/>
    <cellStyle name="_수량last" xfId="11116"/>
    <cellStyle name="_수량last 2" xfId="31836"/>
    <cellStyle name="_수량last_1" xfId="11117"/>
    <cellStyle name="_수량last_1 2" xfId="31837"/>
    <cellStyle name="_수량last_2" xfId="11118"/>
    <cellStyle name="_수량last_2 2" xfId="31838"/>
    <cellStyle name="_수량산출" xfId="585"/>
    <cellStyle name="_수량산출 구눌하수도" xfId="23837"/>
    <cellStyle name="_수량산출 구눌하수도_공종별수량산출(구미생태숲)-총괄" xfId="23838"/>
    <cellStyle name="_수량산출 구눌하수도_공종별수량산출(상모제8어린이)" xfId="23839"/>
    <cellStyle name="_수량산출 구눌하수도_공종별수량산출(상모제8어린이)_공종별수량산출(구미생태숲)-총괄" xfId="23840"/>
    <cellStyle name="_수량산출 구눌하수도_공종별수량산출(상모제8어린이)_구미생태숲데크수량산출-아이비070222-지대리" xfId="23841"/>
    <cellStyle name="_수량산출 구눌하수도_공종별수량산출(상모제8어린이)_데크수량산출(참고용)" xfId="23842"/>
    <cellStyle name="_수량산출 구눌하수도_구미생태숲데크수량산출-아이비070222-지대리" xfId="23843"/>
    <cellStyle name="_수량산출 구눌하수도_데크수량산출(참고용)" xfId="23844"/>
    <cellStyle name="_수량산출 구눌하수도_자재집계표" xfId="23845"/>
    <cellStyle name="_수량산출 구눌하수도_자재집계표(무릉소공원)" xfId="23846"/>
    <cellStyle name="_수량산출 구눌하수도_자재집계표(무릉소공원)_공종별수량산출" xfId="23847"/>
    <cellStyle name="_수량산출 구눌하수도_자재집계표(무릉소공원)_공종별수량산출(게이트볼장주변시민공원)" xfId="23848"/>
    <cellStyle name="_수량산출 구눌하수도_자재집계표(무릉소공원)_공종별수량산출(게이트볼장주변시민공원)_공종별수량산출(구미생태숲)-총괄" xfId="23849"/>
    <cellStyle name="_수량산출 구눌하수도_자재집계표(무릉소공원)_공종별수량산출(게이트볼장주변시민공원)_구미생태숲데크수량산출-아이비070222-지대리" xfId="23850"/>
    <cellStyle name="_수량산출 구눌하수도_자재집계표(무릉소공원)_공종별수량산출(게이트볼장주변시민공원)_데크수량산출(참고용)" xfId="23851"/>
    <cellStyle name="_수량산출 구눌하수도_자재집계표(무릉소공원)_공종별수량산출(봉곡도서관)" xfId="23852"/>
    <cellStyle name="_수량산출 구눌하수도_자재집계표(무릉소공원)_공종별수량산출(봉곡도서관)_공종별수량산출(구미생태숲)-총괄" xfId="23853"/>
    <cellStyle name="_수량산출 구눌하수도_자재집계표(무릉소공원)_공종별수량산출(봉곡도서관)_구미생태숲데크수량산출-아이비070222-지대리" xfId="23854"/>
    <cellStyle name="_수량산출 구눌하수도_자재집계표(무릉소공원)_공종별수량산출(봉곡도서관)_데크수량산출(참고용)" xfId="23855"/>
    <cellStyle name="_수량산출 구눌하수도_자재집계표(무릉소공원)_공종별수량산출(봉곡도서관)-2차분" xfId="23856"/>
    <cellStyle name="_수량산출 구눌하수도_자재집계표(무릉소공원)_공종별수량산출(봉곡도서관)-2차분_공종별수량산출(구미생태숲)-총괄" xfId="23857"/>
    <cellStyle name="_수량산출 구눌하수도_자재집계표(무릉소공원)_공종별수량산출(봉곡도서관)-2차분_구미생태숲데크수량산출-아이비070222-지대리" xfId="23858"/>
    <cellStyle name="_수량산출 구눌하수도_자재집계표(무릉소공원)_공종별수량산출(봉곡도서관)-2차분_데크수량산출(참고용)" xfId="23859"/>
    <cellStyle name="_수량산출 구눌하수도_자재집계표(무릉소공원)_공종별수량산출(봉곡도서관)-총괄" xfId="23860"/>
    <cellStyle name="_수량산출 구눌하수도_자재집계표(무릉소공원)_공종별수량산출(봉곡도서관)-총괄_공종별수량산출(구미생태숲)-총괄" xfId="23861"/>
    <cellStyle name="_수량산출 구눌하수도_자재집계표(무릉소공원)_공종별수량산출(봉곡도서관)-총괄_구미생태숲데크수량산출-아이비070222-지대리" xfId="23862"/>
    <cellStyle name="_수량산출 구눌하수도_자재집계표(무릉소공원)_공종별수량산출(봉곡도서관)-총괄_데크수량산출(참고용)" xfId="23863"/>
    <cellStyle name="_수량산출 구눌하수도_자재집계표(무릉소공원)_공종별수량산출(사동게이트볼장)" xfId="23864"/>
    <cellStyle name="_수량산출 구눌하수도_자재집계표(무릉소공원)_공종별수량산출(사동게이트볼장)_공종별수량산출(구미생태숲)-총괄" xfId="23865"/>
    <cellStyle name="_수량산출 구눌하수도_자재집계표(무릉소공원)_공종별수량산출(사동게이트볼장)_구미생태숲데크수량산출-아이비070222-지대리" xfId="23866"/>
    <cellStyle name="_수량산출 구눌하수도_자재집계표(무릉소공원)_공종별수량산출(사동게이트볼장)_데크수량산출(참고용)" xfId="23867"/>
    <cellStyle name="_수량산출 구눌하수도_자재집계표(무릉소공원)_공종별수량산출(신평1)" xfId="23868"/>
    <cellStyle name="_수량산출 구눌하수도_자재집계표(무릉소공원)_공종별수량산출(신평1)_공종별수량산출(구미생태숲)-총괄" xfId="23869"/>
    <cellStyle name="_수량산출 구눌하수도_자재집계표(무릉소공원)_공종별수량산출(신평1)_공종별수량산출(상모제8어린이)" xfId="23870"/>
    <cellStyle name="_수량산출 구눌하수도_자재집계표(무릉소공원)_공종별수량산출(신평1)_공종별수량산출(상모제8어린이)_공종별수량산출(구미생태숲)-총괄" xfId="23871"/>
    <cellStyle name="_수량산출 구눌하수도_자재집계표(무릉소공원)_공종별수량산출(신평1)_공종별수량산출(상모제8어린이)_구미생태숲데크수량산출-아이비070222-지대리" xfId="23872"/>
    <cellStyle name="_수량산출 구눌하수도_자재집계표(무릉소공원)_공종별수량산출(신평1)_공종별수량산출(상모제8어린이)_데크수량산출(참고용)" xfId="23873"/>
    <cellStyle name="_수량산출 구눌하수도_자재집계표(무릉소공원)_공종별수량산출(신평1)_구미생태숲데크수량산출-아이비070222-지대리" xfId="23874"/>
    <cellStyle name="_수량산출 구눌하수도_자재집계표(무릉소공원)_공종별수량산출(신평1)_데크수량산출(참고용)" xfId="23875"/>
    <cellStyle name="_수량산출 구눌하수도_자재집계표(무릉소공원)_공종별수량산출(신평1)_토공집계표" xfId="23876"/>
    <cellStyle name="_수량산출 구눌하수도_자재집계표(무릉소공원)_공종별수량산출(신평1)_토공집계표_공종별수량산출(구미생태숲)-총괄" xfId="23877"/>
    <cellStyle name="_수량산출 구눌하수도_자재집계표(무릉소공원)_공종별수량산출(신평1)_토공집계표_구미생태숲데크수량산출-아이비070222-지대리" xfId="23878"/>
    <cellStyle name="_수량산출 구눌하수도_자재집계표(무릉소공원)_공종별수량산출(신평1)_토공집계표_데크수량산출(참고용)" xfId="23879"/>
    <cellStyle name="_수량산출 구눌하수도_자재집계표(무릉소공원)_공종별수량산출(신평1동주민쉼터)" xfId="23880"/>
    <cellStyle name="_수량산출 구눌하수도_자재집계표(무릉소공원)_공종별수량산출(신평1동주민쉼터)_공종별수량산출(구미생태숲)-총괄" xfId="23881"/>
    <cellStyle name="_수량산출 구눌하수도_자재집계표(무릉소공원)_공종별수량산출(신평1동주민쉼터)_구미생태숲데크수량산출-아이비070222-지대리" xfId="23882"/>
    <cellStyle name="_수량산출 구눌하수도_자재집계표(무릉소공원)_공종별수량산출(신평1동주민쉼터)_데크수량산출(참고용)" xfId="23883"/>
    <cellStyle name="_수량산출 구눌하수도_자재집계표(무릉소공원)_공종별수량산출(어린이공원 리모델링공사)-수정" xfId="23884"/>
    <cellStyle name="_수량산출 구눌하수도_자재집계표(무릉소공원)_공종별수량산출(어린이공원 리모델링공사)-수정_공종별수량산출(구미생태숲)-총괄" xfId="23885"/>
    <cellStyle name="_수량산출 구눌하수도_자재집계표(무릉소공원)_공종별수량산출(어린이공원 리모델링공사)-수정_구미생태숲데크수량산출-아이비070222-지대리" xfId="23886"/>
    <cellStyle name="_수량산출 구눌하수도_자재집계표(무릉소공원)_공종별수량산출(어린이공원 리모델링공사)-수정_데크수량산출(참고용)" xfId="23887"/>
    <cellStyle name="_수량산출 구눌하수도_자재집계표(무릉소공원)_공종별수량산출(오태)" xfId="23888"/>
    <cellStyle name="_수량산출 구눌하수도_자재집계표(무릉소공원)_공종별수량산출(오태).xls" xfId="23889"/>
    <cellStyle name="_수량산출 구눌하수도_자재집계표(무릉소공원)_공종별수량산출(오태).xls_공종별수량산출(구미생태숲)-총괄" xfId="23890"/>
    <cellStyle name="_수량산출 구눌하수도_자재집계표(무릉소공원)_공종별수량산출(오태).xls_공종별수량산출(상모제8어린이)" xfId="23891"/>
    <cellStyle name="_수량산출 구눌하수도_자재집계표(무릉소공원)_공종별수량산출(오태).xls_공종별수량산출(상모제8어린이)_공종별수량산출(구미생태숲)-총괄" xfId="23892"/>
    <cellStyle name="_수량산출 구눌하수도_자재집계표(무릉소공원)_공종별수량산출(오태).xls_공종별수량산출(상모제8어린이)_구미생태숲데크수량산출-아이비070222-지대리" xfId="23893"/>
    <cellStyle name="_수량산출 구눌하수도_자재집계표(무릉소공원)_공종별수량산출(오태).xls_공종별수량산출(상모제8어린이)_데크수량산출(참고용)" xfId="23894"/>
    <cellStyle name="_수량산출 구눌하수도_자재집계표(무릉소공원)_공종별수량산출(오태).xls_구미생태숲데크수량산출-아이비070222-지대리" xfId="23895"/>
    <cellStyle name="_수량산출 구눌하수도_자재집계표(무릉소공원)_공종별수량산출(오태).xls_데크수량산출(참고용)" xfId="23896"/>
    <cellStyle name="_수량산출 구눌하수도_자재집계표(무릉소공원)_공종별수량산출(오태).xls_토공집계표" xfId="23897"/>
    <cellStyle name="_수량산출 구눌하수도_자재집계표(무릉소공원)_공종별수량산출(오태).xls_토공집계표_공종별수량산출(구미생태숲)-총괄" xfId="23898"/>
    <cellStyle name="_수량산출 구눌하수도_자재집계표(무릉소공원)_공종별수량산출(오태).xls_토공집계표_구미생태숲데크수량산출-아이비070222-지대리" xfId="23899"/>
    <cellStyle name="_수량산출 구눌하수도_자재집계표(무릉소공원)_공종별수량산출(오태).xls_토공집계표_데크수량산출(참고용)" xfId="23900"/>
    <cellStyle name="_수량산출 구눌하수도_자재집계표(무릉소공원)_공종별수량산출(오태)_공종별수량산출(구미생태숲)-총괄" xfId="23901"/>
    <cellStyle name="_수량산출 구눌하수도_자재집계표(무릉소공원)_공종별수량산출(오태)_공종별수량산출(상모제8어린이)" xfId="23902"/>
    <cellStyle name="_수량산출 구눌하수도_자재집계표(무릉소공원)_공종별수량산출(오태)_공종별수량산출(상모제8어린이)_공종별수량산출(구미생태숲)-총괄" xfId="23903"/>
    <cellStyle name="_수량산출 구눌하수도_자재집계표(무릉소공원)_공종별수량산출(오태)_공종별수량산출(상모제8어린이)_구미생태숲데크수량산출-아이비070222-지대리" xfId="23904"/>
    <cellStyle name="_수량산출 구눌하수도_자재집계표(무릉소공원)_공종별수량산출(오태)_공종별수량산출(상모제8어린이)_데크수량산출(참고용)" xfId="23905"/>
    <cellStyle name="_수량산출 구눌하수도_자재집계표(무릉소공원)_공종별수량산출(오태)_구미생태숲데크수량산출-아이비070222-지대리" xfId="23906"/>
    <cellStyle name="_수량산출 구눌하수도_자재집계표(무릉소공원)_공종별수량산출(오태)_데크수량산출(참고용)" xfId="23907"/>
    <cellStyle name="_수량산출 구눌하수도_자재집계표(무릉소공원)_공종별수량산출(오태)_토공집계표" xfId="23908"/>
    <cellStyle name="_수량산출 구눌하수도_자재집계표(무릉소공원)_공종별수량산출(오태)_토공집계표_공종별수량산출(구미생태숲)-총괄" xfId="23909"/>
    <cellStyle name="_수량산출 구눌하수도_자재집계표(무릉소공원)_공종별수량산출(오태)_토공집계표_구미생태숲데크수량산출-아이비070222-지대리" xfId="23910"/>
    <cellStyle name="_수량산출 구눌하수도_자재집계표(무릉소공원)_공종별수량산출(오태)_토공집계표_데크수량산출(참고용)" xfId="23911"/>
    <cellStyle name="_수량산출 구눌하수도_자재집계표(무릉소공원)_공종별수량산출(오태제1어린이)" xfId="23912"/>
    <cellStyle name="_수량산출 구눌하수도_자재집계표(무릉소공원)_공종별수량산출(오태제1어린이)_공종별수량산출(구미생태숲)-총괄" xfId="23913"/>
    <cellStyle name="_수량산출 구눌하수도_자재집계표(무릉소공원)_공종별수량산출(오태제1어린이)_구미생태숲데크수량산출-아이비070222-지대리" xfId="23914"/>
    <cellStyle name="_수량산출 구눌하수도_자재집계표(무릉소공원)_공종별수량산출(오태제1어린이)_데크수량산출(참고용)" xfId="23915"/>
    <cellStyle name="_수량산출 구눌하수도_자재집계표(무릉소공원)_공종별수량산출(왕산기념공원)-총괄분" xfId="23916"/>
    <cellStyle name="_수량산출 구눌하수도_자재집계표(무릉소공원)_공종별수량산출(왕산기념공원)-총괄분_공종별수량산출(구미생태숲)-총괄" xfId="23917"/>
    <cellStyle name="_수량산출 구눌하수도_자재집계표(무릉소공원)_공종별수량산출(왕산기념공원)-총괄분_구미생태숲데크수량산출-아이비070222-지대리" xfId="23918"/>
    <cellStyle name="_수량산출 구눌하수도_자재집계표(무릉소공원)_공종별수량산출(왕산기념공원)-총괄분_데크수량산출(참고용)" xfId="23919"/>
    <cellStyle name="_수량산출 구눌하수도_자재집계표(무릉소공원)_공종별수량산출(장성초등학교)" xfId="23920"/>
    <cellStyle name="_수량산출 구눌하수도_자재집계표(무릉소공원)_공종별수량산출(확장공사)" xfId="23921"/>
    <cellStyle name="_수량산출 구눌하수도_자재집계표(무릉소공원)_공종별수량산출(확장공사)_공종별수량산출(구미생태숲)-총괄" xfId="23922"/>
    <cellStyle name="_수량산출 구눌하수도_자재집계표(무릉소공원)_공종별수량산출(확장공사)_공종별수량산출(상모제8어린이)" xfId="23923"/>
    <cellStyle name="_수량산출 구눌하수도_자재집계표(무릉소공원)_공종별수량산출(확장공사)_공종별수량산출(상모제8어린이)_공종별수량산출(구미생태숲)-총괄" xfId="23924"/>
    <cellStyle name="_수량산출 구눌하수도_자재집계표(무릉소공원)_공종별수량산출(확장공사)_공종별수량산출(상모제8어린이)_구미생태숲데크수량산출-아이비070222-지대리" xfId="23925"/>
    <cellStyle name="_수량산출 구눌하수도_자재집계표(무릉소공원)_공종별수량산출(확장공사)_공종별수량산출(상모제8어린이)_데크수량산출(참고용)" xfId="23926"/>
    <cellStyle name="_수량산출 구눌하수도_자재집계표(무릉소공원)_공종별수량산출(확장공사)_구미생태숲데크수량산출-아이비070222-지대리" xfId="23927"/>
    <cellStyle name="_수량산출 구눌하수도_자재집계표(무릉소공원)_공종별수량산출(확장공사)_데크수량산출(참고용)" xfId="23928"/>
    <cellStyle name="_수량산출 구눌하수도_자재집계표(무릉소공원)_공종별수량산출(확장공사)_토공집계표" xfId="23929"/>
    <cellStyle name="_수량산출 구눌하수도_자재집계표(무릉소공원)_공종별수량산출(확장공사)_토공집계표_공종별수량산출(구미생태숲)-총괄" xfId="23930"/>
    <cellStyle name="_수량산출 구눌하수도_자재집계표(무릉소공원)_공종별수량산출(확장공사)_토공집계표_구미생태숲데크수량산출-아이비070222-지대리" xfId="23931"/>
    <cellStyle name="_수량산출 구눌하수도_자재집계표(무릉소공원)_공종별수량산출(확장공사)_토공집계표_데크수량산출(참고용)" xfId="23932"/>
    <cellStyle name="_수량산출 구눌하수도_자재집계표(무릉소공원)_공종별수량산출(확장공사x).xls" xfId="23933"/>
    <cellStyle name="_수량산출 구눌하수도_자재집계표(무릉소공원)_공종별수량산출(확장공사x).xls_공종별수량산출(구미생태숲)-총괄" xfId="23934"/>
    <cellStyle name="_수량산출 구눌하수도_자재집계표(무릉소공원)_공종별수량산출(확장공사x).xls_공종별수량산출(상모제8어린이)" xfId="23935"/>
    <cellStyle name="_수량산출 구눌하수도_자재집계표(무릉소공원)_공종별수량산출(확장공사x).xls_공종별수량산출(상모제8어린이)_공종별수량산출(구미생태숲)-총괄" xfId="23936"/>
    <cellStyle name="_수량산출 구눌하수도_자재집계표(무릉소공원)_공종별수량산출(확장공사x).xls_공종별수량산출(상모제8어린이)_구미생태숲데크수량산출-아이비070222-지대리" xfId="23937"/>
    <cellStyle name="_수량산출 구눌하수도_자재집계표(무릉소공원)_공종별수량산출(확장공사x).xls_공종별수량산출(상모제8어린이)_데크수량산출(참고용)" xfId="23938"/>
    <cellStyle name="_수량산출 구눌하수도_자재집계표(무릉소공원)_공종별수량산출(확장공사x).xls_구미생태숲데크수량산출-아이비070222-지대리" xfId="23939"/>
    <cellStyle name="_수량산출 구눌하수도_자재집계표(무릉소공원)_공종별수량산출(확장공사x).xls_데크수량산출(참고용)" xfId="23940"/>
    <cellStyle name="_수량산출 구눌하수도_자재집계표(무릉소공원)_공종별수량산출(확장공사x).xls_토공집계표" xfId="23941"/>
    <cellStyle name="_수량산출 구눌하수도_자재집계표(무릉소공원)_공종별수량산출(확장공사x).xls_토공집계표_공종별수량산출(구미생태숲)-총괄" xfId="23942"/>
    <cellStyle name="_수량산출 구눌하수도_자재집계표(무릉소공원)_공종별수량산출(확장공사x).xls_토공집계표_구미생태숲데크수량산출-아이비070222-지대리" xfId="23943"/>
    <cellStyle name="_수량산출 구눌하수도_자재집계표(무릉소공원)_공종별수량산출(확장공사x).xls_토공집계표_데크수량산출(참고용)" xfId="23944"/>
    <cellStyle name="_수량산출 구눌하수도_자재집계표(무릉소공원)_공종별수량산출(황금수도시설주변)-2차분" xfId="23945"/>
    <cellStyle name="_수량산출 구눌하수도_자재집계표(무릉소공원)_공종별수량산출(황금수도시설주변)-2차분_공종별수량산출(구미생태숲)-총괄" xfId="23946"/>
    <cellStyle name="_수량산출 구눌하수도_자재집계표(무릉소공원)_공종별수량산출(황금수도시설주변)-2차분_구미생태숲데크수량산출-아이비070222-지대리" xfId="23947"/>
    <cellStyle name="_수량산출 구눌하수도_자재집계표(무릉소공원)_공종별수량산출(황금수도시설주변)-2차분_데크수량산출(참고용)" xfId="23948"/>
    <cellStyle name="_수량산출 구눌하수도_자재집계표(무릉소공원)_공종별수량산출(황금수도시설주변)-총괄분" xfId="23949"/>
    <cellStyle name="_수량산출 구눌하수도_자재집계표(무릉소공원)_공종별수량산출(황금수도시설주변)-총괄분_공종별수량산출(구미생태숲)-총괄" xfId="23950"/>
    <cellStyle name="_수량산출 구눌하수도_자재집계표(무릉소공원)_공종별수량산출(황금수도시설주변)-총괄분_구미생태숲데크수량산출-아이비070222-지대리" xfId="23951"/>
    <cellStyle name="_수량산출 구눌하수도_자재집계표(무릉소공원)_공종별수량산출(황금수도시설주변)-총괄분_데크수량산출(참고용)" xfId="23952"/>
    <cellStyle name="_수량산출 구눌하수도_자재집계표(무릉소공원)_공종별수량산출_공종별수량산출(구미생태숲)-총괄" xfId="23953"/>
    <cellStyle name="_수량산출 구눌하수도_자재집계표(무릉소공원)_공종별수량산출_공종별수량산출(상모제8어린이)" xfId="23954"/>
    <cellStyle name="_수량산출 구눌하수도_자재집계표(무릉소공원)_공종별수량산출_공종별수량산출(상모제8어린이)_공종별수량산출(구미생태숲)-총괄" xfId="23955"/>
    <cellStyle name="_수량산출 구눌하수도_자재집계표(무릉소공원)_공종별수량산출_공종별수량산출(상모제8어린이)_구미생태숲데크수량산출-아이비070222-지대리" xfId="23956"/>
    <cellStyle name="_수량산출 구눌하수도_자재집계표(무릉소공원)_공종별수량산출_공종별수량산출(상모제8어린이)_데크수량산출(참고용)" xfId="23957"/>
    <cellStyle name="_수량산출 구눌하수도_자재집계표(무릉소공원)_공종별수량산출_구미생태숲데크수량산출-아이비070222-지대리" xfId="23958"/>
    <cellStyle name="_수량산출 구눌하수도_자재집계표(무릉소공원)_공종별수량산출_데크수량산출(참고용)" xfId="23959"/>
    <cellStyle name="_수량산출 구눌하수도_자재집계표(무릉소공원)_공종별수량산출_토공집계표" xfId="23960"/>
    <cellStyle name="_수량산출 구눌하수도_자재집계표(무릉소공원)_공종별수량산출_토공집계표_공종별수량산출(구미생태숲)-총괄" xfId="23961"/>
    <cellStyle name="_수량산출 구눌하수도_자재집계표(무릉소공원)_공종별수량산출_토공집계표_구미생태숲데크수량산출-아이비070222-지대리" xfId="23962"/>
    <cellStyle name="_수량산출 구눌하수도_자재집계표(무릉소공원)_공종별수량산출_토공집계표_데크수량산출(참고용)" xfId="23963"/>
    <cellStyle name="_수량산출 구눌하수도_자재집계표(무릉소공원)_수량산출및자재집계" xfId="23964"/>
    <cellStyle name="_수량산출 구눌하수도_자재집계표(무릉소공원)_수량산출및자재집계_공종별수량산출(구미생태숲)-총괄" xfId="23965"/>
    <cellStyle name="_수량산출 구눌하수도_자재집계표(무릉소공원)_수량산출및자재집계_공종별수량산출(상모제8어린이)" xfId="23966"/>
    <cellStyle name="_수량산출 구눌하수도_자재집계표(무릉소공원)_수량산출및자재집계_공종별수량산출(상모제8어린이)_공종별수량산출(구미생태숲)-총괄" xfId="23967"/>
    <cellStyle name="_수량산출 구눌하수도_자재집계표(무릉소공원)_수량산출및자재집계_공종별수량산출(상모제8어린이)_구미생태숲데크수량산출-아이비070222-지대리" xfId="23968"/>
    <cellStyle name="_수량산출 구눌하수도_자재집계표(무릉소공원)_수량산출및자재집계_공종별수량산출(상모제8어린이)_데크수량산출(참고용)" xfId="23969"/>
    <cellStyle name="_수량산출 구눌하수도_자재집계표(무릉소공원)_수량산출및자재집계_구미생태숲데크수량산출-아이비070222-지대리" xfId="23970"/>
    <cellStyle name="_수량산출 구눌하수도_자재집계표(무릉소공원)_수량산출및자재집계_데크수량산출(참고용)" xfId="23971"/>
    <cellStyle name="_수량산출 구눌하수도_자재집계표(무릉소공원)_수량산출및자재집계_토공집계표" xfId="23972"/>
    <cellStyle name="_수량산출 구눌하수도_자재집계표(무릉소공원)_수량산출및자재집계_토공집계표_공종별수량산출(구미생태숲)-총괄" xfId="23973"/>
    <cellStyle name="_수량산출 구눌하수도_자재집계표(무릉소공원)_수량산출및자재집계_토공집계표_구미생태숲데크수량산출-아이비070222-지대리" xfId="23974"/>
    <cellStyle name="_수량산출 구눌하수도_자재집계표(무릉소공원)_수량산출및자재집계_토공집계표_데크수량산출(참고용)" xfId="23975"/>
    <cellStyle name="_수량산출 구눌하수도_자재집계표(무릉소공원)_자재집계표" xfId="23976"/>
    <cellStyle name="_수량산출 구눌하수도_자재집계표(무릉소공원)_자재집계표(아사어린이공원)" xfId="23977"/>
    <cellStyle name="_수량산출 구눌하수도_자재집계표(무릉소공원)_자재집계표(아사어린이공원)_공종별수량산출(구미생태숲)-총괄" xfId="23978"/>
    <cellStyle name="_수량산출 구눌하수도_자재집계표(무릉소공원)_자재집계표(아사어린이공원)_공종별수량산출(상모제8어린이)" xfId="23979"/>
    <cellStyle name="_수량산출 구눌하수도_자재집계표(무릉소공원)_자재집계표(아사어린이공원)_공종별수량산출(상모제8어린이)_공종별수량산출(구미생태숲)-총괄" xfId="23980"/>
    <cellStyle name="_수량산출 구눌하수도_자재집계표(무릉소공원)_자재집계표(아사어린이공원)_공종별수량산출(상모제8어린이)_구미생태숲데크수량산출-아이비070222-지대리" xfId="23981"/>
    <cellStyle name="_수량산출 구눌하수도_자재집계표(무릉소공원)_자재집계표(아사어린이공원)_공종별수량산출(상모제8어린이)_데크수량산출(참고용)" xfId="23982"/>
    <cellStyle name="_수량산출 구눌하수도_자재집계표(무릉소공원)_자재집계표(아사어린이공원)_구미생태숲데크수량산출-아이비070222-지대리" xfId="23983"/>
    <cellStyle name="_수량산출 구눌하수도_자재집계표(무릉소공원)_자재집계표(아사어린이공원)_데크수량산출(참고용)" xfId="23984"/>
    <cellStyle name="_수량산출 구눌하수도_자재집계표(무릉소공원)_자재집계표(아사어린이공원)_토공집계표" xfId="23985"/>
    <cellStyle name="_수량산출 구눌하수도_자재집계표(무릉소공원)_자재집계표(아사어린이공원)_토공집계표_공종별수량산출(구미생태숲)-총괄" xfId="23986"/>
    <cellStyle name="_수량산출 구눌하수도_자재집계표(무릉소공원)_자재집계표(아사어린이공원)_토공집계표_구미생태숲데크수량산출-아이비070222-지대리" xfId="23987"/>
    <cellStyle name="_수량산출 구눌하수도_자재집계표(무릉소공원)_자재집계표(아사어린이공원)_토공집계표_데크수량산출(참고용)" xfId="23988"/>
    <cellStyle name="_수량산출 구눌하수도_자재집계표(무릉소공원)_자재집계표_공종별수량산출(구미생태숲)-총괄" xfId="23989"/>
    <cellStyle name="_수량산출 구눌하수도_자재집계표(무릉소공원)_자재집계표_공종별수량산출(상모제8어린이)" xfId="23990"/>
    <cellStyle name="_수량산출 구눌하수도_자재집계표(무릉소공원)_자재집계표_공종별수량산출(상모제8어린이)_공종별수량산출(구미생태숲)-총괄" xfId="23991"/>
    <cellStyle name="_수량산출 구눌하수도_자재집계표(무릉소공원)_자재집계표_공종별수량산출(상모제8어린이)_구미생태숲데크수량산출-아이비070222-지대리" xfId="23992"/>
    <cellStyle name="_수량산출 구눌하수도_자재집계표(무릉소공원)_자재집계표_공종별수량산출(상모제8어린이)_데크수량산출(참고용)" xfId="23993"/>
    <cellStyle name="_수량산출 구눌하수도_자재집계표(무릉소공원)_자재집계표_구미생태숲데크수량산출-아이비070222-지대리" xfId="23994"/>
    <cellStyle name="_수량산출 구눌하수도_자재집계표(무릉소공원)_자재집계표_데크수량산출(참고용)" xfId="23995"/>
    <cellStyle name="_수량산출 구눌하수도_자재집계표(무릉소공원)_자재집계표_토공집계표" xfId="23996"/>
    <cellStyle name="_수량산출 구눌하수도_자재집계표(무릉소공원)_자재집계표_토공집계표_공종별수량산출(구미생태숲)-총괄" xfId="23997"/>
    <cellStyle name="_수량산출 구눌하수도_자재집계표(무릉소공원)_자재집계표_토공집계표_구미생태숲데크수량산출-아이비070222-지대리" xfId="23998"/>
    <cellStyle name="_수량산출 구눌하수도_자재집계표(무릉소공원)_자재집계표_토공집계표_데크수량산출(참고용)" xfId="23999"/>
    <cellStyle name="_수량산출 구눌하수도_자재집계표_공종별수량산출" xfId="24000"/>
    <cellStyle name="_수량산출 구눌하수도_자재집계표_공종별수량산출(게이트볼장주변시민공원)" xfId="24001"/>
    <cellStyle name="_수량산출 구눌하수도_자재집계표_공종별수량산출(게이트볼장주변시민공원)_공종별수량산출(구미생태숲)-총괄" xfId="24002"/>
    <cellStyle name="_수량산출 구눌하수도_자재집계표_공종별수량산출(게이트볼장주변시민공원)_구미생태숲데크수량산출-아이비070222-지대리" xfId="24003"/>
    <cellStyle name="_수량산출 구눌하수도_자재집계표_공종별수량산출(게이트볼장주변시민공원)_데크수량산출(참고용)" xfId="24004"/>
    <cellStyle name="_수량산출 구눌하수도_자재집계표_공종별수량산출(봉곡도서관)" xfId="24005"/>
    <cellStyle name="_수량산출 구눌하수도_자재집계표_공종별수량산출(봉곡도서관)_공종별수량산출(구미생태숲)-총괄" xfId="24006"/>
    <cellStyle name="_수량산출 구눌하수도_자재집계표_공종별수량산출(봉곡도서관)_구미생태숲데크수량산출-아이비070222-지대리" xfId="24007"/>
    <cellStyle name="_수량산출 구눌하수도_자재집계표_공종별수량산출(봉곡도서관)_데크수량산출(참고용)" xfId="24008"/>
    <cellStyle name="_수량산출 구눌하수도_자재집계표_공종별수량산출(봉곡도서관)-2차분" xfId="24009"/>
    <cellStyle name="_수량산출 구눌하수도_자재집계표_공종별수량산출(봉곡도서관)-2차분_공종별수량산출(구미생태숲)-총괄" xfId="24010"/>
    <cellStyle name="_수량산출 구눌하수도_자재집계표_공종별수량산출(봉곡도서관)-2차분_구미생태숲데크수량산출-아이비070222-지대리" xfId="24011"/>
    <cellStyle name="_수량산출 구눌하수도_자재집계표_공종별수량산출(봉곡도서관)-2차분_데크수량산출(참고용)" xfId="24012"/>
    <cellStyle name="_수량산출 구눌하수도_자재집계표_공종별수량산출(봉곡도서관)-총괄" xfId="24013"/>
    <cellStyle name="_수량산출 구눌하수도_자재집계표_공종별수량산출(봉곡도서관)-총괄_공종별수량산출(구미생태숲)-총괄" xfId="24014"/>
    <cellStyle name="_수량산출 구눌하수도_자재집계표_공종별수량산출(봉곡도서관)-총괄_구미생태숲데크수량산출-아이비070222-지대리" xfId="24015"/>
    <cellStyle name="_수량산출 구눌하수도_자재집계표_공종별수량산출(봉곡도서관)-총괄_데크수량산출(참고용)" xfId="24016"/>
    <cellStyle name="_수량산출 구눌하수도_자재집계표_공종별수량산출(사동게이트볼장)" xfId="24017"/>
    <cellStyle name="_수량산출 구눌하수도_자재집계표_공종별수량산출(사동게이트볼장)_공종별수량산출(구미생태숲)-총괄" xfId="24018"/>
    <cellStyle name="_수량산출 구눌하수도_자재집계표_공종별수량산출(사동게이트볼장)_구미생태숲데크수량산출-아이비070222-지대리" xfId="24019"/>
    <cellStyle name="_수량산출 구눌하수도_자재집계표_공종별수량산출(사동게이트볼장)_데크수량산출(참고용)" xfId="24020"/>
    <cellStyle name="_수량산출 구눌하수도_자재집계표_공종별수량산출(신평1)" xfId="24021"/>
    <cellStyle name="_수량산출 구눌하수도_자재집계표_공종별수량산출(신평1)_공종별수량산출(구미생태숲)-총괄" xfId="24022"/>
    <cellStyle name="_수량산출 구눌하수도_자재집계표_공종별수량산출(신평1)_공종별수량산출(상모제8어린이)" xfId="24023"/>
    <cellStyle name="_수량산출 구눌하수도_자재집계표_공종별수량산출(신평1)_공종별수량산출(상모제8어린이)_공종별수량산출(구미생태숲)-총괄" xfId="24024"/>
    <cellStyle name="_수량산출 구눌하수도_자재집계표_공종별수량산출(신평1)_공종별수량산출(상모제8어린이)_구미생태숲데크수량산출-아이비070222-지대리" xfId="24025"/>
    <cellStyle name="_수량산출 구눌하수도_자재집계표_공종별수량산출(신평1)_공종별수량산출(상모제8어린이)_데크수량산출(참고용)" xfId="24026"/>
    <cellStyle name="_수량산출 구눌하수도_자재집계표_공종별수량산출(신평1)_구미생태숲데크수량산출-아이비070222-지대리" xfId="24027"/>
    <cellStyle name="_수량산출 구눌하수도_자재집계표_공종별수량산출(신평1)_데크수량산출(참고용)" xfId="24028"/>
    <cellStyle name="_수량산출 구눌하수도_자재집계표_공종별수량산출(신평1)_토공집계표" xfId="24029"/>
    <cellStyle name="_수량산출 구눌하수도_자재집계표_공종별수량산출(신평1)_토공집계표_공종별수량산출(구미생태숲)-총괄" xfId="24030"/>
    <cellStyle name="_수량산출 구눌하수도_자재집계표_공종별수량산출(신평1)_토공집계표_구미생태숲데크수량산출-아이비070222-지대리" xfId="24031"/>
    <cellStyle name="_수량산출 구눌하수도_자재집계표_공종별수량산출(신평1)_토공집계표_데크수량산출(참고용)" xfId="24032"/>
    <cellStyle name="_수량산출 구눌하수도_자재집계표_공종별수량산출(신평1동주민쉼터)" xfId="24033"/>
    <cellStyle name="_수량산출 구눌하수도_자재집계표_공종별수량산출(신평1동주민쉼터)_공종별수량산출(구미생태숲)-총괄" xfId="24034"/>
    <cellStyle name="_수량산출 구눌하수도_자재집계표_공종별수량산출(신평1동주민쉼터)_구미생태숲데크수량산출-아이비070222-지대리" xfId="24035"/>
    <cellStyle name="_수량산출 구눌하수도_자재집계표_공종별수량산출(신평1동주민쉼터)_데크수량산출(참고용)" xfId="24036"/>
    <cellStyle name="_수량산출 구눌하수도_자재집계표_공종별수량산출(어린이공원 리모델링공사)-수정" xfId="24037"/>
    <cellStyle name="_수량산출 구눌하수도_자재집계표_공종별수량산출(어린이공원 리모델링공사)-수정_공종별수량산출(구미생태숲)-총괄" xfId="24038"/>
    <cellStyle name="_수량산출 구눌하수도_자재집계표_공종별수량산출(어린이공원 리모델링공사)-수정_구미생태숲데크수량산출-아이비070222-지대리" xfId="24039"/>
    <cellStyle name="_수량산출 구눌하수도_자재집계표_공종별수량산출(어린이공원 리모델링공사)-수정_데크수량산출(참고용)" xfId="24040"/>
    <cellStyle name="_수량산출 구눌하수도_자재집계표_공종별수량산출(오태)" xfId="24041"/>
    <cellStyle name="_수량산출 구눌하수도_자재집계표_공종별수량산출(오태).xls" xfId="24042"/>
    <cellStyle name="_수량산출 구눌하수도_자재집계표_공종별수량산출(오태).xls_공종별수량산출(구미생태숲)-총괄" xfId="24043"/>
    <cellStyle name="_수량산출 구눌하수도_자재집계표_공종별수량산출(오태).xls_공종별수량산출(상모제8어린이)" xfId="24044"/>
    <cellStyle name="_수량산출 구눌하수도_자재집계표_공종별수량산출(오태).xls_공종별수량산출(상모제8어린이)_공종별수량산출(구미생태숲)-총괄" xfId="24045"/>
    <cellStyle name="_수량산출 구눌하수도_자재집계표_공종별수량산출(오태).xls_공종별수량산출(상모제8어린이)_구미생태숲데크수량산출-아이비070222-지대리" xfId="24046"/>
    <cellStyle name="_수량산출 구눌하수도_자재집계표_공종별수량산출(오태).xls_공종별수량산출(상모제8어린이)_데크수량산출(참고용)" xfId="24047"/>
    <cellStyle name="_수량산출 구눌하수도_자재집계표_공종별수량산출(오태).xls_구미생태숲데크수량산출-아이비070222-지대리" xfId="24048"/>
    <cellStyle name="_수량산출 구눌하수도_자재집계표_공종별수량산출(오태).xls_데크수량산출(참고용)" xfId="24049"/>
    <cellStyle name="_수량산출 구눌하수도_자재집계표_공종별수량산출(오태).xls_토공집계표" xfId="24050"/>
    <cellStyle name="_수량산출 구눌하수도_자재집계표_공종별수량산출(오태).xls_토공집계표_공종별수량산출(구미생태숲)-총괄" xfId="24051"/>
    <cellStyle name="_수량산출 구눌하수도_자재집계표_공종별수량산출(오태).xls_토공집계표_구미생태숲데크수량산출-아이비070222-지대리" xfId="24052"/>
    <cellStyle name="_수량산출 구눌하수도_자재집계표_공종별수량산출(오태).xls_토공집계표_데크수량산출(참고용)" xfId="24053"/>
    <cellStyle name="_수량산출 구눌하수도_자재집계표_공종별수량산출(오태)_공종별수량산출(구미생태숲)-총괄" xfId="24054"/>
    <cellStyle name="_수량산출 구눌하수도_자재집계표_공종별수량산출(오태)_공종별수량산출(상모제8어린이)" xfId="24055"/>
    <cellStyle name="_수량산출 구눌하수도_자재집계표_공종별수량산출(오태)_공종별수량산출(상모제8어린이)_공종별수량산출(구미생태숲)-총괄" xfId="24056"/>
    <cellStyle name="_수량산출 구눌하수도_자재집계표_공종별수량산출(오태)_공종별수량산출(상모제8어린이)_구미생태숲데크수량산출-아이비070222-지대리" xfId="24057"/>
    <cellStyle name="_수량산출 구눌하수도_자재집계표_공종별수량산출(오태)_공종별수량산출(상모제8어린이)_데크수량산출(참고용)" xfId="24058"/>
    <cellStyle name="_수량산출 구눌하수도_자재집계표_공종별수량산출(오태)_구미생태숲데크수량산출-아이비070222-지대리" xfId="24059"/>
    <cellStyle name="_수량산출 구눌하수도_자재집계표_공종별수량산출(오태)_데크수량산출(참고용)" xfId="24060"/>
    <cellStyle name="_수량산출 구눌하수도_자재집계표_공종별수량산출(오태)_토공집계표" xfId="24061"/>
    <cellStyle name="_수량산출 구눌하수도_자재집계표_공종별수량산출(오태)_토공집계표_공종별수량산출(구미생태숲)-총괄" xfId="24062"/>
    <cellStyle name="_수량산출 구눌하수도_자재집계표_공종별수량산출(오태)_토공집계표_구미생태숲데크수량산출-아이비070222-지대리" xfId="24063"/>
    <cellStyle name="_수량산출 구눌하수도_자재집계표_공종별수량산출(오태)_토공집계표_데크수량산출(참고용)" xfId="24064"/>
    <cellStyle name="_수량산출 구눌하수도_자재집계표_공종별수량산출(오태제1어린이)" xfId="24065"/>
    <cellStyle name="_수량산출 구눌하수도_자재집계표_공종별수량산출(오태제1어린이)_공종별수량산출(구미생태숲)-총괄" xfId="24066"/>
    <cellStyle name="_수량산출 구눌하수도_자재집계표_공종별수량산출(오태제1어린이)_구미생태숲데크수량산출-아이비070222-지대리" xfId="24067"/>
    <cellStyle name="_수량산출 구눌하수도_자재집계표_공종별수량산출(오태제1어린이)_데크수량산출(참고용)" xfId="24068"/>
    <cellStyle name="_수량산출 구눌하수도_자재집계표_공종별수량산출(왕산기념공원)-총괄분" xfId="24069"/>
    <cellStyle name="_수량산출 구눌하수도_자재집계표_공종별수량산출(왕산기념공원)-총괄분_공종별수량산출(구미생태숲)-총괄" xfId="24070"/>
    <cellStyle name="_수량산출 구눌하수도_자재집계표_공종별수량산출(왕산기념공원)-총괄분_구미생태숲데크수량산출-아이비070222-지대리" xfId="24071"/>
    <cellStyle name="_수량산출 구눌하수도_자재집계표_공종별수량산출(왕산기념공원)-총괄분_데크수량산출(참고용)" xfId="24072"/>
    <cellStyle name="_수량산출 구눌하수도_자재집계표_공종별수량산출(장성초등학교)" xfId="24073"/>
    <cellStyle name="_수량산출 구눌하수도_자재집계표_공종별수량산출(확장공사)" xfId="24074"/>
    <cellStyle name="_수량산출 구눌하수도_자재집계표_공종별수량산출(확장공사)_공종별수량산출(구미생태숲)-총괄" xfId="24075"/>
    <cellStyle name="_수량산출 구눌하수도_자재집계표_공종별수량산출(확장공사)_공종별수량산출(상모제8어린이)" xfId="24076"/>
    <cellStyle name="_수량산출 구눌하수도_자재집계표_공종별수량산출(확장공사)_공종별수량산출(상모제8어린이)_공종별수량산출(구미생태숲)-총괄" xfId="24077"/>
    <cellStyle name="_수량산출 구눌하수도_자재집계표_공종별수량산출(확장공사)_공종별수량산출(상모제8어린이)_구미생태숲데크수량산출-아이비070222-지대리" xfId="24078"/>
    <cellStyle name="_수량산출 구눌하수도_자재집계표_공종별수량산출(확장공사)_공종별수량산출(상모제8어린이)_데크수량산출(참고용)" xfId="24079"/>
    <cellStyle name="_수량산출 구눌하수도_자재집계표_공종별수량산출(확장공사)_구미생태숲데크수량산출-아이비070222-지대리" xfId="24080"/>
    <cellStyle name="_수량산출 구눌하수도_자재집계표_공종별수량산출(확장공사)_데크수량산출(참고용)" xfId="24081"/>
    <cellStyle name="_수량산출 구눌하수도_자재집계표_공종별수량산출(확장공사)_토공집계표" xfId="24082"/>
    <cellStyle name="_수량산출 구눌하수도_자재집계표_공종별수량산출(확장공사)_토공집계표_공종별수량산출(구미생태숲)-총괄" xfId="24083"/>
    <cellStyle name="_수량산출 구눌하수도_자재집계표_공종별수량산출(확장공사)_토공집계표_구미생태숲데크수량산출-아이비070222-지대리" xfId="24084"/>
    <cellStyle name="_수량산출 구눌하수도_자재집계표_공종별수량산출(확장공사)_토공집계표_데크수량산출(참고용)" xfId="24085"/>
    <cellStyle name="_수량산출 구눌하수도_자재집계표_공종별수량산출(확장공사x).xls" xfId="24086"/>
    <cellStyle name="_수량산출 구눌하수도_자재집계표_공종별수량산출(확장공사x).xls_공종별수량산출(구미생태숲)-총괄" xfId="24087"/>
    <cellStyle name="_수량산출 구눌하수도_자재집계표_공종별수량산출(확장공사x).xls_공종별수량산출(상모제8어린이)" xfId="24088"/>
    <cellStyle name="_수량산출 구눌하수도_자재집계표_공종별수량산출(확장공사x).xls_공종별수량산출(상모제8어린이)_공종별수량산출(구미생태숲)-총괄" xfId="24089"/>
    <cellStyle name="_수량산출 구눌하수도_자재집계표_공종별수량산출(확장공사x).xls_공종별수량산출(상모제8어린이)_구미생태숲데크수량산출-아이비070222-지대리" xfId="24090"/>
    <cellStyle name="_수량산출 구눌하수도_자재집계표_공종별수량산출(확장공사x).xls_공종별수량산출(상모제8어린이)_데크수량산출(참고용)" xfId="24091"/>
    <cellStyle name="_수량산출 구눌하수도_자재집계표_공종별수량산출(확장공사x).xls_구미생태숲데크수량산출-아이비070222-지대리" xfId="24092"/>
    <cellStyle name="_수량산출 구눌하수도_자재집계표_공종별수량산출(확장공사x).xls_데크수량산출(참고용)" xfId="24093"/>
    <cellStyle name="_수량산출 구눌하수도_자재집계표_공종별수량산출(확장공사x).xls_토공집계표" xfId="24094"/>
    <cellStyle name="_수량산출 구눌하수도_자재집계표_공종별수량산출(확장공사x).xls_토공집계표_공종별수량산출(구미생태숲)-총괄" xfId="24095"/>
    <cellStyle name="_수량산출 구눌하수도_자재집계표_공종별수량산출(확장공사x).xls_토공집계표_구미생태숲데크수량산출-아이비070222-지대리" xfId="24096"/>
    <cellStyle name="_수량산출 구눌하수도_자재집계표_공종별수량산출(확장공사x).xls_토공집계표_데크수량산출(참고용)" xfId="24097"/>
    <cellStyle name="_수량산출 구눌하수도_자재집계표_공종별수량산출(황금수도시설주변)-2차분" xfId="24098"/>
    <cellStyle name="_수량산출 구눌하수도_자재집계표_공종별수량산출(황금수도시설주변)-2차분_공종별수량산출(구미생태숲)-총괄" xfId="24099"/>
    <cellStyle name="_수량산출 구눌하수도_자재집계표_공종별수량산출(황금수도시설주변)-2차분_구미생태숲데크수량산출-아이비070222-지대리" xfId="24100"/>
    <cellStyle name="_수량산출 구눌하수도_자재집계표_공종별수량산출(황금수도시설주변)-2차분_데크수량산출(참고용)" xfId="24101"/>
    <cellStyle name="_수량산출 구눌하수도_자재집계표_공종별수량산출(황금수도시설주변)-총괄분" xfId="24102"/>
    <cellStyle name="_수량산출 구눌하수도_자재집계표_공종별수량산출(황금수도시설주변)-총괄분_공종별수량산출(구미생태숲)-총괄" xfId="24103"/>
    <cellStyle name="_수량산출 구눌하수도_자재집계표_공종별수량산출(황금수도시설주변)-총괄분_구미생태숲데크수량산출-아이비070222-지대리" xfId="24104"/>
    <cellStyle name="_수량산출 구눌하수도_자재집계표_공종별수량산출(황금수도시설주변)-총괄분_데크수량산출(참고용)" xfId="24105"/>
    <cellStyle name="_수량산출 구눌하수도_자재집계표_공종별수량산출_공종별수량산출(구미생태숲)-총괄" xfId="24106"/>
    <cellStyle name="_수량산출 구눌하수도_자재집계표_공종별수량산출_공종별수량산출(상모제8어린이)" xfId="24107"/>
    <cellStyle name="_수량산출 구눌하수도_자재집계표_공종별수량산출_공종별수량산출(상모제8어린이)_공종별수량산출(구미생태숲)-총괄" xfId="24108"/>
    <cellStyle name="_수량산출 구눌하수도_자재집계표_공종별수량산출_공종별수량산출(상모제8어린이)_구미생태숲데크수량산출-아이비070222-지대리" xfId="24109"/>
    <cellStyle name="_수량산출 구눌하수도_자재집계표_공종별수량산출_공종별수량산출(상모제8어린이)_데크수량산출(참고용)" xfId="24110"/>
    <cellStyle name="_수량산출 구눌하수도_자재집계표_공종별수량산출_구미생태숲데크수량산출-아이비070222-지대리" xfId="24111"/>
    <cellStyle name="_수량산출 구눌하수도_자재집계표_공종별수량산출_데크수량산출(참고용)" xfId="24112"/>
    <cellStyle name="_수량산출 구눌하수도_자재집계표_공종별수량산출_토공집계표" xfId="24113"/>
    <cellStyle name="_수량산출 구눌하수도_자재집계표_공종별수량산출_토공집계표_공종별수량산출(구미생태숲)-총괄" xfId="24114"/>
    <cellStyle name="_수량산출 구눌하수도_자재집계표_공종별수량산출_토공집계표_구미생태숲데크수량산출-아이비070222-지대리" xfId="24115"/>
    <cellStyle name="_수량산출 구눌하수도_자재집계표_공종별수량산출_토공집계표_데크수량산출(참고용)" xfId="24116"/>
    <cellStyle name="_수량산출 구눌하수도_자재집계표_수량산출및자재집계" xfId="24117"/>
    <cellStyle name="_수량산출 구눌하수도_자재집계표_수량산출및자재집계_공종별수량산출(구미생태숲)-총괄" xfId="24118"/>
    <cellStyle name="_수량산출 구눌하수도_자재집계표_수량산출및자재집계_공종별수량산출(상모제8어린이)" xfId="24119"/>
    <cellStyle name="_수량산출 구눌하수도_자재집계표_수량산출및자재집계_공종별수량산출(상모제8어린이)_공종별수량산출(구미생태숲)-총괄" xfId="24120"/>
    <cellStyle name="_수량산출 구눌하수도_자재집계표_수량산출및자재집계_공종별수량산출(상모제8어린이)_구미생태숲데크수량산출-아이비070222-지대리" xfId="24121"/>
    <cellStyle name="_수량산출 구눌하수도_자재집계표_수량산출및자재집계_공종별수량산출(상모제8어린이)_데크수량산출(참고용)" xfId="24122"/>
    <cellStyle name="_수량산출 구눌하수도_자재집계표_수량산출및자재집계_구미생태숲데크수량산출-아이비070222-지대리" xfId="24123"/>
    <cellStyle name="_수량산출 구눌하수도_자재집계표_수량산출및자재집계_데크수량산출(참고용)" xfId="24124"/>
    <cellStyle name="_수량산출 구눌하수도_자재집계표_수량산출및자재집계_토공집계표" xfId="24125"/>
    <cellStyle name="_수량산출 구눌하수도_자재집계표_수량산출및자재집계_토공집계표_공종별수량산출(구미생태숲)-총괄" xfId="24126"/>
    <cellStyle name="_수량산출 구눌하수도_자재집계표_수량산출및자재집계_토공집계표_구미생태숲데크수량산출-아이비070222-지대리" xfId="24127"/>
    <cellStyle name="_수량산출 구눌하수도_자재집계표_수량산출및자재집계_토공집계표_데크수량산출(참고용)" xfId="24128"/>
    <cellStyle name="_수량산출 구눌하수도_자재집계표_자재집계표" xfId="24129"/>
    <cellStyle name="_수량산출 구눌하수도_자재집계표_자재집계표(아사어린이공원)" xfId="24130"/>
    <cellStyle name="_수량산출 구눌하수도_자재집계표_자재집계표(아사어린이공원)_공종별수량산출(구미생태숲)-총괄" xfId="24131"/>
    <cellStyle name="_수량산출 구눌하수도_자재집계표_자재집계표(아사어린이공원)_공종별수량산출(상모제8어린이)" xfId="24132"/>
    <cellStyle name="_수량산출 구눌하수도_자재집계표_자재집계표(아사어린이공원)_공종별수량산출(상모제8어린이)_공종별수량산출(구미생태숲)-총괄" xfId="24133"/>
    <cellStyle name="_수량산출 구눌하수도_자재집계표_자재집계표(아사어린이공원)_공종별수량산출(상모제8어린이)_구미생태숲데크수량산출-아이비070222-지대리" xfId="24134"/>
    <cellStyle name="_수량산출 구눌하수도_자재집계표_자재집계표(아사어린이공원)_공종별수량산출(상모제8어린이)_데크수량산출(참고용)" xfId="24135"/>
    <cellStyle name="_수량산출 구눌하수도_자재집계표_자재집계표(아사어린이공원)_구미생태숲데크수량산출-아이비070222-지대리" xfId="24136"/>
    <cellStyle name="_수량산출 구눌하수도_자재집계표_자재집계표(아사어린이공원)_데크수량산출(참고용)" xfId="24137"/>
    <cellStyle name="_수량산출 구눌하수도_자재집계표_자재집계표(아사어린이공원)_토공집계표" xfId="24138"/>
    <cellStyle name="_수량산출 구눌하수도_자재집계표_자재집계표(아사어린이공원)_토공집계표_공종별수량산출(구미생태숲)-총괄" xfId="24139"/>
    <cellStyle name="_수량산출 구눌하수도_자재집계표_자재집계표(아사어린이공원)_토공집계표_구미생태숲데크수량산출-아이비070222-지대리" xfId="24140"/>
    <cellStyle name="_수량산출 구눌하수도_자재집계표_자재집계표(아사어린이공원)_토공집계표_데크수량산출(참고용)" xfId="24141"/>
    <cellStyle name="_수량산출 구눌하수도_자재집계표_자재집계표_공종별수량산출(구미생태숲)-총괄" xfId="24142"/>
    <cellStyle name="_수량산출 구눌하수도_자재집계표_자재집계표_공종별수량산출(상모제8어린이)" xfId="24143"/>
    <cellStyle name="_수량산출 구눌하수도_자재집계표_자재집계표_공종별수량산출(상모제8어린이)_공종별수량산출(구미생태숲)-총괄" xfId="24144"/>
    <cellStyle name="_수량산출 구눌하수도_자재집계표_자재집계표_공종별수량산출(상모제8어린이)_구미생태숲데크수량산출-아이비070222-지대리" xfId="24145"/>
    <cellStyle name="_수량산출 구눌하수도_자재집계표_자재집계표_공종별수량산출(상모제8어린이)_데크수량산출(참고용)" xfId="24146"/>
    <cellStyle name="_수량산출 구눌하수도_자재집계표_자재집계표_구미생태숲데크수량산출-아이비070222-지대리" xfId="24147"/>
    <cellStyle name="_수량산출 구눌하수도_자재집계표_자재집계표_데크수량산출(참고용)" xfId="24148"/>
    <cellStyle name="_수량산출 구눌하수도_자재집계표_자재집계표_토공집계표" xfId="24149"/>
    <cellStyle name="_수량산출 구눌하수도_자재집계표_자재집계표_토공집계표_공종별수량산출(구미생태숲)-총괄" xfId="24150"/>
    <cellStyle name="_수량산출 구눌하수도_자재집계표_자재집계표_토공집계표_구미생태숲데크수량산출-아이비070222-지대리" xfId="24151"/>
    <cellStyle name="_수량산출 구눌하수도_자재집계표_자재집계표_토공집계표_데크수량산출(참고용)" xfId="24152"/>
    <cellStyle name="_수량산출 구눌하수도_토공집계표" xfId="24153"/>
    <cellStyle name="_수량산출 구눌하수도_토공집계표_공종별수량산출(구미생태숲)-총괄" xfId="24154"/>
    <cellStyle name="_수량산출 구눌하수도_토공집계표_구미생태숲데크수량산출-아이비070222-지대리" xfId="24155"/>
    <cellStyle name="_수량산출 구눌하수도_토공집계표_데크수량산출(참고용)" xfId="24156"/>
    <cellStyle name="_수량산출(최종)" xfId="586"/>
    <cellStyle name="_수량산출(화진)" xfId="587"/>
    <cellStyle name="_수량산출-1" xfId="588"/>
    <cellStyle name="_수량산출서" xfId="11119"/>
    <cellStyle name="_수량산출서(040719)" xfId="589"/>
    <cellStyle name="_수량산출서(0722)" xfId="24157"/>
    <cellStyle name="_수량산출서(배일~마흘간2004시행분222)" xfId="11120"/>
    <cellStyle name="_수량산출서_강북구(계약심사후)" xfId="24158"/>
    <cellStyle name="_수량산출서_부산진역 내역서(05.08.05)-수량산출서" xfId="11121"/>
    <cellStyle name="_수량산출서-0320" xfId="24159"/>
    <cellStyle name="_수량산출용지" xfId="11122"/>
    <cellStyle name="_수량산출용지 2" xfId="31839"/>
    <cellStyle name="_수량제목" xfId="590"/>
    <cellStyle name="_수량제목_내역서" xfId="591"/>
    <cellStyle name="_수량집계표" xfId="24160"/>
    <cellStyle name="_수문보수" xfId="11123"/>
    <cellStyle name="_수배전반" xfId="11124"/>
    <cellStyle name="_수배전반 2" xfId="31840"/>
    <cellStyle name="_수백교상부" xfId="11125"/>
    <cellStyle name="_수백교상부 2" xfId="31841"/>
    <cellStyle name="_수어천교-수량산출서" xfId="11126"/>
    <cellStyle name="_수원개략견적(견적팀)" xfId="11127"/>
    <cellStyle name="_수원개략견적(견적팀) 2" xfId="31842"/>
    <cellStyle name="_수정갑지" xfId="11128"/>
    <cellStyle name="_수하5교 토공집계표" xfId="11129"/>
    <cellStyle name="_수하5교 토공집계표 2" xfId="31843"/>
    <cellStyle name="_수하5교교량별총괄수량집계" xfId="11130"/>
    <cellStyle name="_수하5교교량별총괄수량집계 2" xfId="31844"/>
    <cellStyle name="_수항교교대수량" xfId="11131"/>
    <cellStyle name="_수항교교대수량 2" xfId="31845"/>
    <cellStyle name="_수회구조물공" xfId="11132"/>
    <cellStyle name="_수회토공" xfId="11133"/>
    <cellStyle name="_수회포장공" xfId="11134"/>
    <cellStyle name="_숭실대학교 걷고싶은 거리 녹화사업" xfId="24161"/>
    <cellStyle name="_승강장-수정내역(05.07)" xfId="11135"/>
    <cellStyle name="_승강장-수정내역(05.07) 2" xfId="31846"/>
    <cellStyle name="_승강장-수정내역(05.07)_신정호-제작납품(설치포함)" xfId="11136"/>
    <cellStyle name="_승강장-수정내역(05.07)_신정호-제작납품(설치포함) 2" xfId="31847"/>
    <cellStyle name="_승강장-수정내역(05.07)_신정호-제작납품(설치포함)_신천육교 경관조형물 설계서" xfId="11137"/>
    <cellStyle name="_승강장-수정내역(05.07)_신정호-제작납품(설치포함)_신천육교 경관조형물 설계서 2" xfId="31848"/>
    <cellStyle name="_시청포장내역서(2)" xfId="11138"/>
    <cellStyle name="_신곡육교계산서(고령방향)" xfId="11139"/>
    <cellStyle name="_신곡육교계산서(고령방향) 2" xfId="31849"/>
    <cellStyle name="_신곡육교계산서(고령방향)_Wd3(방호벽)" xfId="11140"/>
    <cellStyle name="_신곡육교계산서(고령방향)_Wd3(방호벽) 2" xfId="31850"/>
    <cellStyle name="_신곡육교계산서(고령방향)_Wd3(방호벽+중분대없음)" xfId="11141"/>
    <cellStyle name="_신곡육교계산서(고령방향)_Wd3(방호벽+중분대없음) 2" xfId="31851"/>
    <cellStyle name="_신곡육교계산서(고령방향)_Wd3(보도+연석+난간)" xfId="11142"/>
    <cellStyle name="_신곡육교계산서(고령방향)_Wd3(보도+연석+난간) 2" xfId="31852"/>
    <cellStyle name="_신규단가산출(2003,1차)" xfId="11143"/>
    <cellStyle name="_신규단가산출(2003,1차) 2" xfId="31853"/>
    <cellStyle name="_신규단가산출(2003,1차)_04-보령설계" xfId="11144"/>
    <cellStyle name="_신규단가산출(2003,1차)_04-보령설계 2" xfId="31854"/>
    <cellStyle name="_신규단가산출(2003,1차)_04-보령설계_04-보령설계" xfId="11145"/>
    <cellStyle name="_신규단가산출(2003,1차)_04-보령설계_04-보령설계 2" xfId="31855"/>
    <cellStyle name="_신규단가산출(2003,1차)_04-보령설계_04-보령설계_단가작업완료보고(첨부)-2006" xfId="11146"/>
    <cellStyle name="_신규단가산출(2003,1차)_04-보령설계_04-보령설계_단가작업완료보고(첨부)-2006 2" xfId="31856"/>
    <cellStyle name="_신규단가산출(2003,1차)_04-보령설계_단가작업완료보고(첨부)-2006" xfId="11147"/>
    <cellStyle name="_신규단가산출(2003,1차)_04-보령설계_단가작업완료보고(첨부)-2006 2" xfId="31857"/>
    <cellStyle name="_신규단가산출(2003,1차)_단가작업완료보고(첨부)-2006" xfId="11148"/>
    <cellStyle name="_신규단가산출(2003,1차)_단가작업완료보고(첨부)-2006 2" xfId="31858"/>
    <cellStyle name="_신기육교계산서" xfId="11149"/>
    <cellStyle name="_신기육교계산서 2" xfId="31859"/>
    <cellStyle name="_신기육교계산서_Wd3(방호벽)" xfId="11150"/>
    <cellStyle name="_신기육교계산서_Wd3(방호벽) 2" xfId="31860"/>
    <cellStyle name="_신기육교계산서_Wd3(방호벽+중분대없음)" xfId="11151"/>
    <cellStyle name="_신기육교계산서_Wd3(방호벽+중분대없음) 2" xfId="31861"/>
    <cellStyle name="_신기육교계산서_Wd3(보도+연석+난간)" xfId="11152"/>
    <cellStyle name="_신기육교계산서_Wd3(보도+연석+난간) 2" xfId="31862"/>
    <cellStyle name="_신단천깨기" xfId="11153"/>
    <cellStyle name="_신대농로" xfId="11154"/>
    <cellStyle name="_신리1교-상부" xfId="11155"/>
    <cellStyle name="_신리1교-상부 2" xfId="31863"/>
    <cellStyle name="_신리1교-상부_구조물주요자재(3공구)" xfId="11156"/>
    <cellStyle name="_신리1교-상부_구조물주요자재(3공구) 2" xfId="31864"/>
    <cellStyle name="_신리1교-상부_구조물주요자재(3공구)_주요자재집계표(3공구)" xfId="11157"/>
    <cellStyle name="_신리1교-상부_구조물주요자재(3공구)_주요자재집계표(3공구) 2" xfId="31865"/>
    <cellStyle name="_신리1교-상부_주요자재집계표(3공구)" xfId="11158"/>
    <cellStyle name="_신리1교-상부_주요자재집계표(3공구) 2" xfId="31866"/>
    <cellStyle name="_신사(구조물공)_외부ES#8 " xfId="11159"/>
    <cellStyle name="_신사(구조물공)_외부ES#8  2" xfId="31867"/>
    <cellStyle name="_신사동캐롤라인빌딩신축공사" xfId="11160"/>
    <cellStyle name="_신사동캐롤라인빌딩신축공사 2" xfId="31868"/>
    <cellStyle name="_신상천_수량" xfId="592"/>
    <cellStyle name="_신서면내역서" xfId="24162"/>
    <cellStyle name="_신세계오수(2003년도)2003.07.24" xfId="11161"/>
    <cellStyle name="_신세계오수(2003년도)2003.07.24 2" xfId="31869"/>
    <cellStyle name="_신원1교(곡선교)계산서" xfId="11162"/>
    <cellStyle name="_신원1교(곡선교)계산서 2" xfId="31870"/>
    <cellStyle name="_신원1교(곡선교)계산서_Wd3(방호벽)" xfId="11163"/>
    <cellStyle name="_신원1교(곡선교)계산서_Wd3(방호벽) 2" xfId="31871"/>
    <cellStyle name="_신원1교(곡선교)계산서_Wd3(방호벽+중분대없음)" xfId="11164"/>
    <cellStyle name="_신원1교(곡선교)계산서_Wd3(방호벽+중분대없음) 2" xfId="31872"/>
    <cellStyle name="_신원1교(곡선교)계산서_Wd3(보도+연석+난간)" xfId="11165"/>
    <cellStyle name="_신원1교(곡선교)계산서_Wd3(보도+연석+난간) 2" xfId="31873"/>
    <cellStyle name="_신정호-제작납품" xfId="11166"/>
    <cellStyle name="_신정호-제작납품 2" xfId="31874"/>
    <cellStyle name="_신정호-제작납품_신정호-제작납품(설치포함)" xfId="11167"/>
    <cellStyle name="_신정호-제작납품_신정호-제작납품(설치포함) 2" xfId="31875"/>
    <cellStyle name="_신정호-제작납품_신정호-제작납품(설치포함)_신천육교 경관조형물 설계서" xfId="11168"/>
    <cellStyle name="_신정호-제작납품_신정호-제작납품(설치포함)_신천육교 경관조형물 설계서 2" xfId="31876"/>
    <cellStyle name="_신정호-토목+설치" xfId="11169"/>
    <cellStyle name="_신정호-토목+설치 2" xfId="31877"/>
    <cellStyle name="_신정호-토목+설치_신정호-제작납품(설치포함)" xfId="11170"/>
    <cellStyle name="_신정호-토목+설치_신정호-제작납품(설치포함) 2" xfId="31878"/>
    <cellStyle name="_신정호-토목+설치_신정호-제작납품(설치포함)_신천육교 경관조형물 설계서" xfId="11171"/>
    <cellStyle name="_신정호-토목+설치_신정호-제작납품(설치포함)_신천육교 경관조형물 설계서 2" xfId="31879"/>
    <cellStyle name="_신천육교 경관조형물 설계서" xfId="11172"/>
    <cellStyle name="_신천육교 경관조형물 설계서 2" xfId="31880"/>
    <cellStyle name="_신축이음장치 집계표" xfId="11173"/>
    <cellStyle name="_신탄진선(태림)" xfId="593"/>
    <cellStyle name="_실행내역서2003.07.02작성" xfId="11174"/>
    <cellStyle name="_실행내역서2003.07.02작성 2" xfId="31881"/>
    <cellStyle name="_아건교(RC슬래브)" xfId="11175"/>
    <cellStyle name="_아건교(RC슬래브) 2" xfId="31882"/>
    <cellStyle name="_아산점 개략공사비(1104)" xfId="11176"/>
    <cellStyle name="_아산점 개략공사비(1104) 2" xfId="31883"/>
    <cellStyle name="_아스팔트 포장공(수정)" xfId="11177"/>
    <cellStyle name="_아스팔트 포장공(수정) 2" xfId="31884"/>
    <cellStyle name="_안동교" xfId="11178"/>
    <cellStyle name="_안동교 2" xfId="31885"/>
    <cellStyle name="_안동교_01-1 기존구조물깨기" xfId="11179"/>
    <cellStyle name="_안동교_01-1 기존구조물깨기 2" xfId="31886"/>
    <cellStyle name="_안동교_06_0125 측구공" xfId="11180"/>
    <cellStyle name="_안동교_06_0125 측구공 2" xfId="31887"/>
    <cellStyle name="_안동교_06_0125 측구공_측구공" xfId="11181"/>
    <cellStyle name="_안동교_06_0125 측구공_측구공 2" xfId="31888"/>
    <cellStyle name="_안동교_Book3" xfId="11182"/>
    <cellStyle name="_안동교_Book3 2" xfId="31889"/>
    <cellStyle name="_안동교_Book3_01-1 기존구조물깨기" xfId="11183"/>
    <cellStyle name="_안동교_Book3_01-1 기존구조물깨기 2" xfId="31890"/>
    <cellStyle name="_안동교_Book3_06_0125 측구공" xfId="11184"/>
    <cellStyle name="_안동교_Book3_06_0125 측구공 2" xfId="31891"/>
    <cellStyle name="_안동교_Book3_06_0125 측구공_측구공" xfId="11185"/>
    <cellStyle name="_안동교_Book3_06_0125 측구공_측구공 2" xfId="31892"/>
    <cellStyle name="_안동교_Book3_기존구조물깨기" xfId="11186"/>
    <cellStyle name="_안동교_Book3_기존구조물깨기 2" xfId="31893"/>
    <cellStyle name="_안동교_Book3_대포4 부대공" xfId="11187"/>
    <cellStyle name="_안동교_Book3_대포4 부대공 2" xfId="31894"/>
    <cellStyle name="_안동교_Book3_장방교" xfId="11188"/>
    <cellStyle name="_안동교_Book3_장방교 2" xfId="31895"/>
    <cellStyle name="_안동교_Book3_장방교_01-1 기존구조물깨기" xfId="11189"/>
    <cellStyle name="_안동교_Book3_장방교_01-1 기존구조물깨기 2" xfId="31896"/>
    <cellStyle name="_안동교_Book3_장방교_06_0125 측구공" xfId="11190"/>
    <cellStyle name="_안동교_Book3_장방교_06_0125 측구공 2" xfId="31897"/>
    <cellStyle name="_안동교_Book3_장방교_06_0125 측구공_측구공" xfId="11191"/>
    <cellStyle name="_안동교_Book3_장방교_06_0125 측구공_측구공 2" xfId="31898"/>
    <cellStyle name="_안동교_Book3_장방교_기존구조물깨기" xfId="11192"/>
    <cellStyle name="_안동교_Book3_장방교_기존구조물깨기 2" xfId="31899"/>
    <cellStyle name="_안동교_Book3_장방교_대포4 부대공" xfId="11193"/>
    <cellStyle name="_안동교_Book3_장방교_대포4 부대공 2" xfId="31900"/>
    <cellStyle name="_안동교_Book3_장방교_천진구조물깨기" xfId="11194"/>
    <cellStyle name="_안동교_Book3_장방교_천진구조물깨기 2" xfId="31901"/>
    <cellStyle name="_안동교_Book3_장방교_측구공" xfId="11195"/>
    <cellStyle name="_안동교_Book3_장방교_측구공 2" xfId="31902"/>
    <cellStyle name="_안동교_Book3_장방교_측구공_측구공" xfId="11196"/>
    <cellStyle name="_안동교_Book3_장방교_측구공_측구공 2" xfId="31903"/>
    <cellStyle name="_안동교_Book3_장방교_토공깨기" xfId="11197"/>
    <cellStyle name="_안동교_Book3_장방교_토공깨기 2" xfId="31904"/>
    <cellStyle name="_안동교_Book3_장방교_토공깨기_01-1 기존구조물깨기" xfId="11198"/>
    <cellStyle name="_안동교_Book3_장방교_토공깨기_01-1 기존구조물깨기 2" xfId="31905"/>
    <cellStyle name="_안동교_Book3_장방교_토공깨기_기존구조물깨기" xfId="11199"/>
    <cellStyle name="_안동교_Book3_장방교_토공깨기_기존구조물깨기 2" xfId="31906"/>
    <cellStyle name="_안동교_Book3_장방교_토공깨기_천진구조물깨기" xfId="11200"/>
    <cellStyle name="_안동교_Book3_장방교_토공깨기_천진구조물깨기 2" xfId="31907"/>
    <cellStyle name="_안동교_Book3_천진구조물깨기" xfId="11201"/>
    <cellStyle name="_안동교_Book3_천진구조물깨기 2" xfId="31908"/>
    <cellStyle name="_안동교_Book3_측구공" xfId="11202"/>
    <cellStyle name="_안동교_Book3_측구공 2" xfId="31909"/>
    <cellStyle name="_안동교_Book3_측구공_측구공" xfId="11203"/>
    <cellStyle name="_안동교_Book3_측구공_측구공 2" xfId="31910"/>
    <cellStyle name="_안동교_Book3_토공깨기" xfId="11204"/>
    <cellStyle name="_안동교_Book3_토공깨기 2" xfId="31911"/>
    <cellStyle name="_안동교_Book3_토공깨기_01-1 기존구조물깨기" xfId="11205"/>
    <cellStyle name="_안동교_Book3_토공깨기_01-1 기존구조물깨기 2" xfId="31912"/>
    <cellStyle name="_안동교_Book3_토공깨기_기존구조물깨기" xfId="11206"/>
    <cellStyle name="_안동교_Book3_토공깨기_기존구조물깨기 2" xfId="31913"/>
    <cellStyle name="_안동교_Book3_토공깨기_천진구조물깨기" xfId="11207"/>
    <cellStyle name="_안동교_Book3_토공깨기_천진구조물깨기 2" xfId="31914"/>
    <cellStyle name="_안동교_교량총집계" xfId="11208"/>
    <cellStyle name="_안동교_교량총집계 2" xfId="31915"/>
    <cellStyle name="_안동교_교량총집계_01-1 기존구조물깨기" xfId="11209"/>
    <cellStyle name="_안동교_교량총집계_01-1 기존구조물깨기 2" xfId="31916"/>
    <cellStyle name="_안동교_교량총집계_06_0125 측구공" xfId="11210"/>
    <cellStyle name="_안동교_교량총집계_06_0125 측구공 2" xfId="31917"/>
    <cellStyle name="_안동교_교량총집계_06_0125 측구공_측구공" xfId="11211"/>
    <cellStyle name="_안동교_교량총집계_06_0125 측구공_측구공 2" xfId="31918"/>
    <cellStyle name="_안동교_교량총집계_교량총집계" xfId="11212"/>
    <cellStyle name="_안동교_교량총집계_교량총집계 2" xfId="31919"/>
    <cellStyle name="_안동교_교량총집계_교량총집계_01-1 기존구조물깨기" xfId="11213"/>
    <cellStyle name="_안동교_교량총집계_교량총집계_01-1 기존구조물깨기 2" xfId="31920"/>
    <cellStyle name="_안동교_교량총집계_교량총집계_06_0125 측구공" xfId="11214"/>
    <cellStyle name="_안동교_교량총집계_교량총집계_06_0125 측구공 2" xfId="31921"/>
    <cellStyle name="_안동교_교량총집계_교량총집계_06_0125 측구공_측구공" xfId="11215"/>
    <cellStyle name="_안동교_교량총집계_교량총집계_06_0125 측구공_측구공 2" xfId="31922"/>
    <cellStyle name="_안동교_교량총집계_교량총집계_기존구조물깨기" xfId="11216"/>
    <cellStyle name="_안동교_교량총집계_교량총집계_기존구조물깨기 2" xfId="31923"/>
    <cellStyle name="_안동교_교량총집계_교량총집계_대포4 부대공" xfId="11217"/>
    <cellStyle name="_안동교_교량총집계_교량총집계_대포4 부대공 2" xfId="31924"/>
    <cellStyle name="_안동교_교량총집계_교량총집계_천진구조물깨기" xfId="11218"/>
    <cellStyle name="_안동교_교량총집계_교량총집계_천진구조물깨기 2" xfId="31925"/>
    <cellStyle name="_안동교_교량총집계_교량총집계_측구공" xfId="11219"/>
    <cellStyle name="_안동교_교량총집계_교량총집계_측구공 2" xfId="31926"/>
    <cellStyle name="_안동교_교량총집계_교량총집계_측구공_측구공" xfId="11220"/>
    <cellStyle name="_안동교_교량총집계_교량총집계_측구공_측구공 2" xfId="31927"/>
    <cellStyle name="_안동교_교량총집계_교량총집계_토공깨기" xfId="11221"/>
    <cellStyle name="_안동교_교량총집계_교량총집계_토공깨기 2" xfId="31928"/>
    <cellStyle name="_안동교_교량총집계_교량총집계_토공깨기_01-1 기존구조물깨기" xfId="11222"/>
    <cellStyle name="_안동교_교량총집계_교량총집계_토공깨기_01-1 기존구조물깨기 2" xfId="31929"/>
    <cellStyle name="_안동교_교량총집계_교량총집계_토공깨기_기존구조물깨기" xfId="11223"/>
    <cellStyle name="_안동교_교량총집계_교량총집계_토공깨기_기존구조물깨기 2" xfId="31930"/>
    <cellStyle name="_안동교_교량총집계_교량총집계_토공깨기_천진구조물깨기" xfId="11224"/>
    <cellStyle name="_안동교_교량총집계_교량총집계_토공깨기_천진구조물깨기 2" xfId="31931"/>
    <cellStyle name="_안동교_교량총집계_기존구조물깨기" xfId="11225"/>
    <cellStyle name="_안동교_교량총집계_기존구조물깨기 2" xfId="31932"/>
    <cellStyle name="_안동교_교량총집계_대포4 부대공" xfId="11226"/>
    <cellStyle name="_안동교_교량총집계_대포4 부대공 2" xfId="31933"/>
    <cellStyle name="_안동교_교량총집계_천진구조물깨기" xfId="11227"/>
    <cellStyle name="_안동교_교량총집계_천진구조물깨기 2" xfId="31934"/>
    <cellStyle name="_안동교_교량총집계_측구공" xfId="11228"/>
    <cellStyle name="_안동교_교량총집계_측구공 2" xfId="31935"/>
    <cellStyle name="_안동교_교량총집계_측구공_측구공" xfId="11229"/>
    <cellStyle name="_안동교_교량총집계_측구공_측구공 2" xfId="31936"/>
    <cellStyle name="_안동교_교량총집계_토공깨기" xfId="11230"/>
    <cellStyle name="_안동교_교량총집계_토공깨기 2" xfId="31937"/>
    <cellStyle name="_안동교_교량총집계_토공깨기_01-1 기존구조물깨기" xfId="11231"/>
    <cellStyle name="_안동교_교량총집계_토공깨기_01-1 기존구조물깨기 2" xfId="31938"/>
    <cellStyle name="_안동교_교량총집계_토공깨기_기존구조물깨기" xfId="11232"/>
    <cellStyle name="_안동교_교량총집계_토공깨기_기존구조물깨기 2" xfId="31939"/>
    <cellStyle name="_안동교_교량총집계_토공깨기_천진구조물깨기" xfId="11233"/>
    <cellStyle name="_안동교_교량총집계_토공깨기_천진구조물깨기 2" xfId="31940"/>
    <cellStyle name="_안동교_기존구조물깨기" xfId="11234"/>
    <cellStyle name="_안동교_기존구조물깨기 2" xfId="31941"/>
    <cellStyle name="_안동교_대포4 부대공" xfId="11235"/>
    <cellStyle name="_안동교_대포4 부대공 2" xfId="31942"/>
    <cellStyle name="_안동교_천진구조물깨기" xfId="11236"/>
    <cellStyle name="_안동교_천진구조물깨기 2" xfId="31943"/>
    <cellStyle name="_안동교_측구공" xfId="11237"/>
    <cellStyle name="_안동교_측구공 2" xfId="31944"/>
    <cellStyle name="_안동교_측구공_측구공" xfId="11238"/>
    <cellStyle name="_안동교_측구공_측구공 2" xfId="31945"/>
    <cellStyle name="_안동교_토공깨기" xfId="11239"/>
    <cellStyle name="_안동교_토공깨기 2" xfId="31946"/>
    <cellStyle name="_안동교_토공깨기_01-1 기존구조물깨기" xfId="11240"/>
    <cellStyle name="_안동교_토공깨기_01-1 기존구조물깨기 2" xfId="31947"/>
    <cellStyle name="_안동교_토공깨기_기존구조물깨기" xfId="11241"/>
    <cellStyle name="_안동교_토공깨기_기존구조물깨기 2" xfId="31948"/>
    <cellStyle name="_안동교_토공깨기_천진구조물깨기" xfId="11242"/>
    <cellStyle name="_안동교_토공깨기_천진구조물깨기 2" xfId="31949"/>
    <cellStyle name="_안동교Pier" xfId="11243"/>
    <cellStyle name="_안동교Pier 2" xfId="31950"/>
    <cellStyle name="_안동교Pier_01-1 기존구조물깨기" xfId="11244"/>
    <cellStyle name="_안동교Pier_01-1 기존구조물깨기 2" xfId="31951"/>
    <cellStyle name="_안동교Pier_06_0125 측구공" xfId="11245"/>
    <cellStyle name="_안동교Pier_06_0125 측구공 2" xfId="31952"/>
    <cellStyle name="_안동교Pier_06_0125 측구공_측구공" xfId="11246"/>
    <cellStyle name="_안동교Pier_06_0125 측구공_측구공 2" xfId="31953"/>
    <cellStyle name="_안동교Pier_Book3" xfId="11247"/>
    <cellStyle name="_안동교Pier_Book3 2" xfId="31954"/>
    <cellStyle name="_안동교Pier_Book3_01-1 기존구조물깨기" xfId="11248"/>
    <cellStyle name="_안동교Pier_Book3_01-1 기존구조물깨기 2" xfId="31955"/>
    <cellStyle name="_안동교Pier_Book3_06_0125 측구공" xfId="11249"/>
    <cellStyle name="_안동교Pier_Book3_06_0125 측구공 2" xfId="31956"/>
    <cellStyle name="_안동교Pier_Book3_06_0125 측구공_측구공" xfId="11250"/>
    <cellStyle name="_안동교Pier_Book3_06_0125 측구공_측구공 2" xfId="31957"/>
    <cellStyle name="_안동교Pier_Book3_기존구조물깨기" xfId="11251"/>
    <cellStyle name="_안동교Pier_Book3_기존구조물깨기 2" xfId="31958"/>
    <cellStyle name="_안동교Pier_Book3_대포4 부대공" xfId="11252"/>
    <cellStyle name="_안동교Pier_Book3_대포4 부대공 2" xfId="31959"/>
    <cellStyle name="_안동교Pier_Book3_장방교" xfId="11253"/>
    <cellStyle name="_안동교Pier_Book3_장방교 2" xfId="31960"/>
    <cellStyle name="_안동교Pier_Book3_장방교_01-1 기존구조물깨기" xfId="11254"/>
    <cellStyle name="_안동교Pier_Book3_장방교_01-1 기존구조물깨기 2" xfId="31961"/>
    <cellStyle name="_안동교Pier_Book3_장방교_06_0125 측구공" xfId="11255"/>
    <cellStyle name="_안동교Pier_Book3_장방교_06_0125 측구공 2" xfId="31962"/>
    <cellStyle name="_안동교Pier_Book3_장방교_06_0125 측구공_측구공" xfId="11256"/>
    <cellStyle name="_안동교Pier_Book3_장방교_06_0125 측구공_측구공 2" xfId="31963"/>
    <cellStyle name="_안동교Pier_Book3_장방교_기존구조물깨기" xfId="11257"/>
    <cellStyle name="_안동교Pier_Book3_장방교_기존구조물깨기 2" xfId="31964"/>
    <cellStyle name="_안동교Pier_Book3_장방교_대포4 부대공" xfId="11258"/>
    <cellStyle name="_안동교Pier_Book3_장방교_대포4 부대공 2" xfId="31965"/>
    <cellStyle name="_안동교Pier_Book3_장방교_천진구조물깨기" xfId="11259"/>
    <cellStyle name="_안동교Pier_Book3_장방교_천진구조물깨기 2" xfId="31966"/>
    <cellStyle name="_안동교Pier_Book3_장방교_측구공" xfId="11260"/>
    <cellStyle name="_안동교Pier_Book3_장방교_측구공 2" xfId="31967"/>
    <cellStyle name="_안동교Pier_Book3_장방교_측구공_측구공" xfId="11261"/>
    <cellStyle name="_안동교Pier_Book3_장방교_측구공_측구공 2" xfId="31968"/>
    <cellStyle name="_안동교Pier_Book3_장방교_토공깨기" xfId="11262"/>
    <cellStyle name="_안동교Pier_Book3_장방교_토공깨기 2" xfId="31969"/>
    <cellStyle name="_안동교Pier_Book3_장방교_토공깨기_01-1 기존구조물깨기" xfId="11263"/>
    <cellStyle name="_안동교Pier_Book3_장방교_토공깨기_01-1 기존구조물깨기 2" xfId="31970"/>
    <cellStyle name="_안동교Pier_Book3_장방교_토공깨기_기존구조물깨기" xfId="11264"/>
    <cellStyle name="_안동교Pier_Book3_장방교_토공깨기_기존구조물깨기 2" xfId="31971"/>
    <cellStyle name="_안동교Pier_Book3_장방교_토공깨기_천진구조물깨기" xfId="11265"/>
    <cellStyle name="_안동교Pier_Book3_장방교_토공깨기_천진구조물깨기 2" xfId="31972"/>
    <cellStyle name="_안동교Pier_Book3_천진구조물깨기" xfId="11266"/>
    <cellStyle name="_안동교Pier_Book3_천진구조물깨기 2" xfId="31973"/>
    <cellStyle name="_안동교Pier_Book3_측구공" xfId="11267"/>
    <cellStyle name="_안동교Pier_Book3_측구공 2" xfId="31974"/>
    <cellStyle name="_안동교Pier_Book3_측구공_측구공" xfId="11268"/>
    <cellStyle name="_안동교Pier_Book3_측구공_측구공 2" xfId="31975"/>
    <cellStyle name="_안동교Pier_Book3_토공깨기" xfId="11269"/>
    <cellStyle name="_안동교Pier_Book3_토공깨기 2" xfId="31976"/>
    <cellStyle name="_안동교Pier_Book3_토공깨기_01-1 기존구조물깨기" xfId="11270"/>
    <cellStyle name="_안동교Pier_Book3_토공깨기_01-1 기존구조물깨기 2" xfId="31977"/>
    <cellStyle name="_안동교Pier_Book3_토공깨기_기존구조물깨기" xfId="11271"/>
    <cellStyle name="_안동교Pier_Book3_토공깨기_기존구조물깨기 2" xfId="31978"/>
    <cellStyle name="_안동교Pier_Book3_토공깨기_천진구조물깨기" xfId="11272"/>
    <cellStyle name="_안동교Pier_Book3_토공깨기_천진구조물깨기 2" xfId="31979"/>
    <cellStyle name="_안동교Pier_교량총집계" xfId="11273"/>
    <cellStyle name="_안동교Pier_교량총집계 2" xfId="31980"/>
    <cellStyle name="_안동교Pier_교량총집계_01-1 기존구조물깨기" xfId="11274"/>
    <cellStyle name="_안동교Pier_교량총집계_01-1 기존구조물깨기 2" xfId="31981"/>
    <cellStyle name="_안동교Pier_교량총집계_06_0125 측구공" xfId="11275"/>
    <cellStyle name="_안동교Pier_교량총집계_06_0125 측구공 2" xfId="31982"/>
    <cellStyle name="_안동교Pier_교량총집계_06_0125 측구공_측구공" xfId="11276"/>
    <cellStyle name="_안동교Pier_교량총집계_06_0125 측구공_측구공 2" xfId="31983"/>
    <cellStyle name="_안동교Pier_교량총집계_교량총집계" xfId="11277"/>
    <cellStyle name="_안동교Pier_교량총집계_교량총집계 2" xfId="31984"/>
    <cellStyle name="_안동교Pier_교량총집계_교량총집계_01-1 기존구조물깨기" xfId="11278"/>
    <cellStyle name="_안동교Pier_교량총집계_교량총집계_01-1 기존구조물깨기 2" xfId="31985"/>
    <cellStyle name="_안동교Pier_교량총집계_교량총집계_06_0125 측구공" xfId="11279"/>
    <cellStyle name="_안동교Pier_교량총집계_교량총집계_06_0125 측구공 2" xfId="31986"/>
    <cellStyle name="_안동교Pier_교량총집계_교량총집계_06_0125 측구공_측구공" xfId="11280"/>
    <cellStyle name="_안동교Pier_교량총집계_교량총집계_06_0125 측구공_측구공 2" xfId="31987"/>
    <cellStyle name="_안동교Pier_교량총집계_교량총집계_기존구조물깨기" xfId="11281"/>
    <cellStyle name="_안동교Pier_교량총집계_교량총집계_기존구조물깨기 2" xfId="31988"/>
    <cellStyle name="_안동교Pier_교량총집계_교량총집계_대포4 부대공" xfId="11282"/>
    <cellStyle name="_안동교Pier_교량총집계_교량총집계_대포4 부대공 2" xfId="31989"/>
    <cellStyle name="_안동교Pier_교량총집계_교량총집계_천진구조물깨기" xfId="11283"/>
    <cellStyle name="_안동교Pier_교량총집계_교량총집계_천진구조물깨기 2" xfId="31990"/>
    <cellStyle name="_안동교Pier_교량총집계_교량총집계_측구공" xfId="11284"/>
    <cellStyle name="_안동교Pier_교량총집계_교량총집계_측구공 2" xfId="31991"/>
    <cellStyle name="_안동교Pier_교량총집계_교량총집계_측구공_측구공" xfId="11285"/>
    <cellStyle name="_안동교Pier_교량총집계_교량총집계_측구공_측구공 2" xfId="31992"/>
    <cellStyle name="_안동교Pier_교량총집계_교량총집계_토공깨기" xfId="11286"/>
    <cellStyle name="_안동교Pier_교량총집계_교량총집계_토공깨기 2" xfId="31993"/>
    <cellStyle name="_안동교Pier_교량총집계_교량총집계_토공깨기_01-1 기존구조물깨기" xfId="11287"/>
    <cellStyle name="_안동교Pier_교량총집계_교량총집계_토공깨기_01-1 기존구조물깨기 2" xfId="31994"/>
    <cellStyle name="_안동교Pier_교량총집계_교량총집계_토공깨기_기존구조물깨기" xfId="11288"/>
    <cellStyle name="_안동교Pier_교량총집계_교량총집계_토공깨기_기존구조물깨기 2" xfId="31995"/>
    <cellStyle name="_안동교Pier_교량총집계_교량총집계_토공깨기_천진구조물깨기" xfId="11289"/>
    <cellStyle name="_안동교Pier_교량총집계_교량총집계_토공깨기_천진구조물깨기 2" xfId="31996"/>
    <cellStyle name="_안동교Pier_교량총집계_기존구조물깨기" xfId="11290"/>
    <cellStyle name="_안동교Pier_교량총집계_기존구조물깨기 2" xfId="31997"/>
    <cellStyle name="_안동교Pier_교량총집계_대포4 부대공" xfId="11291"/>
    <cellStyle name="_안동교Pier_교량총집계_대포4 부대공 2" xfId="31998"/>
    <cellStyle name="_안동교Pier_교량총집계_천진구조물깨기" xfId="11292"/>
    <cellStyle name="_안동교Pier_교량총집계_천진구조물깨기 2" xfId="31999"/>
    <cellStyle name="_안동교Pier_교량총집계_측구공" xfId="11293"/>
    <cellStyle name="_안동교Pier_교량총집계_측구공 2" xfId="32000"/>
    <cellStyle name="_안동교Pier_교량총집계_측구공_측구공" xfId="11294"/>
    <cellStyle name="_안동교Pier_교량총집계_측구공_측구공 2" xfId="32001"/>
    <cellStyle name="_안동교Pier_교량총집계_토공깨기" xfId="11295"/>
    <cellStyle name="_안동교Pier_교량총집계_토공깨기 2" xfId="32002"/>
    <cellStyle name="_안동교Pier_교량총집계_토공깨기_01-1 기존구조물깨기" xfId="11296"/>
    <cellStyle name="_안동교Pier_교량총집계_토공깨기_01-1 기존구조물깨기 2" xfId="32003"/>
    <cellStyle name="_안동교Pier_교량총집계_토공깨기_기존구조물깨기" xfId="11297"/>
    <cellStyle name="_안동교Pier_교량총집계_토공깨기_기존구조물깨기 2" xfId="32004"/>
    <cellStyle name="_안동교Pier_교량총집계_토공깨기_천진구조물깨기" xfId="11298"/>
    <cellStyle name="_안동교Pier_교량총집계_토공깨기_천진구조물깨기 2" xfId="32005"/>
    <cellStyle name="_안동교Pier_기존구조물깨기" xfId="11299"/>
    <cellStyle name="_안동교Pier_기존구조물깨기 2" xfId="32006"/>
    <cellStyle name="_안동교Pier_대포4 부대공" xfId="11300"/>
    <cellStyle name="_안동교Pier_대포4 부대공 2" xfId="32007"/>
    <cellStyle name="_안동교Pier_천진구조물깨기" xfId="11301"/>
    <cellStyle name="_안동교Pier_천진구조물깨기 2" xfId="32008"/>
    <cellStyle name="_안동교Pier_측구공" xfId="11302"/>
    <cellStyle name="_안동교Pier_측구공 2" xfId="32009"/>
    <cellStyle name="_안동교Pier_측구공_측구공" xfId="11303"/>
    <cellStyle name="_안동교Pier_측구공_측구공 2" xfId="32010"/>
    <cellStyle name="_안동교Pier_토공깨기" xfId="11304"/>
    <cellStyle name="_안동교Pier_토공깨기 2" xfId="32011"/>
    <cellStyle name="_안동교Pier_토공깨기_01-1 기존구조물깨기" xfId="11305"/>
    <cellStyle name="_안동교Pier_토공깨기_01-1 기존구조물깨기 2" xfId="32012"/>
    <cellStyle name="_안동교Pier_토공깨기_기존구조물깨기" xfId="11306"/>
    <cellStyle name="_안동교Pier_토공깨기_기존구조물깨기 2" xfId="32013"/>
    <cellStyle name="_안동교Pier_토공깨기_천진구조물깨기" xfId="11307"/>
    <cellStyle name="_안동교Pier_토공깨기_천진구조물깨기 2" xfId="32014"/>
    <cellStyle name="_안심교량" xfId="11308"/>
    <cellStyle name="_안심변경" xfId="11309"/>
    <cellStyle name="_안심착공" xfId="11310"/>
    <cellStyle name="_암거낙차부" xfId="11311"/>
    <cellStyle name="_암거낙차부 2" xfId="32015"/>
    <cellStyle name="_암거수량" xfId="11312"/>
    <cellStyle name="_암거수량 2" xfId="32016"/>
    <cellStyle name="_암거수량(2)" xfId="11313"/>
    <cellStyle name="_암거수량(2) 2" xfId="32017"/>
    <cellStyle name="_암거수량(2)_00. 배수공자재총괄" xfId="11314"/>
    <cellStyle name="_암거수량(2)_00. 배수공자재총괄 2" xfId="32018"/>
    <cellStyle name="_암거수량(2)_1공구(1지구)" xfId="11315"/>
    <cellStyle name="_암거수량(2)_1공구(1지구) 2" xfId="32019"/>
    <cellStyle name="_암거수량(2)_1공구(1지구)_모산지구수량" xfId="11316"/>
    <cellStyle name="_암거수량(2)_1공구(1지구)_모산지구수량 2" xfId="32020"/>
    <cellStyle name="_암거수량(2)_1공구(1지구)_생이골지구수량" xfId="11317"/>
    <cellStyle name="_암거수량(2)_1공구(1지구)_생이골지구수량 2" xfId="32021"/>
    <cellStyle name="_암거수량(2)_1공구(1지구)_옥전2-1지구수량" xfId="11318"/>
    <cellStyle name="_암거수량(2)_1공구(1지구)_옥전2-1지구수량 2" xfId="32022"/>
    <cellStyle name="_암거수량(2)_1공구(1지구)_옥전2-2지구수량" xfId="11319"/>
    <cellStyle name="_암거수량(2)_1공구(1지구)_옥전2-2지구수량 2" xfId="32023"/>
    <cellStyle name="_암거수량(2)_1공구(1지구)_옥전3지구수량" xfId="11320"/>
    <cellStyle name="_암거수량(2)_1공구(1지구)_옥전3지구수량 2" xfId="32024"/>
    <cellStyle name="_암거수량(2)_1공구(1지구)_옥전4지구수량" xfId="11321"/>
    <cellStyle name="_암거수량(2)_1공구(1지구)_옥전4지구수량 2" xfId="32025"/>
    <cellStyle name="_암거수량(2)_1공구(2지구)" xfId="11322"/>
    <cellStyle name="_암거수량(2)_1공구(2지구) 2" xfId="32026"/>
    <cellStyle name="_암거수량(2)_1공구(2지구)_00. 배수공자재총괄" xfId="11323"/>
    <cellStyle name="_암거수량(2)_1공구(2지구)_00. 배수공자재총괄 2" xfId="32027"/>
    <cellStyle name="_암거수량(2)_1공구(2지구)_거교2리옹벽H=8-1.5m" xfId="11324"/>
    <cellStyle name="_암거수량(2)_1공구(2지구)_거교2리옹벽H=8-1.5m 2" xfId="32028"/>
    <cellStyle name="_암거수량(2)_1공구(2지구)_호안공" xfId="11325"/>
    <cellStyle name="_암거수량(2)_1공구(2지구)_호안공 2" xfId="32029"/>
    <cellStyle name="_암거수량(2)_1공구(2지구)_호안공_00. 배수공자재총괄" xfId="11326"/>
    <cellStyle name="_암거수량(2)_1공구(2지구)_호안공_00. 배수공자재총괄 2" xfId="32030"/>
    <cellStyle name="_암거수량(2)_1공구(2지구)_호안공_거교2리옹벽H=8-1.5m" xfId="11327"/>
    <cellStyle name="_암거수량(2)_1공구(2지구)_호안공_거교2리옹벽H=8-1.5m 2" xfId="32031"/>
    <cellStyle name="_암거수량(2)_1련BOX" xfId="11328"/>
    <cellStyle name="_암거수량(2)_1련BOX 2" xfId="32032"/>
    <cellStyle name="_암거수량(2)_1련BOX_00. 배수공자재총괄" xfId="11329"/>
    <cellStyle name="_암거수량(2)_1련BOX_00. 배수공자재총괄 2" xfId="32033"/>
    <cellStyle name="_암거수량(2)_1련BOX_거교2리옹벽H=8-1.5m" xfId="11330"/>
    <cellStyle name="_암거수량(2)_1련BOX_거교2리옹벽H=8-1.5m 2" xfId="32034"/>
    <cellStyle name="_암거수량(2)_2련BOX" xfId="11331"/>
    <cellStyle name="_암거수량(2)_2련BOX 2" xfId="32035"/>
    <cellStyle name="_암거수량(2)_2련BOX_00. 배수공자재총괄" xfId="11332"/>
    <cellStyle name="_암거수량(2)_2련BOX_00. 배수공자재총괄 2" xfId="32036"/>
    <cellStyle name="_암거수량(2)_2련BOX_거교2리옹벽H=8-1.5m" xfId="11333"/>
    <cellStyle name="_암거수량(2)_2련BOX_거교2리옹벽H=8-1.5m 2" xfId="32037"/>
    <cellStyle name="_암거수량(2)_강회1공구 #1(800일반)" xfId="11334"/>
    <cellStyle name="_암거수량(2)_강회1공구 #1(800일반) 2" xfId="32038"/>
    <cellStyle name="_암거수량(2)_거교2리옹벽H=8-1.5m" xfId="11335"/>
    <cellStyle name="_암거수량(2)_거교2리옹벽H=8-1.5m 2" xfId="32039"/>
    <cellStyle name="_암거수량(2)_백전1제 #1배수통관(D800)" xfId="11336"/>
    <cellStyle name="_암거수량(2)_백전1제 #1배수통관(D800) 2" xfId="32040"/>
    <cellStyle name="_암거수량(2)_최종5공구" xfId="11337"/>
    <cellStyle name="_암거수량(2)_최종5공구 2" xfId="32041"/>
    <cellStyle name="_암거수량(2)_최종5공구_00. 배수공자재총괄" xfId="11338"/>
    <cellStyle name="_암거수량(2)_최종5공구_00. 배수공자재총괄 2" xfId="32042"/>
    <cellStyle name="_암거수량(2)_최종5공구_거교2리옹벽H=8-1.5m" xfId="11339"/>
    <cellStyle name="_암거수량(2)_최종5공구_거교2리옹벽H=8-1.5m 2" xfId="32043"/>
    <cellStyle name="_암거수량_00. 배수공자재총괄" xfId="11340"/>
    <cellStyle name="_암거수량_00. 배수공자재총괄 2" xfId="32044"/>
    <cellStyle name="_암거수량_1공구(1지구)" xfId="11341"/>
    <cellStyle name="_암거수량_1공구(1지구) 2" xfId="32045"/>
    <cellStyle name="_암거수량_1공구(1지구)_모산지구수량" xfId="11342"/>
    <cellStyle name="_암거수량_1공구(1지구)_모산지구수량 2" xfId="32046"/>
    <cellStyle name="_암거수량_1공구(1지구)_생이골지구수량" xfId="11343"/>
    <cellStyle name="_암거수량_1공구(1지구)_생이골지구수량 2" xfId="32047"/>
    <cellStyle name="_암거수량_1공구(1지구)_옥전2-1지구수량" xfId="11344"/>
    <cellStyle name="_암거수량_1공구(1지구)_옥전2-1지구수량 2" xfId="32048"/>
    <cellStyle name="_암거수량_1공구(1지구)_옥전2-2지구수량" xfId="11345"/>
    <cellStyle name="_암거수량_1공구(1지구)_옥전2-2지구수량 2" xfId="32049"/>
    <cellStyle name="_암거수량_1공구(1지구)_옥전3지구수량" xfId="11346"/>
    <cellStyle name="_암거수량_1공구(1지구)_옥전3지구수량 2" xfId="32050"/>
    <cellStyle name="_암거수량_1공구(1지구)_옥전4지구수량" xfId="11347"/>
    <cellStyle name="_암거수량_1공구(1지구)_옥전4지구수량 2" xfId="32051"/>
    <cellStyle name="_암거수량_1공구(2지구)" xfId="11348"/>
    <cellStyle name="_암거수량_1공구(2지구) 2" xfId="32052"/>
    <cellStyle name="_암거수량_1공구(2지구)_00. 배수공자재총괄" xfId="11349"/>
    <cellStyle name="_암거수량_1공구(2지구)_00. 배수공자재총괄 2" xfId="32053"/>
    <cellStyle name="_암거수량_1공구(2지구)_거교2리옹벽H=8-1.5m" xfId="11350"/>
    <cellStyle name="_암거수량_1공구(2지구)_거교2리옹벽H=8-1.5m 2" xfId="32054"/>
    <cellStyle name="_암거수량_1공구(2지구)_호안공" xfId="11351"/>
    <cellStyle name="_암거수량_1공구(2지구)_호안공 2" xfId="32055"/>
    <cellStyle name="_암거수량_1공구(2지구)_호안공_00. 배수공자재총괄" xfId="11352"/>
    <cellStyle name="_암거수량_1공구(2지구)_호안공_00. 배수공자재총괄 2" xfId="32056"/>
    <cellStyle name="_암거수량_1공구(2지구)_호안공_거교2리옹벽H=8-1.5m" xfId="11353"/>
    <cellStyle name="_암거수량_1공구(2지구)_호안공_거교2리옹벽H=8-1.5m 2" xfId="32057"/>
    <cellStyle name="_암거수량_1련BOX" xfId="11354"/>
    <cellStyle name="_암거수량_1련BOX 2" xfId="32058"/>
    <cellStyle name="_암거수량_1련BOX_00. 배수공자재총괄" xfId="11355"/>
    <cellStyle name="_암거수량_1련BOX_00. 배수공자재총괄 2" xfId="32059"/>
    <cellStyle name="_암거수량_1련BOX_거교2리옹벽H=8-1.5m" xfId="11356"/>
    <cellStyle name="_암거수량_1련BOX_거교2리옹벽H=8-1.5m 2" xfId="32060"/>
    <cellStyle name="_암거수량_2련BOX" xfId="11357"/>
    <cellStyle name="_암거수량_2련BOX 2" xfId="32061"/>
    <cellStyle name="_암거수량_2련BOX_00. 배수공자재총괄" xfId="11358"/>
    <cellStyle name="_암거수량_2련BOX_00. 배수공자재총괄 2" xfId="32062"/>
    <cellStyle name="_암거수량_2련BOX_거교2리옹벽H=8-1.5m" xfId="11359"/>
    <cellStyle name="_암거수량_2련BOX_거교2리옹벽H=8-1.5m 2" xfId="32063"/>
    <cellStyle name="_암거수량_강회1공구 #1(800일반)" xfId="11360"/>
    <cellStyle name="_암거수량_강회1공구 #1(800일반) 2" xfId="32064"/>
    <cellStyle name="_암거수량_거교2리옹벽H=8-1.5m" xfId="11361"/>
    <cellStyle name="_암거수량_거교2리옹벽H=8-1.5m 2" xfId="32065"/>
    <cellStyle name="_암거수량_백전1제 #1배수통관(D800)" xfId="11362"/>
    <cellStyle name="_암거수량_백전1제 #1배수통관(D800) 2" xfId="32066"/>
    <cellStyle name="_암거수량_최종5공구" xfId="11363"/>
    <cellStyle name="_암거수량_최종5공구 2" xfId="32067"/>
    <cellStyle name="_암거수량_최종5공구_00. 배수공자재총괄" xfId="11364"/>
    <cellStyle name="_암거수량_최종5공구_00. 배수공자재총괄 2" xfId="32068"/>
    <cellStyle name="_암거수량_최종5공구_거교2리옹벽H=8-1.5m" xfId="11365"/>
    <cellStyle name="_암거수량_최종5공구_거교2리옹벽H=8-1.5m 2" xfId="32069"/>
    <cellStyle name="_암거표준구간의 백업" xfId="11366"/>
    <cellStyle name="_암거표준구간의 백업 2" xfId="32070"/>
    <cellStyle name="_암파쇄(단가)" xfId="11367"/>
    <cellStyle name="_압구정(구조물공)_외부ES#8 " xfId="11368"/>
    <cellStyle name="_압구정(구조물공)_외부ES#8  2" xfId="32071"/>
    <cellStyle name="_앙성수량총괄(관수정)" xfId="11369"/>
    <cellStyle name="_앙성수량총괄(관수정) 2" xfId="32072"/>
    <cellStyle name="_앙성수량총괄(관수정)_00. 배수공자재총괄" xfId="11370"/>
    <cellStyle name="_앙성수량총괄(관수정)_00. 배수공자재총괄 2" xfId="32073"/>
    <cellStyle name="_앙성수량총괄(관수정)_00-총괄자재집계표" xfId="11371"/>
    <cellStyle name="_앙성수량총괄(관수정)_00-총괄자재집계표 2" xfId="32074"/>
    <cellStyle name="_앙성수량총괄(관수정)_01. 포장자재총괄" xfId="11372"/>
    <cellStyle name="_앙성수량총괄(관수정)_01. 포장자재총괄 2" xfId="32075"/>
    <cellStyle name="_앙성수량총괄(관수정)_1" xfId="11373"/>
    <cellStyle name="_앙성수량총괄(관수정)_1 2" xfId="32076"/>
    <cellStyle name="_앙성수량총괄(관수정)_2" xfId="11374"/>
    <cellStyle name="_앙성수량총괄(관수정)_2 2" xfId="32077"/>
    <cellStyle name="_앙성수량총괄(관수정)_2_00. 배수공자재총괄" xfId="11375"/>
    <cellStyle name="_앙성수량총괄(관수정)_2_00. 배수공자재총괄 2" xfId="32078"/>
    <cellStyle name="_앙성수량총괄(관수정)_2_00-총괄자재집계표" xfId="11376"/>
    <cellStyle name="_앙성수량총괄(관수정)_2_00-총괄자재집계표 2" xfId="32079"/>
    <cellStyle name="_앙성수량총괄(관수정)_2_01. 포장자재총괄" xfId="11377"/>
    <cellStyle name="_앙성수량총괄(관수정)_2_01. 포장자재총괄 2" xfId="32080"/>
    <cellStyle name="_앙성수량총괄(관수정)_2_내오량천수량" xfId="11378"/>
    <cellStyle name="_앙성수량총괄(관수정)_2_대부리총괄수량집계표" xfId="11379"/>
    <cellStyle name="_앙성수량총괄(관수정)_2_대부리총괄수량집계표 2" xfId="32081"/>
    <cellStyle name="_앙성수량총괄(관수정)_2_동계지구(변경1)" xfId="11380"/>
    <cellStyle name="_앙성수량총괄(관수정)_2_수량산출서(의암지구111111)" xfId="11381"/>
    <cellStyle name="_앙성수량총괄(관수정)_2_토공1" xfId="11382"/>
    <cellStyle name="_앙성수량총괄(관수정)_내오량천수량" xfId="11383"/>
    <cellStyle name="_앙성수량총괄(관수정)_대부리총괄수량집계표" xfId="11384"/>
    <cellStyle name="_앙성수량총괄(관수정)_대부리총괄수량집계표 2" xfId="32082"/>
    <cellStyle name="_앙성수량총괄(관수정)_동계지구(변경1)" xfId="11385"/>
    <cellStyle name="_앙성수량총괄(관수정)_수량산출서(의암지구111111)" xfId="11386"/>
    <cellStyle name="_앙성수량총괄(관수정)_토공1" xfId="11387"/>
    <cellStyle name="_앵커공(수정)" xfId="11388"/>
    <cellStyle name="_양감초교 수량산출서" xfId="11389"/>
    <cellStyle name="_양감초교 수량산출서 2" xfId="32083"/>
    <cellStyle name="_양식" xfId="594"/>
    <cellStyle name="_양식 2" xfId="32084"/>
    <cellStyle name="_양식_1" xfId="595"/>
    <cellStyle name="_양식_1 2" xfId="32085"/>
    <cellStyle name="_양식_2" xfId="596"/>
    <cellStyle name="_양식_2 2" xfId="32086"/>
    <cellStyle name="_어린이공원 시설물정비4차" xfId="597"/>
    <cellStyle name="_어린이공원 시설현대화 및 정비공사 (최종)" xfId="598"/>
    <cellStyle name="_에스콰이어 수량산출 " xfId="599"/>
    <cellStyle name="_여건보고양식" xfId="11390"/>
    <cellStyle name="_여건보고양식 2" xfId="32087"/>
    <cellStyle name="_여과지" xfId="11391"/>
    <cellStyle name="_여과지 2" xfId="32088"/>
    <cellStyle name="_여천(개량)오수관로공" xfId="11392"/>
    <cellStyle name="_여천(개량)오수관로공 2" xfId="32089"/>
    <cellStyle name="_역T형옹벽깨기" xfId="11393"/>
    <cellStyle name="_역T형옹벽깨기 2" xfId="32090"/>
    <cellStyle name="_역삼(구조물공)_외부ES#8 " xfId="11394"/>
    <cellStyle name="_역삼(구조물공)_외부ES#8  2" xfId="32091"/>
    <cellStyle name="_역삼(구조물공수정)_외부ES#8 " xfId="11395"/>
    <cellStyle name="_역삼(구조물공수정)_외부ES#8  2" xfId="32092"/>
    <cellStyle name="_연결관" xfId="600"/>
    <cellStyle name="_연결관 2" xfId="32093"/>
    <cellStyle name="_연결박스" xfId="11396"/>
    <cellStyle name="_연결박스_가시설 길내기 수량산출" xfId="11397"/>
    <cellStyle name="_연결박스_가시설 길내기 수량산출(수정)" xfId="11398"/>
    <cellStyle name="_연결박스_가시설 길내기 수량산출(수정)_노반 수량" xfId="11399"/>
    <cellStyle name="_연결박스_가시설 길내기 수량산출(수정)_월곡제1 수로암거 일반수량" xfId="11400"/>
    <cellStyle name="_연결박스_가시설 길내기 수량산출_노반 수량" xfId="11401"/>
    <cellStyle name="_연결박스_가시설 길내기 수량산출_월곡제1 수로암거 일반수량" xfId="11402"/>
    <cellStyle name="_연결박스_가시설 본선 수량산출" xfId="11403"/>
    <cellStyle name="_연결박스_가시설 본선 수량산출_노반 수량" xfId="11404"/>
    <cellStyle name="_연결박스_가시설 본선 수량산출_월곡제1 수로암거 일반수량" xfId="11405"/>
    <cellStyle name="_연결박스_노반 수량" xfId="11406"/>
    <cellStyle name="_연결박스_월곡제1 수로암거 일반수량" xfId="11407"/>
    <cellStyle name="_연단거리" xfId="11408"/>
    <cellStyle name="_연단거리_상리교내진성능평가1-개요" xfId="11409"/>
    <cellStyle name="_연단거리_상리교내진성능평가1-개요_Book1" xfId="11410"/>
    <cellStyle name="_연단거리_상리교내진성능평가2-내진해석" xfId="11411"/>
    <cellStyle name="_연단거리_상리교내진성능평가2-내진해석_Book1" xfId="11412"/>
    <cellStyle name="_연단거리_상리교내진성능평가5" xfId="11413"/>
    <cellStyle name="_연단거리_상리교내진성능평가5_상리교내진성능평가3~5상세평가및정밀평가" xfId="11414"/>
    <cellStyle name="_연단거리_상리교내진성능평가5_상리교내진성능평가4~6-상세평가및정밀평가" xfId="11415"/>
    <cellStyle name="_연단거리_상리교내진성능평가6" xfId="11416"/>
    <cellStyle name="_연단거리_상리교내진성능평가6_상리교내진성능평가3~5상세평가및정밀평가" xfId="11417"/>
    <cellStyle name="_연단거리_상리교내진성능평가6_상리교내진성능평가4~6-상세평가및정밀평가" xfId="11418"/>
    <cellStyle name="_연라1교내역적용수량" xfId="11419"/>
    <cellStyle name="_연라1교내역적용수량 2" xfId="32094"/>
    <cellStyle name="_연라2교내역적용수량" xfId="11420"/>
    <cellStyle name="_연라2교내역적용수량 2" xfId="32095"/>
    <cellStyle name="_예안천교-수량산출서" xfId="11421"/>
    <cellStyle name="_예정공정표-증평중학교" xfId="11422"/>
    <cellStyle name="_오근장옹벽공" xfId="11423"/>
    <cellStyle name="_오수관공2-118" xfId="11424"/>
    <cellStyle name="_오수관공2-118 2" xfId="32096"/>
    <cellStyle name="_옥련고총괄(100%)" xfId="11425"/>
    <cellStyle name="_옥련고총괄(100%) 2" xfId="32097"/>
    <cellStyle name="_옥정교교각일반수량" xfId="11426"/>
    <cellStyle name="_옥정교교각일반수량 2" xfId="32098"/>
    <cellStyle name="_옥정교교대(상행선)일반수량" xfId="11427"/>
    <cellStyle name="_옥정교교대(상행선)일반수량 2" xfId="32099"/>
    <cellStyle name="_옥정교상부일반수량" xfId="11428"/>
    <cellStyle name="_옥정교상부일반수량 2" xfId="32100"/>
    <cellStyle name="_옹벽H=6.0M_산출근거(옹벽,H=3.0M) " xfId="11429"/>
    <cellStyle name="_옹벽H=6.0M_산출근거(옹벽,H=3.0M) _기우천(경원하선)하부공" xfId="11430"/>
    <cellStyle name="_옹벽H=6.0M_산출근거(옹벽,H=3.0M) _내창천 보강(상선)" xfId="11431"/>
    <cellStyle name="_옹벽H=6.0M_산출근거(옹벽,H=3.0M) _내창천 보강(하선)" xfId="11432"/>
    <cellStyle name="_옹벽H=6.0M_산출근거(옹벽,H=4.0M) " xfId="11433"/>
    <cellStyle name="_옹벽H=6.0M_산출근거(옹벽,H=4.0M) _기우천(경원하선)하부공" xfId="11434"/>
    <cellStyle name="_옹벽H=6.0M_산출근거(옹벽,H=4.0M) _내창천 보강(상선)" xfId="11435"/>
    <cellStyle name="_옹벽H=6.0M_산출근거(옹벽,H=4.0M) _내창천 보강(하선)" xfId="11436"/>
    <cellStyle name="_옹벽공(반중력식-존도)" xfId="11437"/>
    <cellStyle name="_옹벽공(반중력식-존도) 2" xfId="32101"/>
    <cellStyle name="_옹벽공(반중력식-존도)_포장공(응달취락)" xfId="11438"/>
    <cellStyle name="_옹벽공(반중력식-존도)_포장공(응달취락) 2" xfId="32102"/>
    <cellStyle name="_옹벽수량" xfId="601"/>
    <cellStyle name="_왕가봉정비공사" xfId="602"/>
    <cellStyle name="_외주업체선정" xfId="11439"/>
    <cellStyle name="_외주업체선정의뢰서" xfId="11440"/>
    <cellStyle name="_용담대교내진성능평가5.1-5.4(보강후)-EQS" xfId="11441"/>
    <cellStyle name="_용면1교(수량)" xfId="11442"/>
    <cellStyle name="_용면1교(수량) 2" xfId="32103"/>
    <cellStyle name="_용산역사(최종최종)" xfId="11443"/>
    <cellStyle name="_용산역사(최종최종) 2" xfId="32104"/>
    <cellStyle name="_용운동변경(시설물)" xfId="603"/>
    <cellStyle name="_용운체육공원조성공사" xfId="604"/>
    <cellStyle name="_용원원가" xfId="11444"/>
    <cellStyle name="_용인점 개략공사비(견적팀)" xfId="11445"/>
    <cellStyle name="_용인점 개략공사비(견적팀) 2" xfId="32105"/>
    <cellStyle name="_용정2p3(아포)" xfId="11446"/>
    <cellStyle name="_용정2p3(아포)_대곡천교계산서(광양방향)" xfId="11447"/>
    <cellStyle name="_용정2p3(아포)_대곡천교계산서(광양방향)_상리교내진성능평가1-개요" xfId="11448"/>
    <cellStyle name="_용정2p3(아포)_대곡천교계산서(광양방향)_상리교내진성능평가1-개요_Book1" xfId="11449"/>
    <cellStyle name="_용정2p3(아포)_대곡천교계산서(광양방향)_상리교내진성능평가2-내진해석" xfId="11450"/>
    <cellStyle name="_용정2p3(아포)_대곡천교계산서(광양방향)_상리교내진성능평가2-내진해석_Book1" xfId="11451"/>
    <cellStyle name="_용정2p3(아포)_대곡천교계산서(광양방향)_상리교내진성능평가5" xfId="11452"/>
    <cellStyle name="_용정2p3(아포)_대곡천교계산서(광양방향)_상리교내진성능평가5_상리교내진성능평가3~5상세평가및정밀평가" xfId="11453"/>
    <cellStyle name="_용정2p3(아포)_대곡천교계산서(광양방향)_상리교내진성능평가5_상리교내진성능평가4~6-상세평가및정밀평가" xfId="11454"/>
    <cellStyle name="_용정2p3(아포)_대곡천교계산서(광양방향)_상리교내진성능평가6" xfId="11455"/>
    <cellStyle name="_용정2p3(아포)_대곡천교계산서(광양방향)_상리교내진성능평가6_상리교내진성능평가3~5상세평가및정밀평가" xfId="11456"/>
    <cellStyle name="_용정2p3(아포)_대곡천교계산서(광양방향)_상리교내진성능평가6_상리교내진성능평가4~6-상세평가및정밀평가" xfId="11457"/>
    <cellStyle name="_용정2p3(아포)_상리교내진성능평가1-개요" xfId="11458"/>
    <cellStyle name="_용정2p3(아포)_상리교내진성능평가1-개요_Book1" xfId="11459"/>
    <cellStyle name="_용정2p3(아포)_상리교내진성능평가2-내진해석" xfId="11460"/>
    <cellStyle name="_용정2p3(아포)_상리교내진성능평가2-내진해석_Book1" xfId="11461"/>
    <cellStyle name="_용정2p3(아포)_상리교내진성능평가5" xfId="11462"/>
    <cellStyle name="_용정2p3(아포)_상리교내진성능평가5_상리교내진성능평가3~5상세평가및정밀평가" xfId="11463"/>
    <cellStyle name="_용정2p3(아포)_상리교내진성능평가5_상리교내진성능평가4~6-상세평가및정밀평가" xfId="11464"/>
    <cellStyle name="_용정2p3(아포)_상리교내진성능평가6" xfId="11465"/>
    <cellStyle name="_용정2p3(아포)_상리교내진성능평가6_상리교내진성능평가3~5상세평가및정밀평가" xfId="11466"/>
    <cellStyle name="_용정2p3(아포)_상리교내진성능평가6_상리교내진성능평가4~6-상세평가및정밀평가" xfId="11467"/>
    <cellStyle name="_우" xfId="605"/>
    <cellStyle name="_우_광주평동실행" xfId="606"/>
    <cellStyle name="_우_광주평동실행_번암견적의뢰(협력)" xfId="607"/>
    <cellStyle name="_우_광주평동품의1" xfId="608"/>
    <cellStyle name="_우_광주평동품의1_무안-광주2공구(협력)수정" xfId="609"/>
    <cellStyle name="_우_광주평동품의1_번암견적의뢰(협력)" xfId="610"/>
    <cellStyle name="_우_광주평동품의1_적상무주IC도로(1공구)" xfId="611"/>
    <cellStyle name="_우_기장하수실행1" xfId="612"/>
    <cellStyle name="_우_기장하수실행1_번암견적의뢰(협력)" xfId="613"/>
    <cellStyle name="_우_무안-광주2공구(협력)수정" xfId="614"/>
    <cellStyle name="_우_번암견적의뢰(협력)" xfId="615"/>
    <cellStyle name="_우_송학실행안" xfId="616"/>
    <cellStyle name="_우_송학실행안_번암견적의뢰(협력)" xfId="617"/>
    <cellStyle name="_우_송학하수투찰" xfId="618"/>
    <cellStyle name="_우_송학하수투찰_번암견적의뢰(협력)" xfId="619"/>
    <cellStyle name="_우_송학하수품의(설계넣고)" xfId="620"/>
    <cellStyle name="_우_송학하수품의(설계넣고)_무안-광주2공구(협력)수정" xfId="621"/>
    <cellStyle name="_우_송학하수품의(설계넣고)_번암견적의뢰(협력)" xfId="622"/>
    <cellStyle name="_우_송학하수품의(설계넣고)_적상무주IC도로(1공구)" xfId="623"/>
    <cellStyle name="_우_우주센터투찰" xfId="624"/>
    <cellStyle name="_우_우주센터투찰_광주평동실행" xfId="625"/>
    <cellStyle name="_우_우주센터투찰_광주평동실행_번암견적의뢰(협력)" xfId="626"/>
    <cellStyle name="_우_우주센터투찰_광주평동품의1" xfId="627"/>
    <cellStyle name="_우_우주센터투찰_광주평동품의1_무안-광주2공구(협력)수정" xfId="628"/>
    <cellStyle name="_우_우주센터투찰_광주평동품의1_번암견적의뢰(협력)" xfId="629"/>
    <cellStyle name="_우_우주센터투찰_광주평동품의1_적상무주IC도로(1공구)" xfId="630"/>
    <cellStyle name="_우_우주센터투찰_기장하수실행1" xfId="631"/>
    <cellStyle name="_우_우주센터투찰_기장하수실행1_번암견적의뢰(협력)" xfId="632"/>
    <cellStyle name="_우_우주센터투찰_무안-광주2공구(협력)수정" xfId="633"/>
    <cellStyle name="_우_우주센터투찰_번암견적의뢰(협력)" xfId="634"/>
    <cellStyle name="_우_우주센터투찰_송학실행안" xfId="635"/>
    <cellStyle name="_우_우주센터투찰_송학실행안_번암견적의뢰(협력)" xfId="636"/>
    <cellStyle name="_우_우주센터투찰_송학하수투찰" xfId="637"/>
    <cellStyle name="_우_우주센터투찰_송학하수투찰_번암견적의뢰(협력)" xfId="638"/>
    <cellStyle name="_우_우주센터투찰_송학하수품의(설계넣고)" xfId="639"/>
    <cellStyle name="_우_우주센터투찰_송학하수품의(설계넣고)_무안-광주2공구(협력)수정" xfId="640"/>
    <cellStyle name="_우_우주센터투찰_송학하수품의(설계넣고)_번암견적의뢰(협력)" xfId="641"/>
    <cellStyle name="_우_우주센터투찰_송학하수품의(설계넣고)_적상무주IC도로(1공구)" xfId="642"/>
    <cellStyle name="_우_우주센터투찰_적상무주IC도로(1공구)" xfId="643"/>
    <cellStyle name="_우_적상무주IC도로(1공구)" xfId="644"/>
    <cellStyle name="_우배수공xls" xfId="11468"/>
    <cellStyle name="_우배수공xls 2" xfId="32106"/>
    <cellStyle name="_우배수공xls_Ⅷ.부대공" xfId="11469"/>
    <cellStyle name="_우배수공xls_Ⅷ.부대공 2" xfId="32107"/>
    <cellStyle name="_우배수공xls_Ⅷ.부대공(0408)" xfId="11470"/>
    <cellStyle name="_우배수공xls_Ⅷ.부대공(0408) 2" xfId="32108"/>
    <cellStyle name="_우배수공xls_Ⅷ.부대공(0408)_Ⅸ.공통단위수량(9-17-1)" xfId="11471"/>
    <cellStyle name="_우배수공xls_Ⅷ.부대공(0408)_Ⅸ.공통단위수량(9-17-1) 2" xfId="32109"/>
    <cellStyle name="_우배수공xls_Ⅷ.부대공(0408)_Ⅸ.공통단위수량(최종1)" xfId="11472"/>
    <cellStyle name="_우배수공xls_Ⅷ.부대공(0408)_Ⅸ.공통단위수량(최종1) 2" xfId="32110"/>
    <cellStyle name="_우배수공xls_Ⅷ.부대공(0421)" xfId="11473"/>
    <cellStyle name="_우배수공xls_Ⅷ.부대공(0421) 2" xfId="32111"/>
    <cellStyle name="_우배수공xls_Ⅷ.부대공(0421)_Ⅸ.공통단위수량(9-17-1)" xfId="11474"/>
    <cellStyle name="_우배수공xls_Ⅷ.부대공(0421)_Ⅸ.공통단위수량(9-17-1) 2" xfId="32112"/>
    <cellStyle name="_우배수공xls_Ⅷ.부대공(0421)_Ⅸ.공통단위수량(최종1)" xfId="11475"/>
    <cellStyle name="_우배수공xls_Ⅷ.부대공(0421)_Ⅸ.공통단위수량(최종1) 2" xfId="32113"/>
    <cellStyle name="_우배수공xls_Ⅷ.부대공_Ⅸ.공통단위수량(9-17-1)" xfId="11476"/>
    <cellStyle name="_우배수공xls_Ⅷ.부대공_Ⅸ.공통단위수량(9-17-1) 2" xfId="32114"/>
    <cellStyle name="_우배수공xls_Ⅷ.부대공_Ⅸ.공통단위수량(최종1)" xfId="11477"/>
    <cellStyle name="_우배수공xls_Ⅷ.부대공_Ⅸ.공통단위수량(최종1) 2" xfId="32115"/>
    <cellStyle name="_우배수공xls_Ⅸ.공통단위수량" xfId="11478"/>
    <cellStyle name="_우배수공xls_Ⅸ.공통단위수량 2" xfId="32116"/>
    <cellStyle name="_우배수공xls_Ⅸ.공통단위수량(0408)" xfId="11479"/>
    <cellStyle name="_우배수공xls_Ⅸ.공통단위수량(0408) 2" xfId="32117"/>
    <cellStyle name="_우배수공xls_Ⅸ.공통단위수량(304)" xfId="11480"/>
    <cellStyle name="_우배수공xls_Ⅸ.공통단위수량(304) 2" xfId="32118"/>
    <cellStyle name="_우배수공xls_Ⅸ.공통단위수량(9-17-1)" xfId="11481"/>
    <cellStyle name="_우배수공xls_Ⅸ.공통단위수량(9-17-1) 2" xfId="32119"/>
    <cellStyle name="_우배수공xls_Ⅸ.공통단위수량(최종1)" xfId="11482"/>
    <cellStyle name="_우배수공xls_Ⅸ.공통단위수량(최종1) 2" xfId="32120"/>
    <cellStyle name="_우배수공xls_Ⅸ.공통단위수량(최종이되길...)" xfId="11483"/>
    <cellStyle name="_우배수공xls_Ⅸ.공통단위수량(최종이되길...) 2" xfId="32121"/>
    <cellStyle name="_우배수공xls_가시설(최종)" xfId="11484"/>
    <cellStyle name="_우배수공xls_가시설(최종) 2" xfId="32122"/>
    <cellStyle name="_우배수공xls_가시설(최종)_Ⅸ.공통단위수량(9-17-1)" xfId="11485"/>
    <cellStyle name="_우배수공xls_가시설(최종)_Ⅸ.공통단위수량(9-17-1) 2" xfId="32123"/>
    <cellStyle name="_우배수공xls_가시설(최종)_Ⅸ.공통단위수량(최종1)" xfId="11486"/>
    <cellStyle name="_우배수공xls_가시설(최종)_Ⅸ.공통단위수량(최종1) 2" xfId="32124"/>
    <cellStyle name="_우배수공xls_가시설(최종0414)" xfId="11487"/>
    <cellStyle name="_우배수공xls_가시설(최종0414) 2" xfId="32125"/>
    <cellStyle name="_우배수공xls_가시설(최종0414)_Ⅸ.공통단위수량(9-17-1)" xfId="11488"/>
    <cellStyle name="_우배수공xls_가시설(최종0414)_Ⅸ.공통단위수량(9-17-1) 2" xfId="32126"/>
    <cellStyle name="_우배수공xls_가시설(최종0414)_Ⅸ.공통단위수량(최종1)" xfId="11489"/>
    <cellStyle name="_우배수공xls_가시설(최종0414)_Ⅸ.공통단위수량(최종1) 2" xfId="32127"/>
    <cellStyle name="_우배수공xls_공동구연장산출" xfId="11490"/>
    <cellStyle name="_우배수공xls_공동구연장산출 2" xfId="32128"/>
    <cellStyle name="_우배수공xls_공동구연장산출_Ⅷ.부대공" xfId="11491"/>
    <cellStyle name="_우배수공xls_공동구연장산출_Ⅷ.부대공 2" xfId="32129"/>
    <cellStyle name="_우배수공xls_공동구연장산출_Ⅷ.부대공(0408)" xfId="11492"/>
    <cellStyle name="_우배수공xls_공동구연장산출_Ⅷ.부대공(0408) 2" xfId="32130"/>
    <cellStyle name="_우배수공xls_공동구연장산출_Ⅷ.부대공(0408)_Ⅸ.공통단위수량(9-17-1)" xfId="11493"/>
    <cellStyle name="_우배수공xls_공동구연장산출_Ⅷ.부대공(0408)_Ⅸ.공통단위수량(9-17-1) 2" xfId="32131"/>
    <cellStyle name="_우배수공xls_공동구연장산출_Ⅷ.부대공(0408)_Ⅸ.공통단위수량(최종1)" xfId="11494"/>
    <cellStyle name="_우배수공xls_공동구연장산출_Ⅷ.부대공(0408)_Ⅸ.공통단위수량(최종1) 2" xfId="32132"/>
    <cellStyle name="_우배수공xls_공동구연장산출_Ⅷ.부대공(0421)" xfId="11495"/>
    <cellStyle name="_우배수공xls_공동구연장산출_Ⅷ.부대공(0421) 2" xfId="32133"/>
    <cellStyle name="_우배수공xls_공동구연장산출_Ⅷ.부대공(0421)_Ⅸ.공통단위수량(9-17-1)" xfId="11496"/>
    <cellStyle name="_우배수공xls_공동구연장산출_Ⅷ.부대공(0421)_Ⅸ.공통단위수량(9-17-1) 2" xfId="32134"/>
    <cellStyle name="_우배수공xls_공동구연장산출_Ⅷ.부대공(0421)_Ⅸ.공통단위수량(최종1)" xfId="11497"/>
    <cellStyle name="_우배수공xls_공동구연장산출_Ⅷ.부대공(0421)_Ⅸ.공통단위수량(최종1) 2" xfId="32135"/>
    <cellStyle name="_우배수공xls_공동구연장산출_Ⅷ.부대공_Ⅸ.공통단위수량(9-17-1)" xfId="11498"/>
    <cellStyle name="_우배수공xls_공동구연장산출_Ⅷ.부대공_Ⅸ.공통단위수량(9-17-1) 2" xfId="32136"/>
    <cellStyle name="_우배수공xls_공동구연장산출_Ⅷ.부대공_Ⅸ.공통단위수량(최종1)" xfId="11499"/>
    <cellStyle name="_우배수공xls_공동구연장산출_Ⅷ.부대공_Ⅸ.공통단위수량(최종1) 2" xfId="32137"/>
    <cellStyle name="_우배수공xls_공동구연장산출_Ⅸ.공통단위수량" xfId="11500"/>
    <cellStyle name="_우배수공xls_공동구연장산출_Ⅸ.공통단위수량 2" xfId="32138"/>
    <cellStyle name="_우배수공xls_공동구연장산출_Ⅸ.공통단위수량(0408)" xfId="11501"/>
    <cellStyle name="_우배수공xls_공동구연장산출_Ⅸ.공통단위수량(0408) 2" xfId="32139"/>
    <cellStyle name="_우배수공xls_공동구연장산출_Ⅸ.공통단위수량(304)" xfId="11502"/>
    <cellStyle name="_우배수공xls_공동구연장산출_Ⅸ.공통단위수량(304) 2" xfId="32140"/>
    <cellStyle name="_우배수공xls_공동구연장산출_Ⅸ.공통단위수량(9-17-1)" xfId="11503"/>
    <cellStyle name="_우배수공xls_공동구연장산출_Ⅸ.공통단위수량(9-17-1) 2" xfId="32141"/>
    <cellStyle name="_우배수공xls_공동구연장산출_Ⅸ.공통단위수량(최종1)" xfId="11504"/>
    <cellStyle name="_우배수공xls_공동구연장산출_Ⅸ.공통단위수량(최종1) 2" xfId="32142"/>
    <cellStyle name="_우배수공xls_공동구연장산출_Ⅸ.공통단위수량(최종이되길...)" xfId="11505"/>
    <cellStyle name="_우배수공xls_공동구연장산출_Ⅸ.공통단위수량(최종이되길...) 2" xfId="32143"/>
    <cellStyle name="_우배수공xls_공동구연장산출_가시설(최종)" xfId="11506"/>
    <cellStyle name="_우배수공xls_공동구연장산출_가시설(최종) 2" xfId="32144"/>
    <cellStyle name="_우배수공xls_공동구연장산출_가시설(최종)_Ⅸ.공통단위수량(9-17-1)" xfId="11507"/>
    <cellStyle name="_우배수공xls_공동구연장산출_가시설(최종)_Ⅸ.공통단위수량(9-17-1) 2" xfId="32145"/>
    <cellStyle name="_우배수공xls_공동구연장산출_가시설(최종)_Ⅸ.공통단위수량(최종1)" xfId="11508"/>
    <cellStyle name="_우배수공xls_공동구연장산출_가시설(최종)_Ⅸ.공통단위수량(최종1) 2" xfId="32146"/>
    <cellStyle name="_우배수공xls_공동구연장산출_가시설(최종0414)" xfId="11509"/>
    <cellStyle name="_우배수공xls_공동구연장산출_가시설(최종0414) 2" xfId="32147"/>
    <cellStyle name="_우배수공xls_공동구연장산출_가시설(최종0414)_Ⅸ.공통단위수량(9-17-1)" xfId="11510"/>
    <cellStyle name="_우배수공xls_공동구연장산출_가시설(최종0414)_Ⅸ.공통단위수량(9-17-1) 2" xfId="32148"/>
    <cellStyle name="_우배수공xls_공동구연장산출_가시설(최종0414)_Ⅸ.공통단위수량(최종1)" xfId="11511"/>
    <cellStyle name="_우배수공xls_공동구연장산출_가시설(최종0414)_Ⅸ.공통단위수량(최종1) 2" xfId="32149"/>
    <cellStyle name="_우배수공xls_공동구연장산출_단위수량(316)" xfId="11512"/>
    <cellStyle name="_우배수공xls_공동구연장산출_단위수량(316) 2" xfId="32150"/>
    <cellStyle name="_우배수공xls_공동구연장산출_사본 - Ⅸ.공통단위수량" xfId="11513"/>
    <cellStyle name="_우배수공xls_공동구연장산출_사본 - Ⅸ.공통단위수량 2" xfId="32151"/>
    <cellStyle name="_우배수공xls_단위수량(316)" xfId="11514"/>
    <cellStyle name="_우배수공xls_단위수량(316) 2" xfId="32152"/>
    <cellStyle name="_우배수공xls_사본 - Ⅸ.공통단위수량" xfId="11515"/>
    <cellStyle name="_우배수공xls_사본 - Ⅸ.공통단위수량 2" xfId="32153"/>
    <cellStyle name="_우수공(중로3-1)" xfId="11516"/>
    <cellStyle name="_우수공(중로3-1) 2" xfId="32154"/>
    <cellStyle name="_우수공단위" xfId="645"/>
    <cellStyle name="_우수관공" xfId="646"/>
    <cellStyle name="_우수관공 2" xfId="32155"/>
    <cellStyle name="_우수관공_04-포장공" xfId="11517"/>
    <cellStyle name="_우수관공_04-포장공 2" xfId="32156"/>
    <cellStyle name="_우수관공_07.포장공" xfId="11518"/>
    <cellStyle name="_우수관공_07.포장공 2" xfId="32157"/>
    <cellStyle name="_우수관공_1" xfId="647"/>
    <cellStyle name="_우수관공_1 2" xfId="32158"/>
    <cellStyle name="_우수관공_1_04-포장공" xfId="11519"/>
    <cellStyle name="_우수관공_1_04-포장공 2" xfId="32159"/>
    <cellStyle name="_우수관공_1_07.포장공" xfId="11520"/>
    <cellStyle name="_우수관공_1_07.포장공 2" xfId="32160"/>
    <cellStyle name="_우수관공_1_비탈면안정공" xfId="11521"/>
    <cellStyle name="_우수관공_1_비탈면안정공 2" xfId="32161"/>
    <cellStyle name="_우수관공_비탈면안정공" xfId="11522"/>
    <cellStyle name="_우수관공_비탈면안정공 2" xfId="32162"/>
    <cellStyle name="_우수관공_우수관공" xfId="648"/>
    <cellStyle name="_우수관공_우수관공 2" xfId="32163"/>
    <cellStyle name="_우수관공_우수관공_04-포장공" xfId="11523"/>
    <cellStyle name="_우수관공_우수관공_04-포장공 2" xfId="32164"/>
    <cellStyle name="_우수관공_우수관공_07.포장공" xfId="11524"/>
    <cellStyle name="_우수관공_우수관공_07.포장공 2" xfId="32165"/>
    <cellStyle name="_우수관공_우수관공_비탈면안정공" xfId="11525"/>
    <cellStyle name="_우수관공_우수관공_비탈면안정공 2" xfId="32166"/>
    <cellStyle name="_우수관공_우수관공1" xfId="649"/>
    <cellStyle name="_우수관공_우수관공1 2" xfId="32167"/>
    <cellStyle name="_우수관공_우수관공1_04-포장공" xfId="11526"/>
    <cellStyle name="_우수관공_우수관공1_04-포장공 2" xfId="32168"/>
    <cellStyle name="_우수관공_우수관공1_07.포장공" xfId="11527"/>
    <cellStyle name="_우수관공_우수관공1_07.포장공 2" xfId="32169"/>
    <cellStyle name="_우수관공_우수관공1_비탈면안정공" xfId="11528"/>
    <cellStyle name="_우수관공_우수관공1_비탈면안정공 2" xfId="32170"/>
    <cellStyle name="_우수관공1" xfId="650"/>
    <cellStyle name="_우수관공1 2" xfId="32171"/>
    <cellStyle name="_우수관공1_04-포장공" xfId="11529"/>
    <cellStyle name="_우수관공1_04-포장공 2" xfId="32172"/>
    <cellStyle name="_우수관공1_07.포장공" xfId="11530"/>
    <cellStyle name="_우수관공1_07.포장공 2" xfId="32173"/>
    <cellStyle name="_우수관공1_비탈면안정공" xfId="11531"/>
    <cellStyle name="_우수관공1_비탈면안정공 2" xfId="32174"/>
    <cellStyle name="_우수관로" xfId="11532"/>
    <cellStyle name="_우수관로 2" xfId="32175"/>
    <cellStyle name="_우수받이" xfId="651"/>
    <cellStyle name="_우수받이 2" xfId="32176"/>
    <cellStyle name="_우수받이_04-포장공" xfId="11533"/>
    <cellStyle name="_우수받이_04-포장공 2" xfId="32177"/>
    <cellStyle name="_우수받이_07.포장공" xfId="11534"/>
    <cellStyle name="_우수받이_07.포장공 2" xfId="32178"/>
    <cellStyle name="_우수받이_비탈면안정공" xfId="11535"/>
    <cellStyle name="_우수받이_비탈면안정공 2" xfId="32179"/>
    <cellStyle name="_우수받이_우수관공" xfId="652"/>
    <cellStyle name="_우수받이_우수관공 2" xfId="32180"/>
    <cellStyle name="_우수받이_우수관공_04-포장공" xfId="11536"/>
    <cellStyle name="_우수받이_우수관공_04-포장공 2" xfId="32181"/>
    <cellStyle name="_우수받이_우수관공_07.포장공" xfId="11537"/>
    <cellStyle name="_우수받이_우수관공_07.포장공 2" xfId="32182"/>
    <cellStyle name="_우수받이_우수관공_비탈면안정공" xfId="11538"/>
    <cellStyle name="_우수받이_우수관공_비탈면안정공 2" xfId="32183"/>
    <cellStyle name="_우수받이_우수관공1" xfId="653"/>
    <cellStyle name="_우수받이_우수관공1 2" xfId="32184"/>
    <cellStyle name="_우수받이_우수관공1_04-포장공" xfId="11539"/>
    <cellStyle name="_우수받이_우수관공1_04-포장공 2" xfId="32185"/>
    <cellStyle name="_우수받이_우수관공1_07.포장공" xfId="11540"/>
    <cellStyle name="_우수받이_우수관공1_07.포장공 2" xfId="32186"/>
    <cellStyle name="_우수받이_우수관공1_비탈면안정공" xfId="11541"/>
    <cellStyle name="_우수받이_우수관공1_비탈면안정공 2" xfId="32187"/>
    <cellStyle name="_우수토실(A-LINE)집계표" xfId="11542"/>
    <cellStyle name="_우수토실(A-LINE)집계표 2" xfId="32188"/>
    <cellStyle name="_우주센" xfId="654"/>
    <cellStyle name="_우주센_광주평동실행" xfId="655"/>
    <cellStyle name="_우주센_광주평동실행_번암견적의뢰(협력)" xfId="656"/>
    <cellStyle name="_우주센_광주평동품의1" xfId="657"/>
    <cellStyle name="_우주센_광주평동품의1_무안-광주2공구(협력)수정" xfId="658"/>
    <cellStyle name="_우주센_광주평동품의1_번암견적의뢰(협력)" xfId="659"/>
    <cellStyle name="_우주센_광주평동품의1_적상무주IC도로(1공구)" xfId="660"/>
    <cellStyle name="_우주센_기장하수실행1" xfId="661"/>
    <cellStyle name="_우주센_기장하수실행1_번암견적의뢰(협력)" xfId="662"/>
    <cellStyle name="_우주센_무안-광주2공구(협력)수정" xfId="663"/>
    <cellStyle name="_우주센_번암견적의뢰(협력)" xfId="664"/>
    <cellStyle name="_우주센_송학실행안" xfId="665"/>
    <cellStyle name="_우주센_송학실행안_번암견적의뢰(협력)" xfId="666"/>
    <cellStyle name="_우주센_송학하수투찰" xfId="667"/>
    <cellStyle name="_우주센_송학하수투찰_번암견적의뢰(협력)" xfId="668"/>
    <cellStyle name="_우주센_송학하수품의(설계넣고)" xfId="669"/>
    <cellStyle name="_우주센_송학하수품의(설계넣고)_무안-광주2공구(협력)수정" xfId="670"/>
    <cellStyle name="_우주센_송학하수품의(설계넣고)_번암견적의뢰(협력)" xfId="671"/>
    <cellStyle name="_우주센_송학하수품의(설계넣고)_적상무주IC도로(1공구)" xfId="672"/>
    <cellStyle name="_우주센_우주센터투찰" xfId="673"/>
    <cellStyle name="_우주센_우주센터투찰_광주평동실행" xfId="674"/>
    <cellStyle name="_우주센_우주센터투찰_광주평동실행_번암견적의뢰(협력)" xfId="675"/>
    <cellStyle name="_우주센_우주센터투찰_광주평동품의1" xfId="676"/>
    <cellStyle name="_우주센_우주센터투찰_광주평동품의1_무안-광주2공구(협력)수정" xfId="677"/>
    <cellStyle name="_우주센_우주센터투찰_광주평동품의1_번암견적의뢰(협력)" xfId="678"/>
    <cellStyle name="_우주센_우주센터투찰_광주평동품의1_적상무주IC도로(1공구)" xfId="679"/>
    <cellStyle name="_우주센_우주센터투찰_기장하수실행1" xfId="680"/>
    <cellStyle name="_우주센_우주센터투찰_기장하수실행1_번암견적의뢰(협력)" xfId="681"/>
    <cellStyle name="_우주센_우주센터투찰_무안-광주2공구(협력)수정" xfId="682"/>
    <cellStyle name="_우주센_우주센터투찰_번암견적의뢰(협력)" xfId="683"/>
    <cellStyle name="_우주센_우주센터투찰_송학실행안" xfId="684"/>
    <cellStyle name="_우주센_우주센터투찰_송학실행안_번암견적의뢰(협력)" xfId="685"/>
    <cellStyle name="_우주센_우주센터투찰_송학하수투찰" xfId="686"/>
    <cellStyle name="_우주센_우주센터투찰_송학하수투찰_번암견적의뢰(협력)" xfId="687"/>
    <cellStyle name="_우주센_우주센터투찰_송학하수품의(설계넣고)" xfId="688"/>
    <cellStyle name="_우주센_우주센터투찰_송학하수품의(설계넣고)_무안-광주2공구(협력)수정" xfId="689"/>
    <cellStyle name="_우주센_우주센터투찰_송학하수품의(설계넣고)_번암견적의뢰(협력)" xfId="690"/>
    <cellStyle name="_우주센_우주센터투찰_송학하수품의(설계넣고)_적상무주IC도로(1공구)" xfId="691"/>
    <cellStyle name="_우주센_우주센터투찰_적상무주IC도로(1공구)" xfId="692"/>
    <cellStyle name="_우주센_적상무주IC도로(1공구)" xfId="693"/>
    <cellStyle name="_운암지구 수량산출서" xfId="11543"/>
    <cellStyle name="_운암지구 수량산출서 2" xfId="32189"/>
    <cellStyle name="_운암지구 수량산출서(1구간)" xfId="11544"/>
    <cellStyle name="_운암지구 수량산출서(1구간) 2" xfId="32190"/>
    <cellStyle name="_울진군폐기물처리시설" xfId="11545"/>
    <cellStyle name="_울진군폐기물처리시설 2" xfId="32191"/>
    <cellStyle name="_원가계산" xfId="24163"/>
    <cellStyle name="_원가계산및내역(두진)" xfId="11546"/>
    <cellStyle name="_원동천(상)우물통보수공사-1" xfId="11547"/>
    <cellStyle name="_원동천(상)우물통보수공사-1_부산진역 내역서(05.08.05)-수량산출서" xfId="11548"/>
    <cellStyle name="_원동천교(상)외-수량수정" xfId="11549"/>
    <cellStyle name="_원동천교(상)외-수량수정 2" xfId="32192"/>
    <cellStyle name="_원동천교(상)외-수량수정_부산진역 내역서(05.08.05)-수량산출서" xfId="11550"/>
    <cellStyle name="_원동천교(상)외-수량수정_수량산출서" xfId="11551"/>
    <cellStyle name="_원동천교(상)외-수량수정_수량산출서_부산진역 내역서(05.08.05)-수량산출서" xfId="11552"/>
    <cellStyle name="_원동천교(상)외-수량수정_원동천(상)우물통보수공사-1" xfId="11553"/>
    <cellStyle name="_원동천교(상)외-수량수정_원동천(상)우물통보수공사-1_부산진역 내역서(05.08.05)-수량산출서" xfId="11554"/>
    <cellStyle name="_원동천교(상)외-수량수정_진단건설(수정본-건식공법)" xfId="11555"/>
    <cellStyle name="_원동천교(상)외-수량수정_진단건설(수정본-건식공법)_부산진역 내역서(05.08.05)-수량산출서" xfId="11556"/>
    <cellStyle name="_원동천교(상)외-수량수정_회야강요-수량산출서(수정본-선구)" xfId="11557"/>
    <cellStyle name="_원동천교(상)외-수량수정_회야강요-수량산출서(수정본-선구)_부산진역 내역서(05.08.05)-수량산출서" xfId="11558"/>
    <cellStyle name="_원본-from안양시" xfId="11559"/>
    <cellStyle name="_원본-from안양시 2" xfId="32193"/>
    <cellStyle name="_원본-from안양시_Wd3(방호벽)" xfId="11560"/>
    <cellStyle name="_원본-from안양시_Wd3(방호벽) 2" xfId="32194"/>
    <cellStyle name="_원본-from안양시_Wd3(방호벽+중분대없음)" xfId="11561"/>
    <cellStyle name="_원본-from안양시_Wd3(방호벽+중분대없음) 2" xfId="32195"/>
    <cellStyle name="_원본-from안양시_Wd3(보도+연석+난간)" xfId="11562"/>
    <cellStyle name="_원본-from안양시_Wd3(보도+연석+난간) 2" xfId="32196"/>
    <cellStyle name="_원심력사각수로관" xfId="11563"/>
    <cellStyle name="_원심력사각수로관 2" xfId="32197"/>
    <cellStyle name="_원형1,2호맨홀수량" xfId="11564"/>
    <cellStyle name="_원형1,2호맨홀수량 2" xfId="32198"/>
    <cellStyle name="_월계실행(전기)" xfId="11565"/>
    <cellStyle name="_월계실행(전기) 2" xfId="32199"/>
    <cellStyle name="_월곡제1 수로암거 일반수량" xfId="11566"/>
    <cellStyle name="_월천리마을회관포장복개" xfId="11567"/>
    <cellStyle name="_월천리마을회관포장복개 2" xfId="32200"/>
    <cellStyle name="_월천리마을회관포장복개_00. 배수공자재총괄" xfId="11568"/>
    <cellStyle name="_월천리마을회관포장복개_00. 배수공자재총괄 2" xfId="32201"/>
    <cellStyle name="_월천리마을회관포장복개_거교2리옹벽H=8-1.5m" xfId="11569"/>
    <cellStyle name="_월천리마을회관포장복개_거교2리옹벽H=8-1.5m 2" xfId="32202"/>
    <cellStyle name="_월촌2교-수량산출서" xfId="11570"/>
    <cellStyle name="_유첨3(서식)" xfId="694"/>
    <cellStyle name="_유첨3(서식) 2" xfId="32203"/>
    <cellStyle name="_유첨3(서식)_1" xfId="695"/>
    <cellStyle name="_유첨3(서식)_1 2" xfId="32204"/>
    <cellStyle name="_유포장공" xfId="11571"/>
    <cellStyle name="_유포장공 2" xfId="32205"/>
    <cellStyle name="_은평공원테니스장정비공사" xfId="696"/>
    <cellStyle name="_음성교PcBeam상부제원" xfId="11572"/>
    <cellStyle name="_음성교PcBeam상부제원_상리교내진성능평가2-내진해석" xfId="11573"/>
    <cellStyle name="_음성교PcBeam상부제원_상리교내진성능평가2-내진해석_Book1" xfId="11574"/>
    <cellStyle name="_음성교PcBeam상부제원_상리교내진성능평가5" xfId="11575"/>
    <cellStyle name="_음성교PcBeam상부제원_상리교내진성능평가5_상리교내진성능평가3~5상세평가및정밀평가" xfId="11576"/>
    <cellStyle name="_음성교PcBeam상부제원_상리교내진성능평가5_상리교내진성능평가4~6-상세평가및정밀평가" xfId="11577"/>
    <cellStyle name="_음성교PcBeam상부제원_상리교내진성능평가6" xfId="11578"/>
    <cellStyle name="_음성교PcBeam상부제원_상리교내진성능평가6_상리교내진성능평가3~5상세평가및정밀평가" xfId="11579"/>
    <cellStyle name="_음성교PcBeam상부제원_상리교내진성능평가6_상리교내진성능평가4~6-상세평가및정밀평가" xfId="11580"/>
    <cellStyle name="_음성방향-p1" xfId="11581"/>
    <cellStyle name="_의정부시청-경계목" xfId="697"/>
    <cellStyle name="_이대글로벌타워실행내역서(결재용)" xfId="11582"/>
    <cellStyle name="_이대글로벌타워실행내역서(결재용) 2" xfId="32206"/>
    <cellStyle name="_이천1육교계산서" xfId="11583"/>
    <cellStyle name="_이천1육교계산서 2" xfId="32207"/>
    <cellStyle name="_이천1육교계산서_Wd3(방호벽)" xfId="11584"/>
    <cellStyle name="_이천1육교계산서_Wd3(방호벽) 2" xfId="32208"/>
    <cellStyle name="_이천1육교계산서_Wd3(방호벽+중분대없음)" xfId="11585"/>
    <cellStyle name="_이천1육교계산서_Wd3(방호벽+중분대없음) 2" xfId="32209"/>
    <cellStyle name="_이천1육교계산서_Wd3(보도+연석+난간)" xfId="11586"/>
    <cellStyle name="_이천1육교계산서_Wd3(보도+연석+난간) 2" xfId="32210"/>
    <cellStyle name="_인원계획표 " xfId="698"/>
    <cellStyle name="_인원계획표  2" xfId="32211"/>
    <cellStyle name="_인원계획표 _(2003)하도급발주요청(2차-영동)" xfId="11587"/>
    <cellStyle name="_인원계획표 _(2003-영동)하도급(2003_04_30)" xfId="11588"/>
    <cellStyle name="_인원계획표 _(2003-영동)하도급(2003_04_30)_(2003-영동)하도급(2003_04_30)" xfId="11589"/>
    <cellStyle name="_인원계획표 _(가)실행" xfId="11590"/>
    <cellStyle name="_인원계획표 _(가)실행 2" xfId="32212"/>
    <cellStyle name="_인원계획표 _(가)실행_04-보령설계" xfId="11591"/>
    <cellStyle name="_인원계획표 _(가)실행_04-보령설계 2" xfId="32213"/>
    <cellStyle name="_인원계획표 _(가)실행_04-보령설계_04-보령설계" xfId="11592"/>
    <cellStyle name="_인원계획표 _(가)실행_04-보령설계_04-보령설계 2" xfId="32214"/>
    <cellStyle name="_인원계획표 _(가)실행_04-보령설계_04-보령설계_단가작업완료보고(첨부)-2006" xfId="11593"/>
    <cellStyle name="_인원계획표 _(가)실행_04-보령설계_04-보령설계_단가작업완료보고(첨부)-2006 2" xfId="32215"/>
    <cellStyle name="_인원계획표 _(가)실행_04-보령설계_단가작업완료보고(첨부)-2006" xfId="11594"/>
    <cellStyle name="_인원계획표 _(가)실행_04-보령설계_단가작업완료보고(첨부)-2006 2" xfId="32216"/>
    <cellStyle name="_인원계획표 _(가)실행_2004년설계(콘팻칭)" xfId="11595"/>
    <cellStyle name="_인원계획표 _(가)실행_2004년수량(정산)" xfId="11596"/>
    <cellStyle name="_인원계획표 _(가)실행_단가작업완료보고(첨부)-2006" xfId="11597"/>
    <cellStyle name="_인원계획표 _(가)실행_단가작업완료보고(첨부)-2006 2" xfId="32217"/>
    <cellStyle name="_인원계획표 _(가)실행_진짜하도급(토공)" xfId="11598"/>
    <cellStyle name="_인원계획표 _(가)실행_진짜하도급(토공) 2" xfId="32218"/>
    <cellStyle name="_인원계획표 _(가)실행_진짜하도급(토공)_04-보령설계" xfId="11599"/>
    <cellStyle name="_인원계획표 _(가)실행_진짜하도급(토공)_04-보령설계 2" xfId="32219"/>
    <cellStyle name="_인원계획표 _(가)실행_진짜하도급(토공)_04-보령설계_04-보령설계" xfId="11600"/>
    <cellStyle name="_인원계획표 _(가)실행_진짜하도급(토공)_04-보령설계_04-보령설계 2" xfId="32220"/>
    <cellStyle name="_인원계획표 _(가)실행_진짜하도급(토공)_04-보령설계_04-보령설계_단가작업완료보고(첨부)-2006" xfId="11601"/>
    <cellStyle name="_인원계획표 _(가)실행_진짜하도급(토공)_04-보령설계_04-보령설계_단가작업완료보고(첨부)-2006 2" xfId="32221"/>
    <cellStyle name="_인원계획표 _(가)실행_진짜하도급(토공)_04-보령설계_단가작업완료보고(첨부)-2006" xfId="11602"/>
    <cellStyle name="_인원계획표 _(가)실행_진짜하도급(토공)_04-보령설계_단가작업완료보고(첨부)-2006 2" xfId="32222"/>
    <cellStyle name="_인원계획표 _(가)실행_진짜하도급(토공)_2004년설계(콘팻칭)" xfId="11603"/>
    <cellStyle name="_인원계획표 _(가)실행_진짜하도급(토공)_2004년수량(정산)" xfId="11604"/>
    <cellStyle name="_인원계획표 _(가)실행_진짜하도급(토공)_검토" xfId="11605"/>
    <cellStyle name="_인원계획표 _(가)실행_진짜하도급(토공)_검토 2" xfId="32223"/>
    <cellStyle name="_인원계획표 _(가)실행_진짜하도급(토공)_검토_04-보령설계" xfId="11606"/>
    <cellStyle name="_인원계획표 _(가)실행_진짜하도급(토공)_검토_04-보령설계 2" xfId="32224"/>
    <cellStyle name="_인원계획표 _(가)실행_진짜하도급(토공)_검토_04-보령설계_04-보령설계" xfId="11607"/>
    <cellStyle name="_인원계획표 _(가)실행_진짜하도급(토공)_검토_04-보령설계_04-보령설계 2" xfId="32225"/>
    <cellStyle name="_인원계획표 _(가)실행_진짜하도급(토공)_검토_04-보령설계_04-보령설계_단가작업완료보고(첨부)-2006" xfId="11608"/>
    <cellStyle name="_인원계획표 _(가)실행_진짜하도급(토공)_검토_04-보령설계_04-보령설계_단가작업완료보고(첨부)-2006 2" xfId="32226"/>
    <cellStyle name="_인원계획표 _(가)실행_진짜하도급(토공)_검토_04-보령설계_단가작업완료보고(첨부)-2006" xfId="11609"/>
    <cellStyle name="_인원계획표 _(가)실행_진짜하도급(토공)_검토_04-보령설계_단가작업완료보고(첨부)-2006 2" xfId="32227"/>
    <cellStyle name="_인원계획표 _(가)실행_진짜하도급(토공)_검토_2004년설계(콘팻칭)" xfId="11610"/>
    <cellStyle name="_인원계획표 _(가)실행_진짜하도급(토공)_검토_2004년수량(정산)" xfId="11611"/>
    <cellStyle name="_인원계획표 _(가)실행_진짜하도급(토공)_검토_단가작업완료보고(첨부)-2006" xfId="11612"/>
    <cellStyle name="_인원계획표 _(가)실행_진짜하도급(토공)_검토_단가작업완료보고(첨부)-2006 2" xfId="32228"/>
    <cellStyle name="_인원계획표 _(가)실행_진짜하도급(토공)_검토_팻칭내역(진천)" xfId="11613"/>
    <cellStyle name="_인원계획표 _(가)실행_진짜하도급(토공)_검토_팻칭내역(진천) 2" xfId="32229"/>
    <cellStyle name="_인원계획표 _(가)실행_진짜하도급(토공)_검토_팻칭내역(진천)_2004년설계(콘팻칭)" xfId="11614"/>
    <cellStyle name="_인원계획표 _(가)실행_진짜하도급(토공)_검토_팻칭내역(진천)_2004년수량(정산)" xfId="11615"/>
    <cellStyle name="_인원계획표 _(가)실행_진짜하도급(토공)_검토_팻칭내역(진천)_단가작업완료보고(첨부)-2006" xfId="11616"/>
    <cellStyle name="_인원계획표 _(가)실행_진짜하도급(토공)_검토_팻칭내역(진천)_단가작업완료보고(첨부)-2006 2" xfId="32230"/>
    <cellStyle name="_인원계획표 _(가)실행_진짜하도급(토공)_단가작업완료보고(첨부)-2006" xfId="11617"/>
    <cellStyle name="_인원계획표 _(가)실행_진짜하도급(토공)_단가작업완료보고(첨부)-2006 2" xfId="32231"/>
    <cellStyle name="_인원계획표 _(가)실행_진짜하도급(토공)_요청" xfId="11618"/>
    <cellStyle name="_인원계획표 _(가)실행_진짜하도급(토공)_요청 2" xfId="32232"/>
    <cellStyle name="_인원계획표 _(가)실행_진짜하도급(토공)_요청_04-보령설계" xfId="11619"/>
    <cellStyle name="_인원계획표 _(가)실행_진짜하도급(토공)_요청_04-보령설계 2" xfId="32233"/>
    <cellStyle name="_인원계획표 _(가)실행_진짜하도급(토공)_요청_04-보령설계_04-보령설계" xfId="11620"/>
    <cellStyle name="_인원계획표 _(가)실행_진짜하도급(토공)_요청_04-보령설계_04-보령설계 2" xfId="32234"/>
    <cellStyle name="_인원계획표 _(가)실행_진짜하도급(토공)_요청_04-보령설계_04-보령설계_단가작업완료보고(첨부)-2006" xfId="11621"/>
    <cellStyle name="_인원계획표 _(가)실행_진짜하도급(토공)_요청_04-보령설계_04-보령설계_단가작업완료보고(첨부)-2006 2" xfId="32235"/>
    <cellStyle name="_인원계획표 _(가)실행_진짜하도급(토공)_요청_04-보령설계_단가작업완료보고(첨부)-2006" xfId="11622"/>
    <cellStyle name="_인원계획표 _(가)실행_진짜하도급(토공)_요청_04-보령설계_단가작업완료보고(첨부)-2006 2" xfId="32236"/>
    <cellStyle name="_인원계획표 _(가)실행_진짜하도급(토공)_요청_2004년설계(콘팻칭)" xfId="11623"/>
    <cellStyle name="_인원계획표 _(가)실행_진짜하도급(토공)_요청_2004년수량(정산)" xfId="11624"/>
    <cellStyle name="_인원계획표 _(가)실행_진짜하도급(토공)_요청_단가작업완료보고(첨부)-2006" xfId="11625"/>
    <cellStyle name="_인원계획표 _(가)실행_진짜하도급(토공)_요청_단가작업완료보고(첨부)-2006 2" xfId="32237"/>
    <cellStyle name="_인원계획표 _(가)실행_진짜하도급(토공)_요청_팻칭내역(진천)" xfId="11626"/>
    <cellStyle name="_인원계획표 _(가)실행_진짜하도급(토공)_요청_팻칭내역(진천) 2" xfId="32238"/>
    <cellStyle name="_인원계획표 _(가)실행_진짜하도급(토공)_요청_팻칭내역(진천)_2004년설계(콘팻칭)" xfId="11627"/>
    <cellStyle name="_인원계획표 _(가)실행_진짜하도급(토공)_요청_팻칭내역(진천)_2004년수량(정산)" xfId="11628"/>
    <cellStyle name="_인원계획표 _(가)실행_진짜하도급(토공)_요청_팻칭내역(진천)_단가작업완료보고(첨부)-2006" xfId="11629"/>
    <cellStyle name="_인원계획표 _(가)실행_진짜하도급(토공)_요청_팻칭내역(진천)_단가작업완료보고(첨부)-2006 2" xfId="32239"/>
    <cellStyle name="_인원계획표 _(가)실행_진짜하도급(토공)_진짜진짜하도급" xfId="11630"/>
    <cellStyle name="_인원계획표 _(가)실행_진짜하도급(토공)_진짜진짜하도급 2" xfId="32240"/>
    <cellStyle name="_인원계획표 _(가)실행_진짜하도급(토공)_진짜진짜하도급_04-보령설계" xfId="11631"/>
    <cellStyle name="_인원계획표 _(가)실행_진짜하도급(토공)_진짜진짜하도급_04-보령설계 2" xfId="32241"/>
    <cellStyle name="_인원계획표 _(가)실행_진짜하도급(토공)_진짜진짜하도급_04-보령설계_04-보령설계" xfId="11632"/>
    <cellStyle name="_인원계획표 _(가)실행_진짜하도급(토공)_진짜진짜하도급_04-보령설계_04-보령설계 2" xfId="32242"/>
    <cellStyle name="_인원계획표 _(가)실행_진짜하도급(토공)_진짜진짜하도급_04-보령설계_04-보령설계_단가작업완료보고(첨부)-2006" xfId="11633"/>
    <cellStyle name="_인원계획표 _(가)실행_진짜하도급(토공)_진짜진짜하도급_04-보령설계_04-보령설계_단가작업완료보고(첨부)-2006 2" xfId="32243"/>
    <cellStyle name="_인원계획표 _(가)실행_진짜하도급(토공)_진짜진짜하도급_04-보령설계_단가작업완료보고(첨부)-2006" xfId="11634"/>
    <cellStyle name="_인원계획표 _(가)실행_진짜하도급(토공)_진짜진짜하도급_04-보령설계_단가작업완료보고(첨부)-2006 2" xfId="32244"/>
    <cellStyle name="_인원계획표 _(가)실행_진짜하도급(토공)_진짜진짜하도급_2004년설계(콘팻칭)" xfId="11635"/>
    <cellStyle name="_인원계획표 _(가)실행_진짜하도급(토공)_진짜진짜하도급_2004년수량(정산)" xfId="11636"/>
    <cellStyle name="_인원계획표 _(가)실행_진짜하도급(토공)_진짜진짜하도급_단가작업완료보고(첨부)-2006" xfId="11637"/>
    <cellStyle name="_인원계획표 _(가)실행_진짜하도급(토공)_진짜진짜하도급_단가작업완료보고(첨부)-2006 2" xfId="32245"/>
    <cellStyle name="_인원계획표 _(가)실행_진짜하도급(토공)_진짜진짜하도급_팻칭내역(진천)" xfId="11638"/>
    <cellStyle name="_인원계획표 _(가)실행_진짜하도급(토공)_진짜진짜하도급_팻칭내역(진천) 2" xfId="32246"/>
    <cellStyle name="_인원계획표 _(가)실행_진짜하도급(토공)_진짜진짜하도급_팻칭내역(진천)_2004년설계(콘팻칭)" xfId="11639"/>
    <cellStyle name="_인원계획표 _(가)실행_진짜하도급(토공)_진짜진짜하도급_팻칭내역(진천)_2004년수량(정산)" xfId="11640"/>
    <cellStyle name="_인원계획표 _(가)실행_진짜하도급(토공)_진짜진짜하도급_팻칭내역(진천)_단가작업완료보고(첨부)-2006" xfId="11641"/>
    <cellStyle name="_인원계획표 _(가)실행_진짜하도급(토공)_진짜진짜하도급_팻칭내역(진천)_단가작업완료보고(첨부)-2006 2" xfId="32247"/>
    <cellStyle name="_인원계획표 _(가)실행_진짜하도급(토공)_팻칭내역(진천)" xfId="11642"/>
    <cellStyle name="_인원계획표 _(가)실행_진짜하도급(토공)_팻칭내역(진천) 2" xfId="32248"/>
    <cellStyle name="_인원계획표 _(가)실행_진짜하도급(토공)_팻칭내역(진천)_2004년설계(콘팻칭)" xfId="11643"/>
    <cellStyle name="_인원계획표 _(가)실행_진짜하도급(토공)_팻칭내역(진천)_2004년수량(정산)" xfId="11644"/>
    <cellStyle name="_인원계획표 _(가)실행_진짜하도급(토공)_팻칭내역(진천)_단가작업완료보고(첨부)-2006" xfId="11645"/>
    <cellStyle name="_인원계획표 _(가)실행_진짜하도급(토공)_팻칭내역(진천)_단가작업완료보고(첨부)-2006 2" xfId="32249"/>
    <cellStyle name="_인원계획표 _(가)실행_팻칭내역(진천)" xfId="11646"/>
    <cellStyle name="_인원계획표 _(가)실행_팻칭내역(진천) 2" xfId="32250"/>
    <cellStyle name="_인원계획표 _(가)실행_팻칭내역(진천)_2004년설계(콘팻칭)" xfId="11647"/>
    <cellStyle name="_인원계획표 _(가)실행_팻칭내역(진천)_2004년수량(정산)" xfId="11648"/>
    <cellStyle name="_인원계획표 _(가)실행_팻칭내역(진천)_단가작업완료보고(첨부)-2006" xfId="11649"/>
    <cellStyle name="_인원계획표 _(가)실행_팻칭내역(진천)_단가작업완료보고(첨부)-2006 2" xfId="32251"/>
    <cellStyle name="_인원계획표 _(가)실행_합정하도급요청(토공)" xfId="11650"/>
    <cellStyle name="_인원계획표 _(가)실행_합정하도급요청(토공) 2" xfId="32252"/>
    <cellStyle name="_인원계획표 _(가)실행_합정하도급요청(토공)_04-보령설계" xfId="11651"/>
    <cellStyle name="_인원계획표 _(가)실행_합정하도급요청(토공)_04-보령설계 2" xfId="32253"/>
    <cellStyle name="_인원계획표 _(가)실행_합정하도급요청(토공)_04-보령설계_04-보령설계" xfId="11652"/>
    <cellStyle name="_인원계획표 _(가)실행_합정하도급요청(토공)_04-보령설계_04-보령설계 2" xfId="32254"/>
    <cellStyle name="_인원계획표 _(가)실행_합정하도급요청(토공)_04-보령설계_04-보령설계_단가작업완료보고(첨부)-2006" xfId="11653"/>
    <cellStyle name="_인원계획표 _(가)실행_합정하도급요청(토공)_04-보령설계_04-보령설계_단가작업완료보고(첨부)-2006 2" xfId="32255"/>
    <cellStyle name="_인원계획표 _(가)실행_합정하도급요청(토공)_04-보령설계_단가작업완료보고(첨부)-2006" xfId="11654"/>
    <cellStyle name="_인원계획표 _(가)실행_합정하도급요청(토공)_04-보령설계_단가작업완료보고(첨부)-2006 2" xfId="32256"/>
    <cellStyle name="_인원계획표 _(가)실행_합정하도급요청(토공)_2004년설계(콘팻칭)" xfId="11655"/>
    <cellStyle name="_인원계획표 _(가)실행_합정하도급요청(토공)_2004년수량(정산)" xfId="11656"/>
    <cellStyle name="_인원계획표 _(가)실행_합정하도급요청(토공)_검토" xfId="11657"/>
    <cellStyle name="_인원계획표 _(가)실행_합정하도급요청(토공)_검토 2" xfId="32257"/>
    <cellStyle name="_인원계획표 _(가)실행_합정하도급요청(토공)_검토_04-보령설계" xfId="11658"/>
    <cellStyle name="_인원계획표 _(가)실행_합정하도급요청(토공)_검토_04-보령설계 2" xfId="32258"/>
    <cellStyle name="_인원계획표 _(가)실행_합정하도급요청(토공)_검토_04-보령설계_04-보령설계" xfId="11659"/>
    <cellStyle name="_인원계획표 _(가)실행_합정하도급요청(토공)_검토_04-보령설계_04-보령설계 2" xfId="32259"/>
    <cellStyle name="_인원계획표 _(가)실행_합정하도급요청(토공)_검토_04-보령설계_04-보령설계_단가작업완료보고(첨부)-2006" xfId="11660"/>
    <cellStyle name="_인원계획표 _(가)실행_합정하도급요청(토공)_검토_04-보령설계_04-보령설계_단가작업완료보고(첨부)-2006 2" xfId="32260"/>
    <cellStyle name="_인원계획표 _(가)실행_합정하도급요청(토공)_검토_04-보령설계_단가작업완료보고(첨부)-2006" xfId="11661"/>
    <cellStyle name="_인원계획표 _(가)실행_합정하도급요청(토공)_검토_04-보령설계_단가작업완료보고(첨부)-2006 2" xfId="32261"/>
    <cellStyle name="_인원계획표 _(가)실행_합정하도급요청(토공)_검토_2004년설계(콘팻칭)" xfId="11662"/>
    <cellStyle name="_인원계획표 _(가)실행_합정하도급요청(토공)_검토_2004년수량(정산)" xfId="11663"/>
    <cellStyle name="_인원계획표 _(가)실행_합정하도급요청(토공)_검토_단가작업완료보고(첨부)-2006" xfId="11664"/>
    <cellStyle name="_인원계획표 _(가)실행_합정하도급요청(토공)_검토_단가작업완료보고(첨부)-2006 2" xfId="32262"/>
    <cellStyle name="_인원계획표 _(가)실행_합정하도급요청(토공)_검토_팻칭내역(진천)" xfId="11665"/>
    <cellStyle name="_인원계획표 _(가)실행_합정하도급요청(토공)_검토_팻칭내역(진천) 2" xfId="32263"/>
    <cellStyle name="_인원계획표 _(가)실행_합정하도급요청(토공)_검토_팻칭내역(진천)_2004년설계(콘팻칭)" xfId="11666"/>
    <cellStyle name="_인원계획표 _(가)실행_합정하도급요청(토공)_검토_팻칭내역(진천)_2004년수량(정산)" xfId="11667"/>
    <cellStyle name="_인원계획표 _(가)실행_합정하도급요청(토공)_검토_팻칭내역(진천)_단가작업완료보고(첨부)-2006" xfId="11668"/>
    <cellStyle name="_인원계획표 _(가)실행_합정하도급요청(토공)_검토_팻칭내역(진천)_단가작업완료보고(첨부)-2006 2" xfId="32264"/>
    <cellStyle name="_인원계획표 _(가)실행_합정하도급요청(토공)_단가작업완료보고(첨부)-2006" xfId="11669"/>
    <cellStyle name="_인원계획표 _(가)실행_합정하도급요청(토공)_단가작업완료보고(첨부)-2006 2" xfId="32265"/>
    <cellStyle name="_인원계획표 _(가)실행_합정하도급요청(토공)_요청" xfId="11670"/>
    <cellStyle name="_인원계획표 _(가)실행_합정하도급요청(토공)_요청 2" xfId="32266"/>
    <cellStyle name="_인원계획표 _(가)실행_합정하도급요청(토공)_요청_04-보령설계" xfId="11671"/>
    <cellStyle name="_인원계획표 _(가)실행_합정하도급요청(토공)_요청_04-보령설계 2" xfId="32267"/>
    <cellStyle name="_인원계획표 _(가)실행_합정하도급요청(토공)_요청_04-보령설계_04-보령설계" xfId="11672"/>
    <cellStyle name="_인원계획표 _(가)실행_합정하도급요청(토공)_요청_04-보령설계_04-보령설계 2" xfId="32268"/>
    <cellStyle name="_인원계획표 _(가)실행_합정하도급요청(토공)_요청_04-보령설계_04-보령설계_단가작업완료보고(첨부)-2006" xfId="11673"/>
    <cellStyle name="_인원계획표 _(가)실행_합정하도급요청(토공)_요청_04-보령설계_04-보령설계_단가작업완료보고(첨부)-2006 2" xfId="32269"/>
    <cellStyle name="_인원계획표 _(가)실행_합정하도급요청(토공)_요청_04-보령설계_단가작업완료보고(첨부)-2006" xfId="11674"/>
    <cellStyle name="_인원계획표 _(가)실행_합정하도급요청(토공)_요청_04-보령설계_단가작업완료보고(첨부)-2006 2" xfId="32270"/>
    <cellStyle name="_인원계획표 _(가)실행_합정하도급요청(토공)_요청_2004년설계(콘팻칭)" xfId="11675"/>
    <cellStyle name="_인원계획표 _(가)실행_합정하도급요청(토공)_요청_2004년수량(정산)" xfId="11676"/>
    <cellStyle name="_인원계획표 _(가)실행_합정하도급요청(토공)_요청_단가작업완료보고(첨부)-2006" xfId="11677"/>
    <cellStyle name="_인원계획표 _(가)실행_합정하도급요청(토공)_요청_단가작업완료보고(첨부)-2006 2" xfId="32271"/>
    <cellStyle name="_인원계획표 _(가)실행_합정하도급요청(토공)_요청_팻칭내역(진천)" xfId="11678"/>
    <cellStyle name="_인원계획표 _(가)실행_합정하도급요청(토공)_요청_팻칭내역(진천) 2" xfId="32272"/>
    <cellStyle name="_인원계획표 _(가)실행_합정하도급요청(토공)_요청_팻칭내역(진천)_2004년설계(콘팻칭)" xfId="11679"/>
    <cellStyle name="_인원계획표 _(가)실행_합정하도급요청(토공)_요청_팻칭내역(진천)_2004년수량(정산)" xfId="11680"/>
    <cellStyle name="_인원계획표 _(가)실행_합정하도급요청(토공)_요청_팻칭내역(진천)_단가작업완료보고(첨부)-2006" xfId="11681"/>
    <cellStyle name="_인원계획표 _(가)실행_합정하도급요청(토공)_요청_팻칭내역(진천)_단가작업완료보고(첨부)-2006 2" xfId="32273"/>
    <cellStyle name="_인원계획표 _(가)실행_합정하도급요청(토공)_진짜진짜하도급" xfId="11682"/>
    <cellStyle name="_인원계획표 _(가)실행_합정하도급요청(토공)_진짜진짜하도급 2" xfId="32274"/>
    <cellStyle name="_인원계획표 _(가)실행_합정하도급요청(토공)_진짜진짜하도급_04-보령설계" xfId="11683"/>
    <cellStyle name="_인원계획표 _(가)실행_합정하도급요청(토공)_진짜진짜하도급_04-보령설계 2" xfId="32275"/>
    <cellStyle name="_인원계획표 _(가)실행_합정하도급요청(토공)_진짜진짜하도급_04-보령설계_04-보령설계" xfId="11684"/>
    <cellStyle name="_인원계획표 _(가)실행_합정하도급요청(토공)_진짜진짜하도급_04-보령설계_04-보령설계 2" xfId="32276"/>
    <cellStyle name="_인원계획표 _(가)실행_합정하도급요청(토공)_진짜진짜하도급_04-보령설계_04-보령설계_단가작업완료보고(첨부)-2006" xfId="11685"/>
    <cellStyle name="_인원계획표 _(가)실행_합정하도급요청(토공)_진짜진짜하도급_04-보령설계_04-보령설계_단가작업완료보고(첨부)-2006 2" xfId="32277"/>
    <cellStyle name="_인원계획표 _(가)실행_합정하도급요청(토공)_진짜진짜하도급_04-보령설계_단가작업완료보고(첨부)-2006" xfId="11686"/>
    <cellStyle name="_인원계획표 _(가)실행_합정하도급요청(토공)_진짜진짜하도급_04-보령설계_단가작업완료보고(첨부)-2006 2" xfId="32278"/>
    <cellStyle name="_인원계획표 _(가)실행_합정하도급요청(토공)_진짜진짜하도급_2004년설계(콘팻칭)" xfId="11687"/>
    <cellStyle name="_인원계획표 _(가)실행_합정하도급요청(토공)_진짜진짜하도급_2004년수량(정산)" xfId="11688"/>
    <cellStyle name="_인원계획표 _(가)실행_합정하도급요청(토공)_진짜진짜하도급_단가작업완료보고(첨부)-2006" xfId="11689"/>
    <cellStyle name="_인원계획표 _(가)실행_합정하도급요청(토공)_진짜진짜하도급_단가작업완료보고(첨부)-2006 2" xfId="32279"/>
    <cellStyle name="_인원계획표 _(가)실행_합정하도급요청(토공)_진짜진짜하도급_팻칭내역(진천)" xfId="11690"/>
    <cellStyle name="_인원계획표 _(가)실행_합정하도급요청(토공)_진짜진짜하도급_팻칭내역(진천) 2" xfId="32280"/>
    <cellStyle name="_인원계획표 _(가)실행_합정하도급요청(토공)_진짜진짜하도급_팻칭내역(진천)_2004년설계(콘팻칭)" xfId="11691"/>
    <cellStyle name="_인원계획표 _(가)실행_합정하도급요청(토공)_진짜진짜하도급_팻칭내역(진천)_2004년수량(정산)" xfId="11692"/>
    <cellStyle name="_인원계획표 _(가)실행_합정하도급요청(토공)_진짜진짜하도급_팻칭내역(진천)_단가작업완료보고(첨부)-2006" xfId="11693"/>
    <cellStyle name="_인원계획표 _(가)실행_합정하도급요청(토공)_진짜진짜하도급_팻칭내역(진천)_단가작업완료보고(첨부)-2006 2" xfId="32281"/>
    <cellStyle name="_인원계획표 _(가)실행_합정하도급요청(토공)_팻칭내역(진천)" xfId="11694"/>
    <cellStyle name="_인원계획표 _(가)실행_합정하도급요청(토공)_팻칭내역(진천) 2" xfId="32282"/>
    <cellStyle name="_인원계획표 _(가)실행_합정하도급요청(토공)_팻칭내역(진천)_2004년설계(콘팻칭)" xfId="11695"/>
    <cellStyle name="_인원계획표 _(가)실행_합정하도급요청(토공)_팻칭내역(진천)_2004년수량(정산)" xfId="11696"/>
    <cellStyle name="_인원계획표 _(가)실행_합정하도급요청(토공)_팻칭내역(진천)_단가작업완료보고(첨부)-2006" xfId="11697"/>
    <cellStyle name="_인원계획표 _(가)실행_합정하도급요청(토공)_팻칭내역(진천)_단가작업완료보고(첨부)-2006 2" xfId="32283"/>
    <cellStyle name="_인원계획표 _04-보령설계" xfId="11698"/>
    <cellStyle name="_인원계획표 _04-보령설계 2" xfId="32284"/>
    <cellStyle name="_인원계획표 _04-보령설계_04-보령설계" xfId="11699"/>
    <cellStyle name="_인원계획표 _04-보령설계_04-보령설계 2" xfId="32285"/>
    <cellStyle name="_인원계획표 _04-보령설계_04-보령설계_단가작업완료보고(첨부)-2006" xfId="11700"/>
    <cellStyle name="_인원계획표 _04-보령설계_04-보령설계_단가작업완료보고(첨부)-2006 2" xfId="32286"/>
    <cellStyle name="_인원계획표 _04-보령설계_단가작업완료보고(첨부)-2006" xfId="11701"/>
    <cellStyle name="_인원계획표 _04-보령설계_단가작업완료보고(첨부)-2006 2" xfId="32287"/>
    <cellStyle name="_인원계획표 _2001-206(CAWTHORNE CHANNEL)" xfId="11702"/>
    <cellStyle name="_인원계획표 _2001-206(CAWTHORNE CHANNEL)_CAWTHORNE CHANNEL-1" xfId="11703"/>
    <cellStyle name="_인원계획표 _2001-206(CAWTHORNE CHANNEL)_CAWTHORNE CHANNEL-1_마감-1" xfId="11704"/>
    <cellStyle name="_인원계획표 _2001-206(CAWTHORNE CHANNEL)_마감-1" xfId="11705"/>
    <cellStyle name="_인원계획표 _2001-206(CAWTHORNE CHANNEL인건비)" xfId="11706"/>
    <cellStyle name="_인원계획표 _2001-206(CAWTHORNE CHANNEL인건비)_CAWTHORNE CHANNEL-1" xfId="11707"/>
    <cellStyle name="_인원계획표 _2001-206(CAWTHORNE CHANNEL인건비)_CAWTHORNE CHANNEL-1_마감-1" xfId="11708"/>
    <cellStyle name="_인원계획표 _2001-206(CAWTHORNE CHANNEL인건비)_마감-1" xfId="11709"/>
    <cellStyle name="_인원계획표 _2003년 논산,무주하도급(도급가)건" xfId="11710"/>
    <cellStyle name="_인원계획표 _2004년설계(콘팻칭)" xfId="11711"/>
    <cellStyle name="_인원계획표 _2004년수량(정산)" xfId="11712"/>
    <cellStyle name="_인원계획표 _Book2" xfId="11713"/>
    <cellStyle name="_인원계획표 _Book2_1" xfId="11714"/>
    <cellStyle name="_인원계획표 _Book2_1_마감-1" xfId="11715"/>
    <cellStyle name="_인원계획표 _Book2_2001-206(CAWTHORNE CHANNEL)" xfId="11716"/>
    <cellStyle name="_인원계획표 _Book2_2001-206(CAWTHORNE CHANNEL)_CAWTHORNE CHANNEL-1" xfId="11717"/>
    <cellStyle name="_인원계획표 _Book2_2001-206(CAWTHORNE CHANNEL)_CAWTHORNE CHANNEL-1_마감-1" xfId="11718"/>
    <cellStyle name="_인원계획표 _Book2_2001-206(CAWTHORNE CHANNEL)_마감-1" xfId="11719"/>
    <cellStyle name="_인원계획표 _Book2_2001-206(CAWTHORNE CHANNEL인건비)" xfId="11720"/>
    <cellStyle name="_인원계획표 _Book2_2001-206(CAWTHORNE CHANNEL인건비)_CAWTHORNE CHANNEL-1" xfId="11721"/>
    <cellStyle name="_인원계획표 _Book2_2001-206(CAWTHORNE CHANNEL인건비)_CAWTHORNE CHANNEL-1_마감-1" xfId="11722"/>
    <cellStyle name="_인원계획표 _Book2_2001-206(CAWTHORNE CHANNEL인건비)_마감-1" xfId="11723"/>
    <cellStyle name="_인원계획표 _Book2_Book2" xfId="11724"/>
    <cellStyle name="_인원계획표 _Book2_Book2_1" xfId="11725"/>
    <cellStyle name="_인원계획표 _Book2_Book2_1_마감-1" xfId="11726"/>
    <cellStyle name="_인원계획표 _Book2_Book2_2001-206(CAWTHORNE CHANNEL)" xfId="11727"/>
    <cellStyle name="_인원계획표 _Book2_Book2_2001-206(CAWTHORNE CHANNEL)_CAWTHORNE CHANNEL-1" xfId="11728"/>
    <cellStyle name="_인원계획표 _Book2_Book2_2001-206(CAWTHORNE CHANNEL)_CAWTHORNE CHANNEL-1_마감-1" xfId="11729"/>
    <cellStyle name="_인원계획표 _Book2_Book2_2001-206(CAWTHORNE CHANNEL)_마감-1" xfId="11730"/>
    <cellStyle name="_인원계획표 _Book2_Book2_2001-206(CAWTHORNE CHANNEL인건비)" xfId="11731"/>
    <cellStyle name="_인원계획표 _Book2_Book2_2001-206(CAWTHORNE CHANNEL인건비)_CAWTHORNE CHANNEL-1" xfId="11732"/>
    <cellStyle name="_인원계획표 _Book2_Book2_2001-206(CAWTHORNE CHANNEL인건비)_CAWTHORNE CHANNEL-1_마감-1" xfId="11733"/>
    <cellStyle name="_인원계획표 _Book2_Book2_2001-206(CAWTHORNE CHANNEL인건비)_마감-1" xfId="11734"/>
    <cellStyle name="_인원계획표 _Book2_Book2_Book2" xfId="11735"/>
    <cellStyle name="_인원계획표 _Book2_Book2_Book2_마감-1" xfId="11736"/>
    <cellStyle name="_인원계획표 _Book2_Book2_CAWTHORNE CHANNEL-1" xfId="11737"/>
    <cellStyle name="_인원계획표 _Book2_Book2_CAWTHORNE CHANNEL-1_마감-1" xfId="11738"/>
    <cellStyle name="_인원계획표 _Book2_Book2_Nigerian" xfId="11739"/>
    <cellStyle name="_인원계획표 _Book2_Book2_Nigerian_CAWTHORNE CHANNEL-1" xfId="11740"/>
    <cellStyle name="_인원계획표 _Book2_Book2_Nigerian_CAWTHORNE CHANNEL-1_마감-1" xfId="11741"/>
    <cellStyle name="_인원계획표 _Book2_Book2_Nigerian_마감-1" xfId="11742"/>
    <cellStyle name="_인원계획표 _Book2_Book2_마감-1" xfId="11743"/>
    <cellStyle name="_인원계획표 _Book2_CAWTHORNE CHANNEL-1" xfId="11744"/>
    <cellStyle name="_인원계획표 _Book2_CAWTHORNE CHANNEL-1_마감-1" xfId="11745"/>
    <cellStyle name="_인원계획표 _Book2_Nigerian" xfId="11746"/>
    <cellStyle name="_인원계획표 _Book2_Nigerian_CAWTHORNE CHANNEL-1" xfId="11747"/>
    <cellStyle name="_인원계획표 _Book2_Nigerian_CAWTHORNE CHANNEL-1_마감-1" xfId="11748"/>
    <cellStyle name="_인원계획표 _Book2_Nigerian_마감-1" xfId="11749"/>
    <cellStyle name="_인원계획표 _Book2_마감-1" xfId="11750"/>
    <cellStyle name="_인원계획표 _CAWTHORNE CHANNEL-1" xfId="11751"/>
    <cellStyle name="_인원계획표 _CAWTHORNE CHANNEL-1_마감-1" xfId="11752"/>
    <cellStyle name="_인원계획표 _Nigerian" xfId="11753"/>
    <cellStyle name="_인원계획표 _Nigerian_CAWTHORNE CHANNEL-1" xfId="11754"/>
    <cellStyle name="_인원계획표 _Nigerian_CAWTHORNE CHANNEL-1_마감-1" xfId="11755"/>
    <cellStyle name="_인원계획표 _Nigerian_마감-1" xfId="11756"/>
    <cellStyle name="_인원계획표 _가실행(공설운동장)" xfId="11757"/>
    <cellStyle name="_인원계획표 _가실행(공설운동장) 2" xfId="32288"/>
    <cellStyle name="_인원계획표 _가실행(공설운동장)_04-보령설계" xfId="11758"/>
    <cellStyle name="_인원계획표 _가실행(공설운동장)_04-보령설계 2" xfId="32289"/>
    <cellStyle name="_인원계획표 _가실행(공설운동장)_04-보령설계_04-보령설계" xfId="11759"/>
    <cellStyle name="_인원계획표 _가실행(공설운동장)_04-보령설계_04-보령설계 2" xfId="32290"/>
    <cellStyle name="_인원계획표 _가실행(공설운동장)_04-보령설계_04-보령설계_단가작업완료보고(첨부)-2006" xfId="11760"/>
    <cellStyle name="_인원계획표 _가실행(공설운동장)_04-보령설계_04-보령설계_단가작업완료보고(첨부)-2006 2" xfId="32291"/>
    <cellStyle name="_인원계획표 _가실행(공설운동장)_04-보령설계_단가작업완료보고(첨부)-2006" xfId="11761"/>
    <cellStyle name="_인원계획표 _가실행(공설운동장)_04-보령설계_단가작업완료보고(첨부)-2006 2" xfId="32292"/>
    <cellStyle name="_인원계획표 _가실행(공설운동장)_2004년설계(콘팻칭)" xfId="11762"/>
    <cellStyle name="_인원계획표 _가실행(공설운동장)_2004년수량(정산)" xfId="11763"/>
    <cellStyle name="_인원계획표 _가실행(공설운동장)_단가작업완료보고(첨부)-2006" xfId="11764"/>
    <cellStyle name="_인원계획표 _가실행(공설운동장)_단가작업완료보고(첨부)-2006 2" xfId="32293"/>
    <cellStyle name="_인원계획표 _가실행(공설운동장)_진짜하도급(토공)" xfId="11765"/>
    <cellStyle name="_인원계획표 _가실행(공설운동장)_진짜하도급(토공) 2" xfId="32294"/>
    <cellStyle name="_인원계획표 _가실행(공설운동장)_진짜하도급(토공)_04-보령설계" xfId="11766"/>
    <cellStyle name="_인원계획표 _가실행(공설운동장)_진짜하도급(토공)_04-보령설계 2" xfId="32295"/>
    <cellStyle name="_인원계획표 _가실행(공설운동장)_진짜하도급(토공)_04-보령설계_04-보령설계" xfId="11767"/>
    <cellStyle name="_인원계획표 _가실행(공설운동장)_진짜하도급(토공)_04-보령설계_04-보령설계 2" xfId="32296"/>
    <cellStyle name="_인원계획표 _가실행(공설운동장)_진짜하도급(토공)_04-보령설계_04-보령설계_단가작업완료보고(첨부)-2006" xfId="11768"/>
    <cellStyle name="_인원계획표 _가실행(공설운동장)_진짜하도급(토공)_04-보령설계_04-보령설계_단가작업완료보고(첨부)-2006 2" xfId="32297"/>
    <cellStyle name="_인원계획표 _가실행(공설운동장)_진짜하도급(토공)_04-보령설계_단가작업완료보고(첨부)-2006" xfId="11769"/>
    <cellStyle name="_인원계획표 _가실행(공설운동장)_진짜하도급(토공)_04-보령설계_단가작업완료보고(첨부)-2006 2" xfId="32298"/>
    <cellStyle name="_인원계획표 _가실행(공설운동장)_진짜하도급(토공)_2004년설계(콘팻칭)" xfId="11770"/>
    <cellStyle name="_인원계획표 _가실행(공설운동장)_진짜하도급(토공)_2004년수량(정산)" xfId="11771"/>
    <cellStyle name="_인원계획표 _가실행(공설운동장)_진짜하도급(토공)_검토" xfId="11772"/>
    <cellStyle name="_인원계획표 _가실행(공설운동장)_진짜하도급(토공)_검토 2" xfId="32299"/>
    <cellStyle name="_인원계획표 _가실행(공설운동장)_진짜하도급(토공)_검토_04-보령설계" xfId="11773"/>
    <cellStyle name="_인원계획표 _가실행(공설운동장)_진짜하도급(토공)_검토_04-보령설계 2" xfId="32300"/>
    <cellStyle name="_인원계획표 _가실행(공설운동장)_진짜하도급(토공)_검토_04-보령설계_04-보령설계" xfId="11774"/>
    <cellStyle name="_인원계획표 _가실행(공설운동장)_진짜하도급(토공)_검토_04-보령설계_04-보령설계 2" xfId="32301"/>
    <cellStyle name="_인원계획표 _가실행(공설운동장)_진짜하도급(토공)_검토_04-보령설계_04-보령설계_단가작업완료보고(첨부)-2006" xfId="11775"/>
    <cellStyle name="_인원계획표 _가실행(공설운동장)_진짜하도급(토공)_검토_04-보령설계_04-보령설계_단가작업완료보고(첨부)-2006 2" xfId="32302"/>
    <cellStyle name="_인원계획표 _가실행(공설운동장)_진짜하도급(토공)_검토_04-보령설계_단가작업완료보고(첨부)-2006" xfId="11776"/>
    <cellStyle name="_인원계획표 _가실행(공설운동장)_진짜하도급(토공)_검토_04-보령설계_단가작업완료보고(첨부)-2006 2" xfId="32303"/>
    <cellStyle name="_인원계획표 _가실행(공설운동장)_진짜하도급(토공)_검토_2004년설계(콘팻칭)" xfId="11777"/>
    <cellStyle name="_인원계획표 _가실행(공설운동장)_진짜하도급(토공)_검토_2004년수량(정산)" xfId="11778"/>
    <cellStyle name="_인원계획표 _가실행(공설운동장)_진짜하도급(토공)_검토_단가작업완료보고(첨부)-2006" xfId="11779"/>
    <cellStyle name="_인원계획표 _가실행(공설운동장)_진짜하도급(토공)_검토_단가작업완료보고(첨부)-2006 2" xfId="32304"/>
    <cellStyle name="_인원계획표 _가실행(공설운동장)_진짜하도급(토공)_검토_팻칭내역(진천)" xfId="11780"/>
    <cellStyle name="_인원계획표 _가실행(공설운동장)_진짜하도급(토공)_검토_팻칭내역(진천) 2" xfId="32305"/>
    <cellStyle name="_인원계획표 _가실행(공설운동장)_진짜하도급(토공)_검토_팻칭내역(진천)_2004년설계(콘팻칭)" xfId="11781"/>
    <cellStyle name="_인원계획표 _가실행(공설운동장)_진짜하도급(토공)_검토_팻칭내역(진천)_2004년수량(정산)" xfId="11782"/>
    <cellStyle name="_인원계획표 _가실행(공설운동장)_진짜하도급(토공)_검토_팻칭내역(진천)_단가작업완료보고(첨부)-2006" xfId="11783"/>
    <cellStyle name="_인원계획표 _가실행(공설운동장)_진짜하도급(토공)_검토_팻칭내역(진천)_단가작업완료보고(첨부)-2006 2" xfId="32306"/>
    <cellStyle name="_인원계획표 _가실행(공설운동장)_진짜하도급(토공)_단가작업완료보고(첨부)-2006" xfId="11784"/>
    <cellStyle name="_인원계획표 _가실행(공설운동장)_진짜하도급(토공)_단가작업완료보고(첨부)-2006 2" xfId="32307"/>
    <cellStyle name="_인원계획표 _가실행(공설운동장)_진짜하도급(토공)_요청" xfId="11785"/>
    <cellStyle name="_인원계획표 _가실행(공설운동장)_진짜하도급(토공)_요청 2" xfId="32308"/>
    <cellStyle name="_인원계획표 _가실행(공설운동장)_진짜하도급(토공)_요청_04-보령설계" xfId="11786"/>
    <cellStyle name="_인원계획표 _가실행(공설운동장)_진짜하도급(토공)_요청_04-보령설계 2" xfId="32309"/>
    <cellStyle name="_인원계획표 _가실행(공설운동장)_진짜하도급(토공)_요청_04-보령설계_04-보령설계" xfId="11787"/>
    <cellStyle name="_인원계획표 _가실행(공설운동장)_진짜하도급(토공)_요청_04-보령설계_04-보령설계 2" xfId="32310"/>
    <cellStyle name="_인원계획표 _가실행(공설운동장)_진짜하도급(토공)_요청_04-보령설계_04-보령설계_단가작업완료보고(첨부)-2006" xfId="11788"/>
    <cellStyle name="_인원계획표 _가실행(공설운동장)_진짜하도급(토공)_요청_04-보령설계_04-보령설계_단가작업완료보고(첨부)-2006 2" xfId="32311"/>
    <cellStyle name="_인원계획표 _가실행(공설운동장)_진짜하도급(토공)_요청_04-보령설계_단가작업완료보고(첨부)-2006" xfId="11789"/>
    <cellStyle name="_인원계획표 _가실행(공설운동장)_진짜하도급(토공)_요청_04-보령설계_단가작업완료보고(첨부)-2006 2" xfId="32312"/>
    <cellStyle name="_인원계획표 _가실행(공설운동장)_진짜하도급(토공)_요청_2004년설계(콘팻칭)" xfId="11790"/>
    <cellStyle name="_인원계획표 _가실행(공설운동장)_진짜하도급(토공)_요청_2004년수량(정산)" xfId="11791"/>
    <cellStyle name="_인원계획표 _가실행(공설운동장)_진짜하도급(토공)_요청_단가작업완료보고(첨부)-2006" xfId="11792"/>
    <cellStyle name="_인원계획표 _가실행(공설운동장)_진짜하도급(토공)_요청_단가작업완료보고(첨부)-2006 2" xfId="32313"/>
    <cellStyle name="_인원계획표 _가실행(공설운동장)_진짜하도급(토공)_요청_팻칭내역(진천)" xfId="11793"/>
    <cellStyle name="_인원계획표 _가실행(공설운동장)_진짜하도급(토공)_요청_팻칭내역(진천) 2" xfId="32314"/>
    <cellStyle name="_인원계획표 _가실행(공설운동장)_진짜하도급(토공)_요청_팻칭내역(진천)_2004년설계(콘팻칭)" xfId="11794"/>
    <cellStyle name="_인원계획표 _가실행(공설운동장)_진짜하도급(토공)_요청_팻칭내역(진천)_2004년수량(정산)" xfId="11795"/>
    <cellStyle name="_인원계획표 _가실행(공설운동장)_진짜하도급(토공)_요청_팻칭내역(진천)_단가작업완료보고(첨부)-2006" xfId="11796"/>
    <cellStyle name="_인원계획표 _가실행(공설운동장)_진짜하도급(토공)_요청_팻칭내역(진천)_단가작업완료보고(첨부)-2006 2" xfId="32315"/>
    <cellStyle name="_인원계획표 _가실행(공설운동장)_진짜하도급(토공)_진짜진짜하도급" xfId="11797"/>
    <cellStyle name="_인원계획표 _가실행(공설운동장)_진짜하도급(토공)_진짜진짜하도급 2" xfId="32316"/>
    <cellStyle name="_인원계획표 _가실행(공설운동장)_진짜하도급(토공)_진짜진짜하도급_04-보령설계" xfId="11798"/>
    <cellStyle name="_인원계획표 _가실행(공설운동장)_진짜하도급(토공)_진짜진짜하도급_04-보령설계 2" xfId="32317"/>
    <cellStyle name="_인원계획표 _가실행(공설운동장)_진짜하도급(토공)_진짜진짜하도급_04-보령설계_04-보령설계" xfId="11799"/>
    <cellStyle name="_인원계획표 _가실행(공설운동장)_진짜하도급(토공)_진짜진짜하도급_04-보령설계_04-보령설계 2" xfId="32318"/>
    <cellStyle name="_인원계획표 _가실행(공설운동장)_진짜하도급(토공)_진짜진짜하도급_04-보령설계_04-보령설계_단가작업완료보고(첨부)-2006" xfId="11800"/>
    <cellStyle name="_인원계획표 _가실행(공설운동장)_진짜하도급(토공)_진짜진짜하도급_04-보령설계_04-보령설계_단가작업완료보고(첨부)-2006 2" xfId="32319"/>
    <cellStyle name="_인원계획표 _가실행(공설운동장)_진짜하도급(토공)_진짜진짜하도급_04-보령설계_단가작업완료보고(첨부)-2006" xfId="11801"/>
    <cellStyle name="_인원계획표 _가실행(공설운동장)_진짜하도급(토공)_진짜진짜하도급_04-보령설계_단가작업완료보고(첨부)-2006 2" xfId="32320"/>
    <cellStyle name="_인원계획표 _가실행(공설운동장)_진짜하도급(토공)_진짜진짜하도급_2004년설계(콘팻칭)" xfId="11802"/>
    <cellStyle name="_인원계획표 _가실행(공설운동장)_진짜하도급(토공)_진짜진짜하도급_2004년수량(정산)" xfId="11803"/>
    <cellStyle name="_인원계획표 _가실행(공설운동장)_진짜하도급(토공)_진짜진짜하도급_단가작업완료보고(첨부)-2006" xfId="11804"/>
    <cellStyle name="_인원계획표 _가실행(공설운동장)_진짜하도급(토공)_진짜진짜하도급_단가작업완료보고(첨부)-2006 2" xfId="32321"/>
    <cellStyle name="_인원계획표 _가실행(공설운동장)_진짜하도급(토공)_진짜진짜하도급_팻칭내역(진천)" xfId="11805"/>
    <cellStyle name="_인원계획표 _가실행(공설운동장)_진짜하도급(토공)_진짜진짜하도급_팻칭내역(진천) 2" xfId="32322"/>
    <cellStyle name="_인원계획표 _가실행(공설운동장)_진짜하도급(토공)_진짜진짜하도급_팻칭내역(진천)_2004년설계(콘팻칭)" xfId="11806"/>
    <cellStyle name="_인원계획표 _가실행(공설운동장)_진짜하도급(토공)_진짜진짜하도급_팻칭내역(진천)_2004년수량(정산)" xfId="11807"/>
    <cellStyle name="_인원계획표 _가실행(공설운동장)_진짜하도급(토공)_진짜진짜하도급_팻칭내역(진천)_단가작업완료보고(첨부)-2006" xfId="11808"/>
    <cellStyle name="_인원계획표 _가실행(공설운동장)_진짜하도급(토공)_진짜진짜하도급_팻칭내역(진천)_단가작업완료보고(첨부)-2006 2" xfId="32323"/>
    <cellStyle name="_인원계획표 _가실행(공설운동장)_진짜하도급(토공)_팻칭내역(진천)" xfId="11809"/>
    <cellStyle name="_인원계획표 _가실행(공설운동장)_진짜하도급(토공)_팻칭내역(진천) 2" xfId="32324"/>
    <cellStyle name="_인원계획표 _가실행(공설운동장)_진짜하도급(토공)_팻칭내역(진천)_2004년설계(콘팻칭)" xfId="11810"/>
    <cellStyle name="_인원계획표 _가실행(공설운동장)_진짜하도급(토공)_팻칭내역(진천)_2004년수량(정산)" xfId="11811"/>
    <cellStyle name="_인원계획표 _가실행(공설운동장)_진짜하도급(토공)_팻칭내역(진천)_단가작업완료보고(첨부)-2006" xfId="11812"/>
    <cellStyle name="_인원계획표 _가실행(공설운동장)_진짜하도급(토공)_팻칭내역(진천)_단가작업완료보고(첨부)-2006 2" xfId="32325"/>
    <cellStyle name="_인원계획표 _가실행(공설운동장)_팻칭내역(진천)" xfId="11813"/>
    <cellStyle name="_인원계획표 _가실행(공설운동장)_팻칭내역(진천) 2" xfId="32326"/>
    <cellStyle name="_인원계획표 _가실행(공설운동장)_팻칭내역(진천)_2004년설계(콘팻칭)" xfId="11814"/>
    <cellStyle name="_인원계획표 _가실행(공설운동장)_팻칭내역(진천)_2004년수량(정산)" xfId="11815"/>
    <cellStyle name="_인원계획표 _가실행(공설운동장)_팻칭내역(진천)_단가작업완료보고(첨부)-2006" xfId="11816"/>
    <cellStyle name="_인원계획표 _가실행(공설운동장)_팻칭내역(진천)_단가작업완료보고(첨부)-2006 2" xfId="32327"/>
    <cellStyle name="_인원계획표 _가실행(공설운동장)_합정하도급요청(토공)" xfId="11817"/>
    <cellStyle name="_인원계획표 _가실행(공설운동장)_합정하도급요청(토공) 2" xfId="32328"/>
    <cellStyle name="_인원계획표 _가실행(공설운동장)_합정하도급요청(토공)_04-보령설계" xfId="11818"/>
    <cellStyle name="_인원계획표 _가실행(공설운동장)_합정하도급요청(토공)_04-보령설계 2" xfId="32329"/>
    <cellStyle name="_인원계획표 _가실행(공설운동장)_합정하도급요청(토공)_04-보령설계_04-보령설계" xfId="11819"/>
    <cellStyle name="_인원계획표 _가실행(공설운동장)_합정하도급요청(토공)_04-보령설계_04-보령설계 2" xfId="32330"/>
    <cellStyle name="_인원계획표 _가실행(공설운동장)_합정하도급요청(토공)_04-보령설계_04-보령설계_단가작업완료보고(첨부)-2006" xfId="11820"/>
    <cellStyle name="_인원계획표 _가실행(공설운동장)_합정하도급요청(토공)_04-보령설계_04-보령설계_단가작업완료보고(첨부)-2006 2" xfId="32331"/>
    <cellStyle name="_인원계획표 _가실행(공설운동장)_합정하도급요청(토공)_04-보령설계_단가작업완료보고(첨부)-2006" xfId="11821"/>
    <cellStyle name="_인원계획표 _가실행(공설운동장)_합정하도급요청(토공)_04-보령설계_단가작업완료보고(첨부)-2006 2" xfId="32332"/>
    <cellStyle name="_인원계획표 _가실행(공설운동장)_합정하도급요청(토공)_2004년설계(콘팻칭)" xfId="11822"/>
    <cellStyle name="_인원계획표 _가실행(공설운동장)_합정하도급요청(토공)_2004년수량(정산)" xfId="11823"/>
    <cellStyle name="_인원계획표 _가실행(공설운동장)_합정하도급요청(토공)_검토" xfId="11824"/>
    <cellStyle name="_인원계획표 _가실행(공설운동장)_합정하도급요청(토공)_검토 2" xfId="32333"/>
    <cellStyle name="_인원계획표 _가실행(공설운동장)_합정하도급요청(토공)_검토_04-보령설계" xfId="11825"/>
    <cellStyle name="_인원계획표 _가실행(공설운동장)_합정하도급요청(토공)_검토_04-보령설계 2" xfId="32334"/>
    <cellStyle name="_인원계획표 _가실행(공설운동장)_합정하도급요청(토공)_검토_04-보령설계_04-보령설계" xfId="11826"/>
    <cellStyle name="_인원계획표 _가실행(공설운동장)_합정하도급요청(토공)_검토_04-보령설계_04-보령설계 2" xfId="32335"/>
    <cellStyle name="_인원계획표 _가실행(공설운동장)_합정하도급요청(토공)_검토_04-보령설계_04-보령설계_단가작업완료보고(첨부)-2006" xfId="11827"/>
    <cellStyle name="_인원계획표 _가실행(공설운동장)_합정하도급요청(토공)_검토_04-보령설계_04-보령설계_단가작업완료보고(첨부)-2006 2" xfId="32336"/>
    <cellStyle name="_인원계획표 _가실행(공설운동장)_합정하도급요청(토공)_검토_04-보령설계_단가작업완료보고(첨부)-2006" xfId="11828"/>
    <cellStyle name="_인원계획표 _가실행(공설운동장)_합정하도급요청(토공)_검토_04-보령설계_단가작업완료보고(첨부)-2006 2" xfId="32337"/>
    <cellStyle name="_인원계획표 _가실행(공설운동장)_합정하도급요청(토공)_검토_2004년설계(콘팻칭)" xfId="11829"/>
    <cellStyle name="_인원계획표 _가실행(공설운동장)_합정하도급요청(토공)_검토_2004년수량(정산)" xfId="11830"/>
    <cellStyle name="_인원계획표 _가실행(공설운동장)_합정하도급요청(토공)_검토_단가작업완료보고(첨부)-2006" xfId="11831"/>
    <cellStyle name="_인원계획표 _가실행(공설운동장)_합정하도급요청(토공)_검토_단가작업완료보고(첨부)-2006 2" xfId="32338"/>
    <cellStyle name="_인원계획표 _가실행(공설운동장)_합정하도급요청(토공)_검토_팻칭내역(진천)" xfId="11832"/>
    <cellStyle name="_인원계획표 _가실행(공설운동장)_합정하도급요청(토공)_검토_팻칭내역(진천) 2" xfId="32339"/>
    <cellStyle name="_인원계획표 _가실행(공설운동장)_합정하도급요청(토공)_검토_팻칭내역(진천)_2004년설계(콘팻칭)" xfId="11833"/>
    <cellStyle name="_인원계획표 _가실행(공설운동장)_합정하도급요청(토공)_검토_팻칭내역(진천)_2004년수량(정산)" xfId="11834"/>
    <cellStyle name="_인원계획표 _가실행(공설운동장)_합정하도급요청(토공)_검토_팻칭내역(진천)_단가작업완료보고(첨부)-2006" xfId="11835"/>
    <cellStyle name="_인원계획표 _가실행(공설운동장)_합정하도급요청(토공)_검토_팻칭내역(진천)_단가작업완료보고(첨부)-2006 2" xfId="32340"/>
    <cellStyle name="_인원계획표 _가실행(공설운동장)_합정하도급요청(토공)_단가작업완료보고(첨부)-2006" xfId="11836"/>
    <cellStyle name="_인원계획표 _가실행(공설운동장)_합정하도급요청(토공)_단가작업완료보고(첨부)-2006 2" xfId="32341"/>
    <cellStyle name="_인원계획표 _가실행(공설운동장)_합정하도급요청(토공)_요청" xfId="11837"/>
    <cellStyle name="_인원계획표 _가실행(공설운동장)_합정하도급요청(토공)_요청 2" xfId="32342"/>
    <cellStyle name="_인원계획표 _가실행(공설운동장)_합정하도급요청(토공)_요청_04-보령설계" xfId="11838"/>
    <cellStyle name="_인원계획표 _가실행(공설운동장)_합정하도급요청(토공)_요청_04-보령설계 2" xfId="32343"/>
    <cellStyle name="_인원계획표 _가실행(공설운동장)_합정하도급요청(토공)_요청_04-보령설계_04-보령설계" xfId="11839"/>
    <cellStyle name="_인원계획표 _가실행(공설운동장)_합정하도급요청(토공)_요청_04-보령설계_04-보령설계 2" xfId="32344"/>
    <cellStyle name="_인원계획표 _가실행(공설운동장)_합정하도급요청(토공)_요청_04-보령설계_04-보령설계_단가작업완료보고(첨부)-2006" xfId="11840"/>
    <cellStyle name="_인원계획표 _가실행(공설운동장)_합정하도급요청(토공)_요청_04-보령설계_04-보령설계_단가작업완료보고(첨부)-2006 2" xfId="32345"/>
    <cellStyle name="_인원계획표 _가실행(공설운동장)_합정하도급요청(토공)_요청_04-보령설계_단가작업완료보고(첨부)-2006" xfId="11841"/>
    <cellStyle name="_인원계획표 _가실행(공설운동장)_합정하도급요청(토공)_요청_04-보령설계_단가작업완료보고(첨부)-2006 2" xfId="32346"/>
    <cellStyle name="_인원계획표 _가실행(공설운동장)_합정하도급요청(토공)_요청_2004년설계(콘팻칭)" xfId="11842"/>
    <cellStyle name="_인원계획표 _가실행(공설운동장)_합정하도급요청(토공)_요청_2004년수량(정산)" xfId="11843"/>
    <cellStyle name="_인원계획표 _가실행(공설운동장)_합정하도급요청(토공)_요청_단가작업완료보고(첨부)-2006" xfId="11844"/>
    <cellStyle name="_인원계획표 _가실행(공설운동장)_합정하도급요청(토공)_요청_단가작업완료보고(첨부)-2006 2" xfId="32347"/>
    <cellStyle name="_인원계획표 _가실행(공설운동장)_합정하도급요청(토공)_요청_팻칭내역(진천)" xfId="11845"/>
    <cellStyle name="_인원계획표 _가실행(공설운동장)_합정하도급요청(토공)_요청_팻칭내역(진천) 2" xfId="32348"/>
    <cellStyle name="_인원계획표 _가실행(공설운동장)_합정하도급요청(토공)_요청_팻칭내역(진천)_2004년설계(콘팻칭)" xfId="11846"/>
    <cellStyle name="_인원계획표 _가실행(공설운동장)_합정하도급요청(토공)_요청_팻칭내역(진천)_2004년수량(정산)" xfId="11847"/>
    <cellStyle name="_인원계획표 _가실행(공설운동장)_합정하도급요청(토공)_요청_팻칭내역(진천)_단가작업완료보고(첨부)-2006" xfId="11848"/>
    <cellStyle name="_인원계획표 _가실행(공설운동장)_합정하도급요청(토공)_요청_팻칭내역(진천)_단가작업완료보고(첨부)-2006 2" xfId="32349"/>
    <cellStyle name="_인원계획표 _가실행(공설운동장)_합정하도급요청(토공)_진짜진짜하도급" xfId="11849"/>
    <cellStyle name="_인원계획표 _가실행(공설운동장)_합정하도급요청(토공)_진짜진짜하도급 2" xfId="32350"/>
    <cellStyle name="_인원계획표 _가실행(공설운동장)_합정하도급요청(토공)_진짜진짜하도급_04-보령설계" xfId="11850"/>
    <cellStyle name="_인원계획표 _가실행(공설운동장)_합정하도급요청(토공)_진짜진짜하도급_04-보령설계 2" xfId="32351"/>
    <cellStyle name="_인원계획표 _가실행(공설운동장)_합정하도급요청(토공)_진짜진짜하도급_04-보령설계_04-보령설계" xfId="11851"/>
    <cellStyle name="_인원계획표 _가실행(공설운동장)_합정하도급요청(토공)_진짜진짜하도급_04-보령설계_04-보령설계 2" xfId="32352"/>
    <cellStyle name="_인원계획표 _가실행(공설운동장)_합정하도급요청(토공)_진짜진짜하도급_04-보령설계_04-보령설계_단가작업완료보고(첨부)-2006" xfId="11852"/>
    <cellStyle name="_인원계획표 _가실행(공설운동장)_합정하도급요청(토공)_진짜진짜하도급_04-보령설계_04-보령설계_단가작업완료보고(첨부)-2006 2" xfId="32353"/>
    <cellStyle name="_인원계획표 _가실행(공설운동장)_합정하도급요청(토공)_진짜진짜하도급_04-보령설계_단가작업완료보고(첨부)-2006" xfId="11853"/>
    <cellStyle name="_인원계획표 _가실행(공설운동장)_합정하도급요청(토공)_진짜진짜하도급_04-보령설계_단가작업완료보고(첨부)-2006 2" xfId="32354"/>
    <cellStyle name="_인원계획표 _가실행(공설운동장)_합정하도급요청(토공)_진짜진짜하도급_2004년설계(콘팻칭)" xfId="11854"/>
    <cellStyle name="_인원계획표 _가실행(공설운동장)_합정하도급요청(토공)_진짜진짜하도급_2004년수량(정산)" xfId="11855"/>
    <cellStyle name="_인원계획표 _가실행(공설운동장)_합정하도급요청(토공)_진짜진짜하도급_단가작업완료보고(첨부)-2006" xfId="11856"/>
    <cellStyle name="_인원계획표 _가실행(공설운동장)_합정하도급요청(토공)_진짜진짜하도급_단가작업완료보고(첨부)-2006 2" xfId="32355"/>
    <cellStyle name="_인원계획표 _가실행(공설운동장)_합정하도급요청(토공)_진짜진짜하도급_팻칭내역(진천)" xfId="11857"/>
    <cellStyle name="_인원계획표 _가실행(공설운동장)_합정하도급요청(토공)_진짜진짜하도급_팻칭내역(진천) 2" xfId="32356"/>
    <cellStyle name="_인원계획표 _가실행(공설운동장)_합정하도급요청(토공)_진짜진짜하도급_팻칭내역(진천)_2004년설계(콘팻칭)" xfId="11858"/>
    <cellStyle name="_인원계획표 _가실행(공설운동장)_합정하도급요청(토공)_진짜진짜하도급_팻칭내역(진천)_2004년수량(정산)" xfId="11859"/>
    <cellStyle name="_인원계획표 _가실행(공설운동장)_합정하도급요청(토공)_진짜진짜하도급_팻칭내역(진천)_단가작업완료보고(첨부)-2006" xfId="11860"/>
    <cellStyle name="_인원계획표 _가실행(공설운동장)_합정하도급요청(토공)_진짜진짜하도급_팻칭내역(진천)_단가작업완료보고(첨부)-2006 2" xfId="32357"/>
    <cellStyle name="_인원계획표 _가실행(공설운동장)_합정하도급요청(토공)_팻칭내역(진천)" xfId="11861"/>
    <cellStyle name="_인원계획표 _가실행(공설운동장)_합정하도급요청(토공)_팻칭내역(진천) 2" xfId="32358"/>
    <cellStyle name="_인원계획표 _가실행(공설운동장)_합정하도급요청(토공)_팻칭내역(진천)_2004년설계(콘팻칭)" xfId="11862"/>
    <cellStyle name="_인원계획표 _가실행(공설운동장)_합정하도급요청(토공)_팻칭내역(진천)_2004년수량(정산)" xfId="11863"/>
    <cellStyle name="_인원계획표 _가실행(공설운동장)_합정하도급요청(토공)_팻칭내역(진천)_단가작업완료보고(첨부)-2006" xfId="11864"/>
    <cellStyle name="_인원계획표 _가실행(공설운동장)_합정하도급요청(토공)_팻칭내역(진천)_단가작업완료보고(첨부)-2006 2" xfId="32359"/>
    <cellStyle name="_인원계획표 _가실행(송탄IC)" xfId="11865"/>
    <cellStyle name="_인원계획표 _가실행(송탄IC) 2" xfId="32360"/>
    <cellStyle name="_인원계획표 _가실행(송탄IC)_04-보령설계" xfId="11866"/>
    <cellStyle name="_인원계획표 _가실행(송탄IC)_04-보령설계 2" xfId="32361"/>
    <cellStyle name="_인원계획표 _가실행(송탄IC)_04-보령설계_04-보령설계" xfId="11867"/>
    <cellStyle name="_인원계획표 _가실행(송탄IC)_04-보령설계_04-보령설계 2" xfId="32362"/>
    <cellStyle name="_인원계획표 _가실행(송탄IC)_04-보령설계_04-보령설계_단가작업완료보고(첨부)-2006" xfId="11868"/>
    <cellStyle name="_인원계획표 _가실행(송탄IC)_04-보령설계_04-보령설계_단가작업완료보고(첨부)-2006 2" xfId="32363"/>
    <cellStyle name="_인원계획표 _가실행(송탄IC)_04-보령설계_단가작업완료보고(첨부)-2006" xfId="11869"/>
    <cellStyle name="_인원계획표 _가실행(송탄IC)_04-보령설계_단가작업완료보고(첨부)-2006 2" xfId="32364"/>
    <cellStyle name="_인원계획표 _가실행(송탄IC)_2004년설계(콘팻칭)" xfId="11870"/>
    <cellStyle name="_인원계획표 _가실행(송탄IC)_2004년수량(정산)" xfId="11871"/>
    <cellStyle name="_인원계획표 _가실행(송탄IC)_단가작업완료보고(첨부)-2006" xfId="11872"/>
    <cellStyle name="_인원계획표 _가실행(송탄IC)_단가작업완료보고(첨부)-2006 2" xfId="32365"/>
    <cellStyle name="_인원계획표 _가실행(송탄IC)_진짜하도급(토공)" xfId="11873"/>
    <cellStyle name="_인원계획표 _가실행(송탄IC)_진짜하도급(토공) 2" xfId="32366"/>
    <cellStyle name="_인원계획표 _가실행(송탄IC)_진짜하도급(토공)_04-보령설계" xfId="11874"/>
    <cellStyle name="_인원계획표 _가실행(송탄IC)_진짜하도급(토공)_04-보령설계 2" xfId="32367"/>
    <cellStyle name="_인원계획표 _가실행(송탄IC)_진짜하도급(토공)_04-보령설계_04-보령설계" xfId="11875"/>
    <cellStyle name="_인원계획표 _가실행(송탄IC)_진짜하도급(토공)_04-보령설계_04-보령설계 2" xfId="32368"/>
    <cellStyle name="_인원계획표 _가실행(송탄IC)_진짜하도급(토공)_04-보령설계_04-보령설계_단가작업완료보고(첨부)-2006" xfId="11876"/>
    <cellStyle name="_인원계획표 _가실행(송탄IC)_진짜하도급(토공)_04-보령설계_04-보령설계_단가작업완료보고(첨부)-2006 2" xfId="32369"/>
    <cellStyle name="_인원계획표 _가실행(송탄IC)_진짜하도급(토공)_04-보령설계_단가작업완료보고(첨부)-2006" xfId="11877"/>
    <cellStyle name="_인원계획표 _가실행(송탄IC)_진짜하도급(토공)_04-보령설계_단가작업완료보고(첨부)-2006 2" xfId="32370"/>
    <cellStyle name="_인원계획표 _가실행(송탄IC)_진짜하도급(토공)_2004년설계(콘팻칭)" xfId="11878"/>
    <cellStyle name="_인원계획표 _가실행(송탄IC)_진짜하도급(토공)_2004년수량(정산)" xfId="11879"/>
    <cellStyle name="_인원계획표 _가실행(송탄IC)_진짜하도급(토공)_검토" xfId="11880"/>
    <cellStyle name="_인원계획표 _가실행(송탄IC)_진짜하도급(토공)_검토 2" xfId="32371"/>
    <cellStyle name="_인원계획표 _가실행(송탄IC)_진짜하도급(토공)_검토_04-보령설계" xfId="11881"/>
    <cellStyle name="_인원계획표 _가실행(송탄IC)_진짜하도급(토공)_검토_04-보령설계 2" xfId="32372"/>
    <cellStyle name="_인원계획표 _가실행(송탄IC)_진짜하도급(토공)_검토_04-보령설계_04-보령설계" xfId="11882"/>
    <cellStyle name="_인원계획표 _가실행(송탄IC)_진짜하도급(토공)_검토_04-보령설계_04-보령설계 2" xfId="32373"/>
    <cellStyle name="_인원계획표 _가실행(송탄IC)_진짜하도급(토공)_검토_04-보령설계_04-보령설계_단가작업완료보고(첨부)-2006" xfId="11883"/>
    <cellStyle name="_인원계획표 _가실행(송탄IC)_진짜하도급(토공)_검토_04-보령설계_04-보령설계_단가작업완료보고(첨부)-2006 2" xfId="32374"/>
    <cellStyle name="_인원계획표 _가실행(송탄IC)_진짜하도급(토공)_검토_04-보령설계_단가작업완료보고(첨부)-2006" xfId="11884"/>
    <cellStyle name="_인원계획표 _가실행(송탄IC)_진짜하도급(토공)_검토_04-보령설계_단가작업완료보고(첨부)-2006 2" xfId="32375"/>
    <cellStyle name="_인원계획표 _가실행(송탄IC)_진짜하도급(토공)_검토_2004년설계(콘팻칭)" xfId="11885"/>
    <cellStyle name="_인원계획표 _가실행(송탄IC)_진짜하도급(토공)_검토_2004년수량(정산)" xfId="11886"/>
    <cellStyle name="_인원계획표 _가실행(송탄IC)_진짜하도급(토공)_검토_단가작업완료보고(첨부)-2006" xfId="11887"/>
    <cellStyle name="_인원계획표 _가실행(송탄IC)_진짜하도급(토공)_검토_단가작업완료보고(첨부)-2006 2" xfId="32376"/>
    <cellStyle name="_인원계획표 _가실행(송탄IC)_진짜하도급(토공)_검토_팻칭내역(진천)" xfId="11888"/>
    <cellStyle name="_인원계획표 _가실행(송탄IC)_진짜하도급(토공)_검토_팻칭내역(진천) 2" xfId="32377"/>
    <cellStyle name="_인원계획표 _가실행(송탄IC)_진짜하도급(토공)_검토_팻칭내역(진천)_2004년설계(콘팻칭)" xfId="11889"/>
    <cellStyle name="_인원계획표 _가실행(송탄IC)_진짜하도급(토공)_검토_팻칭내역(진천)_2004년수량(정산)" xfId="11890"/>
    <cellStyle name="_인원계획표 _가실행(송탄IC)_진짜하도급(토공)_검토_팻칭내역(진천)_단가작업완료보고(첨부)-2006" xfId="11891"/>
    <cellStyle name="_인원계획표 _가실행(송탄IC)_진짜하도급(토공)_검토_팻칭내역(진천)_단가작업완료보고(첨부)-2006 2" xfId="32378"/>
    <cellStyle name="_인원계획표 _가실행(송탄IC)_진짜하도급(토공)_단가작업완료보고(첨부)-2006" xfId="11892"/>
    <cellStyle name="_인원계획표 _가실행(송탄IC)_진짜하도급(토공)_단가작업완료보고(첨부)-2006 2" xfId="32379"/>
    <cellStyle name="_인원계획표 _가실행(송탄IC)_진짜하도급(토공)_요청" xfId="11893"/>
    <cellStyle name="_인원계획표 _가실행(송탄IC)_진짜하도급(토공)_요청 2" xfId="32380"/>
    <cellStyle name="_인원계획표 _가실행(송탄IC)_진짜하도급(토공)_요청_04-보령설계" xfId="11894"/>
    <cellStyle name="_인원계획표 _가실행(송탄IC)_진짜하도급(토공)_요청_04-보령설계 2" xfId="32381"/>
    <cellStyle name="_인원계획표 _가실행(송탄IC)_진짜하도급(토공)_요청_04-보령설계_04-보령설계" xfId="11895"/>
    <cellStyle name="_인원계획표 _가실행(송탄IC)_진짜하도급(토공)_요청_04-보령설계_04-보령설계 2" xfId="32382"/>
    <cellStyle name="_인원계획표 _가실행(송탄IC)_진짜하도급(토공)_요청_04-보령설계_04-보령설계_단가작업완료보고(첨부)-2006" xfId="11896"/>
    <cellStyle name="_인원계획표 _가실행(송탄IC)_진짜하도급(토공)_요청_04-보령설계_04-보령설계_단가작업완료보고(첨부)-2006 2" xfId="32383"/>
    <cellStyle name="_인원계획표 _가실행(송탄IC)_진짜하도급(토공)_요청_04-보령설계_단가작업완료보고(첨부)-2006" xfId="11897"/>
    <cellStyle name="_인원계획표 _가실행(송탄IC)_진짜하도급(토공)_요청_04-보령설계_단가작업완료보고(첨부)-2006 2" xfId="32384"/>
    <cellStyle name="_인원계획표 _가실행(송탄IC)_진짜하도급(토공)_요청_2004년설계(콘팻칭)" xfId="11898"/>
    <cellStyle name="_인원계획표 _가실행(송탄IC)_진짜하도급(토공)_요청_2004년수량(정산)" xfId="11899"/>
    <cellStyle name="_인원계획표 _가실행(송탄IC)_진짜하도급(토공)_요청_단가작업완료보고(첨부)-2006" xfId="11900"/>
    <cellStyle name="_인원계획표 _가실행(송탄IC)_진짜하도급(토공)_요청_단가작업완료보고(첨부)-2006 2" xfId="32385"/>
    <cellStyle name="_인원계획표 _가실행(송탄IC)_진짜하도급(토공)_요청_팻칭내역(진천)" xfId="11901"/>
    <cellStyle name="_인원계획표 _가실행(송탄IC)_진짜하도급(토공)_요청_팻칭내역(진천) 2" xfId="32386"/>
    <cellStyle name="_인원계획표 _가실행(송탄IC)_진짜하도급(토공)_요청_팻칭내역(진천)_2004년설계(콘팻칭)" xfId="11902"/>
    <cellStyle name="_인원계획표 _가실행(송탄IC)_진짜하도급(토공)_요청_팻칭내역(진천)_2004년수량(정산)" xfId="11903"/>
    <cellStyle name="_인원계획표 _가실행(송탄IC)_진짜하도급(토공)_요청_팻칭내역(진천)_단가작업완료보고(첨부)-2006" xfId="11904"/>
    <cellStyle name="_인원계획표 _가실행(송탄IC)_진짜하도급(토공)_요청_팻칭내역(진천)_단가작업완료보고(첨부)-2006 2" xfId="32387"/>
    <cellStyle name="_인원계획표 _가실행(송탄IC)_진짜하도급(토공)_진짜진짜하도급" xfId="11905"/>
    <cellStyle name="_인원계획표 _가실행(송탄IC)_진짜하도급(토공)_진짜진짜하도급 2" xfId="32388"/>
    <cellStyle name="_인원계획표 _가실행(송탄IC)_진짜하도급(토공)_진짜진짜하도급_04-보령설계" xfId="11906"/>
    <cellStyle name="_인원계획표 _가실행(송탄IC)_진짜하도급(토공)_진짜진짜하도급_04-보령설계 2" xfId="32389"/>
    <cellStyle name="_인원계획표 _가실행(송탄IC)_진짜하도급(토공)_진짜진짜하도급_04-보령설계_04-보령설계" xfId="11907"/>
    <cellStyle name="_인원계획표 _가실행(송탄IC)_진짜하도급(토공)_진짜진짜하도급_04-보령설계_04-보령설계 2" xfId="32390"/>
    <cellStyle name="_인원계획표 _가실행(송탄IC)_진짜하도급(토공)_진짜진짜하도급_04-보령설계_04-보령설계_단가작업완료보고(첨부)-2006" xfId="11908"/>
    <cellStyle name="_인원계획표 _가실행(송탄IC)_진짜하도급(토공)_진짜진짜하도급_04-보령설계_04-보령설계_단가작업완료보고(첨부)-2006 2" xfId="32391"/>
    <cellStyle name="_인원계획표 _가실행(송탄IC)_진짜하도급(토공)_진짜진짜하도급_04-보령설계_단가작업완료보고(첨부)-2006" xfId="11909"/>
    <cellStyle name="_인원계획표 _가실행(송탄IC)_진짜하도급(토공)_진짜진짜하도급_04-보령설계_단가작업완료보고(첨부)-2006 2" xfId="32392"/>
    <cellStyle name="_인원계획표 _가실행(송탄IC)_진짜하도급(토공)_진짜진짜하도급_2004년설계(콘팻칭)" xfId="11910"/>
    <cellStyle name="_인원계획표 _가실행(송탄IC)_진짜하도급(토공)_진짜진짜하도급_2004년수량(정산)" xfId="11911"/>
    <cellStyle name="_인원계획표 _가실행(송탄IC)_진짜하도급(토공)_진짜진짜하도급_단가작업완료보고(첨부)-2006" xfId="11912"/>
    <cellStyle name="_인원계획표 _가실행(송탄IC)_진짜하도급(토공)_진짜진짜하도급_단가작업완료보고(첨부)-2006 2" xfId="32393"/>
    <cellStyle name="_인원계획표 _가실행(송탄IC)_진짜하도급(토공)_진짜진짜하도급_팻칭내역(진천)" xfId="11913"/>
    <cellStyle name="_인원계획표 _가실행(송탄IC)_진짜하도급(토공)_진짜진짜하도급_팻칭내역(진천) 2" xfId="32394"/>
    <cellStyle name="_인원계획표 _가실행(송탄IC)_진짜하도급(토공)_진짜진짜하도급_팻칭내역(진천)_2004년설계(콘팻칭)" xfId="11914"/>
    <cellStyle name="_인원계획표 _가실행(송탄IC)_진짜하도급(토공)_진짜진짜하도급_팻칭내역(진천)_2004년수량(정산)" xfId="11915"/>
    <cellStyle name="_인원계획표 _가실행(송탄IC)_진짜하도급(토공)_진짜진짜하도급_팻칭내역(진천)_단가작업완료보고(첨부)-2006" xfId="11916"/>
    <cellStyle name="_인원계획표 _가실행(송탄IC)_진짜하도급(토공)_진짜진짜하도급_팻칭내역(진천)_단가작업완료보고(첨부)-2006 2" xfId="32395"/>
    <cellStyle name="_인원계획표 _가실행(송탄IC)_진짜하도급(토공)_팻칭내역(진천)" xfId="11917"/>
    <cellStyle name="_인원계획표 _가실행(송탄IC)_진짜하도급(토공)_팻칭내역(진천) 2" xfId="32396"/>
    <cellStyle name="_인원계획표 _가실행(송탄IC)_진짜하도급(토공)_팻칭내역(진천)_2004년설계(콘팻칭)" xfId="11918"/>
    <cellStyle name="_인원계획표 _가실행(송탄IC)_진짜하도급(토공)_팻칭내역(진천)_2004년수량(정산)" xfId="11919"/>
    <cellStyle name="_인원계획표 _가실행(송탄IC)_진짜하도급(토공)_팻칭내역(진천)_단가작업완료보고(첨부)-2006" xfId="11920"/>
    <cellStyle name="_인원계획표 _가실행(송탄IC)_진짜하도급(토공)_팻칭내역(진천)_단가작업완료보고(첨부)-2006 2" xfId="32397"/>
    <cellStyle name="_인원계획표 _가실행(송탄IC)_팻칭내역(진천)" xfId="11921"/>
    <cellStyle name="_인원계획표 _가실행(송탄IC)_팻칭내역(진천) 2" xfId="32398"/>
    <cellStyle name="_인원계획표 _가실행(송탄IC)_팻칭내역(진천)_2004년설계(콘팻칭)" xfId="11922"/>
    <cellStyle name="_인원계획표 _가실행(송탄IC)_팻칭내역(진천)_2004년수량(정산)" xfId="11923"/>
    <cellStyle name="_인원계획표 _가실행(송탄IC)_팻칭내역(진천)_단가작업완료보고(첨부)-2006" xfId="11924"/>
    <cellStyle name="_인원계획표 _가실행(송탄IC)_팻칭내역(진천)_단가작업완료보고(첨부)-2006 2" xfId="32399"/>
    <cellStyle name="_인원계획표 _가실행(송탄IC)_합정하도급요청(토공)" xfId="11925"/>
    <cellStyle name="_인원계획표 _가실행(송탄IC)_합정하도급요청(토공) 2" xfId="32400"/>
    <cellStyle name="_인원계획표 _가실행(송탄IC)_합정하도급요청(토공)_04-보령설계" xfId="11926"/>
    <cellStyle name="_인원계획표 _가실행(송탄IC)_합정하도급요청(토공)_04-보령설계 2" xfId="32401"/>
    <cellStyle name="_인원계획표 _가실행(송탄IC)_합정하도급요청(토공)_04-보령설계_04-보령설계" xfId="11927"/>
    <cellStyle name="_인원계획표 _가실행(송탄IC)_합정하도급요청(토공)_04-보령설계_04-보령설계 2" xfId="32402"/>
    <cellStyle name="_인원계획표 _가실행(송탄IC)_합정하도급요청(토공)_04-보령설계_04-보령설계_단가작업완료보고(첨부)-2006" xfId="11928"/>
    <cellStyle name="_인원계획표 _가실행(송탄IC)_합정하도급요청(토공)_04-보령설계_04-보령설계_단가작업완료보고(첨부)-2006 2" xfId="32403"/>
    <cellStyle name="_인원계획표 _가실행(송탄IC)_합정하도급요청(토공)_04-보령설계_단가작업완료보고(첨부)-2006" xfId="11929"/>
    <cellStyle name="_인원계획표 _가실행(송탄IC)_합정하도급요청(토공)_04-보령설계_단가작업완료보고(첨부)-2006 2" xfId="32404"/>
    <cellStyle name="_인원계획표 _가실행(송탄IC)_합정하도급요청(토공)_2004년설계(콘팻칭)" xfId="11930"/>
    <cellStyle name="_인원계획표 _가실행(송탄IC)_합정하도급요청(토공)_2004년수량(정산)" xfId="11931"/>
    <cellStyle name="_인원계획표 _가실행(송탄IC)_합정하도급요청(토공)_검토" xfId="11932"/>
    <cellStyle name="_인원계획표 _가실행(송탄IC)_합정하도급요청(토공)_검토 2" xfId="32405"/>
    <cellStyle name="_인원계획표 _가실행(송탄IC)_합정하도급요청(토공)_검토_04-보령설계" xfId="11933"/>
    <cellStyle name="_인원계획표 _가실행(송탄IC)_합정하도급요청(토공)_검토_04-보령설계 2" xfId="32406"/>
    <cellStyle name="_인원계획표 _가실행(송탄IC)_합정하도급요청(토공)_검토_04-보령설계_04-보령설계" xfId="11934"/>
    <cellStyle name="_인원계획표 _가실행(송탄IC)_합정하도급요청(토공)_검토_04-보령설계_04-보령설계 2" xfId="32407"/>
    <cellStyle name="_인원계획표 _가실행(송탄IC)_합정하도급요청(토공)_검토_04-보령설계_04-보령설계_단가작업완료보고(첨부)-2006" xfId="11935"/>
    <cellStyle name="_인원계획표 _가실행(송탄IC)_합정하도급요청(토공)_검토_04-보령설계_04-보령설계_단가작업완료보고(첨부)-2006 2" xfId="32408"/>
    <cellStyle name="_인원계획표 _가실행(송탄IC)_합정하도급요청(토공)_검토_04-보령설계_단가작업완료보고(첨부)-2006" xfId="11936"/>
    <cellStyle name="_인원계획표 _가실행(송탄IC)_합정하도급요청(토공)_검토_04-보령설계_단가작업완료보고(첨부)-2006 2" xfId="32409"/>
    <cellStyle name="_인원계획표 _가실행(송탄IC)_합정하도급요청(토공)_검토_2004년설계(콘팻칭)" xfId="11937"/>
    <cellStyle name="_인원계획표 _가실행(송탄IC)_합정하도급요청(토공)_검토_2004년수량(정산)" xfId="11938"/>
    <cellStyle name="_인원계획표 _가실행(송탄IC)_합정하도급요청(토공)_검토_단가작업완료보고(첨부)-2006" xfId="11939"/>
    <cellStyle name="_인원계획표 _가실행(송탄IC)_합정하도급요청(토공)_검토_단가작업완료보고(첨부)-2006 2" xfId="32410"/>
    <cellStyle name="_인원계획표 _가실행(송탄IC)_합정하도급요청(토공)_검토_팻칭내역(진천)" xfId="11940"/>
    <cellStyle name="_인원계획표 _가실행(송탄IC)_합정하도급요청(토공)_검토_팻칭내역(진천) 2" xfId="32411"/>
    <cellStyle name="_인원계획표 _가실행(송탄IC)_합정하도급요청(토공)_검토_팻칭내역(진천)_2004년설계(콘팻칭)" xfId="11941"/>
    <cellStyle name="_인원계획표 _가실행(송탄IC)_합정하도급요청(토공)_검토_팻칭내역(진천)_2004년수량(정산)" xfId="11942"/>
    <cellStyle name="_인원계획표 _가실행(송탄IC)_합정하도급요청(토공)_검토_팻칭내역(진천)_단가작업완료보고(첨부)-2006" xfId="11943"/>
    <cellStyle name="_인원계획표 _가실행(송탄IC)_합정하도급요청(토공)_검토_팻칭내역(진천)_단가작업완료보고(첨부)-2006 2" xfId="32412"/>
    <cellStyle name="_인원계획표 _가실행(송탄IC)_합정하도급요청(토공)_단가작업완료보고(첨부)-2006" xfId="11944"/>
    <cellStyle name="_인원계획표 _가실행(송탄IC)_합정하도급요청(토공)_단가작업완료보고(첨부)-2006 2" xfId="32413"/>
    <cellStyle name="_인원계획표 _가실행(송탄IC)_합정하도급요청(토공)_요청" xfId="11945"/>
    <cellStyle name="_인원계획표 _가실행(송탄IC)_합정하도급요청(토공)_요청 2" xfId="32414"/>
    <cellStyle name="_인원계획표 _가실행(송탄IC)_합정하도급요청(토공)_요청_04-보령설계" xfId="11946"/>
    <cellStyle name="_인원계획표 _가실행(송탄IC)_합정하도급요청(토공)_요청_04-보령설계 2" xfId="32415"/>
    <cellStyle name="_인원계획표 _가실행(송탄IC)_합정하도급요청(토공)_요청_04-보령설계_04-보령설계" xfId="11947"/>
    <cellStyle name="_인원계획표 _가실행(송탄IC)_합정하도급요청(토공)_요청_04-보령설계_04-보령설계 2" xfId="32416"/>
    <cellStyle name="_인원계획표 _가실행(송탄IC)_합정하도급요청(토공)_요청_04-보령설계_04-보령설계_단가작업완료보고(첨부)-2006" xfId="11948"/>
    <cellStyle name="_인원계획표 _가실행(송탄IC)_합정하도급요청(토공)_요청_04-보령설계_04-보령설계_단가작업완료보고(첨부)-2006 2" xfId="32417"/>
    <cellStyle name="_인원계획표 _가실행(송탄IC)_합정하도급요청(토공)_요청_04-보령설계_단가작업완료보고(첨부)-2006" xfId="11949"/>
    <cellStyle name="_인원계획표 _가실행(송탄IC)_합정하도급요청(토공)_요청_04-보령설계_단가작업완료보고(첨부)-2006 2" xfId="32418"/>
    <cellStyle name="_인원계획표 _가실행(송탄IC)_합정하도급요청(토공)_요청_2004년설계(콘팻칭)" xfId="11950"/>
    <cellStyle name="_인원계획표 _가실행(송탄IC)_합정하도급요청(토공)_요청_2004년수량(정산)" xfId="11951"/>
    <cellStyle name="_인원계획표 _가실행(송탄IC)_합정하도급요청(토공)_요청_단가작업완료보고(첨부)-2006" xfId="11952"/>
    <cellStyle name="_인원계획표 _가실행(송탄IC)_합정하도급요청(토공)_요청_단가작업완료보고(첨부)-2006 2" xfId="32419"/>
    <cellStyle name="_인원계획표 _가실행(송탄IC)_합정하도급요청(토공)_요청_팻칭내역(진천)" xfId="11953"/>
    <cellStyle name="_인원계획표 _가실행(송탄IC)_합정하도급요청(토공)_요청_팻칭내역(진천) 2" xfId="32420"/>
    <cellStyle name="_인원계획표 _가실행(송탄IC)_합정하도급요청(토공)_요청_팻칭내역(진천)_2004년설계(콘팻칭)" xfId="11954"/>
    <cellStyle name="_인원계획표 _가실행(송탄IC)_합정하도급요청(토공)_요청_팻칭내역(진천)_2004년수량(정산)" xfId="11955"/>
    <cellStyle name="_인원계획표 _가실행(송탄IC)_합정하도급요청(토공)_요청_팻칭내역(진천)_단가작업완료보고(첨부)-2006" xfId="11956"/>
    <cellStyle name="_인원계획표 _가실행(송탄IC)_합정하도급요청(토공)_요청_팻칭내역(진천)_단가작업완료보고(첨부)-2006 2" xfId="32421"/>
    <cellStyle name="_인원계획표 _가실행(송탄IC)_합정하도급요청(토공)_진짜진짜하도급" xfId="11957"/>
    <cellStyle name="_인원계획표 _가실행(송탄IC)_합정하도급요청(토공)_진짜진짜하도급 2" xfId="32422"/>
    <cellStyle name="_인원계획표 _가실행(송탄IC)_합정하도급요청(토공)_진짜진짜하도급_04-보령설계" xfId="11958"/>
    <cellStyle name="_인원계획표 _가실행(송탄IC)_합정하도급요청(토공)_진짜진짜하도급_04-보령설계 2" xfId="32423"/>
    <cellStyle name="_인원계획표 _가실행(송탄IC)_합정하도급요청(토공)_진짜진짜하도급_04-보령설계_04-보령설계" xfId="11959"/>
    <cellStyle name="_인원계획표 _가실행(송탄IC)_합정하도급요청(토공)_진짜진짜하도급_04-보령설계_04-보령설계 2" xfId="32424"/>
    <cellStyle name="_인원계획표 _가실행(송탄IC)_합정하도급요청(토공)_진짜진짜하도급_04-보령설계_04-보령설계_단가작업완료보고(첨부)-2006" xfId="11960"/>
    <cellStyle name="_인원계획표 _가실행(송탄IC)_합정하도급요청(토공)_진짜진짜하도급_04-보령설계_04-보령설계_단가작업완료보고(첨부)-2006 2" xfId="32425"/>
    <cellStyle name="_인원계획표 _가실행(송탄IC)_합정하도급요청(토공)_진짜진짜하도급_04-보령설계_단가작업완료보고(첨부)-2006" xfId="11961"/>
    <cellStyle name="_인원계획표 _가실행(송탄IC)_합정하도급요청(토공)_진짜진짜하도급_04-보령설계_단가작업완료보고(첨부)-2006 2" xfId="32426"/>
    <cellStyle name="_인원계획표 _가실행(송탄IC)_합정하도급요청(토공)_진짜진짜하도급_2004년설계(콘팻칭)" xfId="11962"/>
    <cellStyle name="_인원계획표 _가실행(송탄IC)_합정하도급요청(토공)_진짜진짜하도급_2004년수량(정산)" xfId="11963"/>
    <cellStyle name="_인원계획표 _가실행(송탄IC)_합정하도급요청(토공)_진짜진짜하도급_단가작업완료보고(첨부)-2006" xfId="11964"/>
    <cellStyle name="_인원계획표 _가실행(송탄IC)_합정하도급요청(토공)_진짜진짜하도급_단가작업완료보고(첨부)-2006 2" xfId="32427"/>
    <cellStyle name="_인원계획표 _가실행(송탄IC)_합정하도급요청(토공)_진짜진짜하도급_팻칭내역(진천)" xfId="11965"/>
    <cellStyle name="_인원계획표 _가실행(송탄IC)_합정하도급요청(토공)_진짜진짜하도급_팻칭내역(진천) 2" xfId="32428"/>
    <cellStyle name="_인원계획표 _가실행(송탄IC)_합정하도급요청(토공)_진짜진짜하도급_팻칭내역(진천)_2004년설계(콘팻칭)" xfId="11966"/>
    <cellStyle name="_인원계획표 _가실행(송탄IC)_합정하도급요청(토공)_진짜진짜하도급_팻칭내역(진천)_2004년수량(정산)" xfId="11967"/>
    <cellStyle name="_인원계획표 _가실행(송탄IC)_합정하도급요청(토공)_진짜진짜하도급_팻칭내역(진천)_단가작업완료보고(첨부)-2006" xfId="11968"/>
    <cellStyle name="_인원계획표 _가실행(송탄IC)_합정하도급요청(토공)_진짜진짜하도급_팻칭내역(진천)_단가작업완료보고(첨부)-2006 2" xfId="32429"/>
    <cellStyle name="_인원계획표 _가실행(송탄IC)_합정하도급요청(토공)_팻칭내역(진천)" xfId="11969"/>
    <cellStyle name="_인원계획표 _가실행(송탄IC)_합정하도급요청(토공)_팻칭내역(진천) 2" xfId="32430"/>
    <cellStyle name="_인원계획표 _가실행(송탄IC)_합정하도급요청(토공)_팻칭내역(진천)_2004년설계(콘팻칭)" xfId="11970"/>
    <cellStyle name="_인원계획표 _가실행(송탄IC)_합정하도급요청(토공)_팻칭내역(진천)_2004년수량(정산)" xfId="11971"/>
    <cellStyle name="_인원계획표 _가실행(송탄IC)_합정하도급요청(토공)_팻칭내역(진천)_단가작업완료보고(첨부)-2006" xfId="11972"/>
    <cellStyle name="_인원계획표 _가실행(송탄IC)_합정하도급요청(토공)_팻칭내역(진천)_단가작업완료보고(첨부)-2006 2" xfId="32431"/>
    <cellStyle name="_인원계획표 _광주평동실행" xfId="699"/>
    <cellStyle name="_인원계획표 _광주평동실행_번암견적의뢰(협력)" xfId="700"/>
    <cellStyle name="_인원계획표 _광주평동품의1" xfId="701"/>
    <cellStyle name="_인원계획표 _광주평동품의1_무안-광주2공구(협력)수정" xfId="702"/>
    <cellStyle name="_인원계획표 _광주평동품의1_번암견적의뢰(협력)" xfId="703"/>
    <cellStyle name="_인원계획표 _광주평동품의1_적상무주IC도로(1공구)" xfId="704"/>
    <cellStyle name="_인원계획표 _기장하수실행1" xfId="705"/>
    <cellStyle name="_인원계획표 _기장하수실행1_번암견적의뢰(협력)" xfId="706"/>
    <cellStyle name="_인원계획표 _내성천교-수량산출서" xfId="11973"/>
    <cellStyle name="_인원계획표 _내진내역및수량산출(05.12.1터파기외)" xfId="11974"/>
    <cellStyle name="_인원계획표 _내진내역및수량산출(05.12.1터파기외)_거모4교" xfId="11975"/>
    <cellStyle name="_인원계획표 _내진내역및수량산출(05.12.1터파기외)_거모4교_내성천교-수량산출서" xfId="11976"/>
    <cellStyle name="_인원계획표 _내진내역및수량산출(05.12.1터파기외)_거모4교_석수IC교수량산출서" xfId="11977"/>
    <cellStyle name="_인원계획표 _내진내역및수량산출(05.12.1터파기외)_거모4교_석수IC교수량산출서(기둥보강)" xfId="11978"/>
    <cellStyle name="_인원계획표 _내진내역및수량산출(05.12.1터파기외)_내성천교-수량산출서" xfId="11979"/>
    <cellStyle name="_인원계획표 _내진내역및수량산출(05.12.1터파기외)_내역4" xfId="11980"/>
    <cellStyle name="_인원계획표 _내진내역및수량산출(05.12.1터파기외)_내역4_내성천교-수량산출서" xfId="11981"/>
    <cellStyle name="_인원계획표 _내진내역및수량산출(05.12.1터파기외)_내역4_석수IC교수량산출서" xfId="11982"/>
    <cellStyle name="_인원계획표 _내진내역및수량산출(05.12.1터파기외)_내역4_석수IC교수량산출서(기둥보강)" xfId="11983"/>
    <cellStyle name="_인원계획표 _내진내역및수량산출(05.12.1터파기외)_동명교" xfId="11984"/>
    <cellStyle name="_인원계획표 _내진내역및수량산출(05.12.1터파기외)_동명교_내성천교-수량산출서" xfId="11985"/>
    <cellStyle name="_인원계획표 _내진내역및수량산출(05.12.1터파기외)_동명교_석수IC교수량산출서" xfId="11986"/>
    <cellStyle name="_인원계획표 _내진내역및수량산출(05.12.1터파기외)_동명교_석수IC교수량산출서(기둥보강)" xfId="11987"/>
    <cellStyle name="_인원계획표 _내진내역및수량산출(05.12.1터파기외)_밀주교내역2" xfId="11988"/>
    <cellStyle name="_인원계획표 _내진내역및수량산출(05.12.1터파기외)_밀주교내역2_내성천교-수량산출서" xfId="11989"/>
    <cellStyle name="_인원계획표 _내진내역및수량산출(05.12.1터파기외)_밀주교내역2_석수IC교수량산출서" xfId="11990"/>
    <cellStyle name="_인원계획표 _내진내역및수량산출(05.12.1터파기외)_밀주교내역2_석수IC교수량산출서(기둥보강)" xfId="11991"/>
    <cellStyle name="_인원계획표 _내진내역및수량산출(05.12.1터파기외)_석수IC교수량산출서" xfId="11992"/>
    <cellStyle name="_인원계획표 _내진내역및수량산출(05.12.1터파기외)_석수IC교수량산출서(기둥보강)" xfId="11993"/>
    <cellStyle name="_인원계획표 _내진내역및수량산출(05.12.1터파기외)_소하교" xfId="11994"/>
    <cellStyle name="_인원계획표 _내진내역및수량산출(05.12.1터파기외)_소하교_내성천교-수량산출서" xfId="11995"/>
    <cellStyle name="_인원계획표 _내진내역및수량산출(05.12.1터파기외)_소하교_석수IC교수량산출서" xfId="11996"/>
    <cellStyle name="_인원계획표 _내진내역및수량산출(05.12.1터파기외)_소하교_석수IC교수량산출서(기둥보강)" xfId="11997"/>
    <cellStyle name="_인원계획표 _내진내역및수량산출(05.12.1터파기외)_소하교수량내역" xfId="11998"/>
    <cellStyle name="_인원계획표 _내진내역및수량산출(05.12.1터파기외)_소하교수량내역_내성천교-수량산출서" xfId="11999"/>
    <cellStyle name="_인원계획표 _내진내역및수량산출(05.12.1터파기외)_소하교수량내역_석수IC교수량산출서" xfId="12000"/>
    <cellStyle name="_인원계획표 _내진내역및수량산출(05.12.1터파기외)_소하교수량내역_석수IC교수량산출서(기둥보강)" xfId="12001"/>
    <cellStyle name="_인원계획표 _내진내역및수량산출(05.12.1터파기외)_진안교내역3" xfId="12002"/>
    <cellStyle name="_인원계획표 _내진내역및수량산출(05.12.1터파기외)_진안교내역3_내성천교-수량산출서" xfId="12003"/>
    <cellStyle name="_인원계획표 _내진내역및수량산출(05.12.1터파기외)_진안교내역3_석수IC교수량산출서" xfId="12004"/>
    <cellStyle name="_인원계획표 _내진내역및수량산출(05.12.1터파기외)_진안교내역3_석수IC교수량산출서(기둥보강)" xfId="12005"/>
    <cellStyle name="_인원계획표 _내진내역및수량산출(05.12.1터파기외)_진위교(수정)" xfId="12006"/>
    <cellStyle name="_인원계획표 _내진내역및수량산출(05.12.1터파기외)_진위교(수정)_내성천교-수량산출서" xfId="12007"/>
    <cellStyle name="_인원계획표 _내진내역및수량산출(05.12.1터파기외)_진위교(수정)_석수IC교수량산출서" xfId="12008"/>
    <cellStyle name="_인원계획표 _내진내역및수량산출(05.12.1터파기외)_진위교(수정)_석수IC교수량산출서(기둥보강)" xfId="12009"/>
    <cellStyle name="_인원계획표 _내진내역및수량산출(05.12.1터파기외)_진위교내역3" xfId="12010"/>
    <cellStyle name="_인원계획표 _내진내역및수량산출(05.12.1터파기외)_진위교내역3_내성천교-수량산출서" xfId="12011"/>
    <cellStyle name="_인원계획표 _내진내역및수량산출(05.12.1터파기외)_진위교내역3_석수IC교수량산출서" xfId="12012"/>
    <cellStyle name="_인원계획표 _내진내역및수량산출(05.12.1터파기외)_진위교내역3_석수IC교수량산출서(기둥보강)" xfId="12013"/>
    <cellStyle name="_인원계획표 _단가작업완료보고(첨부)-2006" xfId="12014"/>
    <cellStyle name="_인원계획표 _단가작업완료보고(첨부)-2006 2" xfId="32432"/>
    <cellStyle name="_인원계획표 _당진,보령,하도급계획안(5.9일)" xfId="12015"/>
    <cellStyle name="_인원계획표 _마감-1" xfId="12016"/>
    <cellStyle name="_인원계획표 _무안-광주2공구(협력)수정" xfId="707"/>
    <cellStyle name="_인원계획표 _밀주교내역2" xfId="12017"/>
    <cellStyle name="_인원계획표 _밀주교내역2_거모4교" xfId="12018"/>
    <cellStyle name="_인원계획표 _밀주교내역2_거모4교_내성천교-수량산출서" xfId="12019"/>
    <cellStyle name="_인원계획표 _밀주교내역2_거모4교_석수IC교수량산출서" xfId="12020"/>
    <cellStyle name="_인원계획표 _밀주교내역2_거모4교_석수IC교수량산출서(기둥보강)" xfId="12021"/>
    <cellStyle name="_인원계획표 _밀주교내역2_내성천교-수량산출서" xfId="12022"/>
    <cellStyle name="_인원계획표 _밀주교내역2_내역4" xfId="12023"/>
    <cellStyle name="_인원계획표 _밀주교내역2_내역4_내성천교-수량산출서" xfId="12024"/>
    <cellStyle name="_인원계획표 _밀주교내역2_내역4_석수IC교수량산출서" xfId="12025"/>
    <cellStyle name="_인원계획표 _밀주교내역2_내역4_석수IC교수량산출서(기둥보강)" xfId="12026"/>
    <cellStyle name="_인원계획표 _밀주교내역2_동명교" xfId="12027"/>
    <cellStyle name="_인원계획표 _밀주교내역2_동명교_내성천교-수량산출서" xfId="12028"/>
    <cellStyle name="_인원계획표 _밀주교내역2_동명교_석수IC교수량산출서" xfId="12029"/>
    <cellStyle name="_인원계획표 _밀주교내역2_동명교_석수IC교수량산출서(기둥보강)" xfId="12030"/>
    <cellStyle name="_인원계획표 _밀주교내역2_석수IC교수량산출서" xfId="12031"/>
    <cellStyle name="_인원계획표 _밀주교내역2_석수IC교수량산출서(기둥보강)" xfId="12032"/>
    <cellStyle name="_인원계획표 _밀주교내역2_소하교" xfId="12033"/>
    <cellStyle name="_인원계획표 _밀주교내역2_소하교_내성천교-수량산출서" xfId="12034"/>
    <cellStyle name="_인원계획표 _밀주교내역2_소하교_석수IC교수량산출서" xfId="12035"/>
    <cellStyle name="_인원계획표 _밀주교내역2_소하교_석수IC교수량산출서(기둥보강)" xfId="12036"/>
    <cellStyle name="_인원계획표 _밀주교내역2_소하교수량내역" xfId="12037"/>
    <cellStyle name="_인원계획표 _밀주교내역2_소하교수량내역_내성천교-수량산출서" xfId="12038"/>
    <cellStyle name="_인원계획표 _밀주교내역2_소하교수량내역_석수IC교수량산출서" xfId="12039"/>
    <cellStyle name="_인원계획표 _밀주교내역2_소하교수량내역_석수IC교수량산출서(기둥보강)" xfId="12040"/>
    <cellStyle name="_인원계획표 _밀주교내역2_진안교내역3" xfId="12041"/>
    <cellStyle name="_인원계획표 _밀주교내역2_진안교내역3_내성천교-수량산출서" xfId="12042"/>
    <cellStyle name="_인원계획표 _밀주교내역2_진안교내역3_석수IC교수량산출서" xfId="12043"/>
    <cellStyle name="_인원계획표 _밀주교내역2_진안교내역3_석수IC교수량산출서(기둥보강)" xfId="12044"/>
    <cellStyle name="_인원계획표 _밀주교내역2_진위교(수정)" xfId="12045"/>
    <cellStyle name="_인원계획표 _밀주교내역2_진위교(수정)_내성천교-수량산출서" xfId="12046"/>
    <cellStyle name="_인원계획표 _밀주교내역2_진위교(수정)_석수IC교수량산출서" xfId="12047"/>
    <cellStyle name="_인원계획표 _밀주교내역2_진위교(수정)_석수IC교수량산출서(기둥보강)" xfId="12048"/>
    <cellStyle name="_인원계획표 _밀주교내역2_진위교내역3" xfId="12049"/>
    <cellStyle name="_인원계획표 _밀주교내역2_진위교내역3_내성천교-수량산출서" xfId="12050"/>
    <cellStyle name="_인원계획표 _밀주교내역2_진위교내역3_석수IC교수량산출서" xfId="12051"/>
    <cellStyle name="_인원계획표 _밀주교내역2_진위교내역3_석수IC교수량산출서(기둥보강)" xfId="12052"/>
    <cellStyle name="_인원계획표 _번암견적의뢰(협력)" xfId="708"/>
    <cellStyle name="_인원계획표 _석수IC교수량산출서" xfId="12053"/>
    <cellStyle name="_인원계획표 _석수IC교수량산출서(기둥보강)" xfId="12054"/>
    <cellStyle name="_인원계획표 _송학실행안" xfId="709"/>
    <cellStyle name="_인원계획표 _송학실행안_번암견적의뢰(협력)" xfId="710"/>
    <cellStyle name="_인원계획표 _송학하수투찰" xfId="711"/>
    <cellStyle name="_인원계획표 _송학하수투찰_번암견적의뢰(협력)" xfId="712"/>
    <cellStyle name="_인원계획표 _송학하수품의(설계넣고)" xfId="713"/>
    <cellStyle name="_인원계획표 _송학하수품의(설계넣고)_무안-광주2공구(협력)수정" xfId="714"/>
    <cellStyle name="_인원계획표 _송학하수품의(설계넣고)_번암견적의뢰(협력)" xfId="715"/>
    <cellStyle name="_인원계획표 _송학하수품의(설계넣고)_적상무주IC도로(1공구)" xfId="716"/>
    <cellStyle name="_인원계획표 _적격 " xfId="717"/>
    <cellStyle name="_인원계획표 _적격  2" xfId="32433"/>
    <cellStyle name="_인원계획표 _적격 _2001-206(CAWTHORNE CHANNEL)" xfId="12055"/>
    <cellStyle name="_인원계획표 _적격 _2001-206(CAWTHORNE CHANNEL)_CAWTHORNE CHANNEL-1" xfId="12056"/>
    <cellStyle name="_인원계획표 _적격 _2001-206(CAWTHORNE CHANNEL)_CAWTHORNE CHANNEL-1_마감-1" xfId="12057"/>
    <cellStyle name="_인원계획표 _적격 _2001-206(CAWTHORNE CHANNEL)_마감-1" xfId="12058"/>
    <cellStyle name="_인원계획표 _적격 _2001-206(CAWTHORNE CHANNEL인건비)" xfId="12059"/>
    <cellStyle name="_인원계획표 _적격 _2001-206(CAWTHORNE CHANNEL인건비)_CAWTHORNE CHANNEL-1" xfId="12060"/>
    <cellStyle name="_인원계획표 _적격 _2001-206(CAWTHORNE CHANNEL인건비)_CAWTHORNE CHANNEL-1_마감-1" xfId="12061"/>
    <cellStyle name="_인원계획표 _적격 _2001-206(CAWTHORNE CHANNEL인건비)_마감-1" xfId="12062"/>
    <cellStyle name="_인원계획표 _적격 _Book2" xfId="12063"/>
    <cellStyle name="_인원계획표 _적격 _Book2_1" xfId="12064"/>
    <cellStyle name="_인원계획표 _적격 _Book2_1_마감-1" xfId="12065"/>
    <cellStyle name="_인원계획표 _적격 _Book2_2001-206(CAWTHORNE CHANNEL)" xfId="12066"/>
    <cellStyle name="_인원계획표 _적격 _Book2_2001-206(CAWTHORNE CHANNEL)_CAWTHORNE CHANNEL-1" xfId="12067"/>
    <cellStyle name="_인원계획표 _적격 _Book2_2001-206(CAWTHORNE CHANNEL)_CAWTHORNE CHANNEL-1_마감-1" xfId="12068"/>
    <cellStyle name="_인원계획표 _적격 _Book2_2001-206(CAWTHORNE CHANNEL)_마감-1" xfId="12069"/>
    <cellStyle name="_인원계획표 _적격 _Book2_2001-206(CAWTHORNE CHANNEL인건비)" xfId="12070"/>
    <cellStyle name="_인원계획표 _적격 _Book2_2001-206(CAWTHORNE CHANNEL인건비)_CAWTHORNE CHANNEL-1" xfId="12071"/>
    <cellStyle name="_인원계획표 _적격 _Book2_2001-206(CAWTHORNE CHANNEL인건비)_CAWTHORNE CHANNEL-1_마감-1" xfId="12072"/>
    <cellStyle name="_인원계획표 _적격 _Book2_2001-206(CAWTHORNE CHANNEL인건비)_마감-1" xfId="12073"/>
    <cellStyle name="_인원계획표 _적격 _Book2_Book2" xfId="12074"/>
    <cellStyle name="_인원계획표 _적격 _Book2_Book2_1" xfId="12075"/>
    <cellStyle name="_인원계획표 _적격 _Book2_Book2_1_마감-1" xfId="12076"/>
    <cellStyle name="_인원계획표 _적격 _Book2_Book2_2001-206(CAWTHORNE CHANNEL)" xfId="12077"/>
    <cellStyle name="_인원계획표 _적격 _Book2_Book2_2001-206(CAWTHORNE CHANNEL)_CAWTHORNE CHANNEL-1" xfId="12078"/>
    <cellStyle name="_인원계획표 _적격 _Book2_Book2_2001-206(CAWTHORNE CHANNEL)_CAWTHORNE CHANNEL-1_마감-1" xfId="12079"/>
    <cellStyle name="_인원계획표 _적격 _Book2_Book2_2001-206(CAWTHORNE CHANNEL)_마감-1" xfId="12080"/>
    <cellStyle name="_인원계획표 _적격 _Book2_Book2_2001-206(CAWTHORNE CHANNEL인건비)" xfId="12081"/>
    <cellStyle name="_인원계획표 _적격 _Book2_Book2_2001-206(CAWTHORNE CHANNEL인건비)_CAWTHORNE CHANNEL-1" xfId="12082"/>
    <cellStyle name="_인원계획표 _적격 _Book2_Book2_2001-206(CAWTHORNE CHANNEL인건비)_CAWTHORNE CHANNEL-1_마감-1" xfId="12083"/>
    <cellStyle name="_인원계획표 _적격 _Book2_Book2_2001-206(CAWTHORNE CHANNEL인건비)_마감-1" xfId="12084"/>
    <cellStyle name="_인원계획표 _적격 _Book2_Book2_Book2" xfId="12085"/>
    <cellStyle name="_인원계획표 _적격 _Book2_Book2_Book2_마감-1" xfId="12086"/>
    <cellStyle name="_인원계획표 _적격 _Book2_Book2_CAWTHORNE CHANNEL-1" xfId="12087"/>
    <cellStyle name="_인원계획표 _적격 _Book2_Book2_CAWTHORNE CHANNEL-1_마감-1" xfId="12088"/>
    <cellStyle name="_인원계획표 _적격 _Book2_Book2_Nigerian" xfId="12089"/>
    <cellStyle name="_인원계획표 _적격 _Book2_Book2_Nigerian_CAWTHORNE CHANNEL-1" xfId="12090"/>
    <cellStyle name="_인원계획표 _적격 _Book2_Book2_Nigerian_CAWTHORNE CHANNEL-1_마감-1" xfId="12091"/>
    <cellStyle name="_인원계획표 _적격 _Book2_Book2_Nigerian_마감-1" xfId="12092"/>
    <cellStyle name="_인원계획표 _적격 _Book2_Book2_마감-1" xfId="12093"/>
    <cellStyle name="_인원계획표 _적격 _Book2_CAWTHORNE CHANNEL-1" xfId="12094"/>
    <cellStyle name="_인원계획표 _적격 _Book2_CAWTHORNE CHANNEL-1_마감-1" xfId="12095"/>
    <cellStyle name="_인원계획표 _적격 _Book2_Nigerian" xfId="12096"/>
    <cellStyle name="_인원계획표 _적격 _Book2_Nigerian_CAWTHORNE CHANNEL-1" xfId="12097"/>
    <cellStyle name="_인원계획표 _적격 _Book2_Nigerian_CAWTHORNE CHANNEL-1_마감-1" xfId="12098"/>
    <cellStyle name="_인원계획표 _적격 _Book2_Nigerian_마감-1" xfId="12099"/>
    <cellStyle name="_인원계획표 _적격 _Book2_마감-1" xfId="12100"/>
    <cellStyle name="_인원계획표 _적격 _CAWTHORNE CHANNEL-1" xfId="12101"/>
    <cellStyle name="_인원계획표 _적격 _CAWTHORNE CHANNEL-1_마감-1" xfId="12102"/>
    <cellStyle name="_인원계획표 _적격 _Nigerian" xfId="12103"/>
    <cellStyle name="_인원계획표 _적격 _Nigerian_CAWTHORNE CHANNEL-1" xfId="12104"/>
    <cellStyle name="_인원계획표 _적격 _Nigerian_CAWTHORNE CHANNEL-1_마감-1" xfId="12105"/>
    <cellStyle name="_인원계획표 _적격 _Nigerian_마감-1" xfId="12106"/>
    <cellStyle name="_인원계획표 _적격 _광주평동실행" xfId="718"/>
    <cellStyle name="_인원계획표 _적격 _광주평동실행_번암견적의뢰(협력)" xfId="719"/>
    <cellStyle name="_인원계획표 _적격 _광주평동품의1" xfId="720"/>
    <cellStyle name="_인원계획표 _적격 _광주평동품의1_무안-광주2공구(협력)수정" xfId="721"/>
    <cellStyle name="_인원계획표 _적격 _광주평동품의1_번암견적의뢰(협력)" xfId="722"/>
    <cellStyle name="_인원계획표 _적격 _광주평동품의1_적상무주IC도로(1공구)" xfId="723"/>
    <cellStyle name="_인원계획표 _적격 _기장하수실행1" xfId="724"/>
    <cellStyle name="_인원계획표 _적격 _기장하수실행1_번암견적의뢰(협력)" xfId="725"/>
    <cellStyle name="_인원계획표 _적격 _내성천교-수량산출서" xfId="12107"/>
    <cellStyle name="_인원계획표 _적격 _내진내역및수량산출(05.12.1터파기외)" xfId="12108"/>
    <cellStyle name="_인원계획표 _적격 _내진내역및수량산출(05.12.1터파기외)_거모4교" xfId="12109"/>
    <cellStyle name="_인원계획표 _적격 _내진내역및수량산출(05.12.1터파기외)_거모4교_내성천교-수량산출서" xfId="12110"/>
    <cellStyle name="_인원계획표 _적격 _내진내역및수량산출(05.12.1터파기외)_거모4교_석수IC교수량산출서" xfId="12111"/>
    <cellStyle name="_인원계획표 _적격 _내진내역및수량산출(05.12.1터파기외)_거모4교_석수IC교수량산출서(기둥보강)" xfId="12112"/>
    <cellStyle name="_인원계획표 _적격 _내진내역및수량산출(05.12.1터파기외)_내성천교-수량산출서" xfId="12113"/>
    <cellStyle name="_인원계획표 _적격 _내진내역및수량산출(05.12.1터파기외)_내역4" xfId="12114"/>
    <cellStyle name="_인원계획표 _적격 _내진내역및수량산출(05.12.1터파기외)_내역4_내성천교-수량산출서" xfId="12115"/>
    <cellStyle name="_인원계획표 _적격 _내진내역및수량산출(05.12.1터파기외)_내역4_석수IC교수량산출서" xfId="12116"/>
    <cellStyle name="_인원계획표 _적격 _내진내역및수량산출(05.12.1터파기외)_내역4_석수IC교수량산출서(기둥보강)" xfId="12117"/>
    <cellStyle name="_인원계획표 _적격 _내진내역및수량산출(05.12.1터파기외)_동명교" xfId="12118"/>
    <cellStyle name="_인원계획표 _적격 _내진내역및수량산출(05.12.1터파기외)_동명교_내성천교-수량산출서" xfId="12119"/>
    <cellStyle name="_인원계획표 _적격 _내진내역및수량산출(05.12.1터파기외)_동명교_석수IC교수량산출서" xfId="12120"/>
    <cellStyle name="_인원계획표 _적격 _내진내역및수량산출(05.12.1터파기외)_동명교_석수IC교수량산출서(기둥보강)" xfId="12121"/>
    <cellStyle name="_인원계획표 _적격 _내진내역및수량산출(05.12.1터파기외)_밀주교내역2" xfId="12122"/>
    <cellStyle name="_인원계획표 _적격 _내진내역및수량산출(05.12.1터파기외)_밀주교내역2_내성천교-수량산출서" xfId="12123"/>
    <cellStyle name="_인원계획표 _적격 _내진내역및수량산출(05.12.1터파기외)_밀주교내역2_석수IC교수량산출서" xfId="12124"/>
    <cellStyle name="_인원계획표 _적격 _내진내역및수량산출(05.12.1터파기외)_밀주교내역2_석수IC교수량산출서(기둥보강)" xfId="12125"/>
    <cellStyle name="_인원계획표 _적격 _내진내역및수량산출(05.12.1터파기외)_석수IC교수량산출서" xfId="12126"/>
    <cellStyle name="_인원계획표 _적격 _내진내역및수량산출(05.12.1터파기외)_석수IC교수량산출서(기둥보강)" xfId="12127"/>
    <cellStyle name="_인원계획표 _적격 _내진내역및수량산출(05.12.1터파기외)_소하교" xfId="12128"/>
    <cellStyle name="_인원계획표 _적격 _내진내역및수량산출(05.12.1터파기외)_소하교_내성천교-수량산출서" xfId="12129"/>
    <cellStyle name="_인원계획표 _적격 _내진내역및수량산출(05.12.1터파기외)_소하교_석수IC교수량산출서" xfId="12130"/>
    <cellStyle name="_인원계획표 _적격 _내진내역및수량산출(05.12.1터파기외)_소하교_석수IC교수량산출서(기둥보강)" xfId="12131"/>
    <cellStyle name="_인원계획표 _적격 _내진내역및수량산출(05.12.1터파기외)_소하교수량내역" xfId="12132"/>
    <cellStyle name="_인원계획표 _적격 _내진내역및수량산출(05.12.1터파기외)_소하교수량내역_내성천교-수량산출서" xfId="12133"/>
    <cellStyle name="_인원계획표 _적격 _내진내역및수량산출(05.12.1터파기외)_소하교수량내역_석수IC교수량산출서" xfId="12134"/>
    <cellStyle name="_인원계획표 _적격 _내진내역및수량산출(05.12.1터파기외)_소하교수량내역_석수IC교수량산출서(기둥보강)" xfId="12135"/>
    <cellStyle name="_인원계획표 _적격 _내진내역및수량산출(05.12.1터파기외)_진안교내역3" xfId="12136"/>
    <cellStyle name="_인원계획표 _적격 _내진내역및수량산출(05.12.1터파기외)_진안교내역3_내성천교-수량산출서" xfId="12137"/>
    <cellStyle name="_인원계획표 _적격 _내진내역및수량산출(05.12.1터파기외)_진안교내역3_석수IC교수량산출서" xfId="12138"/>
    <cellStyle name="_인원계획표 _적격 _내진내역및수량산출(05.12.1터파기외)_진안교내역3_석수IC교수량산출서(기둥보강)" xfId="12139"/>
    <cellStyle name="_인원계획표 _적격 _내진내역및수량산출(05.12.1터파기외)_진위교(수정)" xfId="12140"/>
    <cellStyle name="_인원계획표 _적격 _내진내역및수량산출(05.12.1터파기외)_진위교(수정)_내성천교-수량산출서" xfId="12141"/>
    <cellStyle name="_인원계획표 _적격 _내진내역및수량산출(05.12.1터파기외)_진위교(수정)_석수IC교수량산출서" xfId="12142"/>
    <cellStyle name="_인원계획표 _적격 _내진내역및수량산출(05.12.1터파기외)_진위교(수정)_석수IC교수량산출서(기둥보강)" xfId="12143"/>
    <cellStyle name="_인원계획표 _적격 _내진내역및수량산출(05.12.1터파기외)_진위교내역3" xfId="12144"/>
    <cellStyle name="_인원계획표 _적격 _내진내역및수량산출(05.12.1터파기외)_진위교내역3_내성천교-수량산출서" xfId="12145"/>
    <cellStyle name="_인원계획표 _적격 _내진내역및수량산출(05.12.1터파기외)_진위교내역3_석수IC교수량산출서" xfId="12146"/>
    <cellStyle name="_인원계획표 _적격 _내진내역및수량산출(05.12.1터파기외)_진위교내역3_석수IC교수량산출서(기둥보강)" xfId="12147"/>
    <cellStyle name="_인원계획표 _적격 _마감-1" xfId="12148"/>
    <cellStyle name="_인원계획표 _적격 _무안-광주2공구(협력)수정" xfId="726"/>
    <cellStyle name="_인원계획표 _적격 _밀주교내역2" xfId="12149"/>
    <cellStyle name="_인원계획표 _적격 _밀주교내역2_거모4교" xfId="12150"/>
    <cellStyle name="_인원계획표 _적격 _밀주교내역2_거모4교_내성천교-수량산출서" xfId="12151"/>
    <cellStyle name="_인원계획표 _적격 _밀주교내역2_거모4교_석수IC교수량산출서" xfId="12152"/>
    <cellStyle name="_인원계획표 _적격 _밀주교내역2_거모4교_석수IC교수량산출서(기둥보강)" xfId="12153"/>
    <cellStyle name="_인원계획표 _적격 _밀주교내역2_내성천교-수량산출서" xfId="12154"/>
    <cellStyle name="_인원계획표 _적격 _밀주교내역2_내역4" xfId="12155"/>
    <cellStyle name="_인원계획표 _적격 _밀주교내역2_내역4_내성천교-수량산출서" xfId="12156"/>
    <cellStyle name="_인원계획표 _적격 _밀주교내역2_내역4_석수IC교수량산출서" xfId="12157"/>
    <cellStyle name="_인원계획표 _적격 _밀주교내역2_내역4_석수IC교수량산출서(기둥보강)" xfId="12158"/>
    <cellStyle name="_인원계획표 _적격 _밀주교내역2_동명교" xfId="12159"/>
    <cellStyle name="_인원계획표 _적격 _밀주교내역2_동명교_내성천교-수량산출서" xfId="12160"/>
    <cellStyle name="_인원계획표 _적격 _밀주교내역2_동명교_석수IC교수량산출서" xfId="12161"/>
    <cellStyle name="_인원계획표 _적격 _밀주교내역2_동명교_석수IC교수량산출서(기둥보강)" xfId="12162"/>
    <cellStyle name="_인원계획표 _적격 _밀주교내역2_석수IC교수량산출서" xfId="12163"/>
    <cellStyle name="_인원계획표 _적격 _밀주교내역2_석수IC교수량산출서(기둥보강)" xfId="12164"/>
    <cellStyle name="_인원계획표 _적격 _밀주교내역2_소하교" xfId="12165"/>
    <cellStyle name="_인원계획표 _적격 _밀주교내역2_소하교_내성천교-수량산출서" xfId="12166"/>
    <cellStyle name="_인원계획표 _적격 _밀주교내역2_소하교_석수IC교수량산출서" xfId="12167"/>
    <cellStyle name="_인원계획표 _적격 _밀주교내역2_소하교_석수IC교수량산출서(기둥보강)" xfId="12168"/>
    <cellStyle name="_인원계획표 _적격 _밀주교내역2_소하교수량내역" xfId="12169"/>
    <cellStyle name="_인원계획표 _적격 _밀주교내역2_소하교수량내역_내성천교-수량산출서" xfId="12170"/>
    <cellStyle name="_인원계획표 _적격 _밀주교내역2_소하교수량내역_석수IC교수량산출서" xfId="12171"/>
    <cellStyle name="_인원계획표 _적격 _밀주교내역2_소하교수량내역_석수IC교수량산출서(기둥보강)" xfId="12172"/>
    <cellStyle name="_인원계획표 _적격 _밀주교내역2_진안교내역3" xfId="12173"/>
    <cellStyle name="_인원계획표 _적격 _밀주교내역2_진안교내역3_내성천교-수량산출서" xfId="12174"/>
    <cellStyle name="_인원계획표 _적격 _밀주교내역2_진안교내역3_석수IC교수량산출서" xfId="12175"/>
    <cellStyle name="_인원계획표 _적격 _밀주교내역2_진안교내역3_석수IC교수량산출서(기둥보강)" xfId="12176"/>
    <cellStyle name="_인원계획표 _적격 _밀주교내역2_진위교(수정)" xfId="12177"/>
    <cellStyle name="_인원계획표 _적격 _밀주교내역2_진위교(수정)_내성천교-수량산출서" xfId="12178"/>
    <cellStyle name="_인원계획표 _적격 _밀주교내역2_진위교(수정)_석수IC교수량산출서" xfId="12179"/>
    <cellStyle name="_인원계획표 _적격 _밀주교내역2_진위교(수정)_석수IC교수량산출서(기둥보강)" xfId="12180"/>
    <cellStyle name="_인원계획표 _적격 _밀주교내역2_진위교내역3" xfId="12181"/>
    <cellStyle name="_인원계획표 _적격 _밀주교내역2_진위교내역3_내성천교-수량산출서" xfId="12182"/>
    <cellStyle name="_인원계획표 _적격 _밀주교내역2_진위교내역3_석수IC교수량산출서" xfId="12183"/>
    <cellStyle name="_인원계획표 _적격 _밀주교내역2_진위교내역3_석수IC교수량산출서(기둥보강)" xfId="12184"/>
    <cellStyle name="_인원계획표 _적격 _번암견적의뢰(협력)" xfId="727"/>
    <cellStyle name="_인원계획표 _적격 _석수IC교수량산출서" xfId="12185"/>
    <cellStyle name="_인원계획표 _적격 _석수IC교수량산출서(기둥보강)" xfId="12186"/>
    <cellStyle name="_인원계획표 _적격 _송학실행안" xfId="728"/>
    <cellStyle name="_인원계획표 _적격 _송학실행안_번암견적의뢰(협력)" xfId="729"/>
    <cellStyle name="_인원계획표 _적격 _송학하수투찰" xfId="730"/>
    <cellStyle name="_인원계획표 _적격 _송학하수투찰_번암견적의뢰(협력)" xfId="731"/>
    <cellStyle name="_인원계획표 _적격 _송학하수품의(설계넣고)" xfId="732"/>
    <cellStyle name="_인원계획표 _적격 _송학하수품의(설계넣고)_무안-광주2공구(협력)수정" xfId="733"/>
    <cellStyle name="_인원계획표 _적격 _송학하수품의(설계넣고)_번암견적의뢰(협력)" xfId="734"/>
    <cellStyle name="_인원계획표 _적격 _송학하수품의(설계넣고)_적상무주IC도로(1공구)" xfId="735"/>
    <cellStyle name="_인원계획표 _적격 _적상무주IC도로(1공구)" xfId="736"/>
    <cellStyle name="_인원계획표 _적격 _진안교내역3" xfId="12187"/>
    <cellStyle name="_인원계획표 _적격 _진안교내역3_내성천교-수량산출서" xfId="12188"/>
    <cellStyle name="_인원계획표 _적격 _진안교내역3_석수IC교수량산출서" xfId="12189"/>
    <cellStyle name="_인원계획표 _적격 _진안교내역3_석수IC교수량산출서(기둥보강)" xfId="12190"/>
    <cellStyle name="_인원계획표 _적상무주IC도로(1공구)" xfId="737"/>
    <cellStyle name="_인원계획표 _중동성황(가)실행" xfId="12191"/>
    <cellStyle name="_인원계획표 _중동성황(가)실행 2" xfId="32434"/>
    <cellStyle name="_인원계획표 _중동성황(가)실행_04-보령설계" xfId="12192"/>
    <cellStyle name="_인원계획표 _중동성황(가)실행_04-보령설계 2" xfId="32435"/>
    <cellStyle name="_인원계획표 _중동성황(가)실행_04-보령설계_04-보령설계" xfId="12193"/>
    <cellStyle name="_인원계획표 _중동성황(가)실행_04-보령설계_04-보령설계 2" xfId="32436"/>
    <cellStyle name="_인원계획표 _중동성황(가)실행_04-보령설계_04-보령설계_단가작업완료보고(첨부)-2006" xfId="12194"/>
    <cellStyle name="_인원계획표 _중동성황(가)실행_04-보령설계_04-보령설계_단가작업완료보고(첨부)-2006 2" xfId="32437"/>
    <cellStyle name="_인원계획표 _중동성황(가)실행_04-보령설계_단가작업완료보고(첨부)-2006" xfId="12195"/>
    <cellStyle name="_인원계획표 _중동성황(가)실행_04-보령설계_단가작업완료보고(첨부)-2006 2" xfId="32438"/>
    <cellStyle name="_인원계획표 _중동성황(가)실행_2004년설계(콘팻칭)" xfId="12196"/>
    <cellStyle name="_인원계획표 _중동성황(가)실행_2004년수량(정산)" xfId="12197"/>
    <cellStyle name="_인원계획표 _중동성황(가)실행_단가작업완료보고(첨부)-2006" xfId="12198"/>
    <cellStyle name="_인원계획표 _중동성황(가)실행_단가작업완료보고(첨부)-2006 2" xfId="32439"/>
    <cellStyle name="_인원계획표 _중동성황(가)실행_진짜하도급(토공)" xfId="12199"/>
    <cellStyle name="_인원계획표 _중동성황(가)실행_진짜하도급(토공) 2" xfId="32440"/>
    <cellStyle name="_인원계획표 _중동성황(가)실행_진짜하도급(토공)_04-보령설계" xfId="12200"/>
    <cellStyle name="_인원계획표 _중동성황(가)실행_진짜하도급(토공)_04-보령설계 2" xfId="32441"/>
    <cellStyle name="_인원계획표 _중동성황(가)실행_진짜하도급(토공)_04-보령설계_04-보령설계" xfId="12201"/>
    <cellStyle name="_인원계획표 _중동성황(가)실행_진짜하도급(토공)_04-보령설계_04-보령설계 2" xfId="32442"/>
    <cellStyle name="_인원계획표 _중동성황(가)실행_진짜하도급(토공)_04-보령설계_04-보령설계_단가작업완료보고(첨부)-2006" xfId="12202"/>
    <cellStyle name="_인원계획표 _중동성황(가)실행_진짜하도급(토공)_04-보령설계_04-보령설계_단가작업완료보고(첨부)-2006 2" xfId="32443"/>
    <cellStyle name="_인원계획표 _중동성황(가)실행_진짜하도급(토공)_04-보령설계_단가작업완료보고(첨부)-2006" xfId="12203"/>
    <cellStyle name="_인원계획표 _중동성황(가)실행_진짜하도급(토공)_04-보령설계_단가작업완료보고(첨부)-2006 2" xfId="32444"/>
    <cellStyle name="_인원계획표 _중동성황(가)실행_진짜하도급(토공)_2004년설계(콘팻칭)" xfId="12204"/>
    <cellStyle name="_인원계획표 _중동성황(가)실행_진짜하도급(토공)_2004년수량(정산)" xfId="12205"/>
    <cellStyle name="_인원계획표 _중동성황(가)실행_진짜하도급(토공)_검토" xfId="12206"/>
    <cellStyle name="_인원계획표 _중동성황(가)실행_진짜하도급(토공)_검토 2" xfId="32445"/>
    <cellStyle name="_인원계획표 _중동성황(가)실행_진짜하도급(토공)_검토_04-보령설계" xfId="12207"/>
    <cellStyle name="_인원계획표 _중동성황(가)실행_진짜하도급(토공)_검토_04-보령설계 2" xfId="32446"/>
    <cellStyle name="_인원계획표 _중동성황(가)실행_진짜하도급(토공)_검토_04-보령설계_04-보령설계" xfId="12208"/>
    <cellStyle name="_인원계획표 _중동성황(가)실행_진짜하도급(토공)_검토_04-보령설계_04-보령설계 2" xfId="32447"/>
    <cellStyle name="_인원계획표 _중동성황(가)실행_진짜하도급(토공)_검토_04-보령설계_04-보령설계_단가작업완료보고(첨부)-2006" xfId="12209"/>
    <cellStyle name="_인원계획표 _중동성황(가)실행_진짜하도급(토공)_검토_04-보령설계_04-보령설계_단가작업완료보고(첨부)-2006 2" xfId="32448"/>
    <cellStyle name="_인원계획표 _중동성황(가)실행_진짜하도급(토공)_검토_04-보령설계_단가작업완료보고(첨부)-2006" xfId="12210"/>
    <cellStyle name="_인원계획표 _중동성황(가)실행_진짜하도급(토공)_검토_04-보령설계_단가작업완료보고(첨부)-2006 2" xfId="32449"/>
    <cellStyle name="_인원계획표 _중동성황(가)실행_진짜하도급(토공)_검토_2004년설계(콘팻칭)" xfId="12211"/>
    <cellStyle name="_인원계획표 _중동성황(가)실행_진짜하도급(토공)_검토_2004년수량(정산)" xfId="12212"/>
    <cellStyle name="_인원계획표 _중동성황(가)실행_진짜하도급(토공)_검토_단가작업완료보고(첨부)-2006" xfId="12213"/>
    <cellStyle name="_인원계획표 _중동성황(가)실행_진짜하도급(토공)_검토_단가작업완료보고(첨부)-2006 2" xfId="32450"/>
    <cellStyle name="_인원계획표 _중동성황(가)실행_진짜하도급(토공)_검토_팻칭내역(진천)" xfId="12214"/>
    <cellStyle name="_인원계획표 _중동성황(가)실행_진짜하도급(토공)_검토_팻칭내역(진천) 2" xfId="32451"/>
    <cellStyle name="_인원계획표 _중동성황(가)실행_진짜하도급(토공)_검토_팻칭내역(진천)_2004년설계(콘팻칭)" xfId="12215"/>
    <cellStyle name="_인원계획표 _중동성황(가)실행_진짜하도급(토공)_검토_팻칭내역(진천)_2004년수량(정산)" xfId="12216"/>
    <cellStyle name="_인원계획표 _중동성황(가)실행_진짜하도급(토공)_검토_팻칭내역(진천)_단가작업완료보고(첨부)-2006" xfId="12217"/>
    <cellStyle name="_인원계획표 _중동성황(가)실행_진짜하도급(토공)_검토_팻칭내역(진천)_단가작업완료보고(첨부)-2006 2" xfId="32452"/>
    <cellStyle name="_인원계획표 _중동성황(가)실행_진짜하도급(토공)_단가작업완료보고(첨부)-2006" xfId="12218"/>
    <cellStyle name="_인원계획표 _중동성황(가)실행_진짜하도급(토공)_단가작업완료보고(첨부)-2006 2" xfId="32453"/>
    <cellStyle name="_인원계획표 _중동성황(가)실행_진짜하도급(토공)_요청" xfId="12219"/>
    <cellStyle name="_인원계획표 _중동성황(가)실행_진짜하도급(토공)_요청 2" xfId="32454"/>
    <cellStyle name="_인원계획표 _중동성황(가)실행_진짜하도급(토공)_요청_04-보령설계" xfId="12220"/>
    <cellStyle name="_인원계획표 _중동성황(가)실행_진짜하도급(토공)_요청_04-보령설계 2" xfId="32455"/>
    <cellStyle name="_인원계획표 _중동성황(가)실행_진짜하도급(토공)_요청_04-보령설계_04-보령설계" xfId="12221"/>
    <cellStyle name="_인원계획표 _중동성황(가)실행_진짜하도급(토공)_요청_04-보령설계_04-보령설계 2" xfId="32456"/>
    <cellStyle name="_인원계획표 _중동성황(가)실행_진짜하도급(토공)_요청_04-보령설계_04-보령설계_단가작업완료보고(첨부)-2006" xfId="12222"/>
    <cellStyle name="_인원계획표 _중동성황(가)실행_진짜하도급(토공)_요청_04-보령설계_04-보령설계_단가작업완료보고(첨부)-2006 2" xfId="32457"/>
    <cellStyle name="_인원계획표 _중동성황(가)실행_진짜하도급(토공)_요청_04-보령설계_단가작업완료보고(첨부)-2006" xfId="12223"/>
    <cellStyle name="_인원계획표 _중동성황(가)실행_진짜하도급(토공)_요청_04-보령설계_단가작업완료보고(첨부)-2006 2" xfId="32458"/>
    <cellStyle name="_인원계획표 _중동성황(가)실행_진짜하도급(토공)_요청_2004년설계(콘팻칭)" xfId="12224"/>
    <cellStyle name="_인원계획표 _중동성황(가)실행_진짜하도급(토공)_요청_2004년수량(정산)" xfId="12225"/>
    <cellStyle name="_인원계획표 _중동성황(가)실행_진짜하도급(토공)_요청_단가작업완료보고(첨부)-2006" xfId="12226"/>
    <cellStyle name="_인원계획표 _중동성황(가)실행_진짜하도급(토공)_요청_단가작업완료보고(첨부)-2006 2" xfId="32459"/>
    <cellStyle name="_인원계획표 _중동성황(가)실행_진짜하도급(토공)_요청_팻칭내역(진천)" xfId="12227"/>
    <cellStyle name="_인원계획표 _중동성황(가)실행_진짜하도급(토공)_요청_팻칭내역(진천) 2" xfId="32460"/>
    <cellStyle name="_인원계획표 _중동성황(가)실행_진짜하도급(토공)_요청_팻칭내역(진천)_2004년설계(콘팻칭)" xfId="12228"/>
    <cellStyle name="_인원계획표 _중동성황(가)실행_진짜하도급(토공)_요청_팻칭내역(진천)_2004년수량(정산)" xfId="12229"/>
    <cellStyle name="_인원계획표 _중동성황(가)실행_진짜하도급(토공)_요청_팻칭내역(진천)_단가작업완료보고(첨부)-2006" xfId="12230"/>
    <cellStyle name="_인원계획표 _중동성황(가)실행_진짜하도급(토공)_요청_팻칭내역(진천)_단가작업완료보고(첨부)-2006 2" xfId="32461"/>
    <cellStyle name="_인원계획표 _중동성황(가)실행_진짜하도급(토공)_진짜진짜하도급" xfId="12231"/>
    <cellStyle name="_인원계획표 _중동성황(가)실행_진짜하도급(토공)_진짜진짜하도급 2" xfId="32462"/>
    <cellStyle name="_인원계획표 _중동성황(가)실행_진짜하도급(토공)_진짜진짜하도급_04-보령설계" xfId="12232"/>
    <cellStyle name="_인원계획표 _중동성황(가)실행_진짜하도급(토공)_진짜진짜하도급_04-보령설계 2" xfId="32463"/>
    <cellStyle name="_인원계획표 _중동성황(가)실행_진짜하도급(토공)_진짜진짜하도급_04-보령설계_04-보령설계" xfId="12233"/>
    <cellStyle name="_인원계획표 _중동성황(가)실행_진짜하도급(토공)_진짜진짜하도급_04-보령설계_04-보령설계 2" xfId="32464"/>
    <cellStyle name="_인원계획표 _중동성황(가)실행_진짜하도급(토공)_진짜진짜하도급_04-보령설계_04-보령설계_단가작업완료보고(첨부)-2006" xfId="12234"/>
    <cellStyle name="_인원계획표 _중동성황(가)실행_진짜하도급(토공)_진짜진짜하도급_04-보령설계_04-보령설계_단가작업완료보고(첨부)-2006 2" xfId="32465"/>
    <cellStyle name="_인원계획표 _중동성황(가)실행_진짜하도급(토공)_진짜진짜하도급_04-보령설계_단가작업완료보고(첨부)-2006" xfId="12235"/>
    <cellStyle name="_인원계획표 _중동성황(가)실행_진짜하도급(토공)_진짜진짜하도급_04-보령설계_단가작업완료보고(첨부)-2006 2" xfId="32466"/>
    <cellStyle name="_인원계획표 _중동성황(가)실행_진짜하도급(토공)_진짜진짜하도급_2004년설계(콘팻칭)" xfId="12236"/>
    <cellStyle name="_인원계획표 _중동성황(가)실행_진짜하도급(토공)_진짜진짜하도급_2004년수량(정산)" xfId="12237"/>
    <cellStyle name="_인원계획표 _중동성황(가)실행_진짜하도급(토공)_진짜진짜하도급_단가작업완료보고(첨부)-2006" xfId="12238"/>
    <cellStyle name="_인원계획표 _중동성황(가)실행_진짜하도급(토공)_진짜진짜하도급_단가작업완료보고(첨부)-2006 2" xfId="32467"/>
    <cellStyle name="_인원계획표 _중동성황(가)실행_진짜하도급(토공)_진짜진짜하도급_팻칭내역(진천)" xfId="12239"/>
    <cellStyle name="_인원계획표 _중동성황(가)실행_진짜하도급(토공)_진짜진짜하도급_팻칭내역(진천) 2" xfId="32468"/>
    <cellStyle name="_인원계획표 _중동성황(가)실행_진짜하도급(토공)_진짜진짜하도급_팻칭내역(진천)_2004년설계(콘팻칭)" xfId="12240"/>
    <cellStyle name="_인원계획표 _중동성황(가)실행_진짜하도급(토공)_진짜진짜하도급_팻칭내역(진천)_2004년수량(정산)" xfId="12241"/>
    <cellStyle name="_인원계획표 _중동성황(가)실행_진짜하도급(토공)_진짜진짜하도급_팻칭내역(진천)_단가작업완료보고(첨부)-2006" xfId="12242"/>
    <cellStyle name="_인원계획표 _중동성황(가)실행_진짜하도급(토공)_진짜진짜하도급_팻칭내역(진천)_단가작업완료보고(첨부)-2006 2" xfId="32469"/>
    <cellStyle name="_인원계획표 _중동성황(가)실행_진짜하도급(토공)_팻칭내역(진천)" xfId="12243"/>
    <cellStyle name="_인원계획표 _중동성황(가)실행_진짜하도급(토공)_팻칭내역(진천) 2" xfId="32470"/>
    <cellStyle name="_인원계획표 _중동성황(가)실행_진짜하도급(토공)_팻칭내역(진천)_2004년설계(콘팻칭)" xfId="12244"/>
    <cellStyle name="_인원계획표 _중동성황(가)실행_진짜하도급(토공)_팻칭내역(진천)_2004년수량(정산)" xfId="12245"/>
    <cellStyle name="_인원계획표 _중동성황(가)실행_진짜하도급(토공)_팻칭내역(진천)_단가작업완료보고(첨부)-2006" xfId="12246"/>
    <cellStyle name="_인원계획표 _중동성황(가)실행_진짜하도급(토공)_팻칭내역(진천)_단가작업완료보고(첨부)-2006 2" xfId="32471"/>
    <cellStyle name="_인원계획표 _중동성황(가)실행_팻칭내역(진천)" xfId="12247"/>
    <cellStyle name="_인원계획표 _중동성황(가)실행_팻칭내역(진천) 2" xfId="32472"/>
    <cellStyle name="_인원계획표 _중동성황(가)실행_팻칭내역(진천)_2004년설계(콘팻칭)" xfId="12248"/>
    <cellStyle name="_인원계획표 _중동성황(가)실행_팻칭내역(진천)_2004년수량(정산)" xfId="12249"/>
    <cellStyle name="_인원계획표 _중동성황(가)실행_팻칭내역(진천)_단가작업완료보고(첨부)-2006" xfId="12250"/>
    <cellStyle name="_인원계획표 _중동성황(가)실행_팻칭내역(진천)_단가작업완료보고(첨부)-2006 2" xfId="32473"/>
    <cellStyle name="_인원계획표 _중동성황(가)실행_합정하도급요청(토공)" xfId="12251"/>
    <cellStyle name="_인원계획표 _중동성황(가)실행_합정하도급요청(토공) 2" xfId="32474"/>
    <cellStyle name="_인원계획표 _중동성황(가)실행_합정하도급요청(토공)_04-보령설계" xfId="12252"/>
    <cellStyle name="_인원계획표 _중동성황(가)실행_합정하도급요청(토공)_04-보령설계 2" xfId="32475"/>
    <cellStyle name="_인원계획표 _중동성황(가)실행_합정하도급요청(토공)_04-보령설계_04-보령설계" xfId="12253"/>
    <cellStyle name="_인원계획표 _중동성황(가)실행_합정하도급요청(토공)_04-보령설계_04-보령설계 2" xfId="32476"/>
    <cellStyle name="_인원계획표 _중동성황(가)실행_합정하도급요청(토공)_04-보령설계_04-보령설계_단가작업완료보고(첨부)-2006" xfId="12254"/>
    <cellStyle name="_인원계획표 _중동성황(가)실행_합정하도급요청(토공)_04-보령설계_04-보령설계_단가작업완료보고(첨부)-2006 2" xfId="32477"/>
    <cellStyle name="_인원계획표 _중동성황(가)실행_합정하도급요청(토공)_04-보령설계_단가작업완료보고(첨부)-2006" xfId="12255"/>
    <cellStyle name="_인원계획표 _중동성황(가)실행_합정하도급요청(토공)_04-보령설계_단가작업완료보고(첨부)-2006 2" xfId="32478"/>
    <cellStyle name="_인원계획표 _중동성황(가)실행_합정하도급요청(토공)_2004년설계(콘팻칭)" xfId="12256"/>
    <cellStyle name="_인원계획표 _중동성황(가)실행_합정하도급요청(토공)_2004년수량(정산)" xfId="12257"/>
    <cellStyle name="_인원계획표 _중동성황(가)실행_합정하도급요청(토공)_검토" xfId="12258"/>
    <cellStyle name="_인원계획표 _중동성황(가)실행_합정하도급요청(토공)_검토 2" xfId="32479"/>
    <cellStyle name="_인원계획표 _중동성황(가)실행_합정하도급요청(토공)_검토_04-보령설계" xfId="12259"/>
    <cellStyle name="_인원계획표 _중동성황(가)실행_합정하도급요청(토공)_검토_04-보령설계 2" xfId="32480"/>
    <cellStyle name="_인원계획표 _중동성황(가)실행_합정하도급요청(토공)_검토_04-보령설계_04-보령설계" xfId="12260"/>
    <cellStyle name="_인원계획표 _중동성황(가)실행_합정하도급요청(토공)_검토_04-보령설계_04-보령설계 2" xfId="32481"/>
    <cellStyle name="_인원계획표 _중동성황(가)실행_합정하도급요청(토공)_검토_04-보령설계_04-보령설계_단가작업완료보고(첨부)-2006" xfId="12261"/>
    <cellStyle name="_인원계획표 _중동성황(가)실행_합정하도급요청(토공)_검토_04-보령설계_04-보령설계_단가작업완료보고(첨부)-2006 2" xfId="32482"/>
    <cellStyle name="_인원계획표 _중동성황(가)실행_합정하도급요청(토공)_검토_04-보령설계_단가작업완료보고(첨부)-2006" xfId="12262"/>
    <cellStyle name="_인원계획표 _중동성황(가)실행_합정하도급요청(토공)_검토_04-보령설계_단가작업완료보고(첨부)-2006 2" xfId="32483"/>
    <cellStyle name="_인원계획표 _중동성황(가)실행_합정하도급요청(토공)_검토_2004년설계(콘팻칭)" xfId="12263"/>
    <cellStyle name="_인원계획표 _중동성황(가)실행_합정하도급요청(토공)_검토_2004년수량(정산)" xfId="12264"/>
    <cellStyle name="_인원계획표 _중동성황(가)실행_합정하도급요청(토공)_검토_단가작업완료보고(첨부)-2006" xfId="12265"/>
    <cellStyle name="_인원계획표 _중동성황(가)실행_합정하도급요청(토공)_검토_단가작업완료보고(첨부)-2006 2" xfId="32484"/>
    <cellStyle name="_인원계획표 _중동성황(가)실행_합정하도급요청(토공)_검토_팻칭내역(진천)" xfId="12266"/>
    <cellStyle name="_인원계획표 _중동성황(가)실행_합정하도급요청(토공)_검토_팻칭내역(진천) 2" xfId="32485"/>
    <cellStyle name="_인원계획표 _중동성황(가)실행_합정하도급요청(토공)_검토_팻칭내역(진천)_2004년설계(콘팻칭)" xfId="12267"/>
    <cellStyle name="_인원계획표 _중동성황(가)실행_합정하도급요청(토공)_검토_팻칭내역(진천)_2004년수량(정산)" xfId="12268"/>
    <cellStyle name="_인원계획표 _중동성황(가)실행_합정하도급요청(토공)_검토_팻칭내역(진천)_단가작업완료보고(첨부)-2006" xfId="12269"/>
    <cellStyle name="_인원계획표 _중동성황(가)실행_합정하도급요청(토공)_검토_팻칭내역(진천)_단가작업완료보고(첨부)-2006 2" xfId="32486"/>
    <cellStyle name="_인원계획표 _중동성황(가)실행_합정하도급요청(토공)_단가작업완료보고(첨부)-2006" xfId="12270"/>
    <cellStyle name="_인원계획표 _중동성황(가)실행_합정하도급요청(토공)_단가작업완료보고(첨부)-2006 2" xfId="32487"/>
    <cellStyle name="_인원계획표 _중동성황(가)실행_합정하도급요청(토공)_요청" xfId="12271"/>
    <cellStyle name="_인원계획표 _중동성황(가)실행_합정하도급요청(토공)_요청 2" xfId="32488"/>
    <cellStyle name="_인원계획표 _중동성황(가)실행_합정하도급요청(토공)_요청_04-보령설계" xfId="12272"/>
    <cellStyle name="_인원계획표 _중동성황(가)실행_합정하도급요청(토공)_요청_04-보령설계 2" xfId="32489"/>
    <cellStyle name="_인원계획표 _중동성황(가)실행_합정하도급요청(토공)_요청_04-보령설계_04-보령설계" xfId="12273"/>
    <cellStyle name="_인원계획표 _중동성황(가)실행_합정하도급요청(토공)_요청_04-보령설계_04-보령설계 2" xfId="32490"/>
    <cellStyle name="_인원계획표 _중동성황(가)실행_합정하도급요청(토공)_요청_04-보령설계_04-보령설계_단가작업완료보고(첨부)-2006" xfId="12274"/>
    <cellStyle name="_인원계획표 _중동성황(가)실행_합정하도급요청(토공)_요청_04-보령설계_04-보령설계_단가작업완료보고(첨부)-2006 2" xfId="32491"/>
    <cellStyle name="_인원계획표 _중동성황(가)실행_합정하도급요청(토공)_요청_04-보령설계_단가작업완료보고(첨부)-2006" xfId="12275"/>
    <cellStyle name="_인원계획표 _중동성황(가)실행_합정하도급요청(토공)_요청_04-보령설계_단가작업완료보고(첨부)-2006 2" xfId="32492"/>
    <cellStyle name="_인원계획표 _중동성황(가)실행_합정하도급요청(토공)_요청_2004년설계(콘팻칭)" xfId="12276"/>
    <cellStyle name="_인원계획표 _중동성황(가)실행_합정하도급요청(토공)_요청_2004년수량(정산)" xfId="12277"/>
    <cellStyle name="_인원계획표 _중동성황(가)실행_합정하도급요청(토공)_요청_단가작업완료보고(첨부)-2006" xfId="12278"/>
    <cellStyle name="_인원계획표 _중동성황(가)실행_합정하도급요청(토공)_요청_단가작업완료보고(첨부)-2006 2" xfId="32493"/>
    <cellStyle name="_인원계획표 _중동성황(가)실행_합정하도급요청(토공)_요청_팻칭내역(진천)" xfId="12279"/>
    <cellStyle name="_인원계획표 _중동성황(가)실행_합정하도급요청(토공)_요청_팻칭내역(진천) 2" xfId="32494"/>
    <cellStyle name="_인원계획표 _중동성황(가)실행_합정하도급요청(토공)_요청_팻칭내역(진천)_2004년설계(콘팻칭)" xfId="12280"/>
    <cellStyle name="_인원계획표 _중동성황(가)실행_합정하도급요청(토공)_요청_팻칭내역(진천)_2004년수량(정산)" xfId="12281"/>
    <cellStyle name="_인원계획표 _중동성황(가)실행_합정하도급요청(토공)_요청_팻칭내역(진천)_단가작업완료보고(첨부)-2006" xfId="12282"/>
    <cellStyle name="_인원계획표 _중동성황(가)실행_합정하도급요청(토공)_요청_팻칭내역(진천)_단가작업완료보고(첨부)-2006 2" xfId="32495"/>
    <cellStyle name="_인원계획표 _중동성황(가)실행_합정하도급요청(토공)_진짜진짜하도급" xfId="12283"/>
    <cellStyle name="_인원계획표 _중동성황(가)실행_합정하도급요청(토공)_진짜진짜하도급 2" xfId="32496"/>
    <cellStyle name="_인원계획표 _중동성황(가)실행_합정하도급요청(토공)_진짜진짜하도급_04-보령설계" xfId="12284"/>
    <cellStyle name="_인원계획표 _중동성황(가)실행_합정하도급요청(토공)_진짜진짜하도급_04-보령설계 2" xfId="32497"/>
    <cellStyle name="_인원계획표 _중동성황(가)실행_합정하도급요청(토공)_진짜진짜하도급_04-보령설계_04-보령설계" xfId="12285"/>
    <cellStyle name="_인원계획표 _중동성황(가)실행_합정하도급요청(토공)_진짜진짜하도급_04-보령설계_04-보령설계 2" xfId="32498"/>
    <cellStyle name="_인원계획표 _중동성황(가)실행_합정하도급요청(토공)_진짜진짜하도급_04-보령설계_04-보령설계_단가작업완료보고(첨부)-2006" xfId="12286"/>
    <cellStyle name="_인원계획표 _중동성황(가)실행_합정하도급요청(토공)_진짜진짜하도급_04-보령설계_04-보령설계_단가작업완료보고(첨부)-2006 2" xfId="32499"/>
    <cellStyle name="_인원계획표 _중동성황(가)실행_합정하도급요청(토공)_진짜진짜하도급_04-보령설계_단가작업완료보고(첨부)-2006" xfId="12287"/>
    <cellStyle name="_인원계획표 _중동성황(가)실행_합정하도급요청(토공)_진짜진짜하도급_04-보령설계_단가작업완료보고(첨부)-2006 2" xfId="32500"/>
    <cellStyle name="_인원계획표 _중동성황(가)실행_합정하도급요청(토공)_진짜진짜하도급_2004년설계(콘팻칭)" xfId="12288"/>
    <cellStyle name="_인원계획표 _중동성황(가)실행_합정하도급요청(토공)_진짜진짜하도급_2004년수량(정산)" xfId="12289"/>
    <cellStyle name="_인원계획표 _중동성황(가)실행_합정하도급요청(토공)_진짜진짜하도급_단가작업완료보고(첨부)-2006" xfId="12290"/>
    <cellStyle name="_인원계획표 _중동성황(가)실행_합정하도급요청(토공)_진짜진짜하도급_단가작업완료보고(첨부)-2006 2" xfId="32501"/>
    <cellStyle name="_인원계획표 _중동성황(가)실행_합정하도급요청(토공)_진짜진짜하도급_팻칭내역(진천)" xfId="12291"/>
    <cellStyle name="_인원계획표 _중동성황(가)실행_합정하도급요청(토공)_진짜진짜하도급_팻칭내역(진천) 2" xfId="32502"/>
    <cellStyle name="_인원계획표 _중동성황(가)실행_합정하도급요청(토공)_진짜진짜하도급_팻칭내역(진천)_2004년설계(콘팻칭)" xfId="12292"/>
    <cellStyle name="_인원계획표 _중동성황(가)실행_합정하도급요청(토공)_진짜진짜하도급_팻칭내역(진천)_2004년수량(정산)" xfId="12293"/>
    <cellStyle name="_인원계획표 _중동성황(가)실행_합정하도급요청(토공)_진짜진짜하도급_팻칭내역(진천)_단가작업완료보고(첨부)-2006" xfId="12294"/>
    <cellStyle name="_인원계획표 _중동성황(가)실행_합정하도급요청(토공)_진짜진짜하도급_팻칭내역(진천)_단가작업완료보고(첨부)-2006 2" xfId="32503"/>
    <cellStyle name="_인원계획표 _중동성황(가)실행_합정하도급요청(토공)_팻칭내역(진천)" xfId="12295"/>
    <cellStyle name="_인원계획표 _중동성황(가)실행_합정하도급요청(토공)_팻칭내역(진천) 2" xfId="32504"/>
    <cellStyle name="_인원계획표 _중동성황(가)실행_합정하도급요청(토공)_팻칭내역(진천)_2004년설계(콘팻칭)" xfId="12296"/>
    <cellStyle name="_인원계획표 _중동성황(가)실행_합정하도급요청(토공)_팻칭내역(진천)_2004년수량(정산)" xfId="12297"/>
    <cellStyle name="_인원계획표 _중동성황(가)실행_합정하도급요청(토공)_팻칭내역(진천)_단가작업완료보고(첨부)-2006" xfId="12298"/>
    <cellStyle name="_인원계획표 _중동성황(가)실행_합정하도급요청(토공)_팻칭내역(진천)_단가작업완료보고(첨부)-2006 2" xfId="32505"/>
    <cellStyle name="_인원계획표 _중동-성황투찰(new)(발주자변경)" xfId="12299"/>
    <cellStyle name="_인원계획표 _중동-성황투찰(new)(발주자변경) 2" xfId="32506"/>
    <cellStyle name="_인원계획표 _중동-성황투찰(new)(발주자변경)_04-보령설계" xfId="12300"/>
    <cellStyle name="_인원계획표 _중동-성황투찰(new)(발주자변경)_04-보령설계 2" xfId="32507"/>
    <cellStyle name="_인원계획표 _중동-성황투찰(new)(발주자변경)_04-보령설계_04-보령설계" xfId="12301"/>
    <cellStyle name="_인원계획표 _중동-성황투찰(new)(발주자변경)_04-보령설계_04-보령설계 2" xfId="32508"/>
    <cellStyle name="_인원계획표 _중동-성황투찰(new)(발주자변경)_04-보령설계_04-보령설계_단가작업완료보고(첨부)-2006" xfId="12302"/>
    <cellStyle name="_인원계획표 _중동-성황투찰(new)(발주자변경)_04-보령설계_04-보령설계_단가작업완료보고(첨부)-2006 2" xfId="32509"/>
    <cellStyle name="_인원계획표 _중동-성황투찰(new)(발주자변경)_04-보령설계_단가작업완료보고(첨부)-2006" xfId="12303"/>
    <cellStyle name="_인원계획표 _중동-성황투찰(new)(발주자변경)_04-보령설계_단가작업완료보고(첨부)-2006 2" xfId="32510"/>
    <cellStyle name="_인원계획표 _중동-성황투찰(new)(발주자변경)_2004년설계(콘팻칭)" xfId="12304"/>
    <cellStyle name="_인원계획표 _중동-성황투찰(new)(발주자변경)_2004년수량(정산)" xfId="12305"/>
    <cellStyle name="_인원계획표 _중동-성황투찰(new)(발주자변경)_단가작업완료보고(첨부)-2006" xfId="12306"/>
    <cellStyle name="_인원계획표 _중동-성황투찰(new)(발주자변경)_단가작업완료보고(첨부)-2006 2" xfId="32511"/>
    <cellStyle name="_인원계획표 _중동-성황투찰(new)(발주자변경)_진짜하도급(토공)" xfId="12307"/>
    <cellStyle name="_인원계획표 _중동-성황투찰(new)(발주자변경)_진짜하도급(토공) 2" xfId="32512"/>
    <cellStyle name="_인원계획표 _중동-성황투찰(new)(발주자변경)_진짜하도급(토공)_04-보령설계" xfId="12308"/>
    <cellStyle name="_인원계획표 _중동-성황투찰(new)(발주자변경)_진짜하도급(토공)_04-보령설계 2" xfId="32513"/>
    <cellStyle name="_인원계획표 _중동-성황투찰(new)(발주자변경)_진짜하도급(토공)_04-보령설계_04-보령설계" xfId="12309"/>
    <cellStyle name="_인원계획표 _중동-성황투찰(new)(발주자변경)_진짜하도급(토공)_04-보령설계_04-보령설계 2" xfId="32514"/>
    <cellStyle name="_인원계획표 _중동-성황투찰(new)(발주자변경)_진짜하도급(토공)_04-보령설계_04-보령설계_단가작업완료보고(첨부)-2006" xfId="12310"/>
    <cellStyle name="_인원계획표 _중동-성황투찰(new)(발주자변경)_진짜하도급(토공)_04-보령설계_04-보령설계_단가작업완료보고(첨부)-2006 2" xfId="32515"/>
    <cellStyle name="_인원계획표 _중동-성황투찰(new)(발주자변경)_진짜하도급(토공)_04-보령설계_단가작업완료보고(첨부)-2006" xfId="12311"/>
    <cellStyle name="_인원계획표 _중동-성황투찰(new)(발주자변경)_진짜하도급(토공)_04-보령설계_단가작업완료보고(첨부)-2006 2" xfId="32516"/>
    <cellStyle name="_인원계획표 _중동-성황투찰(new)(발주자변경)_진짜하도급(토공)_2004년설계(콘팻칭)" xfId="12312"/>
    <cellStyle name="_인원계획표 _중동-성황투찰(new)(발주자변경)_진짜하도급(토공)_2004년수량(정산)" xfId="12313"/>
    <cellStyle name="_인원계획표 _중동-성황투찰(new)(발주자변경)_진짜하도급(토공)_검토" xfId="12314"/>
    <cellStyle name="_인원계획표 _중동-성황투찰(new)(발주자변경)_진짜하도급(토공)_검토 2" xfId="32517"/>
    <cellStyle name="_인원계획표 _중동-성황투찰(new)(발주자변경)_진짜하도급(토공)_검토_04-보령설계" xfId="12315"/>
    <cellStyle name="_인원계획표 _중동-성황투찰(new)(발주자변경)_진짜하도급(토공)_검토_04-보령설계 2" xfId="32518"/>
    <cellStyle name="_인원계획표 _중동-성황투찰(new)(발주자변경)_진짜하도급(토공)_검토_04-보령설계_04-보령설계" xfId="12316"/>
    <cellStyle name="_인원계획표 _중동-성황투찰(new)(발주자변경)_진짜하도급(토공)_검토_04-보령설계_04-보령설계 2" xfId="32519"/>
    <cellStyle name="_인원계획표 _중동-성황투찰(new)(발주자변경)_진짜하도급(토공)_검토_04-보령설계_04-보령설계_단가작업완료보고(첨부)-2006" xfId="12317"/>
    <cellStyle name="_인원계획표 _중동-성황투찰(new)(발주자변경)_진짜하도급(토공)_검토_04-보령설계_04-보령설계_단가작업완료보고(첨부)-2006 2" xfId="32520"/>
    <cellStyle name="_인원계획표 _중동-성황투찰(new)(발주자변경)_진짜하도급(토공)_검토_04-보령설계_단가작업완료보고(첨부)-2006" xfId="12318"/>
    <cellStyle name="_인원계획표 _중동-성황투찰(new)(발주자변경)_진짜하도급(토공)_검토_04-보령설계_단가작업완료보고(첨부)-2006 2" xfId="32521"/>
    <cellStyle name="_인원계획표 _중동-성황투찰(new)(발주자변경)_진짜하도급(토공)_검토_2004년설계(콘팻칭)" xfId="12319"/>
    <cellStyle name="_인원계획표 _중동-성황투찰(new)(발주자변경)_진짜하도급(토공)_검토_2004년수량(정산)" xfId="12320"/>
    <cellStyle name="_인원계획표 _중동-성황투찰(new)(발주자변경)_진짜하도급(토공)_검토_단가작업완료보고(첨부)-2006" xfId="12321"/>
    <cellStyle name="_인원계획표 _중동-성황투찰(new)(발주자변경)_진짜하도급(토공)_검토_단가작업완료보고(첨부)-2006 2" xfId="32522"/>
    <cellStyle name="_인원계획표 _중동-성황투찰(new)(발주자변경)_진짜하도급(토공)_검토_팻칭내역(진천)" xfId="12322"/>
    <cellStyle name="_인원계획표 _중동-성황투찰(new)(발주자변경)_진짜하도급(토공)_검토_팻칭내역(진천) 2" xfId="32523"/>
    <cellStyle name="_인원계획표 _중동-성황투찰(new)(발주자변경)_진짜하도급(토공)_검토_팻칭내역(진천)_2004년설계(콘팻칭)" xfId="12323"/>
    <cellStyle name="_인원계획표 _중동-성황투찰(new)(발주자변경)_진짜하도급(토공)_검토_팻칭내역(진천)_2004년수량(정산)" xfId="12324"/>
    <cellStyle name="_인원계획표 _중동-성황투찰(new)(발주자변경)_진짜하도급(토공)_검토_팻칭내역(진천)_단가작업완료보고(첨부)-2006" xfId="12325"/>
    <cellStyle name="_인원계획표 _중동-성황투찰(new)(발주자변경)_진짜하도급(토공)_검토_팻칭내역(진천)_단가작업완료보고(첨부)-2006 2" xfId="32524"/>
    <cellStyle name="_인원계획표 _중동-성황투찰(new)(발주자변경)_진짜하도급(토공)_단가작업완료보고(첨부)-2006" xfId="12326"/>
    <cellStyle name="_인원계획표 _중동-성황투찰(new)(발주자변경)_진짜하도급(토공)_단가작업완료보고(첨부)-2006 2" xfId="32525"/>
    <cellStyle name="_인원계획표 _중동-성황투찰(new)(발주자변경)_진짜하도급(토공)_요청" xfId="12327"/>
    <cellStyle name="_인원계획표 _중동-성황투찰(new)(발주자변경)_진짜하도급(토공)_요청 2" xfId="32526"/>
    <cellStyle name="_인원계획표 _중동-성황투찰(new)(발주자변경)_진짜하도급(토공)_요청_04-보령설계" xfId="12328"/>
    <cellStyle name="_인원계획표 _중동-성황투찰(new)(발주자변경)_진짜하도급(토공)_요청_04-보령설계 2" xfId="32527"/>
    <cellStyle name="_인원계획표 _중동-성황투찰(new)(발주자변경)_진짜하도급(토공)_요청_04-보령설계_04-보령설계" xfId="12329"/>
    <cellStyle name="_인원계획표 _중동-성황투찰(new)(발주자변경)_진짜하도급(토공)_요청_04-보령설계_04-보령설계 2" xfId="32528"/>
    <cellStyle name="_인원계획표 _중동-성황투찰(new)(발주자변경)_진짜하도급(토공)_요청_04-보령설계_04-보령설계_단가작업완료보고(첨부)-2006" xfId="12330"/>
    <cellStyle name="_인원계획표 _중동-성황투찰(new)(발주자변경)_진짜하도급(토공)_요청_04-보령설계_04-보령설계_단가작업완료보고(첨부)-2006 2" xfId="32529"/>
    <cellStyle name="_인원계획표 _중동-성황투찰(new)(발주자변경)_진짜하도급(토공)_요청_04-보령설계_단가작업완료보고(첨부)-2006" xfId="12331"/>
    <cellStyle name="_인원계획표 _중동-성황투찰(new)(발주자변경)_진짜하도급(토공)_요청_04-보령설계_단가작업완료보고(첨부)-2006 2" xfId="32530"/>
    <cellStyle name="_인원계획표 _중동-성황투찰(new)(발주자변경)_진짜하도급(토공)_요청_2004년설계(콘팻칭)" xfId="12332"/>
    <cellStyle name="_인원계획표 _중동-성황투찰(new)(발주자변경)_진짜하도급(토공)_요청_2004년수량(정산)" xfId="12333"/>
    <cellStyle name="_인원계획표 _중동-성황투찰(new)(발주자변경)_진짜하도급(토공)_요청_단가작업완료보고(첨부)-2006" xfId="12334"/>
    <cellStyle name="_인원계획표 _중동-성황투찰(new)(발주자변경)_진짜하도급(토공)_요청_단가작업완료보고(첨부)-2006 2" xfId="32531"/>
    <cellStyle name="_인원계획표 _중동-성황투찰(new)(발주자변경)_진짜하도급(토공)_요청_팻칭내역(진천)" xfId="12335"/>
    <cellStyle name="_인원계획표 _중동-성황투찰(new)(발주자변경)_진짜하도급(토공)_요청_팻칭내역(진천) 2" xfId="32532"/>
    <cellStyle name="_인원계획표 _중동-성황투찰(new)(발주자변경)_진짜하도급(토공)_요청_팻칭내역(진천)_2004년설계(콘팻칭)" xfId="12336"/>
    <cellStyle name="_인원계획표 _중동-성황투찰(new)(발주자변경)_진짜하도급(토공)_요청_팻칭내역(진천)_2004년수량(정산)" xfId="12337"/>
    <cellStyle name="_인원계획표 _중동-성황투찰(new)(발주자변경)_진짜하도급(토공)_요청_팻칭내역(진천)_단가작업완료보고(첨부)-2006" xfId="12338"/>
    <cellStyle name="_인원계획표 _중동-성황투찰(new)(발주자변경)_진짜하도급(토공)_요청_팻칭내역(진천)_단가작업완료보고(첨부)-2006 2" xfId="32533"/>
    <cellStyle name="_인원계획표 _중동-성황투찰(new)(발주자변경)_진짜하도급(토공)_진짜진짜하도급" xfId="12339"/>
    <cellStyle name="_인원계획표 _중동-성황투찰(new)(발주자변경)_진짜하도급(토공)_진짜진짜하도급 2" xfId="32534"/>
    <cellStyle name="_인원계획표 _중동-성황투찰(new)(발주자변경)_진짜하도급(토공)_진짜진짜하도급_04-보령설계" xfId="12340"/>
    <cellStyle name="_인원계획표 _중동-성황투찰(new)(발주자변경)_진짜하도급(토공)_진짜진짜하도급_04-보령설계 2" xfId="32535"/>
    <cellStyle name="_인원계획표 _중동-성황투찰(new)(발주자변경)_진짜하도급(토공)_진짜진짜하도급_04-보령설계_04-보령설계" xfId="12341"/>
    <cellStyle name="_인원계획표 _중동-성황투찰(new)(발주자변경)_진짜하도급(토공)_진짜진짜하도급_04-보령설계_04-보령설계 2" xfId="32536"/>
    <cellStyle name="_인원계획표 _중동-성황투찰(new)(발주자변경)_진짜하도급(토공)_진짜진짜하도급_04-보령설계_04-보령설계_단가작업완료보고(첨부)-2006" xfId="12342"/>
    <cellStyle name="_인원계획표 _중동-성황투찰(new)(발주자변경)_진짜하도급(토공)_진짜진짜하도급_04-보령설계_04-보령설계_단가작업완료보고(첨부)-2006 2" xfId="32537"/>
    <cellStyle name="_인원계획표 _중동-성황투찰(new)(발주자변경)_진짜하도급(토공)_진짜진짜하도급_04-보령설계_단가작업완료보고(첨부)-2006" xfId="12343"/>
    <cellStyle name="_인원계획표 _중동-성황투찰(new)(발주자변경)_진짜하도급(토공)_진짜진짜하도급_04-보령설계_단가작업완료보고(첨부)-2006 2" xfId="32538"/>
    <cellStyle name="_인원계획표 _중동-성황투찰(new)(발주자변경)_진짜하도급(토공)_진짜진짜하도급_2004년설계(콘팻칭)" xfId="12344"/>
    <cellStyle name="_인원계획표 _중동-성황투찰(new)(발주자변경)_진짜하도급(토공)_진짜진짜하도급_2004년수량(정산)" xfId="12345"/>
    <cellStyle name="_인원계획표 _중동-성황투찰(new)(발주자변경)_진짜하도급(토공)_진짜진짜하도급_단가작업완료보고(첨부)-2006" xfId="12346"/>
    <cellStyle name="_인원계획표 _중동-성황투찰(new)(발주자변경)_진짜하도급(토공)_진짜진짜하도급_단가작업완료보고(첨부)-2006 2" xfId="32539"/>
    <cellStyle name="_인원계획표 _중동-성황투찰(new)(발주자변경)_진짜하도급(토공)_진짜진짜하도급_팻칭내역(진천)" xfId="12347"/>
    <cellStyle name="_인원계획표 _중동-성황투찰(new)(발주자변경)_진짜하도급(토공)_진짜진짜하도급_팻칭내역(진천) 2" xfId="32540"/>
    <cellStyle name="_인원계획표 _중동-성황투찰(new)(발주자변경)_진짜하도급(토공)_진짜진짜하도급_팻칭내역(진천)_2004년설계(콘팻칭)" xfId="12348"/>
    <cellStyle name="_인원계획표 _중동-성황투찰(new)(발주자변경)_진짜하도급(토공)_진짜진짜하도급_팻칭내역(진천)_2004년수량(정산)" xfId="12349"/>
    <cellStyle name="_인원계획표 _중동-성황투찰(new)(발주자변경)_진짜하도급(토공)_진짜진짜하도급_팻칭내역(진천)_단가작업완료보고(첨부)-2006" xfId="12350"/>
    <cellStyle name="_인원계획표 _중동-성황투찰(new)(발주자변경)_진짜하도급(토공)_진짜진짜하도급_팻칭내역(진천)_단가작업완료보고(첨부)-2006 2" xfId="32541"/>
    <cellStyle name="_인원계획표 _중동-성황투찰(new)(발주자변경)_진짜하도급(토공)_팻칭내역(진천)" xfId="12351"/>
    <cellStyle name="_인원계획표 _중동-성황투찰(new)(발주자변경)_진짜하도급(토공)_팻칭내역(진천) 2" xfId="32542"/>
    <cellStyle name="_인원계획표 _중동-성황투찰(new)(발주자변경)_진짜하도급(토공)_팻칭내역(진천)_2004년설계(콘팻칭)" xfId="12352"/>
    <cellStyle name="_인원계획표 _중동-성황투찰(new)(발주자변경)_진짜하도급(토공)_팻칭내역(진천)_2004년수량(정산)" xfId="12353"/>
    <cellStyle name="_인원계획표 _중동-성황투찰(new)(발주자변경)_진짜하도급(토공)_팻칭내역(진천)_단가작업완료보고(첨부)-2006" xfId="12354"/>
    <cellStyle name="_인원계획표 _중동-성황투찰(new)(발주자변경)_진짜하도급(토공)_팻칭내역(진천)_단가작업완료보고(첨부)-2006 2" xfId="32543"/>
    <cellStyle name="_인원계획표 _중동-성황투찰(new)(발주자변경)_팻칭내역(진천)" xfId="12355"/>
    <cellStyle name="_인원계획표 _중동-성황투찰(new)(발주자변경)_팻칭내역(진천) 2" xfId="32544"/>
    <cellStyle name="_인원계획표 _중동-성황투찰(new)(발주자변경)_팻칭내역(진천)_2004년설계(콘팻칭)" xfId="12356"/>
    <cellStyle name="_인원계획표 _중동-성황투찰(new)(발주자변경)_팻칭내역(진천)_2004년수량(정산)" xfId="12357"/>
    <cellStyle name="_인원계획표 _중동-성황투찰(new)(발주자변경)_팻칭내역(진천)_단가작업완료보고(첨부)-2006" xfId="12358"/>
    <cellStyle name="_인원계획표 _중동-성황투찰(new)(발주자변경)_팻칭내역(진천)_단가작업완료보고(첨부)-2006 2" xfId="32545"/>
    <cellStyle name="_인원계획표 _중동-성황투찰(new)(발주자변경)_합정하도급요청(토공)" xfId="12359"/>
    <cellStyle name="_인원계획표 _중동-성황투찰(new)(발주자변경)_합정하도급요청(토공) 2" xfId="32546"/>
    <cellStyle name="_인원계획표 _중동-성황투찰(new)(발주자변경)_합정하도급요청(토공)_04-보령설계" xfId="12360"/>
    <cellStyle name="_인원계획표 _중동-성황투찰(new)(발주자변경)_합정하도급요청(토공)_04-보령설계 2" xfId="32547"/>
    <cellStyle name="_인원계획표 _중동-성황투찰(new)(발주자변경)_합정하도급요청(토공)_04-보령설계_04-보령설계" xfId="12361"/>
    <cellStyle name="_인원계획표 _중동-성황투찰(new)(발주자변경)_합정하도급요청(토공)_04-보령설계_04-보령설계 2" xfId="32548"/>
    <cellStyle name="_인원계획표 _중동-성황투찰(new)(발주자변경)_합정하도급요청(토공)_04-보령설계_04-보령설계_단가작업완료보고(첨부)-2006" xfId="12362"/>
    <cellStyle name="_인원계획표 _중동-성황투찰(new)(발주자변경)_합정하도급요청(토공)_04-보령설계_04-보령설계_단가작업완료보고(첨부)-2006 2" xfId="32549"/>
    <cellStyle name="_인원계획표 _중동-성황투찰(new)(발주자변경)_합정하도급요청(토공)_04-보령설계_단가작업완료보고(첨부)-2006" xfId="12363"/>
    <cellStyle name="_인원계획표 _중동-성황투찰(new)(발주자변경)_합정하도급요청(토공)_04-보령설계_단가작업완료보고(첨부)-2006 2" xfId="32550"/>
    <cellStyle name="_인원계획표 _중동-성황투찰(new)(발주자변경)_합정하도급요청(토공)_2004년설계(콘팻칭)" xfId="12364"/>
    <cellStyle name="_인원계획표 _중동-성황투찰(new)(발주자변경)_합정하도급요청(토공)_2004년수량(정산)" xfId="12365"/>
    <cellStyle name="_인원계획표 _중동-성황투찰(new)(발주자변경)_합정하도급요청(토공)_검토" xfId="12366"/>
    <cellStyle name="_인원계획표 _중동-성황투찰(new)(발주자변경)_합정하도급요청(토공)_검토 2" xfId="32551"/>
    <cellStyle name="_인원계획표 _중동-성황투찰(new)(발주자변경)_합정하도급요청(토공)_검토_04-보령설계" xfId="12367"/>
    <cellStyle name="_인원계획표 _중동-성황투찰(new)(발주자변경)_합정하도급요청(토공)_검토_04-보령설계 2" xfId="32552"/>
    <cellStyle name="_인원계획표 _중동-성황투찰(new)(발주자변경)_합정하도급요청(토공)_검토_04-보령설계_04-보령설계" xfId="12368"/>
    <cellStyle name="_인원계획표 _중동-성황투찰(new)(발주자변경)_합정하도급요청(토공)_검토_04-보령설계_04-보령설계 2" xfId="32553"/>
    <cellStyle name="_인원계획표 _중동-성황투찰(new)(발주자변경)_합정하도급요청(토공)_검토_04-보령설계_04-보령설계_단가작업완료보고(첨부)-2006" xfId="12369"/>
    <cellStyle name="_인원계획표 _중동-성황투찰(new)(발주자변경)_합정하도급요청(토공)_검토_04-보령설계_04-보령설계_단가작업완료보고(첨부)-2006 2" xfId="32554"/>
    <cellStyle name="_인원계획표 _중동-성황투찰(new)(발주자변경)_합정하도급요청(토공)_검토_04-보령설계_단가작업완료보고(첨부)-2006" xfId="12370"/>
    <cellStyle name="_인원계획표 _중동-성황투찰(new)(발주자변경)_합정하도급요청(토공)_검토_04-보령설계_단가작업완료보고(첨부)-2006 2" xfId="32555"/>
    <cellStyle name="_인원계획표 _중동-성황투찰(new)(발주자변경)_합정하도급요청(토공)_검토_2004년설계(콘팻칭)" xfId="12371"/>
    <cellStyle name="_인원계획표 _중동-성황투찰(new)(발주자변경)_합정하도급요청(토공)_검토_2004년수량(정산)" xfId="12372"/>
    <cellStyle name="_인원계획표 _중동-성황투찰(new)(발주자변경)_합정하도급요청(토공)_검토_단가작업완료보고(첨부)-2006" xfId="12373"/>
    <cellStyle name="_인원계획표 _중동-성황투찰(new)(발주자변경)_합정하도급요청(토공)_검토_단가작업완료보고(첨부)-2006 2" xfId="32556"/>
    <cellStyle name="_인원계획표 _중동-성황투찰(new)(발주자변경)_합정하도급요청(토공)_검토_팻칭내역(진천)" xfId="12374"/>
    <cellStyle name="_인원계획표 _중동-성황투찰(new)(발주자변경)_합정하도급요청(토공)_검토_팻칭내역(진천) 2" xfId="32557"/>
    <cellStyle name="_인원계획표 _중동-성황투찰(new)(발주자변경)_합정하도급요청(토공)_검토_팻칭내역(진천)_2004년설계(콘팻칭)" xfId="12375"/>
    <cellStyle name="_인원계획표 _중동-성황투찰(new)(발주자변경)_합정하도급요청(토공)_검토_팻칭내역(진천)_2004년수량(정산)" xfId="12376"/>
    <cellStyle name="_인원계획표 _중동-성황투찰(new)(발주자변경)_합정하도급요청(토공)_검토_팻칭내역(진천)_단가작업완료보고(첨부)-2006" xfId="12377"/>
    <cellStyle name="_인원계획표 _중동-성황투찰(new)(발주자변경)_합정하도급요청(토공)_검토_팻칭내역(진천)_단가작업완료보고(첨부)-2006 2" xfId="32558"/>
    <cellStyle name="_인원계획표 _중동-성황투찰(new)(발주자변경)_합정하도급요청(토공)_단가작업완료보고(첨부)-2006" xfId="12378"/>
    <cellStyle name="_인원계획표 _중동-성황투찰(new)(발주자변경)_합정하도급요청(토공)_단가작업완료보고(첨부)-2006 2" xfId="32559"/>
    <cellStyle name="_인원계획표 _중동-성황투찰(new)(발주자변경)_합정하도급요청(토공)_요청" xfId="12379"/>
    <cellStyle name="_인원계획표 _중동-성황투찰(new)(발주자변경)_합정하도급요청(토공)_요청 2" xfId="32560"/>
    <cellStyle name="_인원계획표 _중동-성황투찰(new)(발주자변경)_합정하도급요청(토공)_요청_04-보령설계" xfId="12380"/>
    <cellStyle name="_인원계획표 _중동-성황투찰(new)(발주자변경)_합정하도급요청(토공)_요청_04-보령설계 2" xfId="32561"/>
    <cellStyle name="_인원계획표 _중동-성황투찰(new)(발주자변경)_합정하도급요청(토공)_요청_04-보령설계_04-보령설계" xfId="12381"/>
    <cellStyle name="_인원계획표 _중동-성황투찰(new)(발주자변경)_합정하도급요청(토공)_요청_04-보령설계_04-보령설계 2" xfId="32562"/>
    <cellStyle name="_인원계획표 _중동-성황투찰(new)(발주자변경)_합정하도급요청(토공)_요청_04-보령설계_04-보령설계_단가작업완료보고(첨부)-2006" xfId="12382"/>
    <cellStyle name="_인원계획표 _중동-성황투찰(new)(발주자변경)_합정하도급요청(토공)_요청_04-보령설계_04-보령설계_단가작업완료보고(첨부)-2006 2" xfId="32563"/>
    <cellStyle name="_인원계획표 _중동-성황투찰(new)(발주자변경)_합정하도급요청(토공)_요청_04-보령설계_단가작업완료보고(첨부)-2006" xfId="12383"/>
    <cellStyle name="_인원계획표 _중동-성황투찰(new)(발주자변경)_합정하도급요청(토공)_요청_04-보령설계_단가작업완료보고(첨부)-2006 2" xfId="32564"/>
    <cellStyle name="_인원계획표 _중동-성황투찰(new)(발주자변경)_합정하도급요청(토공)_요청_2004년설계(콘팻칭)" xfId="12384"/>
    <cellStyle name="_인원계획표 _중동-성황투찰(new)(발주자변경)_합정하도급요청(토공)_요청_2004년수량(정산)" xfId="12385"/>
    <cellStyle name="_인원계획표 _중동-성황투찰(new)(발주자변경)_합정하도급요청(토공)_요청_단가작업완료보고(첨부)-2006" xfId="12386"/>
    <cellStyle name="_인원계획표 _중동-성황투찰(new)(발주자변경)_합정하도급요청(토공)_요청_단가작업완료보고(첨부)-2006 2" xfId="32565"/>
    <cellStyle name="_인원계획표 _중동-성황투찰(new)(발주자변경)_합정하도급요청(토공)_요청_팻칭내역(진천)" xfId="12387"/>
    <cellStyle name="_인원계획표 _중동-성황투찰(new)(발주자변경)_합정하도급요청(토공)_요청_팻칭내역(진천) 2" xfId="32566"/>
    <cellStyle name="_인원계획표 _중동-성황투찰(new)(발주자변경)_합정하도급요청(토공)_요청_팻칭내역(진천)_2004년설계(콘팻칭)" xfId="12388"/>
    <cellStyle name="_인원계획표 _중동-성황투찰(new)(발주자변경)_합정하도급요청(토공)_요청_팻칭내역(진천)_2004년수량(정산)" xfId="12389"/>
    <cellStyle name="_인원계획표 _중동-성황투찰(new)(발주자변경)_합정하도급요청(토공)_요청_팻칭내역(진천)_단가작업완료보고(첨부)-2006" xfId="12390"/>
    <cellStyle name="_인원계획표 _중동-성황투찰(new)(발주자변경)_합정하도급요청(토공)_요청_팻칭내역(진천)_단가작업완료보고(첨부)-2006 2" xfId="32567"/>
    <cellStyle name="_인원계획표 _중동-성황투찰(new)(발주자변경)_합정하도급요청(토공)_진짜진짜하도급" xfId="12391"/>
    <cellStyle name="_인원계획표 _중동-성황투찰(new)(발주자변경)_합정하도급요청(토공)_진짜진짜하도급 2" xfId="32568"/>
    <cellStyle name="_인원계획표 _중동-성황투찰(new)(발주자변경)_합정하도급요청(토공)_진짜진짜하도급_04-보령설계" xfId="12392"/>
    <cellStyle name="_인원계획표 _중동-성황투찰(new)(발주자변경)_합정하도급요청(토공)_진짜진짜하도급_04-보령설계 2" xfId="32569"/>
    <cellStyle name="_인원계획표 _중동-성황투찰(new)(발주자변경)_합정하도급요청(토공)_진짜진짜하도급_04-보령설계_04-보령설계" xfId="12393"/>
    <cellStyle name="_인원계획표 _중동-성황투찰(new)(발주자변경)_합정하도급요청(토공)_진짜진짜하도급_04-보령설계_04-보령설계 2" xfId="32570"/>
    <cellStyle name="_인원계획표 _중동-성황투찰(new)(발주자변경)_합정하도급요청(토공)_진짜진짜하도급_04-보령설계_04-보령설계_단가작업완료보고(첨부)-2006" xfId="12394"/>
    <cellStyle name="_인원계획표 _중동-성황투찰(new)(발주자변경)_합정하도급요청(토공)_진짜진짜하도급_04-보령설계_04-보령설계_단가작업완료보고(첨부)-2006 2" xfId="32571"/>
    <cellStyle name="_인원계획표 _중동-성황투찰(new)(발주자변경)_합정하도급요청(토공)_진짜진짜하도급_04-보령설계_단가작업완료보고(첨부)-2006" xfId="12395"/>
    <cellStyle name="_인원계획표 _중동-성황투찰(new)(발주자변경)_합정하도급요청(토공)_진짜진짜하도급_04-보령설계_단가작업완료보고(첨부)-2006 2" xfId="32572"/>
    <cellStyle name="_인원계획표 _중동-성황투찰(new)(발주자변경)_합정하도급요청(토공)_진짜진짜하도급_2004년설계(콘팻칭)" xfId="12396"/>
    <cellStyle name="_인원계획표 _중동-성황투찰(new)(발주자변경)_합정하도급요청(토공)_진짜진짜하도급_2004년수량(정산)" xfId="12397"/>
    <cellStyle name="_인원계획표 _중동-성황투찰(new)(발주자변경)_합정하도급요청(토공)_진짜진짜하도급_단가작업완료보고(첨부)-2006" xfId="12398"/>
    <cellStyle name="_인원계획표 _중동-성황투찰(new)(발주자변경)_합정하도급요청(토공)_진짜진짜하도급_단가작업완료보고(첨부)-2006 2" xfId="32573"/>
    <cellStyle name="_인원계획표 _중동-성황투찰(new)(발주자변경)_합정하도급요청(토공)_진짜진짜하도급_팻칭내역(진천)" xfId="12399"/>
    <cellStyle name="_인원계획표 _중동-성황투찰(new)(발주자변경)_합정하도급요청(토공)_진짜진짜하도급_팻칭내역(진천) 2" xfId="32574"/>
    <cellStyle name="_인원계획표 _중동-성황투찰(new)(발주자변경)_합정하도급요청(토공)_진짜진짜하도급_팻칭내역(진천)_2004년설계(콘팻칭)" xfId="12400"/>
    <cellStyle name="_인원계획표 _중동-성황투찰(new)(발주자변경)_합정하도급요청(토공)_진짜진짜하도급_팻칭내역(진천)_2004년수량(정산)" xfId="12401"/>
    <cellStyle name="_인원계획표 _중동-성황투찰(new)(발주자변경)_합정하도급요청(토공)_진짜진짜하도급_팻칭내역(진천)_단가작업완료보고(첨부)-2006" xfId="12402"/>
    <cellStyle name="_인원계획표 _중동-성황투찰(new)(발주자변경)_합정하도급요청(토공)_진짜진짜하도급_팻칭내역(진천)_단가작업완료보고(첨부)-2006 2" xfId="32575"/>
    <cellStyle name="_인원계획표 _중동-성황투찰(new)(발주자변경)_합정하도급요청(토공)_팻칭내역(진천)" xfId="12403"/>
    <cellStyle name="_인원계획표 _중동-성황투찰(new)(발주자변경)_합정하도급요청(토공)_팻칭내역(진천) 2" xfId="32576"/>
    <cellStyle name="_인원계획표 _중동-성황투찰(new)(발주자변경)_합정하도급요청(토공)_팻칭내역(진천)_2004년설계(콘팻칭)" xfId="12404"/>
    <cellStyle name="_인원계획표 _중동-성황투찰(new)(발주자변경)_합정하도급요청(토공)_팻칭내역(진천)_2004년수량(정산)" xfId="12405"/>
    <cellStyle name="_인원계획표 _중동-성황투찰(new)(발주자변경)_합정하도급요청(토공)_팻칭내역(진천)_단가작업완료보고(첨부)-2006" xfId="12406"/>
    <cellStyle name="_인원계획표 _중동-성황투찰(new)(발주자변경)_합정하도급요청(토공)_팻칭내역(진천)_단가작업완료보고(첨부)-2006 2" xfId="32577"/>
    <cellStyle name="_인원계획표 _진안교내역3" xfId="12407"/>
    <cellStyle name="_인원계획표 _진안교내역3_내성천교-수량산출서" xfId="12408"/>
    <cellStyle name="_인원계획표 _진안교내역3_석수IC교수량산출서" xfId="12409"/>
    <cellStyle name="_인원계획표 _진안교내역3_석수IC교수량산출서(기둥보강)" xfId="12410"/>
    <cellStyle name="_인원계획표 _진짜하도급(토공)" xfId="12411"/>
    <cellStyle name="_인원계획표 _진짜하도급(토공) 2" xfId="32578"/>
    <cellStyle name="_인원계획표 _진짜하도급(토공)_04-보령설계" xfId="12412"/>
    <cellStyle name="_인원계획표 _진짜하도급(토공)_04-보령설계 2" xfId="32579"/>
    <cellStyle name="_인원계획표 _진짜하도급(토공)_04-보령설계_04-보령설계" xfId="12413"/>
    <cellStyle name="_인원계획표 _진짜하도급(토공)_04-보령설계_04-보령설계 2" xfId="32580"/>
    <cellStyle name="_인원계획표 _진짜하도급(토공)_04-보령설계_04-보령설계_단가작업완료보고(첨부)-2006" xfId="12414"/>
    <cellStyle name="_인원계획표 _진짜하도급(토공)_04-보령설계_04-보령설계_단가작업완료보고(첨부)-2006 2" xfId="32581"/>
    <cellStyle name="_인원계획표 _진짜하도급(토공)_04-보령설계_단가작업완료보고(첨부)-2006" xfId="12415"/>
    <cellStyle name="_인원계획표 _진짜하도급(토공)_04-보령설계_단가작업완료보고(첨부)-2006 2" xfId="32582"/>
    <cellStyle name="_인원계획표 _진짜하도급(토공)_2004년설계(콘팻칭)" xfId="12416"/>
    <cellStyle name="_인원계획표 _진짜하도급(토공)_2004년수량(정산)" xfId="12417"/>
    <cellStyle name="_인원계획표 _진짜하도급(토공)_검토" xfId="12418"/>
    <cellStyle name="_인원계획표 _진짜하도급(토공)_검토 2" xfId="32583"/>
    <cellStyle name="_인원계획표 _진짜하도급(토공)_검토_04-보령설계" xfId="12419"/>
    <cellStyle name="_인원계획표 _진짜하도급(토공)_검토_04-보령설계 2" xfId="32584"/>
    <cellStyle name="_인원계획표 _진짜하도급(토공)_검토_04-보령설계_04-보령설계" xfId="12420"/>
    <cellStyle name="_인원계획표 _진짜하도급(토공)_검토_04-보령설계_04-보령설계 2" xfId="32585"/>
    <cellStyle name="_인원계획표 _진짜하도급(토공)_검토_04-보령설계_04-보령설계_단가작업완료보고(첨부)-2006" xfId="12421"/>
    <cellStyle name="_인원계획표 _진짜하도급(토공)_검토_04-보령설계_04-보령설계_단가작업완료보고(첨부)-2006 2" xfId="32586"/>
    <cellStyle name="_인원계획표 _진짜하도급(토공)_검토_04-보령설계_단가작업완료보고(첨부)-2006" xfId="12422"/>
    <cellStyle name="_인원계획표 _진짜하도급(토공)_검토_04-보령설계_단가작업완료보고(첨부)-2006 2" xfId="32587"/>
    <cellStyle name="_인원계획표 _진짜하도급(토공)_검토_2004년설계(콘팻칭)" xfId="12423"/>
    <cellStyle name="_인원계획표 _진짜하도급(토공)_검토_2004년수량(정산)" xfId="12424"/>
    <cellStyle name="_인원계획표 _진짜하도급(토공)_검토_단가작업완료보고(첨부)-2006" xfId="12425"/>
    <cellStyle name="_인원계획표 _진짜하도급(토공)_검토_단가작업완료보고(첨부)-2006 2" xfId="32588"/>
    <cellStyle name="_인원계획표 _진짜하도급(토공)_검토_팻칭내역(진천)" xfId="12426"/>
    <cellStyle name="_인원계획표 _진짜하도급(토공)_검토_팻칭내역(진천) 2" xfId="32589"/>
    <cellStyle name="_인원계획표 _진짜하도급(토공)_검토_팻칭내역(진천)_2004년설계(콘팻칭)" xfId="12427"/>
    <cellStyle name="_인원계획표 _진짜하도급(토공)_검토_팻칭내역(진천)_2004년수량(정산)" xfId="12428"/>
    <cellStyle name="_인원계획표 _진짜하도급(토공)_검토_팻칭내역(진천)_단가작업완료보고(첨부)-2006" xfId="12429"/>
    <cellStyle name="_인원계획표 _진짜하도급(토공)_검토_팻칭내역(진천)_단가작업완료보고(첨부)-2006 2" xfId="32590"/>
    <cellStyle name="_인원계획표 _진짜하도급(토공)_단가작업완료보고(첨부)-2006" xfId="12430"/>
    <cellStyle name="_인원계획표 _진짜하도급(토공)_단가작업완료보고(첨부)-2006 2" xfId="32591"/>
    <cellStyle name="_인원계획표 _진짜하도급(토공)_요청" xfId="12431"/>
    <cellStyle name="_인원계획표 _진짜하도급(토공)_요청 2" xfId="32592"/>
    <cellStyle name="_인원계획표 _진짜하도급(토공)_요청_04-보령설계" xfId="12432"/>
    <cellStyle name="_인원계획표 _진짜하도급(토공)_요청_04-보령설계 2" xfId="32593"/>
    <cellStyle name="_인원계획표 _진짜하도급(토공)_요청_04-보령설계_04-보령설계" xfId="12433"/>
    <cellStyle name="_인원계획표 _진짜하도급(토공)_요청_04-보령설계_04-보령설계 2" xfId="32594"/>
    <cellStyle name="_인원계획표 _진짜하도급(토공)_요청_04-보령설계_04-보령설계_단가작업완료보고(첨부)-2006" xfId="12434"/>
    <cellStyle name="_인원계획표 _진짜하도급(토공)_요청_04-보령설계_04-보령설계_단가작업완료보고(첨부)-2006 2" xfId="32595"/>
    <cellStyle name="_인원계획표 _진짜하도급(토공)_요청_04-보령설계_단가작업완료보고(첨부)-2006" xfId="12435"/>
    <cellStyle name="_인원계획표 _진짜하도급(토공)_요청_04-보령설계_단가작업완료보고(첨부)-2006 2" xfId="32596"/>
    <cellStyle name="_인원계획표 _진짜하도급(토공)_요청_2004년설계(콘팻칭)" xfId="12436"/>
    <cellStyle name="_인원계획표 _진짜하도급(토공)_요청_2004년수량(정산)" xfId="12437"/>
    <cellStyle name="_인원계획표 _진짜하도급(토공)_요청_단가작업완료보고(첨부)-2006" xfId="12438"/>
    <cellStyle name="_인원계획표 _진짜하도급(토공)_요청_단가작업완료보고(첨부)-2006 2" xfId="32597"/>
    <cellStyle name="_인원계획표 _진짜하도급(토공)_요청_팻칭내역(진천)" xfId="12439"/>
    <cellStyle name="_인원계획표 _진짜하도급(토공)_요청_팻칭내역(진천) 2" xfId="32598"/>
    <cellStyle name="_인원계획표 _진짜하도급(토공)_요청_팻칭내역(진천)_2004년설계(콘팻칭)" xfId="12440"/>
    <cellStyle name="_인원계획표 _진짜하도급(토공)_요청_팻칭내역(진천)_2004년수량(정산)" xfId="12441"/>
    <cellStyle name="_인원계획표 _진짜하도급(토공)_요청_팻칭내역(진천)_단가작업완료보고(첨부)-2006" xfId="12442"/>
    <cellStyle name="_인원계획표 _진짜하도급(토공)_요청_팻칭내역(진천)_단가작업완료보고(첨부)-2006 2" xfId="32599"/>
    <cellStyle name="_인원계획표 _진짜하도급(토공)_진짜진짜하도급" xfId="12443"/>
    <cellStyle name="_인원계획표 _진짜하도급(토공)_진짜진짜하도급 2" xfId="32600"/>
    <cellStyle name="_인원계획표 _진짜하도급(토공)_진짜진짜하도급_04-보령설계" xfId="12444"/>
    <cellStyle name="_인원계획표 _진짜하도급(토공)_진짜진짜하도급_04-보령설계 2" xfId="32601"/>
    <cellStyle name="_인원계획표 _진짜하도급(토공)_진짜진짜하도급_04-보령설계_04-보령설계" xfId="12445"/>
    <cellStyle name="_인원계획표 _진짜하도급(토공)_진짜진짜하도급_04-보령설계_04-보령설계 2" xfId="32602"/>
    <cellStyle name="_인원계획표 _진짜하도급(토공)_진짜진짜하도급_04-보령설계_04-보령설계_단가작업완료보고(첨부)-2006" xfId="12446"/>
    <cellStyle name="_인원계획표 _진짜하도급(토공)_진짜진짜하도급_04-보령설계_04-보령설계_단가작업완료보고(첨부)-2006 2" xfId="32603"/>
    <cellStyle name="_인원계획표 _진짜하도급(토공)_진짜진짜하도급_04-보령설계_단가작업완료보고(첨부)-2006" xfId="12447"/>
    <cellStyle name="_인원계획표 _진짜하도급(토공)_진짜진짜하도급_04-보령설계_단가작업완료보고(첨부)-2006 2" xfId="32604"/>
    <cellStyle name="_인원계획표 _진짜하도급(토공)_진짜진짜하도급_2004년설계(콘팻칭)" xfId="12448"/>
    <cellStyle name="_인원계획표 _진짜하도급(토공)_진짜진짜하도급_2004년수량(정산)" xfId="12449"/>
    <cellStyle name="_인원계획표 _진짜하도급(토공)_진짜진짜하도급_단가작업완료보고(첨부)-2006" xfId="12450"/>
    <cellStyle name="_인원계획표 _진짜하도급(토공)_진짜진짜하도급_단가작업완료보고(첨부)-2006 2" xfId="32605"/>
    <cellStyle name="_인원계획표 _진짜하도급(토공)_진짜진짜하도급_팻칭내역(진천)" xfId="12451"/>
    <cellStyle name="_인원계획표 _진짜하도급(토공)_진짜진짜하도급_팻칭내역(진천) 2" xfId="32606"/>
    <cellStyle name="_인원계획표 _진짜하도급(토공)_진짜진짜하도급_팻칭내역(진천)_2004년설계(콘팻칭)" xfId="12452"/>
    <cellStyle name="_인원계획표 _진짜하도급(토공)_진짜진짜하도급_팻칭내역(진천)_2004년수량(정산)" xfId="12453"/>
    <cellStyle name="_인원계획표 _진짜하도급(토공)_진짜진짜하도급_팻칭내역(진천)_단가작업완료보고(첨부)-2006" xfId="12454"/>
    <cellStyle name="_인원계획표 _진짜하도급(토공)_진짜진짜하도급_팻칭내역(진천)_단가작업완료보고(첨부)-2006 2" xfId="32607"/>
    <cellStyle name="_인원계획표 _진짜하도급(토공)_팻칭내역(진천)" xfId="12455"/>
    <cellStyle name="_인원계획표 _진짜하도급(토공)_팻칭내역(진천) 2" xfId="32608"/>
    <cellStyle name="_인원계획표 _진짜하도급(토공)_팻칭내역(진천)_2004년설계(콘팻칭)" xfId="12456"/>
    <cellStyle name="_인원계획표 _진짜하도급(토공)_팻칭내역(진천)_2004년수량(정산)" xfId="12457"/>
    <cellStyle name="_인원계획표 _진짜하도급(토공)_팻칭내역(진천)_단가작업완료보고(첨부)-2006" xfId="12458"/>
    <cellStyle name="_인원계획표 _진짜하도급(토공)_팻칭내역(진천)_단가작업완료보고(첨부)-2006 2" xfId="32609"/>
    <cellStyle name="_인원계획표 _토공및구조물" xfId="12459"/>
    <cellStyle name="_인원계획표 _토공및구조물 2" xfId="32610"/>
    <cellStyle name="_인원계획표 _토공및구조물_04-보령설계" xfId="12460"/>
    <cellStyle name="_인원계획표 _토공및구조물_04-보령설계 2" xfId="32611"/>
    <cellStyle name="_인원계획표 _토공및구조물_04-보령설계_04-보령설계" xfId="12461"/>
    <cellStyle name="_인원계획표 _토공및구조물_04-보령설계_04-보령설계 2" xfId="32612"/>
    <cellStyle name="_인원계획표 _토공및구조물_04-보령설계_04-보령설계_단가작업완료보고(첨부)-2006" xfId="12462"/>
    <cellStyle name="_인원계획표 _토공및구조물_04-보령설계_04-보령설계_단가작업완료보고(첨부)-2006 2" xfId="32613"/>
    <cellStyle name="_인원계획표 _토공및구조물_04-보령설계_단가작업완료보고(첨부)-2006" xfId="12463"/>
    <cellStyle name="_인원계획표 _토공및구조물_04-보령설계_단가작업완료보고(첨부)-2006 2" xfId="32614"/>
    <cellStyle name="_인원계획표 _토공및구조물_2004년설계(콘팻칭)" xfId="12464"/>
    <cellStyle name="_인원계획표 _토공및구조물_2004년수량(정산)" xfId="12465"/>
    <cellStyle name="_인원계획표 _토공및구조물_단가작업완료보고(첨부)-2006" xfId="12466"/>
    <cellStyle name="_인원계획표 _토공및구조물_단가작업완료보고(첨부)-2006 2" xfId="32615"/>
    <cellStyle name="_인원계획표 _토공및구조물_진짜하도급(토공)" xfId="12467"/>
    <cellStyle name="_인원계획표 _토공및구조물_진짜하도급(토공) 2" xfId="32616"/>
    <cellStyle name="_인원계획표 _토공및구조물_진짜하도급(토공)_04-보령설계" xfId="12468"/>
    <cellStyle name="_인원계획표 _토공및구조물_진짜하도급(토공)_04-보령설계 2" xfId="32617"/>
    <cellStyle name="_인원계획표 _토공및구조물_진짜하도급(토공)_04-보령설계_04-보령설계" xfId="12469"/>
    <cellStyle name="_인원계획표 _토공및구조물_진짜하도급(토공)_04-보령설계_04-보령설계 2" xfId="32618"/>
    <cellStyle name="_인원계획표 _토공및구조물_진짜하도급(토공)_2004년설계(콘팻칭)" xfId="12470"/>
    <cellStyle name="_인원계획표 _토공및구조물_진짜하도급(토공)_2004년수량(정산)" xfId="12471"/>
    <cellStyle name="_인원계획표 _토공및구조물_진짜하도급(토공)_검토" xfId="12472"/>
    <cellStyle name="_인원계획표 _토공및구조물_진짜하도급(토공)_검토_2004년설계(콘팻칭)" xfId="12473"/>
    <cellStyle name="_인원계획표 _토공및구조물_진짜하도급(토공)_검토_2004년수량(정산)" xfId="12474"/>
    <cellStyle name="_인원계획표 _토공및구조물_진짜하도급(토공)_검토_팻칭내역(진천)" xfId="12475"/>
    <cellStyle name="_인원계획표 _토공및구조물_진짜하도급(토공)_검토_팻칭내역(진천)_2004년설계(콘팻칭)" xfId="12476"/>
    <cellStyle name="_인원계획표 _토공및구조물_진짜하도급(토공)_검토_팻칭내역(진천)_2004년수량(정산)" xfId="12477"/>
    <cellStyle name="_인원계획표 _토공및구조물_진짜하도급(토공)_요청" xfId="12478"/>
    <cellStyle name="_인원계획표 _토공및구조물_진짜하도급(토공)_요청_2004년설계(콘팻칭)" xfId="12479"/>
    <cellStyle name="_인원계획표 _토공및구조물_진짜하도급(토공)_요청_2004년수량(정산)" xfId="12480"/>
    <cellStyle name="_인원계획표 _토공및구조물_진짜하도급(토공)_요청_팻칭내역(진천)" xfId="12481"/>
    <cellStyle name="_인원계획표 _토공및구조물_진짜하도급(토공)_요청_팻칭내역(진천)_2004년설계(콘팻칭)" xfId="12482"/>
    <cellStyle name="_인원계획표 _토공및구조물_진짜하도급(토공)_요청_팻칭내역(진천)_2004년수량(정산)" xfId="12483"/>
    <cellStyle name="_인원계획표 _토공및구조물_진짜하도급(토공)_진짜진짜하도급" xfId="12484"/>
    <cellStyle name="_인원계획표 _토공및구조물_진짜하도급(토공)_진짜진짜하도급_2004년설계(콘팻칭)" xfId="12485"/>
    <cellStyle name="_인원계획표 _토공및구조물_진짜하도급(토공)_진짜진짜하도급_2004년수량(정산)" xfId="12486"/>
    <cellStyle name="_인원계획표 _토공및구조물_진짜하도급(토공)_진짜진짜하도급_팻칭내역(진천)" xfId="12487"/>
    <cellStyle name="_인원계획표 _토공및구조물_진짜하도급(토공)_진짜진짜하도급_팻칭내역(진천)_2004년설계(콘팻칭)" xfId="12488"/>
    <cellStyle name="_인원계획표 _토공및구조물_진짜하도급(토공)_진짜진짜하도급_팻칭내역(진천)_2004년수량(정산)" xfId="12489"/>
    <cellStyle name="_인원계획표 _토공및구조물_진짜하도급(토공)_팻칭내역(진천)" xfId="12490"/>
    <cellStyle name="_인원계획표 _토공및구조물_진짜하도급(토공)_팻칭내역(진천)_2004년설계(콘팻칭)" xfId="12491"/>
    <cellStyle name="_인원계획표 _토공및구조물_진짜하도급(토공)_팻칭내역(진천)_2004년수량(정산)" xfId="12492"/>
    <cellStyle name="_인원계획표 _토공및구조물_팻칭내역(진천)" xfId="12493"/>
    <cellStyle name="_인원계획표 _토공및구조물_팻칭내역(진천)_2004년설계(콘팻칭)" xfId="12494"/>
    <cellStyle name="_인원계획표 _토공및구조물_팻칭내역(진천)_2004년수량(정산)" xfId="12495"/>
    <cellStyle name="_인원계획표 _토공및구조물_합정하도급요청(토공)" xfId="12496"/>
    <cellStyle name="_인원계획표 _토공및구조물_합정하도급요청(토공)_2004년설계(콘팻칭)" xfId="12497"/>
    <cellStyle name="_인원계획표 _토공및구조물_합정하도급요청(토공)_2004년수량(정산)" xfId="12498"/>
    <cellStyle name="_인원계획표 _토공및구조물_합정하도급요청(토공)_검토" xfId="12499"/>
    <cellStyle name="_인원계획표 _토공및구조물_합정하도급요청(토공)_검토_2004년설계(콘팻칭)" xfId="12500"/>
    <cellStyle name="_인원계획표 _토공및구조물_합정하도급요청(토공)_검토_2004년수량(정산)" xfId="12501"/>
    <cellStyle name="_인원계획표 _토공및구조물_합정하도급요청(토공)_검토_팻칭내역(진천)" xfId="12502"/>
    <cellStyle name="_인원계획표 _토공및구조물_합정하도급요청(토공)_검토_팻칭내역(진천)_2004년설계(콘팻칭)" xfId="12503"/>
    <cellStyle name="_인원계획표 _토공및구조물_합정하도급요청(토공)_검토_팻칭내역(진천)_2004년수량(정산)" xfId="12504"/>
    <cellStyle name="_인원계획표 _토공및구조물_합정하도급요청(토공)_요청" xfId="12505"/>
    <cellStyle name="_인원계획표 _토공및구조물_합정하도급요청(토공)_요청_2004년설계(콘팻칭)" xfId="12506"/>
    <cellStyle name="_인원계획표 _토공및구조물_합정하도급요청(토공)_요청_2004년수량(정산)" xfId="12507"/>
    <cellStyle name="_인원계획표 _토공및구조물_합정하도급요청(토공)_요청_팻칭내역(진천)" xfId="12508"/>
    <cellStyle name="_인원계획표 _토공및구조물_합정하도급요청(토공)_요청_팻칭내역(진천)_2004년설계(콘팻칭)" xfId="12509"/>
    <cellStyle name="_인원계획표 _토공및구조물_합정하도급요청(토공)_요청_팻칭내역(진천)_2004년수량(정산)" xfId="12510"/>
    <cellStyle name="_인원계획표 _토공및구조물_합정하도급요청(토공)_진짜진짜하도급" xfId="12511"/>
    <cellStyle name="_인원계획표 _토공및구조물_합정하도급요청(토공)_진짜진짜하도급_2004년설계(콘팻칭)" xfId="12512"/>
    <cellStyle name="_인원계획표 _토공및구조물_합정하도급요청(토공)_진짜진짜하도급_2004년수량(정산)" xfId="12513"/>
    <cellStyle name="_인원계획표 _토공및구조물_합정하도급요청(토공)_진짜진짜하도급_팻칭내역(진천)" xfId="12514"/>
    <cellStyle name="_인원계획표 _토공및구조물_합정하도급요청(토공)_진짜진짜하도급_팻칭내역(진천)_2004년설계(콘팻칭)" xfId="12515"/>
    <cellStyle name="_인원계획표 _토공및구조물_합정하도급요청(토공)_진짜진짜하도급_팻칭내역(진천)_2004년수량(정산)" xfId="12516"/>
    <cellStyle name="_인원계획표 _토공및구조물_합정하도급요청(토공)_팻칭내역(진천)" xfId="12517"/>
    <cellStyle name="_인원계획표 _토공및구조물_합정하도급요청(토공)_팻칭내역(진천)_2004년설계(콘팻칭)" xfId="12518"/>
    <cellStyle name="_인원계획표 _토공및구조물_합정하도급요청(토공)_팻칭내역(진천)_2004년수량(정산)" xfId="12519"/>
    <cellStyle name="_인원계획표 _팻칭내역(진천)" xfId="12520"/>
    <cellStyle name="_인원계획표 _팻칭내역(진천)_2004년설계(콘팻칭)" xfId="12521"/>
    <cellStyle name="_인원계획표 _팻칭내역(진천)_2004년수량(정산)" xfId="12522"/>
    <cellStyle name="_인원계획표 _하도그계약요청(영동최종)(2003_05_13)" xfId="12523"/>
    <cellStyle name="_인원계획표 _합정하도급요청(토공)" xfId="12524"/>
    <cellStyle name="_인원계획표 _합정하도급요청(토공)_2004년설계(콘팻칭)" xfId="12525"/>
    <cellStyle name="_인원계획표 _합정하도급요청(토공)_2004년수량(정산)" xfId="12526"/>
    <cellStyle name="_인원계획표 _합정하도급요청(토공)_검토" xfId="12527"/>
    <cellStyle name="_인원계획표 _합정하도급요청(토공)_검토_2004년설계(콘팻칭)" xfId="12528"/>
    <cellStyle name="_인원계획표 _합정하도급요청(토공)_검토_2004년수량(정산)" xfId="12529"/>
    <cellStyle name="_인원계획표 _합정하도급요청(토공)_검토_팻칭내역(진천)" xfId="12530"/>
    <cellStyle name="_인원계획표 _합정하도급요청(토공)_검토_팻칭내역(진천)_2004년설계(콘팻칭)" xfId="12531"/>
    <cellStyle name="_인원계획표 _합정하도급요청(토공)_검토_팻칭내역(진천)_2004년수량(정산)" xfId="12532"/>
    <cellStyle name="_인원계획표 _합정하도급요청(토공)_요청" xfId="12533"/>
    <cellStyle name="_인원계획표 _합정하도급요청(토공)_요청_2004년설계(콘팻칭)" xfId="12534"/>
    <cellStyle name="_인원계획표 _합정하도급요청(토공)_요청_2004년수량(정산)" xfId="12535"/>
    <cellStyle name="_인원계획표 _합정하도급요청(토공)_요청_팻칭내역(진천)" xfId="12536"/>
    <cellStyle name="_인원계획표 _합정하도급요청(토공)_요청_팻칭내역(진천)_2004년설계(콘팻칭)" xfId="12537"/>
    <cellStyle name="_인원계획표 _합정하도급요청(토공)_요청_팻칭내역(진천)_2004년수량(정산)" xfId="12538"/>
    <cellStyle name="_인원계획표 _합정하도급요청(토공)_진짜진짜하도급" xfId="12539"/>
    <cellStyle name="_인원계획표 _합정하도급요청(토공)_진짜진짜하도급_2004년설계(콘팻칭)" xfId="12540"/>
    <cellStyle name="_인원계획표 _합정하도급요청(토공)_진짜진짜하도급_2004년수량(정산)" xfId="12541"/>
    <cellStyle name="_인원계획표 _합정하도급요청(토공)_진짜진짜하도급_팻칭내역(진천)" xfId="12542"/>
    <cellStyle name="_인원계획표 _합정하도급요청(토공)_진짜진짜하도급_팻칭내역(진천)_2004년설계(콘팻칭)" xfId="12543"/>
    <cellStyle name="_인원계획표 _합정하도급요청(토공)_진짜진짜하도급_팻칭내역(진천)_2004년수량(정산)" xfId="12544"/>
    <cellStyle name="_인원계획표 _합정하도급요청(토공)_팻칭내역(진천)" xfId="12545"/>
    <cellStyle name="_인원계획표 _합정하도급요청(토공)_팻칭내역(진천)_2004년설계(콘팻칭)" xfId="12546"/>
    <cellStyle name="_인원계획표 _합정하도급요청(토공)_팻칭내역(진천)_2004년수량(정산)" xfId="12547"/>
    <cellStyle name="_인천계양 까치마을 태화,한진아파트 공사내역서(제출용1)" xfId="12548"/>
    <cellStyle name="_인천계양 까치마을 태화,한진아파트 공사내역서(제출용1) 2" xfId="32619"/>
    <cellStyle name="_인천계양 까치마을 태화,한진아파트 공사내역서(제출용1)_계양구 도두리마을 동남 아파트 하자보수공사비산출서(자오)" xfId="12549"/>
    <cellStyle name="_인천계양 까치마을 태화,한진아파트 공사내역서(제출용1)_계양구 도두리마을 동남 아파트 하자보수공사비산출서(자오) 2" xfId="32620"/>
    <cellStyle name="_인천계양 까치마을 태화,한진아파트 공사내역서(제출용1)_계양구 도두리마을 동남 아파트 하자보수공사비산출서(자오)_부산진역 내역서(05.08.05)-수량산출서" xfId="12550"/>
    <cellStyle name="_인천계양 까치마을 태화,한진아파트 공사내역서(제출용1)_계양구 도두리마을 동남 아파트 하자보수공사비산출서(자오)_수량산출서" xfId="12551"/>
    <cellStyle name="_인천계양 까치마을 태화,한진아파트 공사내역서(제출용1)_계양구 도두리마을 동남 아파트 하자보수공사비산출서(자오)_수량산출서_부산진역 내역서(05.08.05)-수량산출서" xfId="12552"/>
    <cellStyle name="_인천계양 까치마을 태화,한진아파트 공사내역서(제출용1)_계양구 도두리마을 동남 아파트 하자보수공사비산출서(자오)_원동천(상)우물통보수공사-1" xfId="12553"/>
    <cellStyle name="_인천계양 까치마을 태화,한진아파트 공사내역서(제출용1)_계양구 도두리마을 동남 아파트 하자보수공사비산출서(자오)_원동천(상)우물통보수공사-1_부산진역 내역서(05.08.05)-수량산출서" xfId="12554"/>
    <cellStyle name="_인천계양 까치마을 태화,한진아파트 공사내역서(제출용1)_계양구 도두리마을 동남 아파트 하자보수공사비산출서(자오)_원동천교(상)외-수량수정" xfId="12555"/>
    <cellStyle name="_인천계양 까치마을 태화,한진아파트 공사내역서(제출용1)_계양구 도두리마을 동남 아파트 하자보수공사비산출서(자오)_원동천교(상)외-수량수정 2" xfId="32621"/>
    <cellStyle name="_인천계양 까치마을 태화,한진아파트 공사내역서(제출용1)_계양구 도두리마을 동남 아파트 하자보수공사비산출서(자오)_원동천교(상)외-수량수정_부산진역 내역서(05.08.05)-수량산출서" xfId="12556"/>
    <cellStyle name="_인천계양 까치마을 태화,한진아파트 공사내역서(제출용1)_계양구 도두리마을 동남 아파트 하자보수공사비산출서(자오)_원동천교(상)외-수량수정_수량산출서" xfId="12557"/>
    <cellStyle name="_인천계양 까치마을 태화,한진아파트 공사내역서(제출용1)_계양구 도두리마을 동남 아파트 하자보수공사비산출서(자오)_원동천교(상)외-수량수정_수량산출서_부산진역 내역서(05.08.05)-수량산출서" xfId="12558"/>
    <cellStyle name="_인천계양 까치마을 태화,한진아파트 공사내역서(제출용1)_계양구 도두리마을 동남 아파트 하자보수공사비산출서(자오)_원동천교(상)외-수량수정_원동천(상)우물통보수공사-1" xfId="12559"/>
    <cellStyle name="_인천계양 까치마을 태화,한진아파트 공사내역서(제출용1)_계양구 도두리마을 동남 아파트 하자보수공사비산출서(자오)_원동천교(상)외-수량수정_원동천(상)우물통보수공사-1_부산진역 내역서(05.08.05)-수량산출서" xfId="12560"/>
    <cellStyle name="_인천계양 까치마을 태화,한진아파트 공사내역서(제출용1)_계양구 도두리마을 동남 아파트 하자보수공사비산출서(자오)_원동천교(상)외-수량수정_진단건설(수정본-건식공법)" xfId="12561"/>
    <cellStyle name="_인천계양 까치마을 태화,한진아파트 공사내역서(제출용1)_계양구 도두리마을 동남 아파트 하자보수공사비산출서(자오)_원동천교(상)외-수량수정_진단건설(수정본-건식공법)_부산진역 내역서(05.08.05)-수량산출서" xfId="12562"/>
    <cellStyle name="_인천계양 까치마을 태화,한진아파트 공사내역서(제출용1)_계양구 도두리마을 동남 아파트 하자보수공사비산출서(자오)_원동천교(상)외-수량수정_회야강요-수량산출서(수정본-선구)" xfId="12563"/>
    <cellStyle name="_인천계양 까치마을 태화,한진아파트 공사내역서(제출용1)_계양구 도두리마을 동남 아파트 하자보수공사비산출서(자오)_원동천교(상)외-수량수정_회야강요-수량산출서(수정본-선구)_부산진역 내역서(05.08.05)-수량산출서" xfId="12564"/>
    <cellStyle name="_인천계양 까치마을 태화,한진아파트 공사내역서(제출용1)_계양구 도두리마을 동남 아파트 하자보수공사비산출서(자오)_진단건설(수정본-건식공법)" xfId="12565"/>
    <cellStyle name="_인천계양 까치마을 태화,한진아파트 공사내역서(제출용1)_계양구 도두리마을 동남 아파트 하자보수공사비산출서(자오)_진단건설(수정본-건식공법)_부산진역 내역서(05.08.05)-수량산출서" xfId="12566"/>
    <cellStyle name="_인천계양 까치마을 태화,한진아파트 공사내역서(제출용1)_계양구 도두리마을 동남 아파트 하자보수공사비산출서(자오)_회야강요-수량산출서(수정본-선구)" xfId="12567"/>
    <cellStyle name="_인천계양 까치마을 태화,한진아파트 공사내역서(제출용1)_계양구 도두리마을 동남 아파트 하자보수공사비산출서(자오)_회야강요-수량산출서(수정본-선구)_부산진역 내역서(05.08.05)-수량산출서" xfId="12568"/>
    <cellStyle name="_인천계양 까치마을 태화,한진아파트 공사내역서(제출용1)_구로동구일우성아파트 하자보수공사비산출서(1)" xfId="12569"/>
    <cellStyle name="_인천계양 까치마을 태화,한진아파트 공사내역서(제출용1)_구로동구일우성아파트 하자보수공사비산출서(1) 2" xfId="32622"/>
    <cellStyle name="_인천계양 까치마을 태화,한진아파트 공사내역서(제출용1)_구로동구일우성아파트 하자보수공사비산출서(1)_부산진역 내역서(05.08.05)-수량산출서" xfId="12570"/>
    <cellStyle name="_인천계양 까치마을 태화,한진아파트 공사내역서(제출용1)_구로동구일우성아파트 하자보수공사비산출서(1)_수량산출서" xfId="12571"/>
    <cellStyle name="_인천계양 까치마을 태화,한진아파트 공사내역서(제출용1)_구로동구일우성아파트 하자보수공사비산출서(1)_수량산출서_부산진역 내역서(05.08.05)-수량산출서" xfId="12572"/>
    <cellStyle name="_인천계양 까치마을 태화,한진아파트 공사내역서(제출용1)_구로동구일우성아파트 하자보수공사비산출서(1)_원동천(상)우물통보수공사-1" xfId="12573"/>
    <cellStyle name="_인천계양 까치마을 태화,한진아파트 공사내역서(제출용1)_구로동구일우성아파트 하자보수공사비산출서(1)_원동천(상)우물통보수공사-1_부산진역 내역서(05.08.05)-수량산출서" xfId="12574"/>
    <cellStyle name="_인천계양 까치마을 태화,한진아파트 공사내역서(제출용1)_구로동구일우성아파트 하자보수공사비산출서(1)_원동천교(상)외-수량수정" xfId="12575"/>
    <cellStyle name="_인천계양 까치마을 태화,한진아파트 공사내역서(제출용1)_구로동구일우성아파트 하자보수공사비산출서(1)_원동천교(상)외-수량수정 2" xfId="32623"/>
    <cellStyle name="_인천계양 까치마을 태화,한진아파트 공사내역서(제출용1)_구로동구일우성아파트 하자보수공사비산출서(1)_원동천교(상)외-수량수정_부산진역 내역서(05.08.05)-수량산출서" xfId="12576"/>
    <cellStyle name="_인천계양 까치마을 태화,한진아파트 공사내역서(제출용1)_구로동구일우성아파트 하자보수공사비산출서(1)_원동천교(상)외-수량수정_수량산출서" xfId="12577"/>
    <cellStyle name="_인천계양 까치마을 태화,한진아파트 공사내역서(제출용1)_구로동구일우성아파트 하자보수공사비산출서(1)_원동천교(상)외-수량수정_수량산출서_부산진역 내역서(05.08.05)-수량산출서" xfId="12578"/>
    <cellStyle name="_인천계양 까치마을 태화,한진아파트 공사내역서(제출용1)_구로동구일우성아파트 하자보수공사비산출서(1)_원동천교(상)외-수량수정_원동천(상)우물통보수공사-1" xfId="12579"/>
    <cellStyle name="_인천계양 까치마을 태화,한진아파트 공사내역서(제출용1)_구로동구일우성아파트 하자보수공사비산출서(1)_원동천교(상)외-수량수정_원동천(상)우물통보수공사-1_부산진역 내역서(05.08.05)-수량산출서" xfId="12580"/>
    <cellStyle name="_인천계양 까치마을 태화,한진아파트 공사내역서(제출용1)_구로동구일우성아파트 하자보수공사비산출서(1)_원동천교(상)외-수량수정_진단건설(수정본-건식공법)" xfId="12581"/>
    <cellStyle name="_인천계양 까치마을 태화,한진아파트 공사내역서(제출용1)_구로동구일우성아파트 하자보수공사비산출서(1)_원동천교(상)외-수량수정_진단건설(수정본-건식공법)_부산진역 내역서(05.08.05)-수량산출서" xfId="12582"/>
    <cellStyle name="_인천계양 까치마을 태화,한진아파트 공사내역서(제출용1)_구로동구일우성아파트 하자보수공사비산출서(1)_원동천교(상)외-수량수정_회야강요-수량산출서(수정본-선구)" xfId="12583"/>
    <cellStyle name="_인천계양 까치마을 태화,한진아파트 공사내역서(제출용1)_구로동구일우성아파트 하자보수공사비산출서(1)_원동천교(상)외-수량수정_회야강요-수량산출서(수정본-선구)_부산진역 내역서(05.08.05)-수량산출서" xfId="12584"/>
    <cellStyle name="_인천계양 까치마을 태화,한진아파트 공사내역서(제출용1)_구로동구일우성아파트 하자보수공사비산출서(1)_진단건설(수정본-건식공법)" xfId="12585"/>
    <cellStyle name="_인천계양 까치마을 태화,한진아파트 공사내역서(제출용1)_구로동구일우성아파트 하자보수공사비산출서(1)_진단건설(수정본-건식공법)_부산진역 내역서(05.08.05)-수량산출서" xfId="12586"/>
    <cellStyle name="_인천계양 까치마을 태화,한진아파트 공사내역서(제출용1)_구로동구일우성아파트 하자보수공사비산출서(1)_회야강요-수량산출서(수정본-선구)" xfId="12587"/>
    <cellStyle name="_인천계양 까치마을 태화,한진아파트 공사내역서(제출용1)_구로동구일우성아파트 하자보수공사비산출서(1)_회야강요-수량산출서(수정본-선구)_부산진역 내역서(05.08.05)-수량산출서" xfId="12588"/>
    <cellStyle name="_인천계양 까치마을 태화,한진아파트 공사내역서(제출용1)_동남 아파트" xfId="12589"/>
    <cellStyle name="_인천계양 까치마을 태화,한진아파트 공사내역서(제출용1)_동남 아파트 2" xfId="32624"/>
    <cellStyle name="_인천계양 까치마을 태화,한진아파트 공사내역서(제출용1)_동남 아파트_부산진역 내역서(05.08.05)-수량산출서" xfId="12590"/>
    <cellStyle name="_인천계양 까치마을 태화,한진아파트 공사내역서(제출용1)_동남 아파트_수량산출서" xfId="12591"/>
    <cellStyle name="_인천계양 까치마을 태화,한진아파트 공사내역서(제출용1)_동남 아파트_수량산출서_부산진역 내역서(05.08.05)-수량산출서" xfId="12592"/>
    <cellStyle name="_인천계양 까치마을 태화,한진아파트 공사내역서(제출용1)_동남 아파트_원동천(상)우물통보수공사-1" xfId="12593"/>
    <cellStyle name="_인천계양 까치마을 태화,한진아파트 공사내역서(제출용1)_동남 아파트_원동천(상)우물통보수공사-1_부산진역 내역서(05.08.05)-수량산출서" xfId="12594"/>
    <cellStyle name="_인천계양 까치마을 태화,한진아파트 공사내역서(제출용1)_동남 아파트_원동천교(상)외-수량수정" xfId="12595"/>
    <cellStyle name="_인천계양 까치마을 태화,한진아파트 공사내역서(제출용1)_동남 아파트_원동천교(상)외-수량수정 2" xfId="32625"/>
    <cellStyle name="_인천계양 까치마을 태화,한진아파트 공사내역서(제출용1)_동남 아파트_원동천교(상)외-수량수정_부산진역 내역서(05.08.05)-수량산출서" xfId="12596"/>
    <cellStyle name="_인천계양 까치마을 태화,한진아파트 공사내역서(제출용1)_동남 아파트_원동천교(상)외-수량수정_수량산출서" xfId="12597"/>
    <cellStyle name="_인천계양 까치마을 태화,한진아파트 공사내역서(제출용1)_동남 아파트_원동천교(상)외-수량수정_수량산출서_부산진역 내역서(05.08.05)-수량산출서" xfId="12598"/>
    <cellStyle name="_인천계양 까치마을 태화,한진아파트 공사내역서(제출용1)_동남 아파트_원동천교(상)외-수량수정_원동천(상)우물통보수공사-1" xfId="12599"/>
    <cellStyle name="_인천계양 까치마을 태화,한진아파트 공사내역서(제출용1)_동남 아파트_원동천교(상)외-수량수정_원동천(상)우물통보수공사-1_부산진역 내역서(05.08.05)-수량산출서" xfId="12600"/>
    <cellStyle name="_인천계양 까치마을 태화,한진아파트 공사내역서(제출용1)_동남 아파트_원동천교(상)외-수량수정_진단건설(수정본-건식공법)" xfId="12601"/>
    <cellStyle name="_인천계양 까치마을 태화,한진아파트 공사내역서(제출용1)_동남 아파트_원동천교(상)외-수량수정_진단건설(수정본-건식공법)_부산진역 내역서(05.08.05)-수량산출서" xfId="12602"/>
    <cellStyle name="_인천계양 까치마을 태화,한진아파트 공사내역서(제출용1)_동남 아파트_원동천교(상)외-수량수정_회야강요-수량산출서(수정본-선구)" xfId="12603"/>
    <cellStyle name="_인천계양 까치마을 태화,한진아파트 공사내역서(제출용1)_동남 아파트_원동천교(상)외-수량수정_회야강요-수량산출서(수정본-선구)_부산진역 내역서(05.08.05)-수량산출서" xfId="12604"/>
    <cellStyle name="_인천계양 까치마을 태화,한진아파트 공사내역서(제출용1)_동남 아파트_진단건설(수정본-건식공법)" xfId="12605"/>
    <cellStyle name="_인천계양 까치마을 태화,한진아파트 공사내역서(제출용1)_동남 아파트_진단건설(수정본-건식공법)_부산진역 내역서(05.08.05)-수량산출서" xfId="12606"/>
    <cellStyle name="_인천계양 까치마을 태화,한진아파트 공사내역서(제출용1)_동남 아파트_회야강요-수량산출서(수정본-선구)" xfId="12607"/>
    <cellStyle name="_인천계양 까치마을 태화,한진아파트 공사내역서(제출용1)_동남 아파트_회야강요-수량산출서(수정본-선구)_부산진역 내역서(05.08.05)-수량산출서" xfId="12608"/>
    <cellStyle name="_인천계양 까치마을 태화,한진아파트 공사내역서(제출용1)_부산진역 내역서(05.08.05)-수량산출서" xfId="12609"/>
    <cellStyle name="_인천계양 까치마을 태화,한진아파트 공사내역서(제출용1)_수량산출서" xfId="12610"/>
    <cellStyle name="_인천계양 까치마을 태화,한진아파트 공사내역서(제출용1)_수량산출서_부산진역 내역서(05.08.05)-수량산출서" xfId="12611"/>
    <cellStyle name="_인천계양 까치마을 태화,한진아파트 공사내역서(제출용1)_원동천(상)우물통보수공사-1" xfId="12612"/>
    <cellStyle name="_인천계양 까치마을 태화,한진아파트 공사내역서(제출용1)_원동천(상)우물통보수공사-1_부산진역 내역서(05.08.05)-수량산출서" xfId="12613"/>
    <cellStyle name="_인천계양 까치마을 태화,한진아파트 공사내역서(제출용1)_원동천교(상)외-수량수정" xfId="12614"/>
    <cellStyle name="_인천계양 까치마을 태화,한진아파트 공사내역서(제출용1)_원동천교(상)외-수량수정 2" xfId="32626"/>
    <cellStyle name="_인천계양 까치마을 태화,한진아파트 공사내역서(제출용1)_원동천교(상)외-수량수정_부산진역 내역서(05.08.05)-수량산출서" xfId="12615"/>
    <cellStyle name="_인천계양 까치마을 태화,한진아파트 공사내역서(제출용1)_원동천교(상)외-수량수정_수량산출서" xfId="12616"/>
    <cellStyle name="_인천계양 까치마을 태화,한진아파트 공사내역서(제출용1)_원동천교(상)외-수량수정_수량산출서_부산진역 내역서(05.08.05)-수량산출서" xfId="12617"/>
    <cellStyle name="_인천계양 까치마을 태화,한진아파트 공사내역서(제출용1)_원동천교(상)외-수량수정_원동천(상)우물통보수공사-1" xfId="12618"/>
    <cellStyle name="_인천계양 까치마을 태화,한진아파트 공사내역서(제출용1)_원동천교(상)외-수량수정_원동천(상)우물통보수공사-1_부산진역 내역서(05.08.05)-수량산출서" xfId="12619"/>
    <cellStyle name="_인천계양 까치마을 태화,한진아파트 공사내역서(제출용1)_원동천교(상)외-수량수정_진단건설(수정본-건식공법)" xfId="12620"/>
    <cellStyle name="_인천계양 까치마을 태화,한진아파트 공사내역서(제출용1)_원동천교(상)외-수량수정_진단건설(수정본-건식공법)_부산진역 내역서(05.08.05)-수량산출서" xfId="12621"/>
    <cellStyle name="_인천계양 까치마을 태화,한진아파트 공사내역서(제출용1)_원동천교(상)외-수량수정_회야강요-수량산출서(수정본-선구)" xfId="12622"/>
    <cellStyle name="_인천계양 까치마을 태화,한진아파트 공사내역서(제출용1)_원동천교(상)외-수량수정_회야강요-수량산출서(수정본-선구)_부산진역 내역서(05.08.05)-수량산출서" xfId="12623"/>
    <cellStyle name="_인천계양 까치마을 태화,한진아파트 공사내역서(제출용1)_인천계양 까치마을 태화,한진아파트 공사내역서9.12(제출용)" xfId="12624"/>
    <cellStyle name="_인천계양 까치마을 태화,한진아파트 공사내역서(제출용1)_인천계양 까치마을 태화,한진아파트 공사내역서9.12(제출용) 2" xfId="32627"/>
    <cellStyle name="_인천계양 까치마을 태화,한진아파트 공사내역서(제출용1)_인천계양 까치마을 태화,한진아파트 공사내역서9.12(제출용)_부산진역 내역서(05.08.05)-수량산출서" xfId="12625"/>
    <cellStyle name="_인천계양 까치마을 태화,한진아파트 공사내역서(제출용1)_인천계양 까치마을 태화,한진아파트 공사내역서9.12(제출용)_수량산출서" xfId="12626"/>
    <cellStyle name="_인천계양 까치마을 태화,한진아파트 공사내역서(제출용1)_인천계양 까치마을 태화,한진아파트 공사내역서9.12(제출용)_수량산출서_부산진역 내역서(05.08.05)-수량산출서" xfId="12627"/>
    <cellStyle name="_인천계양 까치마을 태화,한진아파트 공사내역서(제출용1)_인천계양 까치마을 태화,한진아파트 공사내역서9.12(제출용)_원동천(상)우물통보수공사-1" xfId="12628"/>
    <cellStyle name="_인천계양 까치마을 태화,한진아파트 공사내역서(제출용1)_인천계양 까치마을 태화,한진아파트 공사내역서9.12(제출용)_원동천(상)우물통보수공사-1_부산진역 내역서(05.08.05)-수량산출서" xfId="12629"/>
    <cellStyle name="_인천계양 까치마을 태화,한진아파트 공사내역서(제출용1)_인천계양 까치마을 태화,한진아파트 공사내역서9.12(제출용)_원동천교(상)외-수량수정" xfId="12630"/>
    <cellStyle name="_인천계양 까치마을 태화,한진아파트 공사내역서(제출용1)_인천계양 까치마을 태화,한진아파트 공사내역서9.12(제출용)_원동천교(상)외-수량수정 2" xfId="32628"/>
    <cellStyle name="_인천계양 까치마을 태화,한진아파트 공사내역서(제출용1)_인천계양 까치마을 태화,한진아파트 공사내역서9.12(제출용)_원동천교(상)외-수량수정_부산진역 내역서(05.08.05)-수량산출서" xfId="12631"/>
    <cellStyle name="_인천계양 까치마을 태화,한진아파트 공사내역서(제출용1)_인천계양 까치마을 태화,한진아파트 공사내역서9.12(제출용)_원동천교(상)외-수량수정_수량산출서" xfId="12632"/>
    <cellStyle name="_인천계양 까치마을 태화,한진아파트 공사내역서(제출용1)_인천계양 까치마을 태화,한진아파트 공사내역서9.12(제출용)_원동천교(상)외-수량수정_수량산출서_부산진역 내역서(05.08.05)-수량산출서" xfId="12633"/>
    <cellStyle name="_인천계양 까치마을 태화,한진아파트 공사내역서(제출용1)_인천계양 까치마을 태화,한진아파트 공사내역서9.12(제출용)_원동천교(상)외-수량수정_원동천(상)우물통보수공사-1" xfId="12634"/>
    <cellStyle name="_인천계양 까치마을 태화,한진아파트 공사내역서(제출용1)_인천계양 까치마을 태화,한진아파트 공사내역서9.12(제출용)_원동천교(상)외-수량수정_원동천(상)우물통보수공사-1_부산진역 내역서(05.08.05)-수량산출서" xfId="12635"/>
    <cellStyle name="_인천계양 까치마을 태화,한진아파트 공사내역서(제출용1)_인천계양 까치마을 태화,한진아파트 공사내역서9.12(제출용)_원동천교(상)외-수량수정_진단건설(수정본-건식공법)" xfId="12636"/>
    <cellStyle name="_인천계양 까치마을 태화,한진아파트 공사내역서(제출용1)_인천계양 까치마을 태화,한진아파트 공사내역서9.12(제출용)_원동천교(상)외-수량수정_진단건설(수정본-건식공법)_부산진역 내역서(05.08.05)-수량산출서" xfId="12637"/>
    <cellStyle name="_인천계양 까치마을 태화,한진아파트 공사내역서(제출용1)_인천계양 까치마을 태화,한진아파트 공사내역서9.12(제출용)_원동천교(상)외-수량수정_회야강요-수량산출서(수정본-선구)" xfId="12638"/>
    <cellStyle name="_인천계양 까치마을 태화,한진아파트 공사내역서(제출용1)_인천계양 까치마을 태화,한진아파트 공사내역서9.12(제출용)_원동천교(상)외-수량수정_회야강요-수량산출서(수정본-선구)_부산진역 내역서(05.08.05)-수량산출서" xfId="12639"/>
    <cellStyle name="_인천계양 까치마을 태화,한진아파트 공사내역서(제출용1)_인천계양 까치마을 태화,한진아파트 공사내역서9.12(제출용)_인천계양 까치마을 태화,한진아파트 공사내역서9.12(제출용)" xfId="12640"/>
    <cellStyle name="_인천계양 까치마을 태화,한진아파트 공사내역서(제출용1)_인천계양 까치마을 태화,한진아파트 공사내역서9.12(제출용)_인천계양 까치마을 태화,한진아파트 공사내역서9.12(제출용) 2" xfId="32629"/>
    <cellStyle name="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 xfId="12641"/>
    <cellStyle name="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 2" xfId="32630"/>
    <cellStyle name="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부산진역 내역서(05.08.05)-수량산출서" xfId="12642"/>
    <cellStyle name="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수량산출서" xfId="12643"/>
    <cellStyle name="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수량산출서_부산진역 내역서(05.08.05)-수량산출서" xfId="12644"/>
    <cellStyle name="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상)우물통보수공사-1" xfId="12645"/>
    <cellStyle name="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상)우물통보수공사-1_부산진역 내역서(05.08.05)-수량산출서" xfId="12646"/>
    <cellStyle name="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교(상)외-수량수정" xfId="12647"/>
    <cellStyle name="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교(상)외-수량수정 2" xfId="32631"/>
    <cellStyle name="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교(상)외-수량수정_부산진역 내역서(05.08.05)-수량산출서" xfId="12648"/>
    <cellStyle name="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교(상)외-수량수정_수량산출서" xfId="12649"/>
    <cellStyle name="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교(상)외-수량수정_수량산출서_부산진역 내역서(05.08.05)-수량산출서" xfId="12650"/>
    <cellStyle name="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교(상)외-수량수정_원동천(상)우물통보수공사-1" xfId="12651"/>
    <cellStyle name="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교(상)외-수량수정_원동천(상)우물통보수공사-1_부산진역 내역서(05.08.05)-수량산출서" xfId="12652"/>
    <cellStyle name="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교(상)외-수량수정_진단건설(수정본-건식공법)" xfId="12653"/>
    <cellStyle name="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교(상)외-수량수정_진단건설(수정본-건식공법)_부산진역 내역서(05.08.05)-수량산출서" xfId="12654"/>
    <cellStyle name="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교(상)외-수량수정_회야강요-수량산출서(수정본-선구)" xfId="12655"/>
    <cellStyle name="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원동천교(상)외-수량수정_회야강요-수량산출서(수정본-선구)_부산진역 내역서(05.08.05)-수량산출서" xfId="12656"/>
    <cellStyle name="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진단건설(수정본-건식공법)" xfId="12657"/>
    <cellStyle name="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진단건설(수정본-건식공법)_부산진역 내역서(05.08.05)-수량산출서" xfId="12658"/>
    <cellStyle name="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회야강요-수량산출서(수정본-선구)" xfId="12659"/>
    <cellStyle name="_인천계양 까치마을 태화,한진아파트 공사내역서(제출용1)_인천계양 까치마을 태화,한진아파트 공사내역서9.12(제출용)_인천계양 까치마을 태화,한진아파트 공사내역서9.12(제출용)_계양구 도두리마을 동남 아파트 하자보수공사비산출서(자오)_회야강요-수량산출서(수정본-선구)_부산진역 내역서(05.08.05)-수량산출서" xfId="12660"/>
    <cellStyle name="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 xfId="12661"/>
    <cellStyle name="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 2" xfId="32632"/>
    <cellStyle name="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부산진역 내역서(05.08.05)-수량산출서" xfId="12662"/>
    <cellStyle name="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수량산출서" xfId="12663"/>
    <cellStyle name="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수량산출서_부산진역 내역서(05.08.05)-수량산출서" xfId="12664"/>
    <cellStyle name="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상)우물통보수공사-1" xfId="12665"/>
    <cellStyle name="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상)우물통보수공사-1_부산진역 내역서(05.08.05)-수량산출서" xfId="12666"/>
    <cellStyle name="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교(상)외-수량수정" xfId="12667"/>
    <cellStyle name="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교(상)외-수량수정 2" xfId="32633"/>
    <cellStyle name="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교(상)외-수량수정_부산진역 내역서(05.08.05)-수량산출서" xfId="12668"/>
    <cellStyle name="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교(상)외-수량수정_수량산출서" xfId="12669"/>
    <cellStyle name="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교(상)외-수량수정_수량산출서_부산진역 내역서(05.08.05)-수량산출서" xfId="12670"/>
    <cellStyle name="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교(상)외-수량수정_원동천(상)우물통보수공사-1" xfId="12671"/>
    <cellStyle name="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교(상)외-수량수정_원동천(상)우물통보수공사-1_부산진역 내역서(05.08.05)-수량산출서" xfId="12672"/>
    <cellStyle name="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교(상)외-수량수정_진단건설(수정본-건식공법)" xfId="12673"/>
    <cellStyle name="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교(상)외-수량수정_진단건설(수정본-건식공법)_부산진역 내역서(05.08.05)-수량산출서" xfId="12674"/>
    <cellStyle name="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교(상)외-수량수정_회야강요-수량산출서(수정본-선구)" xfId="12675"/>
    <cellStyle name="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원동천교(상)외-수량수정_회야강요-수량산출서(수정본-선구)_부산진역 내역서(05.08.05)-수량산출서" xfId="12676"/>
    <cellStyle name="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진단건설(수정본-건식공법)" xfId="12677"/>
    <cellStyle name="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진단건설(수정본-건식공법)_부산진역 내역서(05.08.05)-수량산출서" xfId="12678"/>
    <cellStyle name="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회야강요-수량산출서(수정본-선구)" xfId="12679"/>
    <cellStyle name="_인천계양 까치마을 태화,한진아파트 공사내역서(제출용1)_인천계양 까치마을 태화,한진아파트 공사내역서9.12(제출용)_인천계양 까치마을 태화,한진아파트 공사내역서9.12(제출용)_구로동구일우성아파트 하자보수공사비산출서(1)_회야강요-수량산출서(수정본-선구)_부산진역 내역서(05.08.05)-수량산출서" xfId="12680"/>
    <cellStyle name="_인천계양 까치마을 태화,한진아파트 공사내역서(제출용1)_인천계양 까치마을 태화,한진아파트 공사내역서9.12(제출용)_인천계양 까치마을 태화,한진아파트 공사내역서9.12(제출용)_동남 아파트" xfId="12681"/>
    <cellStyle name="_인천계양 까치마을 태화,한진아파트 공사내역서(제출용1)_인천계양 까치마을 태화,한진아파트 공사내역서9.12(제출용)_인천계양 까치마을 태화,한진아파트 공사내역서9.12(제출용)_동남 아파트 2" xfId="32634"/>
    <cellStyle name="_인천계양 까치마을 태화,한진아파트 공사내역서(제출용1)_인천계양 까치마을 태화,한진아파트 공사내역서9.12(제출용)_인천계양 까치마을 태화,한진아파트 공사내역서9.12(제출용)_동남 아파트_부산진역 내역서(05.08.05)-수량산출서" xfId="12682"/>
    <cellStyle name="_인천계양 까치마을 태화,한진아파트 공사내역서(제출용1)_인천계양 까치마을 태화,한진아파트 공사내역서9.12(제출용)_인천계양 까치마을 태화,한진아파트 공사내역서9.12(제출용)_동남 아파트_수량산출서" xfId="12683"/>
    <cellStyle name="_인천계양 까치마을 태화,한진아파트 공사내역서(제출용1)_인천계양 까치마을 태화,한진아파트 공사내역서9.12(제출용)_인천계양 까치마을 태화,한진아파트 공사내역서9.12(제출용)_동남 아파트_수량산출서_부산진역 내역서(05.08.05)-수량산출서" xfId="12684"/>
    <cellStyle name="_인천계양 까치마을 태화,한진아파트 공사내역서(제출용1)_인천계양 까치마을 태화,한진아파트 공사내역서9.12(제출용)_인천계양 까치마을 태화,한진아파트 공사내역서9.12(제출용)_동남 아파트_원동천(상)우물통보수공사-1" xfId="12685"/>
    <cellStyle name="_인천계양 까치마을 태화,한진아파트 공사내역서(제출용1)_인천계양 까치마을 태화,한진아파트 공사내역서9.12(제출용)_인천계양 까치마을 태화,한진아파트 공사내역서9.12(제출용)_동남 아파트_원동천(상)우물통보수공사-1_부산진역 내역서(05.08.05)-수량산출서" xfId="12686"/>
    <cellStyle name="_인천계양 까치마을 태화,한진아파트 공사내역서(제출용1)_인천계양 까치마을 태화,한진아파트 공사내역서9.12(제출용)_인천계양 까치마을 태화,한진아파트 공사내역서9.12(제출용)_동남 아파트_원동천교(상)외-수량수정" xfId="12687"/>
    <cellStyle name="_인천계양 까치마을 태화,한진아파트 공사내역서(제출용1)_인천계양 까치마을 태화,한진아파트 공사내역서9.12(제출용)_인천계양 까치마을 태화,한진아파트 공사내역서9.12(제출용)_동남 아파트_원동천교(상)외-수량수정 2" xfId="32635"/>
    <cellStyle name="_인천계양 까치마을 태화,한진아파트 공사내역서(제출용1)_인천계양 까치마을 태화,한진아파트 공사내역서9.12(제출용)_인천계양 까치마을 태화,한진아파트 공사내역서9.12(제출용)_동남 아파트_원동천교(상)외-수량수정_부산진역 내역서(05.08.05)-수량산출서" xfId="12688"/>
    <cellStyle name="_인천계양 까치마을 태화,한진아파트 공사내역서(제출용1)_인천계양 까치마을 태화,한진아파트 공사내역서9.12(제출용)_인천계양 까치마을 태화,한진아파트 공사내역서9.12(제출용)_동남 아파트_원동천교(상)외-수량수정_수량산출서" xfId="12689"/>
    <cellStyle name="_인천계양 까치마을 태화,한진아파트 공사내역서(제출용1)_인천계양 까치마을 태화,한진아파트 공사내역서9.12(제출용)_인천계양 까치마을 태화,한진아파트 공사내역서9.12(제출용)_동남 아파트_원동천교(상)외-수량수정_수량산출서_부산진역 내역서(05.08.05)-수량산출서" xfId="12690"/>
    <cellStyle name="_인천계양 까치마을 태화,한진아파트 공사내역서(제출용1)_인천계양 까치마을 태화,한진아파트 공사내역서9.12(제출용)_인천계양 까치마을 태화,한진아파트 공사내역서9.12(제출용)_동남 아파트_원동천교(상)외-수량수정_원동천(상)우물통보수공사-1" xfId="12691"/>
    <cellStyle name="_인천계양 까치마을 태화,한진아파트 공사내역서(제출용1)_인천계양 까치마을 태화,한진아파트 공사내역서9.12(제출용)_인천계양 까치마을 태화,한진아파트 공사내역서9.12(제출용)_동남 아파트_원동천교(상)외-수량수정_원동천(상)우물통보수공사-1_부산진역 내역서(05.08.05)-수량산출서" xfId="12692"/>
    <cellStyle name="_인천계양 까치마을 태화,한진아파트 공사내역서(제출용1)_인천계양 까치마을 태화,한진아파트 공사내역서9.12(제출용)_인천계양 까치마을 태화,한진아파트 공사내역서9.12(제출용)_동남 아파트_원동천교(상)외-수량수정_진단건설(수정본-건식공법)" xfId="12693"/>
    <cellStyle name="_인천계양 까치마을 태화,한진아파트 공사내역서(제출용1)_인천계양 까치마을 태화,한진아파트 공사내역서9.12(제출용)_인천계양 까치마을 태화,한진아파트 공사내역서9.12(제출용)_동남 아파트_원동천교(상)외-수량수정_진단건설(수정본-건식공법)_부산진역 내역서(05.08.05)-수량산출서" xfId="12694"/>
    <cellStyle name="_인천계양 까치마을 태화,한진아파트 공사내역서(제출용1)_인천계양 까치마을 태화,한진아파트 공사내역서9.12(제출용)_인천계양 까치마을 태화,한진아파트 공사내역서9.12(제출용)_동남 아파트_원동천교(상)외-수량수정_회야강요-수량산출서(수정본-선구)" xfId="12695"/>
    <cellStyle name="_인천계양 까치마을 태화,한진아파트 공사내역서(제출용1)_인천계양 까치마을 태화,한진아파트 공사내역서9.12(제출용)_인천계양 까치마을 태화,한진아파트 공사내역서9.12(제출용)_동남 아파트_원동천교(상)외-수량수정_회야강요-수량산출서(수정본-선구)_부산진역 내역서(05.08.05)-수량산출서" xfId="12696"/>
    <cellStyle name="_인천계양 까치마을 태화,한진아파트 공사내역서(제출용1)_인천계양 까치마을 태화,한진아파트 공사내역서9.12(제출용)_인천계양 까치마을 태화,한진아파트 공사내역서9.12(제출용)_동남 아파트_진단건설(수정본-건식공법)" xfId="12697"/>
    <cellStyle name="_인천계양 까치마을 태화,한진아파트 공사내역서(제출용1)_인천계양 까치마을 태화,한진아파트 공사내역서9.12(제출용)_인천계양 까치마을 태화,한진아파트 공사내역서9.12(제출용)_동남 아파트_진단건설(수정본-건식공법)_부산진역 내역서(05.08.05)-수량산출서" xfId="12698"/>
    <cellStyle name="_인천계양 까치마을 태화,한진아파트 공사내역서(제출용1)_인천계양 까치마을 태화,한진아파트 공사내역서9.12(제출용)_인천계양 까치마을 태화,한진아파트 공사내역서9.12(제출용)_동남 아파트_회야강요-수량산출서(수정본-선구)" xfId="12699"/>
    <cellStyle name="_인천계양 까치마을 태화,한진아파트 공사내역서(제출용1)_인천계양 까치마을 태화,한진아파트 공사내역서9.12(제출용)_인천계양 까치마을 태화,한진아파트 공사내역서9.12(제출용)_동남 아파트_회야강요-수량산출서(수정본-선구)_부산진역 내역서(05.08.05)-수량산출서" xfId="12700"/>
    <cellStyle name="_인천계양 까치마을 태화,한진아파트 공사내역서(제출용1)_인천계양 까치마을 태화,한진아파트 공사내역서9.12(제출용)_인천계양 까치마을 태화,한진아파트 공사내역서9.12(제출용)_부산진역 내역서(05.08.05)-수량산출서" xfId="12701"/>
    <cellStyle name="_인천계양 까치마을 태화,한진아파트 공사내역서(제출용1)_인천계양 까치마을 태화,한진아파트 공사내역서9.12(제출용)_인천계양 까치마을 태화,한진아파트 공사내역서9.12(제출용)_수량산출서" xfId="12702"/>
    <cellStyle name="_인천계양 까치마을 태화,한진아파트 공사내역서(제출용1)_인천계양 까치마을 태화,한진아파트 공사내역서9.12(제출용)_인천계양 까치마을 태화,한진아파트 공사내역서9.12(제출용)_수량산출서_부산진역 내역서(05.08.05)-수량산출서" xfId="12703"/>
    <cellStyle name="_인천계양 까치마을 태화,한진아파트 공사내역서(제출용1)_인천계양 까치마을 태화,한진아파트 공사내역서9.12(제출용)_인천계양 까치마을 태화,한진아파트 공사내역서9.12(제출용)_원동천(상)우물통보수공사-1" xfId="12704"/>
    <cellStyle name="_인천계양 까치마을 태화,한진아파트 공사내역서(제출용1)_인천계양 까치마을 태화,한진아파트 공사내역서9.12(제출용)_인천계양 까치마을 태화,한진아파트 공사내역서9.12(제출용)_원동천(상)우물통보수공사-1_부산진역 내역서(05.08.05)-수량산출서" xfId="12705"/>
    <cellStyle name="_인천계양 까치마을 태화,한진아파트 공사내역서(제출용1)_인천계양 까치마을 태화,한진아파트 공사내역서9.12(제출용)_인천계양 까치마을 태화,한진아파트 공사내역서9.12(제출용)_원동천교(상)외-수량수정" xfId="12706"/>
    <cellStyle name="_인천계양 까치마을 태화,한진아파트 공사내역서(제출용1)_인천계양 까치마을 태화,한진아파트 공사내역서9.12(제출용)_인천계양 까치마을 태화,한진아파트 공사내역서9.12(제출용)_원동천교(상)외-수량수정 2" xfId="32636"/>
    <cellStyle name="_인천계양 까치마을 태화,한진아파트 공사내역서(제출용1)_인천계양 까치마을 태화,한진아파트 공사내역서9.12(제출용)_인천계양 까치마을 태화,한진아파트 공사내역서9.12(제출용)_원동천교(상)외-수량수정_부산진역 내역서(05.08.05)-수량산출서" xfId="12707"/>
    <cellStyle name="_인천계양 까치마을 태화,한진아파트 공사내역서(제출용1)_인천계양 까치마을 태화,한진아파트 공사내역서9.12(제출용)_인천계양 까치마을 태화,한진아파트 공사내역서9.12(제출용)_원동천교(상)외-수량수정_수량산출서" xfId="12708"/>
    <cellStyle name="_인천계양 까치마을 태화,한진아파트 공사내역서(제출용1)_인천계양 까치마을 태화,한진아파트 공사내역서9.12(제출용)_인천계양 까치마을 태화,한진아파트 공사내역서9.12(제출용)_원동천교(상)외-수량수정_수량산출서_부산진역 내역서(05.08.05)-수량산출서" xfId="12709"/>
    <cellStyle name="_인천계양 까치마을 태화,한진아파트 공사내역서(제출용1)_인천계양 까치마을 태화,한진아파트 공사내역서9.12(제출용)_인천계양 까치마을 태화,한진아파트 공사내역서9.12(제출용)_원동천교(상)외-수량수정_원동천(상)우물통보수공사-1" xfId="12710"/>
    <cellStyle name="_인천계양 까치마을 태화,한진아파트 공사내역서(제출용1)_인천계양 까치마을 태화,한진아파트 공사내역서9.12(제출용)_인천계양 까치마을 태화,한진아파트 공사내역서9.12(제출용)_원동천교(상)외-수량수정_원동천(상)우물통보수공사-1_부산진역 내역서(05.08.05)-수량산출서" xfId="12711"/>
    <cellStyle name="_인천계양 까치마을 태화,한진아파트 공사내역서(제출용1)_인천계양 까치마을 태화,한진아파트 공사내역서9.12(제출용)_인천계양 까치마을 태화,한진아파트 공사내역서9.12(제출용)_원동천교(상)외-수량수정_진단건설(수정본-건식공법)" xfId="12712"/>
    <cellStyle name="_인천계양 까치마을 태화,한진아파트 공사내역서(제출용1)_인천계양 까치마을 태화,한진아파트 공사내역서9.12(제출용)_인천계양 까치마을 태화,한진아파트 공사내역서9.12(제출용)_원동천교(상)외-수량수정_진단건설(수정본-건식공법)_부산진역 내역서(05.08.05)-수량산출서" xfId="12713"/>
    <cellStyle name="_인천계양 까치마을 태화,한진아파트 공사내역서(제출용1)_인천계양 까치마을 태화,한진아파트 공사내역서9.12(제출용)_인천계양 까치마을 태화,한진아파트 공사내역서9.12(제출용)_원동천교(상)외-수량수정_회야강요-수량산출서(수정본-선구)" xfId="12714"/>
    <cellStyle name="_인천계양 까치마을 태화,한진아파트 공사내역서(제출용1)_인천계양 까치마을 태화,한진아파트 공사내역서9.12(제출용)_인천계양 까치마을 태화,한진아파트 공사내역서9.12(제출용)_원동천교(상)외-수량수정_회야강요-수량산출서(수정본-선구)_부산진역 내역서(05.08.05)-수량산출서" xfId="12715"/>
    <cellStyle name="_인천계양 까치마을 태화,한진아파트 공사내역서(제출용1)_인천계양 까치마을 태화,한진아파트 공사내역서9.12(제출용)_인천계양 까치마을 태화,한진아파트 공사내역서9.12(제출용)_진단건설(수정본-건식공법)" xfId="12716"/>
    <cellStyle name="_인천계양 까치마을 태화,한진아파트 공사내역서(제출용1)_인천계양 까치마을 태화,한진아파트 공사내역서9.12(제출용)_인천계양 까치마을 태화,한진아파트 공사내역서9.12(제출용)_진단건설(수정본-건식공법)_부산진역 내역서(05.08.05)-수량산출서" xfId="12717"/>
    <cellStyle name="_인천계양 까치마을 태화,한진아파트 공사내역서(제출용1)_인천계양 까치마을 태화,한진아파트 공사내역서9.12(제출용)_인천계양 까치마을 태화,한진아파트 공사내역서9.12(제출용)_회야강요-수량산출서(수정본-선구)" xfId="12718"/>
    <cellStyle name="_인천계양 까치마을 태화,한진아파트 공사내역서(제출용1)_인천계양 까치마을 태화,한진아파트 공사내역서9.12(제출용)_인천계양 까치마을 태화,한진아파트 공사내역서9.12(제출용)_회야강요-수량산출서(수정본-선구)_부산진역 내역서(05.08.05)-수량산출서" xfId="12719"/>
    <cellStyle name="_인천계양 까치마을 태화,한진아파트 공사내역서(제출용1)_인천계양 까치마을 태화,한진아파트 공사내역서9.12(제출용)_진단건설(수정본-건식공법)" xfId="12720"/>
    <cellStyle name="_인천계양 까치마을 태화,한진아파트 공사내역서(제출용1)_인천계양 까치마을 태화,한진아파트 공사내역서9.12(제출용)_진단건설(수정본-건식공법)_부산진역 내역서(05.08.05)-수량산출서" xfId="12721"/>
    <cellStyle name="_인천계양 까치마을 태화,한진아파트 공사내역서(제출용1)_인천계양 까치마을 태화,한진아파트 공사내역서9.12(제출용)_회야강요-수량산출서(수정본-선구)" xfId="12722"/>
    <cellStyle name="_인천계양 까치마을 태화,한진아파트 공사내역서(제출용1)_인천계양 까치마을 태화,한진아파트 공사내역서9.12(제출용)_회야강요-수량산출서(수정본-선구)_부산진역 내역서(05.08.05)-수량산출서" xfId="12723"/>
    <cellStyle name="_인천계양 까치마을 태화,한진아파트 공사내역서(제출용1)_진단건설(수정본-건식공법)" xfId="12724"/>
    <cellStyle name="_인천계양 까치마을 태화,한진아파트 공사내역서(제출용1)_진단건설(수정본-건식공법)_부산진역 내역서(05.08.05)-수량산출서" xfId="12725"/>
    <cellStyle name="_인천계양 까치마을 태화,한진아파트 공사내역서(제출용1)_회야강요-수량산출서(수정본-선구)" xfId="12726"/>
    <cellStyle name="_인천계양 까치마을 태화,한진아파트 공사내역서(제출용1)_회야강요-수량산출서(수정본-선구)_부산진역 내역서(05.08.05)-수량산출서" xfId="12727"/>
    <cellStyle name="_인천계양 까치마을 태화,한진아파트 공사내역서9.12(제출용)" xfId="12728"/>
    <cellStyle name="_인천계양 까치마을 태화,한진아파트 공사내역서9.12(제출용) 2" xfId="32637"/>
    <cellStyle name="_인천계양 까치마을 태화,한진아파트 공사내역서9.12(제출용)_계양구 도두리마을 동남 아파트 하자보수공사비산출서(자오)" xfId="12729"/>
    <cellStyle name="_인천계양 까치마을 태화,한진아파트 공사내역서9.12(제출용)_계양구 도두리마을 동남 아파트 하자보수공사비산출서(자오) 2" xfId="32638"/>
    <cellStyle name="_인천계양 까치마을 태화,한진아파트 공사내역서9.12(제출용)_계양구 도두리마을 동남 아파트 하자보수공사비산출서(자오)_부산진역 내역서(05.08.05)-수량산출서" xfId="12730"/>
    <cellStyle name="_인천계양 까치마을 태화,한진아파트 공사내역서9.12(제출용)_계양구 도두리마을 동남 아파트 하자보수공사비산출서(자오)_수량산출서" xfId="12731"/>
    <cellStyle name="_인천계양 까치마을 태화,한진아파트 공사내역서9.12(제출용)_계양구 도두리마을 동남 아파트 하자보수공사비산출서(자오)_수량산출서_부산진역 내역서(05.08.05)-수량산출서" xfId="12732"/>
    <cellStyle name="_인천계양 까치마을 태화,한진아파트 공사내역서9.12(제출용)_계양구 도두리마을 동남 아파트 하자보수공사비산출서(자오)_원동천(상)우물통보수공사-1" xfId="12733"/>
    <cellStyle name="_인천계양 까치마을 태화,한진아파트 공사내역서9.12(제출용)_계양구 도두리마을 동남 아파트 하자보수공사비산출서(자오)_원동천(상)우물통보수공사-1_부산진역 내역서(05.08.05)-수량산출서" xfId="12734"/>
    <cellStyle name="_인천계양 까치마을 태화,한진아파트 공사내역서9.12(제출용)_계양구 도두리마을 동남 아파트 하자보수공사비산출서(자오)_원동천교(상)외-수량수정" xfId="12735"/>
    <cellStyle name="_인천계양 까치마을 태화,한진아파트 공사내역서9.12(제출용)_계양구 도두리마을 동남 아파트 하자보수공사비산출서(자오)_원동천교(상)외-수량수정 2" xfId="32639"/>
    <cellStyle name="_인천계양 까치마을 태화,한진아파트 공사내역서9.12(제출용)_계양구 도두리마을 동남 아파트 하자보수공사비산출서(자오)_원동천교(상)외-수량수정_부산진역 내역서(05.08.05)-수량산출서" xfId="12736"/>
    <cellStyle name="_인천계양 까치마을 태화,한진아파트 공사내역서9.12(제출용)_계양구 도두리마을 동남 아파트 하자보수공사비산출서(자오)_원동천교(상)외-수량수정_수량산출서" xfId="12737"/>
    <cellStyle name="_인천계양 까치마을 태화,한진아파트 공사내역서9.12(제출용)_계양구 도두리마을 동남 아파트 하자보수공사비산출서(자오)_원동천교(상)외-수량수정_수량산출서_부산진역 내역서(05.08.05)-수량산출서" xfId="12738"/>
    <cellStyle name="_인천계양 까치마을 태화,한진아파트 공사내역서9.12(제출용)_계양구 도두리마을 동남 아파트 하자보수공사비산출서(자오)_원동천교(상)외-수량수정_원동천(상)우물통보수공사-1" xfId="12739"/>
    <cellStyle name="_인천계양 까치마을 태화,한진아파트 공사내역서9.12(제출용)_계양구 도두리마을 동남 아파트 하자보수공사비산출서(자오)_원동천교(상)외-수량수정_원동천(상)우물통보수공사-1_부산진역 내역서(05.08.05)-수량산출서" xfId="12740"/>
    <cellStyle name="_인천계양 까치마을 태화,한진아파트 공사내역서9.12(제출용)_계양구 도두리마을 동남 아파트 하자보수공사비산출서(자오)_원동천교(상)외-수량수정_진단건설(수정본-건식공법)" xfId="12741"/>
    <cellStyle name="_인천계양 까치마을 태화,한진아파트 공사내역서9.12(제출용)_계양구 도두리마을 동남 아파트 하자보수공사비산출서(자오)_원동천교(상)외-수량수정_진단건설(수정본-건식공법)_부산진역 내역서(05.08.05)-수량산출서" xfId="12742"/>
    <cellStyle name="_인천계양 까치마을 태화,한진아파트 공사내역서9.12(제출용)_계양구 도두리마을 동남 아파트 하자보수공사비산출서(자오)_원동천교(상)외-수량수정_회야강요-수량산출서(수정본-선구)" xfId="12743"/>
    <cellStyle name="_인천계양 까치마을 태화,한진아파트 공사내역서9.12(제출용)_계양구 도두리마을 동남 아파트 하자보수공사비산출서(자오)_원동천교(상)외-수량수정_회야강요-수량산출서(수정본-선구)_부산진역 내역서(05.08.05)-수량산출서" xfId="12744"/>
    <cellStyle name="_인천계양 까치마을 태화,한진아파트 공사내역서9.12(제출용)_계양구 도두리마을 동남 아파트 하자보수공사비산출서(자오)_진단건설(수정본-건식공법)" xfId="12745"/>
    <cellStyle name="_인천계양 까치마을 태화,한진아파트 공사내역서9.12(제출용)_계양구 도두리마을 동남 아파트 하자보수공사비산출서(자오)_진단건설(수정본-건식공법)_부산진역 내역서(05.08.05)-수량산출서" xfId="12746"/>
    <cellStyle name="_인천계양 까치마을 태화,한진아파트 공사내역서9.12(제출용)_계양구 도두리마을 동남 아파트 하자보수공사비산출서(자오)_회야강요-수량산출서(수정본-선구)" xfId="12747"/>
    <cellStyle name="_인천계양 까치마을 태화,한진아파트 공사내역서9.12(제출용)_계양구 도두리마을 동남 아파트 하자보수공사비산출서(자오)_회야강요-수량산출서(수정본-선구)_부산진역 내역서(05.08.05)-수량산출서" xfId="12748"/>
    <cellStyle name="_인천계양 까치마을 태화,한진아파트 공사내역서9.12(제출용)_구로동구일우성아파트 하자보수공사비산출서(1)" xfId="12749"/>
    <cellStyle name="_인천계양 까치마을 태화,한진아파트 공사내역서9.12(제출용)_구로동구일우성아파트 하자보수공사비산출서(1) 2" xfId="32640"/>
    <cellStyle name="_인천계양 까치마을 태화,한진아파트 공사내역서9.12(제출용)_구로동구일우성아파트 하자보수공사비산출서(1)_부산진역 내역서(05.08.05)-수량산출서" xfId="12750"/>
    <cellStyle name="_인천계양 까치마을 태화,한진아파트 공사내역서9.12(제출용)_구로동구일우성아파트 하자보수공사비산출서(1)_수량산출서" xfId="12751"/>
    <cellStyle name="_인천계양 까치마을 태화,한진아파트 공사내역서9.12(제출용)_구로동구일우성아파트 하자보수공사비산출서(1)_수량산출서_부산진역 내역서(05.08.05)-수량산출서" xfId="12752"/>
    <cellStyle name="_인천계양 까치마을 태화,한진아파트 공사내역서9.12(제출용)_구로동구일우성아파트 하자보수공사비산출서(1)_원동천(상)우물통보수공사-1" xfId="12753"/>
    <cellStyle name="_인천계양 까치마을 태화,한진아파트 공사내역서9.12(제출용)_구로동구일우성아파트 하자보수공사비산출서(1)_원동천(상)우물통보수공사-1_부산진역 내역서(05.08.05)-수량산출서" xfId="12754"/>
    <cellStyle name="_인천계양 까치마을 태화,한진아파트 공사내역서9.12(제출용)_구로동구일우성아파트 하자보수공사비산출서(1)_원동천교(상)외-수량수정" xfId="12755"/>
    <cellStyle name="_인천계양 까치마을 태화,한진아파트 공사내역서9.12(제출용)_구로동구일우성아파트 하자보수공사비산출서(1)_원동천교(상)외-수량수정 2" xfId="32641"/>
    <cellStyle name="_인천계양 까치마을 태화,한진아파트 공사내역서9.12(제출용)_구로동구일우성아파트 하자보수공사비산출서(1)_원동천교(상)외-수량수정_부산진역 내역서(05.08.05)-수량산출서" xfId="12756"/>
    <cellStyle name="_인천계양 까치마을 태화,한진아파트 공사내역서9.12(제출용)_구로동구일우성아파트 하자보수공사비산출서(1)_원동천교(상)외-수량수정_수량산출서" xfId="12757"/>
    <cellStyle name="_인천계양 까치마을 태화,한진아파트 공사내역서9.12(제출용)_구로동구일우성아파트 하자보수공사비산출서(1)_원동천교(상)외-수량수정_수량산출서_부산진역 내역서(05.08.05)-수량산출서" xfId="12758"/>
    <cellStyle name="_인천계양 까치마을 태화,한진아파트 공사내역서9.12(제출용)_구로동구일우성아파트 하자보수공사비산출서(1)_원동천교(상)외-수량수정_원동천(상)우물통보수공사-1" xfId="12759"/>
    <cellStyle name="_인천계양 까치마을 태화,한진아파트 공사내역서9.12(제출용)_구로동구일우성아파트 하자보수공사비산출서(1)_원동천교(상)외-수량수정_원동천(상)우물통보수공사-1_부산진역 내역서(05.08.05)-수량산출서" xfId="12760"/>
    <cellStyle name="_인천계양 까치마을 태화,한진아파트 공사내역서9.12(제출용)_구로동구일우성아파트 하자보수공사비산출서(1)_원동천교(상)외-수량수정_진단건설(수정본-건식공법)" xfId="12761"/>
    <cellStyle name="_인천계양 까치마을 태화,한진아파트 공사내역서9.12(제출용)_구로동구일우성아파트 하자보수공사비산출서(1)_원동천교(상)외-수량수정_진단건설(수정본-건식공법)_부산진역 내역서(05.08.05)-수량산출서" xfId="12762"/>
    <cellStyle name="_인천계양 까치마을 태화,한진아파트 공사내역서9.12(제출용)_구로동구일우성아파트 하자보수공사비산출서(1)_원동천교(상)외-수량수정_회야강요-수량산출서(수정본-선구)" xfId="12763"/>
    <cellStyle name="_인천계양 까치마을 태화,한진아파트 공사내역서9.12(제출용)_구로동구일우성아파트 하자보수공사비산출서(1)_원동천교(상)외-수량수정_회야강요-수량산출서(수정본-선구)_부산진역 내역서(05.08.05)-수량산출서" xfId="12764"/>
    <cellStyle name="_인천계양 까치마을 태화,한진아파트 공사내역서9.12(제출용)_구로동구일우성아파트 하자보수공사비산출서(1)_진단건설(수정본-건식공법)" xfId="12765"/>
    <cellStyle name="_인천계양 까치마을 태화,한진아파트 공사내역서9.12(제출용)_구로동구일우성아파트 하자보수공사비산출서(1)_진단건설(수정본-건식공법)_부산진역 내역서(05.08.05)-수량산출서" xfId="12766"/>
    <cellStyle name="_인천계양 까치마을 태화,한진아파트 공사내역서9.12(제출용)_구로동구일우성아파트 하자보수공사비산출서(1)_회야강요-수량산출서(수정본-선구)" xfId="12767"/>
    <cellStyle name="_인천계양 까치마을 태화,한진아파트 공사내역서9.12(제출용)_구로동구일우성아파트 하자보수공사비산출서(1)_회야강요-수량산출서(수정본-선구)_부산진역 내역서(05.08.05)-수량산출서" xfId="12768"/>
    <cellStyle name="_인천계양 까치마을 태화,한진아파트 공사내역서9.12(제출용)_동남 아파트" xfId="12769"/>
    <cellStyle name="_인천계양 까치마을 태화,한진아파트 공사내역서9.12(제출용)_동남 아파트 2" xfId="32642"/>
    <cellStyle name="_인천계양 까치마을 태화,한진아파트 공사내역서9.12(제출용)_동남 아파트_부산진역 내역서(05.08.05)-수량산출서" xfId="12770"/>
    <cellStyle name="_인천계양 까치마을 태화,한진아파트 공사내역서9.12(제출용)_동남 아파트_수량산출서" xfId="12771"/>
    <cellStyle name="_인천계양 까치마을 태화,한진아파트 공사내역서9.12(제출용)_동남 아파트_수량산출서_부산진역 내역서(05.08.05)-수량산출서" xfId="12772"/>
    <cellStyle name="_인천계양 까치마을 태화,한진아파트 공사내역서9.12(제출용)_동남 아파트_원동천(상)우물통보수공사-1" xfId="12773"/>
    <cellStyle name="_인천계양 까치마을 태화,한진아파트 공사내역서9.12(제출용)_동남 아파트_원동천(상)우물통보수공사-1_부산진역 내역서(05.08.05)-수량산출서" xfId="12774"/>
    <cellStyle name="_인천계양 까치마을 태화,한진아파트 공사내역서9.12(제출용)_동남 아파트_원동천교(상)외-수량수정" xfId="12775"/>
    <cellStyle name="_인천계양 까치마을 태화,한진아파트 공사내역서9.12(제출용)_동남 아파트_원동천교(상)외-수량수정 2" xfId="32643"/>
    <cellStyle name="_인천계양 까치마을 태화,한진아파트 공사내역서9.12(제출용)_동남 아파트_원동천교(상)외-수량수정_부산진역 내역서(05.08.05)-수량산출서" xfId="12776"/>
    <cellStyle name="_인천계양 까치마을 태화,한진아파트 공사내역서9.12(제출용)_동남 아파트_원동천교(상)외-수량수정_수량산출서" xfId="12777"/>
    <cellStyle name="_인천계양 까치마을 태화,한진아파트 공사내역서9.12(제출용)_동남 아파트_원동천교(상)외-수량수정_수량산출서_부산진역 내역서(05.08.05)-수량산출서" xfId="12778"/>
    <cellStyle name="_인천계양 까치마을 태화,한진아파트 공사내역서9.12(제출용)_동남 아파트_원동천교(상)외-수량수정_원동천(상)우물통보수공사-1" xfId="12779"/>
    <cellStyle name="_인천계양 까치마을 태화,한진아파트 공사내역서9.12(제출용)_동남 아파트_원동천교(상)외-수량수정_원동천(상)우물통보수공사-1_부산진역 내역서(05.08.05)-수량산출서" xfId="12780"/>
    <cellStyle name="_인천계양 까치마을 태화,한진아파트 공사내역서9.12(제출용)_동남 아파트_원동천교(상)외-수량수정_진단건설(수정본-건식공법)" xfId="12781"/>
    <cellStyle name="_인천계양 까치마을 태화,한진아파트 공사내역서9.12(제출용)_동남 아파트_원동천교(상)외-수량수정_진단건설(수정본-건식공법)_부산진역 내역서(05.08.05)-수량산출서" xfId="12782"/>
    <cellStyle name="_인천계양 까치마을 태화,한진아파트 공사내역서9.12(제출용)_동남 아파트_원동천교(상)외-수량수정_회야강요-수량산출서(수정본-선구)" xfId="12783"/>
    <cellStyle name="_인천계양 까치마을 태화,한진아파트 공사내역서9.12(제출용)_동남 아파트_원동천교(상)외-수량수정_회야강요-수량산출서(수정본-선구)_부산진역 내역서(05.08.05)-수량산출서" xfId="12784"/>
    <cellStyle name="_인천계양 까치마을 태화,한진아파트 공사내역서9.12(제출용)_동남 아파트_진단건설(수정본-건식공법)" xfId="12785"/>
    <cellStyle name="_인천계양 까치마을 태화,한진아파트 공사내역서9.12(제출용)_동남 아파트_진단건설(수정본-건식공법)_부산진역 내역서(05.08.05)-수량산출서" xfId="12786"/>
    <cellStyle name="_인천계양 까치마을 태화,한진아파트 공사내역서9.12(제출용)_동남 아파트_회야강요-수량산출서(수정본-선구)" xfId="12787"/>
    <cellStyle name="_인천계양 까치마을 태화,한진아파트 공사내역서9.12(제출용)_동남 아파트_회야강요-수량산출서(수정본-선구)_부산진역 내역서(05.08.05)-수량산출서" xfId="12788"/>
    <cellStyle name="_인천계양 까치마을 태화,한진아파트 공사내역서9.12(제출용)_부산진역 내역서(05.08.05)-수량산출서" xfId="12789"/>
    <cellStyle name="_인천계양 까치마을 태화,한진아파트 공사내역서9.12(제출용)_수량산출서" xfId="12790"/>
    <cellStyle name="_인천계양 까치마을 태화,한진아파트 공사내역서9.12(제출용)_수량산출서_부산진역 내역서(05.08.05)-수량산출서" xfId="12791"/>
    <cellStyle name="_인천계양 까치마을 태화,한진아파트 공사내역서9.12(제출용)_원동천(상)우물통보수공사-1" xfId="12792"/>
    <cellStyle name="_인천계양 까치마을 태화,한진아파트 공사내역서9.12(제출용)_원동천(상)우물통보수공사-1_부산진역 내역서(05.08.05)-수량산출서" xfId="12793"/>
    <cellStyle name="_인천계양 까치마을 태화,한진아파트 공사내역서9.12(제출용)_원동천교(상)외-수량수정" xfId="12794"/>
    <cellStyle name="_인천계양 까치마을 태화,한진아파트 공사내역서9.12(제출용)_원동천교(상)외-수량수정 2" xfId="32644"/>
    <cellStyle name="_인천계양 까치마을 태화,한진아파트 공사내역서9.12(제출용)_원동천교(상)외-수량수정_부산진역 내역서(05.08.05)-수량산출서" xfId="12795"/>
    <cellStyle name="_인천계양 까치마을 태화,한진아파트 공사내역서9.12(제출용)_원동천교(상)외-수량수정_수량산출서" xfId="12796"/>
    <cellStyle name="_인천계양 까치마을 태화,한진아파트 공사내역서9.12(제출용)_원동천교(상)외-수량수정_수량산출서_부산진역 내역서(05.08.05)-수량산출서" xfId="12797"/>
    <cellStyle name="_인천계양 까치마을 태화,한진아파트 공사내역서9.12(제출용)_원동천교(상)외-수량수정_원동천(상)우물통보수공사-1" xfId="12798"/>
    <cellStyle name="_인천계양 까치마을 태화,한진아파트 공사내역서9.12(제출용)_원동천교(상)외-수량수정_원동천(상)우물통보수공사-1_부산진역 내역서(05.08.05)-수량산출서" xfId="12799"/>
    <cellStyle name="_인천계양 까치마을 태화,한진아파트 공사내역서9.12(제출용)_원동천교(상)외-수량수정_진단건설(수정본-건식공법)" xfId="12800"/>
    <cellStyle name="_인천계양 까치마을 태화,한진아파트 공사내역서9.12(제출용)_원동천교(상)외-수량수정_진단건설(수정본-건식공법)_부산진역 내역서(05.08.05)-수량산출서" xfId="12801"/>
    <cellStyle name="_인천계양 까치마을 태화,한진아파트 공사내역서9.12(제출용)_원동천교(상)외-수량수정_회야강요-수량산출서(수정본-선구)" xfId="12802"/>
    <cellStyle name="_인천계양 까치마을 태화,한진아파트 공사내역서9.12(제출용)_원동천교(상)외-수량수정_회야강요-수량산출서(수정본-선구)_부산진역 내역서(05.08.05)-수량산출서" xfId="12803"/>
    <cellStyle name="_인천계양 까치마을 태화,한진아파트 공사내역서9.12(제출용)_인천계양 까치마을 태화,한진아파트 공사내역서9.12(제출용)" xfId="12804"/>
    <cellStyle name="_인천계양 까치마을 태화,한진아파트 공사내역서9.12(제출용)_인천계양 까치마을 태화,한진아파트 공사내역서9.12(제출용) 2" xfId="32645"/>
    <cellStyle name="_인천계양 까치마을 태화,한진아파트 공사내역서9.12(제출용)_인천계양 까치마을 태화,한진아파트 공사내역서9.12(제출용)_부산진역 내역서(05.08.05)-수량산출서" xfId="12805"/>
    <cellStyle name="_인천계양 까치마을 태화,한진아파트 공사내역서9.12(제출용)_인천계양 까치마을 태화,한진아파트 공사내역서9.12(제출용)_수량산출서" xfId="12806"/>
    <cellStyle name="_인천계양 까치마을 태화,한진아파트 공사내역서9.12(제출용)_인천계양 까치마을 태화,한진아파트 공사내역서9.12(제출용)_수량산출서_부산진역 내역서(05.08.05)-수량산출서" xfId="12807"/>
    <cellStyle name="_인천계양 까치마을 태화,한진아파트 공사내역서9.12(제출용)_인천계양 까치마을 태화,한진아파트 공사내역서9.12(제출용)_원동천(상)우물통보수공사-1" xfId="12808"/>
    <cellStyle name="_인천계양 까치마을 태화,한진아파트 공사내역서9.12(제출용)_인천계양 까치마을 태화,한진아파트 공사내역서9.12(제출용)_원동천(상)우물통보수공사-1_부산진역 내역서(05.08.05)-수량산출서" xfId="12809"/>
    <cellStyle name="_인천계양 까치마을 태화,한진아파트 공사내역서9.12(제출용)_인천계양 까치마을 태화,한진아파트 공사내역서9.12(제출용)_원동천교(상)외-수량수정" xfId="12810"/>
    <cellStyle name="_인천계양 까치마을 태화,한진아파트 공사내역서9.12(제출용)_인천계양 까치마을 태화,한진아파트 공사내역서9.12(제출용)_원동천교(상)외-수량수정 2" xfId="32646"/>
    <cellStyle name="_인천계양 까치마을 태화,한진아파트 공사내역서9.12(제출용)_인천계양 까치마을 태화,한진아파트 공사내역서9.12(제출용)_원동천교(상)외-수량수정_부산진역 내역서(05.08.05)-수량산출서" xfId="12811"/>
    <cellStyle name="_인천계양 까치마을 태화,한진아파트 공사내역서9.12(제출용)_인천계양 까치마을 태화,한진아파트 공사내역서9.12(제출용)_원동천교(상)외-수량수정_수량산출서" xfId="12812"/>
    <cellStyle name="_인천계양 까치마을 태화,한진아파트 공사내역서9.12(제출용)_인천계양 까치마을 태화,한진아파트 공사내역서9.12(제출용)_원동천교(상)외-수량수정_수량산출서_부산진역 내역서(05.08.05)-수량산출서" xfId="12813"/>
    <cellStyle name="_인천계양 까치마을 태화,한진아파트 공사내역서9.12(제출용)_인천계양 까치마을 태화,한진아파트 공사내역서9.12(제출용)_원동천교(상)외-수량수정_원동천(상)우물통보수공사-1" xfId="12814"/>
    <cellStyle name="_인천계양 까치마을 태화,한진아파트 공사내역서9.12(제출용)_인천계양 까치마을 태화,한진아파트 공사내역서9.12(제출용)_원동천교(상)외-수량수정_원동천(상)우물통보수공사-1_부산진역 내역서(05.08.05)-수량산출서" xfId="12815"/>
    <cellStyle name="_인천계양 까치마을 태화,한진아파트 공사내역서9.12(제출용)_인천계양 까치마을 태화,한진아파트 공사내역서9.12(제출용)_원동천교(상)외-수량수정_진단건설(수정본-건식공법)" xfId="12816"/>
    <cellStyle name="_인천계양 까치마을 태화,한진아파트 공사내역서9.12(제출용)_인천계양 까치마을 태화,한진아파트 공사내역서9.12(제출용)_원동천교(상)외-수량수정_진단건설(수정본-건식공법)_부산진역 내역서(05.08.05)-수량산출서" xfId="12817"/>
    <cellStyle name="_인천계양 까치마을 태화,한진아파트 공사내역서9.12(제출용)_인천계양 까치마을 태화,한진아파트 공사내역서9.12(제출용)_원동천교(상)외-수량수정_회야강요-수량산출서(수정본-선구)" xfId="12818"/>
    <cellStyle name="_인천계양 까치마을 태화,한진아파트 공사내역서9.12(제출용)_인천계양 까치마을 태화,한진아파트 공사내역서9.12(제출용)_원동천교(상)외-수량수정_회야강요-수량산출서(수정본-선구)_부산진역 내역서(05.08.05)-수량산출서" xfId="12819"/>
    <cellStyle name="_인천계양 까치마을 태화,한진아파트 공사내역서9.12(제출용)_인천계양 까치마을 태화,한진아파트 공사내역서9.12(제출용)_인천계양 까치마을 태화,한진아파트 공사내역서9.12(제출용)" xfId="12820"/>
    <cellStyle name="_인천계양 까치마을 태화,한진아파트 공사내역서9.12(제출용)_인천계양 까치마을 태화,한진아파트 공사내역서9.12(제출용)_인천계양 까치마을 태화,한진아파트 공사내역서9.12(제출용) 2" xfId="32647"/>
    <cellStyle name="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 xfId="12821"/>
    <cellStyle name="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 2" xfId="32648"/>
    <cellStyle name="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부산진역 내역서(05.08.05)-수량산출서" xfId="12822"/>
    <cellStyle name="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수량산출서" xfId="12823"/>
    <cellStyle name="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수량산출서_부산진역 내역서(05.08.05)-수량산출서" xfId="12824"/>
    <cellStyle name="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상)우물통보수공사-1" xfId="12825"/>
    <cellStyle name="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상)우물통보수공사-1_부산진역 내역서(05.08.05)-수량산출서" xfId="12826"/>
    <cellStyle name="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교(상)외-수량수정" xfId="12827"/>
    <cellStyle name="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교(상)외-수량수정 2" xfId="32649"/>
    <cellStyle name="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교(상)외-수량수정_부산진역 내역서(05.08.05)-수량산출서" xfId="12828"/>
    <cellStyle name="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교(상)외-수량수정_수량산출서" xfId="12829"/>
    <cellStyle name="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교(상)외-수량수정_수량산출서_부산진역 내역서(05.08.05)-수량산출서" xfId="12830"/>
    <cellStyle name="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교(상)외-수량수정_원동천(상)우물통보수공사-1" xfId="12831"/>
    <cellStyle name="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교(상)외-수량수정_원동천(상)우물통보수공사-1_부산진역 내역서(05.08.05)-수량산출서" xfId="12832"/>
    <cellStyle name="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교(상)외-수량수정_진단건설(수정본-건식공법)" xfId="12833"/>
    <cellStyle name="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교(상)외-수량수정_진단건설(수정본-건식공법)_부산진역 내역서(05.08.05)-수량산출서" xfId="12834"/>
    <cellStyle name="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교(상)외-수량수정_회야강요-수량산출서(수정본-선구)" xfId="12835"/>
    <cellStyle name="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원동천교(상)외-수량수정_회야강요-수량산출서(수정본-선구)_부산진역 내역서(05.08.05)-수량산출서" xfId="12836"/>
    <cellStyle name="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진단건설(수정본-건식공법)" xfId="12837"/>
    <cellStyle name="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진단건설(수정본-건식공법)_부산진역 내역서(05.08.05)-수량산출서" xfId="12838"/>
    <cellStyle name="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회야강요-수량산출서(수정본-선구)" xfId="12839"/>
    <cellStyle name="_인천계양 까치마을 태화,한진아파트 공사내역서9.12(제출용)_인천계양 까치마을 태화,한진아파트 공사내역서9.12(제출용)_인천계양 까치마을 태화,한진아파트 공사내역서9.12(제출용)_계양구 도두리마을 동남 아파트 하자보수공사비산출서(자오)_회야강요-수량산출서(수정본-선구)_부산진역 내역서(05.08.05)-수량산출서" xfId="12840"/>
    <cellStyle name="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 xfId="12841"/>
    <cellStyle name="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 2" xfId="32650"/>
    <cellStyle name="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부산진역 내역서(05.08.05)-수량산출서" xfId="12842"/>
    <cellStyle name="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수량산출서" xfId="12843"/>
    <cellStyle name="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수량산출서_부산진역 내역서(05.08.05)-수량산출서" xfId="12844"/>
    <cellStyle name="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상)우물통보수공사-1" xfId="12845"/>
    <cellStyle name="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상)우물통보수공사-1_부산진역 내역서(05.08.05)-수량산출서" xfId="12846"/>
    <cellStyle name="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교(상)외-수량수정" xfId="12847"/>
    <cellStyle name="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교(상)외-수량수정 2" xfId="32651"/>
    <cellStyle name="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교(상)외-수량수정_부산진역 내역서(05.08.05)-수량산출서" xfId="12848"/>
    <cellStyle name="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교(상)외-수량수정_수량산출서" xfId="12849"/>
    <cellStyle name="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교(상)외-수량수정_수량산출서_부산진역 내역서(05.08.05)-수량산출서" xfId="12850"/>
    <cellStyle name="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교(상)외-수량수정_원동천(상)우물통보수공사-1" xfId="12851"/>
    <cellStyle name="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교(상)외-수량수정_원동천(상)우물통보수공사-1_부산진역 내역서(05.08.05)-수량산출서" xfId="12852"/>
    <cellStyle name="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교(상)외-수량수정_진단건설(수정본-건식공법)" xfId="12853"/>
    <cellStyle name="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교(상)외-수량수정_진단건설(수정본-건식공법)_부산진역 내역서(05.08.05)-수량산출서" xfId="12854"/>
    <cellStyle name="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교(상)외-수량수정_회야강요-수량산출서(수정본-선구)" xfId="12855"/>
    <cellStyle name="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원동천교(상)외-수량수정_회야강요-수량산출서(수정본-선구)_부산진역 내역서(05.08.05)-수량산출서" xfId="12856"/>
    <cellStyle name="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진단건설(수정본-건식공법)" xfId="12857"/>
    <cellStyle name="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진단건설(수정본-건식공법)_부산진역 내역서(05.08.05)-수량산출서" xfId="12858"/>
    <cellStyle name="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회야강요-수량산출서(수정본-선구)" xfId="12859"/>
    <cellStyle name="_인천계양 까치마을 태화,한진아파트 공사내역서9.12(제출용)_인천계양 까치마을 태화,한진아파트 공사내역서9.12(제출용)_인천계양 까치마을 태화,한진아파트 공사내역서9.12(제출용)_구로동구일우성아파트 하자보수공사비산출서(1)_회야강요-수량산출서(수정본-선구)_부산진역 내역서(05.08.05)-수량산출서" xfId="12860"/>
    <cellStyle name="_인천계양 까치마을 태화,한진아파트 공사내역서9.12(제출용)_인천계양 까치마을 태화,한진아파트 공사내역서9.12(제출용)_인천계양 까치마을 태화,한진아파트 공사내역서9.12(제출용)_동남 아파트" xfId="12861"/>
    <cellStyle name="_인천계양 까치마을 태화,한진아파트 공사내역서9.12(제출용)_인천계양 까치마을 태화,한진아파트 공사내역서9.12(제출용)_인천계양 까치마을 태화,한진아파트 공사내역서9.12(제출용)_동남 아파트 2" xfId="32652"/>
    <cellStyle name="_인천계양 까치마을 태화,한진아파트 공사내역서9.12(제출용)_인천계양 까치마을 태화,한진아파트 공사내역서9.12(제출용)_인천계양 까치마을 태화,한진아파트 공사내역서9.12(제출용)_동남 아파트_부산진역 내역서(05.08.05)-수량산출서" xfId="12862"/>
    <cellStyle name="_인천계양 까치마을 태화,한진아파트 공사내역서9.12(제출용)_인천계양 까치마을 태화,한진아파트 공사내역서9.12(제출용)_인천계양 까치마을 태화,한진아파트 공사내역서9.12(제출용)_동남 아파트_수량산출서" xfId="12863"/>
    <cellStyle name="_인천계양 까치마을 태화,한진아파트 공사내역서9.12(제출용)_인천계양 까치마을 태화,한진아파트 공사내역서9.12(제출용)_인천계양 까치마을 태화,한진아파트 공사내역서9.12(제출용)_동남 아파트_수량산출서_부산진역 내역서(05.08.05)-수량산출서" xfId="12864"/>
    <cellStyle name="_인천계양 까치마을 태화,한진아파트 공사내역서9.12(제출용)_인천계양 까치마을 태화,한진아파트 공사내역서9.12(제출용)_인천계양 까치마을 태화,한진아파트 공사내역서9.12(제출용)_동남 아파트_원동천(상)우물통보수공사-1" xfId="12865"/>
    <cellStyle name="_인천계양 까치마을 태화,한진아파트 공사내역서9.12(제출용)_인천계양 까치마을 태화,한진아파트 공사내역서9.12(제출용)_인천계양 까치마을 태화,한진아파트 공사내역서9.12(제출용)_동남 아파트_원동천(상)우물통보수공사-1_부산진역 내역서(05.08.05)-수량산출서" xfId="12866"/>
    <cellStyle name="_인천계양 까치마을 태화,한진아파트 공사내역서9.12(제출용)_인천계양 까치마을 태화,한진아파트 공사내역서9.12(제출용)_인천계양 까치마을 태화,한진아파트 공사내역서9.12(제출용)_동남 아파트_원동천교(상)외-수량수정" xfId="12867"/>
    <cellStyle name="_인천계양 까치마을 태화,한진아파트 공사내역서9.12(제출용)_인천계양 까치마을 태화,한진아파트 공사내역서9.12(제출용)_인천계양 까치마을 태화,한진아파트 공사내역서9.12(제출용)_동남 아파트_원동천교(상)외-수량수정 2" xfId="32653"/>
    <cellStyle name="_인천계양 까치마을 태화,한진아파트 공사내역서9.12(제출용)_인천계양 까치마을 태화,한진아파트 공사내역서9.12(제출용)_인천계양 까치마을 태화,한진아파트 공사내역서9.12(제출용)_동남 아파트_원동천교(상)외-수량수정_부산진역 내역서(05.08.05)-수량산출서" xfId="12868"/>
    <cellStyle name="_인천계양 까치마을 태화,한진아파트 공사내역서9.12(제출용)_인천계양 까치마을 태화,한진아파트 공사내역서9.12(제출용)_인천계양 까치마을 태화,한진아파트 공사내역서9.12(제출용)_동남 아파트_원동천교(상)외-수량수정_수량산출서" xfId="12869"/>
    <cellStyle name="_인천계양 까치마을 태화,한진아파트 공사내역서9.12(제출용)_인천계양 까치마을 태화,한진아파트 공사내역서9.12(제출용)_인천계양 까치마을 태화,한진아파트 공사내역서9.12(제출용)_동남 아파트_원동천교(상)외-수량수정_수량산출서_부산진역 내역서(05.08.05)-수량산출서" xfId="12870"/>
    <cellStyle name="_인천계양 까치마을 태화,한진아파트 공사내역서9.12(제출용)_인천계양 까치마을 태화,한진아파트 공사내역서9.12(제출용)_인천계양 까치마을 태화,한진아파트 공사내역서9.12(제출용)_동남 아파트_원동천교(상)외-수량수정_원동천(상)우물통보수공사-1" xfId="12871"/>
    <cellStyle name="_인천계양 까치마을 태화,한진아파트 공사내역서9.12(제출용)_인천계양 까치마을 태화,한진아파트 공사내역서9.12(제출용)_인천계양 까치마을 태화,한진아파트 공사내역서9.12(제출용)_동남 아파트_원동천교(상)외-수량수정_원동천(상)우물통보수공사-1_부산진역 내역서(05.08.05)-수량산출서" xfId="12872"/>
    <cellStyle name="_인천계양 까치마을 태화,한진아파트 공사내역서9.12(제출용)_인천계양 까치마을 태화,한진아파트 공사내역서9.12(제출용)_인천계양 까치마을 태화,한진아파트 공사내역서9.12(제출용)_동남 아파트_원동천교(상)외-수량수정_진단건설(수정본-건식공법)" xfId="12873"/>
    <cellStyle name="_인천계양 까치마을 태화,한진아파트 공사내역서9.12(제출용)_인천계양 까치마을 태화,한진아파트 공사내역서9.12(제출용)_인천계양 까치마을 태화,한진아파트 공사내역서9.12(제출용)_동남 아파트_원동천교(상)외-수량수정_진단건설(수정본-건식공법)_부산진역 내역서(05.08.05)-수량산출서" xfId="12874"/>
    <cellStyle name="_인천계양 까치마을 태화,한진아파트 공사내역서9.12(제출용)_인천계양 까치마을 태화,한진아파트 공사내역서9.12(제출용)_인천계양 까치마을 태화,한진아파트 공사내역서9.12(제출용)_동남 아파트_원동천교(상)외-수량수정_회야강요-수량산출서(수정본-선구)" xfId="12875"/>
    <cellStyle name="_인천계양 까치마을 태화,한진아파트 공사내역서9.12(제출용)_인천계양 까치마을 태화,한진아파트 공사내역서9.12(제출용)_인천계양 까치마을 태화,한진아파트 공사내역서9.12(제출용)_동남 아파트_원동천교(상)외-수량수정_회야강요-수량산출서(수정본-선구)_부산진역 내역서(05.08.05)-수량산출서" xfId="12876"/>
    <cellStyle name="_인천계양 까치마을 태화,한진아파트 공사내역서9.12(제출용)_인천계양 까치마을 태화,한진아파트 공사내역서9.12(제출용)_인천계양 까치마을 태화,한진아파트 공사내역서9.12(제출용)_동남 아파트_진단건설(수정본-건식공법)" xfId="12877"/>
    <cellStyle name="_인천계양 까치마을 태화,한진아파트 공사내역서9.12(제출용)_인천계양 까치마을 태화,한진아파트 공사내역서9.12(제출용)_인천계양 까치마을 태화,한진아파트 공사내역서9.12(제출용)_동남 아파트_진단건설(수정본-건식공법)_부산진역 내역서(05.08.05)-수량산출서" xfId="12878"/>
    <cellStyle name="_인천계양 까치마을 태화,한진아파트 공사내역서9.12(제출용)_인천계양 까치마을 태화,한진아파트 공사내역서9.12(제출용)_인천계양 까치마을 태화,한진아파트 공사내역서9.12(제출용)_동남 아파트_회야강요-수량산출서(수정본-선구)" xfId="12879"/>
    <cellStyle name="_인천계양 까치마을 태화,한진아파트 공사내역서9.12(제출용)_인천계양 까치마을 태화,한진아파트 공사내역서9.12(제출용)_인천계양 까치마을 태화,한진아파트 공사내역서9.12(제출용)_동남 아파트_회야강요-수량산출서(수정본-선구)_부산진역 내역서(05.08.05)-수량산출서" xfId="12880"/>
    <cellStyle name="_인천계양 까치마을 태화,한진아파트 공사내역서9.12(제출용)_인천계양 까치마을 태화,한진아파트 공사내역서9.12(제출용)_인천계양 까치마을 태화,한진아파트 공사내역서9.12(제출용)_부산진역 내역서(05.08.05)-수량산출서" xfId="12881"/>
    <cellStyle name="_인천계양 까치마을 태화,한진아파트 공사내역서9.12(제출용)_인천계양 까치마을 태화,한진아파트 공사내역서9.12(제출용)_인천계양 까치마을 태화,한진아파트 공사내역서9.12(제출용)_수량산출서" xfId="12882"/>
    <cellStyle name="_인천계양 까치마을 태화,한진아파트 공사내역서9.12(제출용)_인천계양 까치마을 태화,한진아파트 공사내역서9.12(제출용)_인천계양 까치마을 태화,한진아파트 공사내역서9.12(제출용)_수량산출서_부산진역 내역서(05.08.05)-수량산출서" xfId="12883"/>
    <cellStyle name="_인천계양 까치마을 태화,한진아파트 공사내역서9.12(제출용)_인천계양 까치마을 태화,한진아파트 공사내역서9.12(제출용)_인천계양 까치마을 태화,한진아파트 공사내역서9.12(제출용)_원동천(상)우물통보수공사-1" xfId="12884"/>
    <cellStyle name="_인천계양 까치마을 태화,한진아파트 공사내역서9.12(제출용)_인천계양 까치마을 태화,한진아파트 공사내역서9.12(제출용)_인천계양 까치마을 태화,한진아파트 공사내역서9.12(제출용)_원동천(상)우물통보수공사-1_부산진역 내역서(05.08.05)-수량산출서" xfId="12885"/>
    <cellStyle name="_인천계양 까치마을 태화,한진아파트 공사내역서9.12(제출용)_인천계양 까치마을 태화,한진아파트 공사내역서9.12(제출용)_인천계양 까치마을 태화,한진아파트 공사내역서9.12(제출용)_원동천교(상)외-수량수정" xfId="12886"/>
    <cellStyle name="_인천계양 까치마을 태화,한진아파트 공사내역서9.12(제출용)_인천계양 까치마을 태화,한진아파트 공사내역서9.12(제출용)_인천계양 까치마을 태화,한진아파트 공사내역서9.12(제출용)_원동천교(상)외-수량수정 2" xfId="32654"/>
    <cellStyle name="_인천계양 까치마을 태화,한진아파트 공사내역서9.12(제출용)_인천계양 까치마을 태화,한진아파트 공사내역서9.12(제출용)_인천계양 까치마을 태화,한진아파트 공사내역서9.12(제출용)_원동천교(상)외-수량수정_부산진역 내역서(05.08.05)-수량산출서" xfId="12887"/>
    <cellStyle name="_인천계양 까치마을 태화,한진아파트 공사내역서9.12(제출용)_인천계양 까치마을 태화,한진아파트 공사내역서9.12(제출용)_인천계양 까치마을 태화,한진아파트 공사내역서9.12(제출용)_원동천교(상)외-수량수정_수량산출서" xfId="12888"/>
    <cellStyle name="_인천계양 까치마을 태화,한진아파트 공사내역서9.12(제출용)_인천계양 까치마을 태화,한진아파트 공사내역서9.12(제출용)_인천계양 까치마을 태화,한진아파트 공사내역서9.12(제출용)_원동천교(상)외-수량수정_수량산출서_부산진역 내역서(05.08.05)-수량산출서" xfId="12889"/>
    <cellStyle name="_인천계양 까치마을 태화,한진아파트 공사내역서9.12(제출용)_인천계양 까치마을 태화,한진아파트 공사내역서9.12(제출용)_인천계양 까치마을 태화,한진아파트 공사내역서9.12(제출용)_원동천교(상)외-수량수정_원동천(상)우물통보수공사-1" xfId="12890"/>
    <cellStyle name="_인천계양 까치마을 태화,한진아파트 공사내역서9.12(제출용)_인천계양 까치마을 태화,한진아파트 공사내역서9.12(제출용)_인천계양 까치마을 태화,한진아파트 공사내역서9.12(제출용)_원동천교(상)외-수량수정_원동천(상)우물통보수공사-1_부산진역 내역서(05.08.05)-수량산출서" xfId="12891"/>
    <cellStyle name="_인천계양 까치마을 태화,한진아파트 공사내역서9.12(제출용)_인천계양 까치마을 태화,한진아파트 공사내역서9.12(제출용)_인천계양 까치마을 태화,한진아파트 공사내역서9.12(제출용)_원동천교(상)외-수량수정_진단건설(수정본-건식공법)" xfId="12892"/>
    <cellStyle name="_인천계양 까치마을 태화,한진아파트 공사내역서9.12(제출용)_인천계양 까치마을 태화,한진아파트 공사내역서9.12(제출용)_인천계양 까치마을 태화,한진아파트 공사내역서9.12(제출용)_원동천교(상)외-수량수정_진단건설(수정본-건식공법)_부산진역 내역서(05.08.05)-수량산출서" xfId="12893"/>
    <cellStyle name="_인천계양 까치마을 태화,한진아파트 공사내역서9.12(제출용)_인천계양 까치마을 태화,한진아파트 공사내역서9.12(제출용)_인천계양 까치마을 태화,한진아파트 공사내역서9.12(제출용)_원동천교(상)외-수량수정_회야강요-수량산출서(수정본-선구)" xfId="12894"/>
    <cellStyle name="_인천계양 까치마을 태화,한진아파트 공사내역서9.12(제출용)_인천계양 까치마을 태화,한진아파트 공사내역서9.12(제출용)_인천계양 까치마을 태화,한진아파트 공사내역서9.12(제출용)_원동천교(상)외-수량수정_회야강요-수량산출서(수정본-선구)_부산진역 내역서(05.08.05)-수량산출서" xfId="12895"/>
    <cellStyle name="_인천계양 까치마을 태화,한진아파트 공사내역서9.12(제출용)_인천계양 까치마을 태화,한진아파트 공사내역서9.12(제출용)_인천계양 까치마을 태화,한진아파트 공사내역서9.12(제출용)_진단건설(수정본-건식공법)" xfId="12896"/>
    <cellStyle name="_인천계양 까치마을 태화,한진아파트 공사내역서9.12(제출용)_인천계양 까치마을 태화,한진아파트 공사내역서9.12(제출용)_인천계양 까치마을 태화,한진아파트 공사내역서9.12(제출용)_진단건설(수정본-건식공법)_부산진역 내역서(05.08.05)-수량산출서" xfId="12897"/>
    <cellStyle name="_인천계양 까치마을 태화,한진아파트 공사내역서9.12(제출용)_인천계양 까치마을 태화,한진아파트 공사내역서9.12(제출용)_인천계양 까치마을 태화,한진아파트 공사내역서9.12(제출용)_회야강요-수량산출서(수정본-선구)" xfId="12898"/>
    <cellStyle name="_인천계양 까치마을 태화,한진아파트 공사내역서9.12(제출용)_인천계양 까치마을 태화,한진아파트 공사내역서9.12(제출용)_인천계양 까치마을 태화,한진아파트 공사내역서9.12(제출용)_회야강요-수량산출서(수정본-선구)_부산진역 내역서(05.08.05)-수량산출서" xfId="12899"/>
    <cellStyle name="_인천계양 까치마을 태화,한진아파트 공사내역서9.12(제출용)_인천계양 까치마을 태화,한진아파트 공사내역서9.12(제출용)_진단건설(수정본-건식공법)" xfId="12900"/>
    <cellStyle name="_인천계양 까치마을 태화,한진아파트 공사내역서9.12(제출용)_인천계양 까치마을 태화,한진아파트 공사내역서9.12(제출용)_진단건설(수정본-건식공법)_부산진역 내역서(05.08.05)-수량산출서" xfId="12901"/>
    <cellStyle name="_인천계양 까치마을 태화,한진아파트 공사내역서9.12(제출용)_인천계양 까치마을 태화,한진아파트 공사내역서9.12(제출용)_회야강요-수량산출서(수정본-선구)" xfId="12902"/>
    <cellStyle name="_인천계양 까치마을 태화,한진아파트 공사내역서9.12(제출용)_인천계양 까치마을 태화,한진아파트 공사내역서9.12(제출용)_회야강요-수량산출서(수정본-선구)_부산진역 내역서(05.08.05)-수량산출서" xfId="12903"/>
    <cellStyle name="_인천계양 까치마을 태화,한진아파트 공사내역서9.12(제출용)_진단건설(수정본-건식공법)" xfId="12904"/>
    <cellStyle name="_인천계양 까치마을 태화,한진아파트 공사내역서9.12(제출용)_진단건설(수정본-건식공법)_부산진역 내역서(05.08.05)-수량산출서" xfId="12905"/>
    <cellStyle name="_인천계양 까치마을 태화,한진아파트 공사내역서9.12(제출용)_회야강요-수량산출서(수정본-선구)" xfId="12906"/>
    <cellStyle name="_인천계양 까치마을 태화,한진아파트 공사내역서9.12(제출용)_회야강요-수량산출서(수정본-선구)_부산진역 내역서(05.08.05)-수량산출서" xfId="12907"/>
    <cellStyle name="_인천북항관공선부두(수정내역)" xfId="12908"/>
    <cellStyle name="_인천북항관공선부두(수정내역) 2" xfId="32655"/>
    <cellStyle name="_일위" xfId="12909"/>
    <cellStyle name="_임목폐기물(주공)-최종0225" xfId="12910"/>
    <cellStyle name="_임목폐기물(주공)-최종0225 2" xfId="32656"/>
    <cellStyle name="_임목폐기물(주공)-최종-1" xfId="12911"/>
    <cellStyle name="_임목폐기물(주공)-최종-1 2" xfId="32657"/>
    <cellStyle name="_임목폐기물(주공)-최종-3" xfId="12912"/>
    <cellStyle name="_임목폐기물(주공)-최종-3 2" xfId="32658"/>
    <cellStyle name="_입찰표지 " xfId="738"/>
    <cellStyle name="_입찰표지  2" xfId="32659"/>
    <cellStyle name="_입찰표지 _(2003)하도급발주요청(2차-영동)" xfId="12913"/>
    <cellStyle name="_입찰표지 _(2003-영동)하도급(2003_04_30)" xfId="12914"/>
    <cellStyle name="_입찰표지 _(2003-영동)하도급(2003_04_30)_(2003-영동)하도급(2003_04_30)" xfId="12915"/>
    <cellStyle name="_입찰표지 _(가)실행" xfId="12916"/>
    <cellStyle name="_입찰표지 _(가)실행_2004년설계(콘팻칭)" xfId="12917"/>
    <cellStyle name="_입찰표지 _(가)실행_2004년수량(정산)" xfId="12918"/>
    <cellStyle name="_입찰표지 _(가)실행_진짜하도급(토공)" xfId="12919"/>
    <cellStyle name="_입찰표지 _(가)실행_진짜하도급(토공)_2004년설계(콘팻칭)" xfId="12920"/>
    <cellStyle name="_입찰표지 _(가)실행_진짜하도급(토공)_2004년수량(정산)" xfId="12921"/>
    <cellStyle name="_입찰표지 _(가)실행_진짜하도급(토공)_검토" xfId="12922"/>
    <cellStyle name="_입찰표지 _(가)실행_진짜하도급(토공)_검토_2004년설계(콘팻칭)" xfId="12923"/>
    <cellStyle name="_입찰표지 _(가)실행_진짜하도급(토공)_검토_2004년수량(정산)" xfId="12924"/>
    <cellStyle name="_입찰표지 _(가)실행_진짜하도급(토공)_검토_팻칭내역(진천)" xfId="12925"/>
    <cellStyle name="_입찰표지 _(가)실행_진짜하도급(토공)_검토_팻칭내역(진천)_2004년설계(콘팻칭)" xfId="12926"/>
    <cellStyle name="_입찰표지 _(가)실행_진짜하도급(토공)_검토_팻칭내역(진천)_2004년수량(정산)" xfId="12927"/>
    <cellStyle name="_입찰표지 _(가)실행_진짜하도급(토공)_요청" xfId="12928"/>
    <cellStyle name="_입찰표지 _(가)실행_진짜하도급(토공)_요청_2004년설계(콘팻칭)" xfId="12929"/>
    <cellStyle name="_입찰표지 _(가)실행_진짜하도급(토공)_요청_2004년수량(정산)" xfId="12930"/>
    <cellStyle name="_입찰표지 _(가)실행_진짜하도급(토공)_요청_팻칭내역(진천)" xfId="12931"/>
    <cellStyle name="_입찰표지 _(가)실행_진짜하도급(토공)_요청_팻칭내역(진천)_2004년설계(콘팻칭)" xfId="12932"/>
    <cellStyle name="_입찰표지 _(가)실행_진짜하도급(토공)_요청_팻칭내역(진천)_2004년수량(정산)" xfId="12933"/>
    <cellStyle name="_입찰표지 _(가)실행_진짜하도급(토공)_진짜진짜하도급" xfId="12934"/>
    <cellStyle name="_입찰표지 _(가)실행_진짜하도급(토공)_진짜진짜하도급_2004년설계(콘팻칭)" xfId="12935"/>
    <cellStyle name="_입찰표지 _(가)실행_진짜하도급(토공)_진짜진짜하도급_2004년수량(정산)" xfId="12936"/>
    <cellStyle name="_입찰표지 _(가)실행_진짜하도급(토공)_진짜진짜하도급_팻칭내역(진천)" xfId="12937"/>
    <cellStyle name="_입찰표지 _(가)실행_진짜하도급(토공)_진짜진짜하도급_팻칭내역(진천)_2004년설계(콘팻칭)" xfId="12938"/>
    <cellStyle name="_입찰표지 _(가)실행_진짜하도급(토공)_진짜진짜하도급_팻칭내역(진천)_2004년수량(정산)" xfId="12939"/>
    <cellStyle name="_입찰표지 _(가)실행_진짜하도급(토공)_팻칭내역(진천)" xfId="12940"/>
    <cellStyle name="_입찰표지 _(가)실행_진짜하도급(토공)_팻칭내역(진천)_2004년설계(콘팻칭)" xfId="12941"/>
    <cellStyle name="_입찰표지 _(가)실행_진짜하도급(토공)_팻칭내역(진천)_2004년수량(정산)" xfId="12942"/>
    <cellStyle name="_입찰표지 _(가)실행_팻칭내역(진천)" xfId="12943"/>
    <cellStyle name="_입찰표지 _(가)실행_팻칭내역(진천)_2004년설계(콘팻칭)" xfId="12944"/>
    <cellStyle name="_입찰표지 _(가)실행_팻칭내역(진천)_2004년수량(정산)" xfId="12945"/>
    <cellStyle name="_입찰표지 _(가)실행_합정하도급요청(토공)" xfId="12946"/>
    <cellStyle name="_입찰표지 _(가)실행_합정하도급요청(토공)_2004년설계(콘팻칭)" xfId="12947"/>
    <cellStyle name="_입찰표지 _(가)실행_합정하도급요청(토공)_2004년수량(정산)" xfId="12948"/>
    <cellStyle name="_입찰표지 _(가)실행_합정하도급요청(토공)_검토" xfId="12949"/>
    <cellStyle name="_입찰표지 _(가)실행_합정하도급요청(토공)_검토_2004년설계(콘팻칭)" xfId="12950"/>
    <cellStyle name="_입찰표지 _(가)실행_합정하도급요청(토공)_검토_2004년수량(정산)" xfId="12951"/>
    <cellStyle name="_입찰표지 _(가)실행_합정하도급요청(토공)_검토_팻칭내역(진천)" xfId="12952"/>
    <cellStyle name="_입찰표지 _(가)실행_합정하도급요청(토공)_검토_팻칭내역(진천)_2004년설계(콘팻칭)" xfId="12953"/>
    <cellStyle name="_입찰표지 _(가)실행_합정하도급요청(토공)_검토_팻칭내역(진천)_2004년수량(정산)" xfId="12954"/>
    <cellStyle name="_입찰표지 _(가)실행_합정하도급요청(토공)_요청" xfId="12955"/>
    <cellStyle name="_입찰표지 _(가)실행_합정하도급요청(토공)_요청_2004년설계(콘팻칭)" xfId="12956"/>
    <cellStyle name="_입찰표지 _(가)실행_합정하도급요청(토공)_요청_2004년수량(정산)" xfId="12957"/>
    <cellStyle name="_입찰표지 _(가)실행_합정하도급요청(토공)_요청_팻칭내역(진천)" xfId="12958"/>
    <cellStyle name="_입찰표지 _(가)실행_합정하도급요청(토공)_요청_팻칭내역(진천)_2004년설계(콘팻칭)" xfId="12959"/>
    <cellStyle name="_입찰표지 _(가)실행_합정하도급요청(토공)_요청_팻칭내역(진천)_2004년수량(정산)" xfId="12960"/>
    <cellStyle name="_입찰표지 _(가)실행_합정하도급요청(토공)_진짜진짜하도급" xfId="12961"/>
    <cellStyle name="_입찰표지 _(가)실행_합정하도급요청(토공)_진짜진짜하도급_2004년설계(콘팻칭)" xfId="12962"/>
    <cellStyle name="_입찰표지 _(가)실행_합정하도급요청(토공)_진짜진짜하도급_2004년수량(정산)" xfId="12963"/>
    <cellStyle name="_입찰표지 _(가)실행_합정하도급요청(토공)_진짜진짜하도급_팻칭내역(진천)" xfId="12964"/>
    <cellStyle name="_입찰표지 _(가)실행_합정하도급요청(토공)_진짜진짜하도급_팻칭내역(진천)_2004년설계(콘팻칭)" xfId="12965"/>
    <cellStyle name="_입찰표지 _(가)실행_합정하도급요청(토공)_진짜진짜하도급_팻칭내역(진천)_2004년수량(정산)" xfId="12966"/>
    <cellStyle name="_입찰표지 _(가)실행_합정하도급요청(토공)_팻칭내역(진천)" xfId="12967"/>
    <cellStyle name="_입찰표지 _(가)실행_합정하도급요청(토공)_팻칭내역(진천)_2004년설계(콘팻칭)" xfId="12968"/>
    <cellStyle name="_입찰표지 _(가)실행_합정하도급요청(토공)_팻칭내역(진천)_2004년수량(정산)" xfId="12969"/>
    <cellStyle name="_입찰표지 _2001-206(CAWTHORNE CHANNEL)" xfId="12970"/>
    <cellStyle name="_입찰표지 _2001-206(CAWTHORNE CHANNEL)_CAWTHORNE CHANNEL-1" xfId="12971"/>
    <cellStyle name="_입찰표지 _2001-206(CAWTHORNE CHANNEL)_CAWTHORNE CHANNEL-1_마감-1" xfId="12972"/>
    <cellStyle name="_입찰표지 _2001-206(CAWTHORNE CHANNEL)_마감-1" xfId="12973"/>
    <cellStyle name="_입찰표지 _2001-206(CAWTHORNE CHANNEL인건비)" xfId="12974"/>
    <cellStyle name="_입찰표지 _2001-206(CAWTHORNE CHANNEL인건비)_CAWTHORNE CHANNEL-1" xfId="12975"/>
    <cellStyle name="_입찰표지 _2001-206(CAWTHORNE CHANNEL인건비)_CAWTHORNE CHANNEL-1_마감-1" xfId="12976"/>
    <cellStyle name="_입찰표지 _2001-206(CAWTHORNE CHANNEL인건비)_마감-1" xfId="12977"/>
    <cellStyle name="_입찰표지 _2003년 논산,무주하도급(도급가)건" xfId="12978"/>
    <cellStyle name="_입찰표지 _2004년설계(콘팻칭)" xfId="12979"/>
    <cellStyle name="_입찰표지 _2004년수량(정산)" xfId="12980"/>
    <cellStyle name="_입찰표지 _Book2" xfId="12981"/>
    <cellStyle name="_입찰표지 _Book2_1" xfId="12982"/>
    <cellStyle name="_입찰표지 _Book2_1_마감-1" xfId="12983"/>
    <cellStyle name="_입찰표지 _Book2_2001-206(CAWTHORNE CHANNEL)" xfId="12984"/>
    <cellStyle name="_입찰표지 _Book2_2001-206(CAWTHORNE CHANNEL)_CAWTHORNE CHANNEL-1" xfId="12985"/>
    <cellStyle name="_입찰표지 _Book2_2001-206(CAWTHORNE CHANNEL)_CAWTHORNE CHANNEL-1_마감-1" xfId="12986"/>
    <cellStyle name="_입찰표지 _Book2_2001-206(CAWTHORNE CHANNEL)_마감-1" xfId="12987"/>
    <cellStyle name="_입찰표지 _Book2_2001-206(CAWTHORNE CHANNEL인건비)" xfId="12988"/>
    <cellStyle name="_입찰표지 _Book2_2001-206(CAWTHORNE CHANNEL인건비)_CAWTHORNE CHANNEL-1" xfId="12989"/>
    <cellStyle name="_입찰표지 _Book2_2001-206(CAWTHORNE CHANNEL인건비)_CAWTHORNE CHANNEL-1_마감-1" xfId="12990"/>
    <cellStyle name="_입찰표지 _Book2_2001-206(CAWTHORNE CHANNEL인건비)_마감-1" xfId="12991"/>
    <cellStyle name="_입찰표지 _Book2_Book2" xfId="12992"/>
    <cellStyle name="_입찰표지 _Book2_Book2_1" xfId="12993"/>
    <cellStyle name="_입찰표지 _Book2_Book2_1_마감-1" xfId="12994"/>
    <cellStyle name="_입찰표지 _Book2_Book2_2001-206(CAWTHORNE CHANNEL)" xfId="12995"/>
    <cellStyle name="_입찰표지 _Book2_Book2_2001-206(CAWTHORNE CHANNEL)_CAWTHORNE CHANNEL-1" xfId="12996"/>
    <cellStyle name="_입찰표지 _Book2_Book2_2001-206(CAWTHORNE CHANNEL)_CAWTHORNE CHANNEL-1_마감-1" xfId="12997"/>
    <cellStyle name="_입찰표지 _Book2_Book2_2001-206(CAWTHORNE CHANNEL)_마감-1" xfId="12998"/>
    <cellStyle name="_입찰표지 _Book2_Book2_2001-206(CAWTHORNE CHANNEL인건비)" xfId="12999"/>
    <cellStyle name="_입찰표지 _Book2_Book2_2001-206(CAWTHORNE CHANNEL인건비)_CAWTHORNE CHANNEL-1" xfId="13000"/>
    <cellStyle name="_입찰표지 _Book2_Book2_2001-206(CAWTHORNE CHANNEL인건비)_CAWTHORNE CHANNEL-1_마감-1" xfId="13001"/>
    <cellStyle name="_입찰표지 _Book2_Book2_2001-206(CAWTHORNE CHANNEL인건비)_마감-1" xfId="13002"/>
    <cellStyle name="_입찰표지 _Book2_Book2_Book2" xfId="13003"/>
    <cellStyle name="_입찰표지 _Book2_Book2_Book2_마감-1" xfId="13004"/>
    <cellStyle name="_입찰표지 _Book2_Book2_CAWTHORNE CHANNEL-1" xfId="13005"/>
    <cellStyle name="_입찰표지 _Book2_Book2_CAWTHORNE CHANNEL-1_마감-1" xfId="13006"/>
    <cellStyle name="_입찰표지 _Book2_Book2_Nigerian" xfId="13007"/>
    <cellStyle name="_입찰표지 _Book2_Book2_Nigerian_CAWTHORNE CHANNEL-1" xfId="13008"/>
    <cellStyle name="_입찰표지 _Book2_Book2_Nigerian_CAWTHORNE CHANNEL-1_마감-1" xfId="13009"/>
    <cellStyle name="_입찰표지 _Book2_Book2_Nigerian_마감-1" xfId="13010"/>
    <cellStyle name="_입찰표지 _Book2_Book2_마감-1" xfId="13011"/>
    <cellStyle name="_입찰표지 _Book2_CAWTHORNE CHANNEL-1" xfId="13012"/>
    <cellStyle name="_입찰표지 _Book2_CAWTHORNE CHANNEL-1_마감-1" xfId="13013"/>
    <cellStyle name="_입찰표지 _Book2_Nigerian" xfId="13014"/>
    <cellStyle name="_입찰표지 _Book2_Nigerian_CAWTHORNE CHANNEL-1" xfId="13015"/>
    <cellStyle name="_입찰표지 _Book2_Nigerian_CAWTHORNE CHANNEL-1_마감-1" xfId="13016"/>
    <cellStyle name="_입찰표지 _Book2_Nigerian_마감-1" xfId="13017"/>
    <cellStyle name="_입찰표지 _Book2_마감-1" xfId="13018"/>
    <cellStyle name="_입찰표지 _CAWTHORNE CHANNEL-1" xfId="13019"/>
    <cellStyle name="_입찰표지 _CAWTHORNE CHANNEL-1_마감-1" xfId="13020"/>
    <cellStyle name="_입찰표지 _Nigerian" xfId="13021"/>
    <cellStyle name="_입찰표지 _Nigerian_CAWTHORNE CHANNEL-1" xfId="13022"/>
    <cellStyle name="_입찰표지 _Nigerian_CAWTHORNE CHANNEL-1_마감-1" xfId="13023"/>
    <cellStyle name="_입찰표지 _Nigerian_마감-1" xfId="13024"/>
    <cellStyle name="_입찰표지 _가실행(공설운동장)" xfId="13025"/>
    <cellStyle name="_입찰표지 _가실행(공설운동장)_2004년설계(콘팻칭)" xfId="13026"/>
    <cellStyle name="_입찰표지 _가실행(공설운동장)_2004년수량(정산)" xfId="13027"/>
    <cellStyle name="_입찰표지 _가실행(공설운동장)_진짜하도급(토공)" xfId="13028"/>
    <cellStyle name="_입찰표지 _가실행(공설운동장)_진짜하도급(토공)_2004년설계(콘팻칭)" xfId="13029"/>
    <cellStyle name="_입찰표지 _가실행(공설운동장)_진짜하도급(토공)_2004년수량(정산)" xfId="13030"/>
    <cellStyle name="_입찰표지 _가실행(공설운동장)_진짜하도급(토공)_검토" xfId="13031"/>
    <cellStyle name="_입찰표지 _가실행(공설운동장)_진짜하도급(토공)_검토_2004년설계(콘팻칭)" xfId="13032"/>
    <cellStyle name="_입찰표지 _가실행(공설운동장)_진짜하도급(토공)_검토_2004년수량(정산)" xfId="13033"/>
    <cellStyle name="_입찰표지 _가실행(공설운동장)_진짜하도급(토공)_검토_팻칭내역(진천)" xfId="13034"/>
    <cellStyle name="_입찰표지 _가실행(공설운동장)_진짜하도급(토공)_검토_팻칭내역(진천)_2004년설계(콘팻칭)" xfId="13035"/>
    <cellStyle name="_입찰표지 _가실행(공설운동장)_진짜하도급(토공)_검토_팻칭내역(진천)_2004년수량(정산)" xfId="13036"/>
    <cellStyle name="_입찰표지 _가실행(공설운동장)_진짜하도급(토공)_요청" xfId="13037"/>
    <cellStyle name="_입찰표지 _가실행(공설운동장)_진짜하도급(토공)_요청_2004년설계(콘팻칭)" xfId="13038"/>
    <cellStyle name="_입찰표지 _가실행(공설운동장)_진짜하도급(토공)_요청_2004년수량(정산)" xfId="13039"/>
    <cellStyle name="_입찰표지 _가실행(공설운동장)_진짜하도급(토공)_요청_팻칭내역(진천)" xfId="13040"/>
    <cellStyle name="_입찰표지 _가실행(공설운동장)_진짜하도급(토공)_요청_팻칭내역(진천)_2004년설계(콘팻칭)" xfId="13041"/>
    <cellStyle name="_입찰표지 _가실행(공설운동장)_진짜하도급(토공)_요청_팻칭내역(진천)_2004년수량(정산)" xfId="13042"/>
    <cellStyle name="_입찰표지 _가실행(공설운동장)_진짜하도급(토공)_진짜진짜하도급" xfId="13043"/>
    <cellStyle name="_입찰표지 _가실행(공설운동장)_진짜하도급(토공)_진짜진짜하도급_2004년설계(콘팻칭)" xfId="13044"/>
    <cellStyle name="_입찰표지 _가실행(공설운동장)_진짜하도급(토공)_진짜진짜하도급_2004년수량(정산)" xfId="13045"/>
    <cellStyle name="_입찰표지 _가실행(공설운동장)_진짜하도급(토공)_진짜진짜하도급_팻칭내역(진천)" xfId="13046"/>
    <cellStyle name="_입찰표지 _가실행(공설운동장)_진짜하도급(토공)_진짜진짜하도급_팻칭내역(진천)_2004년설계(콘팻칭)" xfId="13047"/>
    <cellStyle name="_입찰표지 _가실행(공설운동장)_진짜하도급(토공)_진짜진짜하도급_팻칭내역(진천)_2004년수량(정산)" xfId="13048"/>
    <cellStyle name="_입찰표지 _가실행(공설운동장)_진짜하도급(토공)_팻칭내역(진천)" xfId="13049"/>
    <cellStyle name="_입찰표지 _가실행(공설운동장)_진짜하도급(토공)_팻칭내역(진천)_2004년설계(콘팻칭)" xfId="13050"/>
    <cellStyle name="_입찰표지 _가실행(공설운동장)_진짜하도급(토공)_팻칭내역(진천)_2004년수량(정산)" xfId="13051"/>
    <cellStyle name="_입찰표지 _가실행(공설운동장)_팻칭내역(진천)" xfId="13052"/>
    <cellStyle name="_입찰표지 _가실행(공설운동장)_팻칭내역(진천)_2004년설계(콘팻칭)" xfId="13053"/>
    <cellStyle name="_입찰표지 _가실행(공설운동장)_팻칭내역(진천)_2004년수량(정산)" xfId="13054"/>
    <cellStyle name="_입찰표지 _가실행(공설운동장)_합정하도급요청(토공)" xfId="13055"/>
    <cellStyle name="_입찰표지 _가실행(공설운동장)_합정하도급요청(토공)_2004년설계(콘팻칭)" xfId="13056"/>
    <cellStyle name="_입찰표지 _가실행(공설운동장)_합정하도급요청(토공)_2004년수량(정산)" xfId="13057"/>
    <cellStyle name="_입찰표지 _가실행(공설운동장)_합정하도급요청(토공)_검토" xfId="13058"/>
    <cellStyle name="_입찰표지 _가실행(공설운동장)_합정하도급요청(토공)_검토_2004년설계(콘팻칭)" xfId="13059"/>
    <cellStyle name="_입찰표지 _가실행(공설운동장)_합정하도급요청(토공)_검토_2004년수량(정산)" xfId="13060"/>
    <cellStyle name="_입찰표지 _가실행(공설운동장)_합정하도급요청(토공)_검토_팻칭내역(진천)" xfId="13061"/>
    <cellStyle name="_입찰표지 _가실행(공설운동장)_합정하도급요청(토공)_검토_팻칭내역(진천)_2004년설계(콘팻칭)" xfId="13062"/>
    <cellStyle name="_입찰표지 _가실행(공설운동장)_합정하도급요청(토공)_검토_팻칭내역(진천)_2004년수량(정산)" xfId="13063"/>
    <cellStyle name="_입찰표지 _가실행(공설운동장)_합정하도급요청(토공)_요청" xfId="13064"/>
    <cellStyle name="_입찰표지 _가실행(공설운동장)_합정하도급요청(토공)_요청_2004년설계(콘팻칭)" xfId="13065"/>
    <cellStyle name="_입찰표지 _가실행(공설운동장)_합정하도급요청(토공)_요청_2004년수량(정산)" xfId="13066"/>
    <cellStyle name="_입찰표지 _가실행(공설운동장)_합정하도급요청(토공)_요청_팻칭내역(진천)" xfId="13067"/>
    <cellStyle name="_입찰표지 _가실행(공설운동장)_합정하도급요청(토공)_요청_팻칭내역(진천)_2004년설계(콘팻칭)" xfId="13068"/>
    <cellStyle name="_입찰표지 _가실행(공설운동장)_합정하도급요청(토공)_요청_팻칭내역(진천)_2004년수량(정산)" xfId="13069"/>
    <cellStyle name="_입찰표지 _가실행(공설운동장)_합정하도급요청(토공)_진짜진짜하도급" xfId="13070"/>
    <cellStyle name="_입찰표지 _가실행(공설운동장)_합정하도급요청(토공)_진짜진짜하도급_2004년설계(콘팻칭)" xfId="13071"/>
    <cellStyle name="_입찰표지 _가실행(공설운동장)_합정하도급요청(토공)_진짜진짜하도급_2004년수량(정산)" xfId="13072"/>
    <cellStyle name="_입찰표지 _가실행(공설운동장)_합정하도급요청(토공)_진짜진짜하도급_팻칭내역(진천)" xfId="13073"/>
    <cellStyle name="_입찰표지 _가실행(공설운동장)_합정하도급요청(토공)_진짜진짜하도급_팻칭내역(진천)_2004년설계(콘팻칭)" xfId="13074"/>
    <cellStyle name="_입찰표지 _가실행(공설운동장)_합정하도급요청(토공)_진짜진짜하도급_팻칭내역(진천)_2004년수량(정산)" xfId="13075"/>
    <cellStyle name="_입찰표지 _가실행(공설운동장)_합정하도급요청(토공)_팻칭내역(진천)" xfId="13076"/>
    <cellStyle name="_입찰표지 _가실행(공설운동장)_합정하도급요청(토공)_팻칭내역(진천)_2004년설계(콘팻칭)" xfId="13077"/>
    <cellStyle name="_입찰표지 _가실행(공설운동장)_합정하도급요청(토공)_팻칭내역(진천)_2004년수량(정산)" xfId="13078"/>
    <cellStyle name="_입찰표지 _가실행(송탄IC)" xfId="13079"/>
    <cellStyle name="_입찰표지 _가실행(송탄IC)_2004년설계(콘팻칭)" xfId="13080"/>
    <cellStyle name="_입찰표지 _가실행(송탄IC)_2004년수량(정산)" xfId="13081"/>
    <cellStyle name="_입찰표지 _가실행(송탄IC)_진짜하도급(토공)" xfId="13082"/>
    <cellStyle name="_입찰표지 _가실행(송탄IC)_진짜하도급(토공)_2004년설계(콘팻칭)" xfId="13083"/>
    <cellStyle name="_입찰표지 _가실행(송탄IC)_진짜하도급(토공)_2004년수량(정산)" xfId="13084"/>
    <cellStyle name="_입찰표지 _가실행(송탄IC)_진짜하도급(토공)_검토" xfId="13085"/>
    <cellStyle name="_입찰표지 _가실행(송탄IC)_진짜하도급(토공)_검토_2004년설계(콘팻칭)" xfId="13086"/>
    <cellStyle name="_입찰표지 _가실행(송탄IC)_진짜하도급(토공)_검토_2004년수량(정산)" xfId="13087"/>
    <cellStyle name="_입찰표지 _가실행(송탄IC)_진짜하도급(토공)_검토_팻칭내역(진천)" xfId="13088"/>
    <cellStyle name="_입찰표지 _가실행(송탄IC)_진짜하도급(토공)_검토_팻칭내역(진천)_2004년설계(콘팻칭)" xfId="13089"/>
    <cellStyle name="_입찰표지 _가실행(송탄IC)_진짜하도급(토공)_검토_팻칭내역(진천)_2004년수량(정산)" xfId="13090"/>
    <cellStyle name="_입찰표지 _가실행(송탄IC)_진짜하도급(토공)_요청" xfId="13091"/>
    <cellStyle name="_입찰표지 _가실행(송탄IC)_진짜하도급(토공)_요청_2004년설계(콘팻칭)" xfId="13092"/>
    <cellStyle name="_입찰표지 _가실행(송탄IC)_진짜하도급(토공)_요청_2004년수량(정산)" xfId="13093"/>
    <cellStyle name="_입찰표지 _가실행(송탄IC)_진짜하도급(토공)_요청_팻칭내역(진천)" xfId="13094"/>
    <cellStyle name="_입찰표지 _가실행(송탄IC)_진짜하도급(토공)_요청_팻칭내역(진천)_2004년설계(콘팻칭)" xfId="13095"/>
    <cellStyle name="_입찰표지 _가실행(송탄IC)_진짜하도급(토공)_요청_팻칭내역(진천)_2004년수량(정산)" xfId="13096"/>
    <cellStyle name="_입찰표지 _가실행(송탄IC)_진짜하도급(토공)_진짜진짜하도급" xfId="13097"/>
    <cellStyle name="_입찰표지 _가실행(송탄IC)_진짜하도급(토공)_진짜진짜하도급_2004년설계(콘팻칭)" xfId="13098"/>
    <cellStyle name="_입찰표지 _가실행(송탄IC)_진짜하도급(토공)_진짜진짜하도급_2004년수량(정산)" xfId="13099"/>
    <cellStyle name="_입찰표지 _가실행(송탄IC)_진짜하도급(토공)_진짜진짜하도급_팻칭내역(진천)" xfId="13100"/>
    <cellStyle name="_입찰표지 _가실행(송탄IC)_진짜하도급(토공)_진짜진짜하도급_팻칭내역(진천)_2004년설계(콘팻칭)" xfId="13101"/>
    <cellStyle name="_입찰표지 _가실행(송탄IC)_진짜하도급(토공)_진짜진짜하도급_팻칭내역(진천)_2004년수량(정산)" xfId="13102"/>
    <cellStyle name="_입찰표지 _가실행(송탄IC)_진짜하도급(토공)_팻칭내역(진천)" xfId="13103"/>
    <cellStyle name="_입찰표지 _가실행(송탄IC)_진짜하도급(토공)_팻칭내역(진천)_2004년설계(콘팻칭)" xfId="13104"/>
    <cellStyle name="_입찰표지 _가실행(송탄IC)_진짜하도급(토공)_팻칭내역(진천)_2004년수량(정산)" xfId="13105"/>
    <cellStyle name="_입찰표지 _가실행(송탄IC)_팻칭내역(진천)" xfId="13106"/>
    <cellStyle name="_입찰표지 _가실행(송탄IC)_팻칭내역(진천)_2004년설계(콘팻칭)" xfId="13107"/>
    <cellStyle name="_입찰표지 _가실행(송탄IC)_팻칭내역(진천)_2004년수량(정산)" xfId="13108"/>
    <cellStyle name="_입찰표지 _가실행(송탄IC)_합정하도급요청(토공)" xfId="13109"/>
    <cellStyle name="_입찰표지 _가실행(송탄IC)_합정하도급요청(토공)_2004년설계(콘팻칭)" xfId="13110"/>
    <cellStyle name="_입찰표지 _가실행(송탄IC)_합정하도급요청(토공)_2004년수량(정산)" xfId="13111"/>
    <cellStyle name="_입찰표지 _가실행(송탄IC)_합정하도급요청(토공)_검토" xfId="13112"/>
    <cellStyle name="_입찰표지 _가실행(송탄IC)_합정하도급요청(토공)_검토_2004년설계(콘팻칭)" xfId="13113"/>
    <cellStyle name="_입찰표지 _가실행(송탄IC)_합정하도급요청(토공)_검토_2004년수량(정산)" xfId="13114"/>
    <cellStyle name="_입찰표지 _가실행(송탄IC)_합정하도급요청(토공)_검토_팻칭내역(진천)" xfId="13115"/>
    <cellStyle name="_입찰표지 _가실행(송탄IC)_합정하도급요청(토공)_검토_팻칭내역(진천)_2004년설계(콘팻칭)" xfId="13116"/>
    <cellStyle name="_입찰표지 _가실행(송탄IC)_합정하도급요청(토공)_검토_팻칭내역(진천)_2004년수량(정산)" xfId="13117"/>
    <cellStyle name="_입찰표지 _가실행(송탄IC)_합정하도급요청(토공)_요청" xfId="13118"/>
    <cellStyle name="_입찰표지 _가실행(송탄IC)_합정하도급요청(토공)_요청_2004년설계(콘팻칭)" xfId="13119"/>
    <cellStyle name="_입찰표지 _가실행(송탄IC)_합정하도급요청(토공)_요청_2004년수량(정산)" xfId="13120"/>
    <cellStyle name="_입찰표지 _가실행(송탄IC)_합정하도급요청(토공)_요청_팻칭내역(진천)" xfId="13121"/>
    <cellStyle name="_입찰표지 _가실행(송탄IC)_합정하도급요청(토공)_요청_팻칭내역(진천)_2004년설계(콘팻칭)" xfId="13122"/>
    <cellStyle name="_입찰표지 _가실행(송탄IC)_합정하도급요청(토공)_요청_팻칭내역(진천)_2004년수량(정산)" xfId="13123"/>
    <cellStyle name="_입찰표지 _가실행(송탄IC)_합정하도급요청(토공)_진짜진짜하도급" xfId="13124"/>
    <cellStyle name="_입찰표지 _가실행(송탄IC)_합정하도급요청(토공)_진짜진짜하도급_2004년설계(콘팻칭)" xfId="13125"/>
    <cellStyle name="_입찰표지 _가실행(송탄IC)_합정하도급요청(토공)_진짜진짜하도급_2004년수량(정산)" xfId="13126"/>
    <cellStyle name="_입찰표지 _가실행(송탄IC)_합정하도급요청(토공)_진짜진짜하도급_팻칭내역(진천)" xfId="13127"/>
    <cellStyle name="_입찰표지 _가실행(송탄IC)_합정하도급요청(토공)_진짜진짜하도급_팻칭내역(진천)_2004년설계(콘팻칭)" xfId="13128"/>
    <cellStyle name="_입찰표지 _가실행(송탄IC)_합정하도급요청(토공)_진짜진짜하도급_팻칭내역(진천)_2004년수량(정산)" xfId="13129"/>
    <cellStyle name="_입찰표지 _가실행(송탄IC)_합정하도급요청(토공)_팻칭내역(진천)" xfId="13130"/>
    <cellStyle name="_입찰표지 _가실행(송탄IC)_합정하도급요청(토공)_팻칭내역(진천)_2004년설계(콘팻칭)" xfId="13131"/>
    <cellStyle name="_입찰표지 _가실행(송탄IC)_합정하도급요청(토공)_팻칭내역(진천)_2004년수량(정산)" xfId="13132"/>
    <cellStyle name="_입찰표지 _광주평동실행" xfId="739"/>
    <cellStyle name="_입찰표지 _광주평동실행_번암견적의뢰(협력)" xfId="740"/>
    <cellStyle name="_입찰표지 _광주평동품의1" xfId="741"/>
    <cellStyle name="_입찰표지 _광주평동품의1_무안-광주2공구(협력)수정" xfId="742"/>
    <cellStyle name="_입찰표지 _광주평동품의1_번암견적의뢰(협력)" xfId="743"/>
    <cellStyle name="_입찰표지 _광주평동품의1_적상무주IC도로(1공구)" xfId="744"/>
    <cellStyle name="_입찰표지 _기장하수실행1" xfId="745"/>
    <cellStyle name="_입찰표지 _기장하수실행1_번암견적의뢰(협력)" xfId="746"/>
    <cellStyle name="_입찰표지 _내성천교-수량산출서" xfId="13133"/>
    <cellStyle name="_입찰표지 _내진내역및수량산출(05.12.1터파기외)" xfId="13134"/>
    <cellStyle name="_입찰표지 _내진내역및수량산출(05.12.1터파기외)_거모4교" xfId="13135"/>
    <cellStyle name="_입찰표지 _내진내역및수량산출(05.12.1터파기외)_거모4교_내성천교-수량산출서" xfId="13136"/>
    <cellStyle name="_입찰표지 _내진내역및수량산출(05.12.1터파기외)_거모4교_석수IC교수량산출서" xfId="13137"/>
    <cellStyle name="_입찰표지 _내진내역및수량산출(05.12.1터파기외)_거모4교_석수IC교수량산출서(기둥보강)" xfId="13138"/>
    <cellStyle name="_입찰표지 _내진내역및수량산출(05.12.1터파기외)_내성천교-수량산출서" xfId="13139"/>
    <cellStyle name="_입찰표지 _내진내역및수량산출(05.12.1터파기외)_내역4" xfId="13140"/>
    <cellStyle name="_입찰표지 _내진내역및수량산출(05.12.1터파기외)_내역4_내성천교-수량산출서" xfId="13141"/>
    <cellStyle name="_입찰표지 _내진내역및수량산출(05.12.1터파기외)_내역4_석수IC교수량산출서" xfId="13142"/>
    <cellStyle name="_입찰표지 _내진내역및수량산출(05.12.1터파기외)_내역4_석수IC교수량산출서(기둥보강)" xfId="13143"/>
    <cellStyle name="_입찰표지 _내진내역및수량산출(05.12.1터파기외)_동명교" xfId="13144"/>
    <cellStyle name="_입찰표지 _내진내역및수량산출(05.12.1터파기외)_동명교_내성천교-수량산출서" xfId="13145"/>
    <cellStyle name="_입찰표지 _내진내역및수량산출(05.12.1터파기외)_동명교_석수IC교수량산출서" xfId="13146"/>
    <cellStyle name="_입찰표지 _내진내역및수량산출(05.12.1터파기외)_동명교_석수IC교수량산출서(기둥보강)" xfId="13147"/>
    <cellStyle name="_입찰표지 _내진내역및수량산출(05.12.1터파기외)_밀주교내역2" xfId="13148"/>
    <cellStyle name="_입찰표지 _내진내역및수량산출(05.12.1터파기외)_밀주교내역2_내성천교-수량산출서" xfId="13149"/>
    <cellStyle name="_입찰표지 _내진내역및수량산출(05.12.1터파기외)_밀주교내역2_석수IC교수량산출서" xfId="13150"/>
    <cellStyle name="_입찰표지 _내진내역및수량산출(05.12.1터파기외)_밀주교내역2_석수IC교수량산출서(기둥보강)" xfId="13151"/>
    <cellStyle name="_입찰표지 _내진내역및수량산출(05.12.1터파기외)_석수IC교수량산출서" xfId="13152"/>
    <cellStyle name="_입찰표지 _내진내역및수량산출(05.12.1터파기외)_석수IC교수량산출서(기둥보강)" xfId="13153"/>
    <cellStyle name="_입찰표지 _내진내역및수량산출(05.12.1터파기외)_소하교" xfId="13154"/>
    <cellStyle name="_입찰표지 _내진내역및수량산출(05.12.1터파기외)_소하교_내성천교-수량산출서" xfId="13155"/>
    <cellStyle name="_입찰표지 _내진내역및수량산출(05.12.1터파기외)_소하교_석수IC교수량산출서" xfId="13156"/>
    <cellStyle name="_입찰표지 _내진내역및수량산출(05.12.1터파기외)_소하교_석수IC교수량산출서(기둥보강)" xfId="13157"/>
    <cellStyle name="_입찰표지 _내진내역및수량산출(05.12.1터파기외)_소하교수량내역" xfId="13158"/>
    <cellStyle name="_입찰표지 _내진내역및수량산출(05.12.1터파기외)_소하교수량내역_내성천교-수량산출서" xfId="13159"/>
    <cellStyle name="_입찰표지 _내진내역및수량산출(05.12.1터파기외)_소하교수량내역_석수IC교수량산출서" xfId="13160"/>
    <cellStyle name="_입찰표지 _내진내역및수량산출(05.12.1터파기외)_소하교수량내역_석수IC교수량산출서(기둥보강)" xfId="13161"/>
    <cellStyle name="_입찰표지 _내진내역및수량산출(05.12.1터파기외)_진안교내역3" xfId="13162"/>
    <cellStyle name="_입찰표지 _내진내역및수량산출(05.12.1터파기외)_진안교내역3_내성천교-수량산출서" xfId="13163"/>
    <cellStyle name="_입찰표지 _내진내역및수량산출(05.12.1터파기외)_진안교내역3_석수IC교수량산출서" xfId="13164"/>
    <cellStyle name="_입찰표지 _내진내역및수량산출(05.12.1터파기외)_진안교내역3_석수IC교수량산출서(기둥보강)" xfId="13165"/>
    <cellStyle name="_입찰표지 _내진내역및수량산출(05.12.1터파기외)_진위교(수정)" xfId="13166"/>
    <cellStyle name="_입찰표지 _내진내역및수량산출(05.12.1터파기외)_진위교(수정)_내성천교-수량산출서" xfId="13167"/>
    <cellStyle name="_입찰표지 _내진내역및수량산출(05.12.1터파기외)_진위교(수정)_석수IC교수량산출서" xfId="13168"/>
    <cellStyle name="_입찰표지 _내진내역및수량산출(05.12.1터파기외)_진위교(수정)_석수IC교수량산출서(기둥보강)" xfId="13169"/>
    <cellStyle name="_입찰표지 _내진내역및수량산출(05.12.1터파기외)_진위교내역3" xfId="13170"/>
    <cellStyle name="_입찰표지 _내진내역및수량산출(05.12.1터파기외)_진위교내역3_내성천교-수량산출서" xfId="13171"/>
    <cellStyle name="_입찰표지 _내진내역및수량산출(05.12.1터파기외)_진위교내역3_석수IC교수량산출서" xfId="13172"/>
    <cellStyle name="_입찰표지 _내진내역및수량산출(05.12.1터파기외)_진위교내역3_석수IC교수량산출서(기둥보강)" xfId="13173"/>
    <cellStyle name="_입찰표지 _당진,보령,하도급계획안(5.9일)" xfId="13174"/>
    <cellStyle name="_입찰표지 _마감-1" xfId="13175"/>
    <cellStyle name="_입찰표지 _무안-광주2공구(협력)수정" xfId="747"/>
    <cellStyle name="_입찰표지 _밀주교내역2" xfId="13176"/>
    <cellStyle name="_입찰표지 _밀주교내역2_거모4교" xfId="13177"/>
    <cellStyle name="_입찰표지 _밀주교내역2_거모4교_내성천교-수량산출서" xfId="13178"/>
    <cellStyle name="_입찰표지 _밀주교내역2_거모4교_석수IC교수량산출서" xfId="13179"/>
    <cellStyle name="_입찰표지 _밀주교내역2_거모4교_석수IC교수량산출서(기둥보강)" xfId="13180"/>
    <cellStyle name="_입찰표지 _밀주교내역2_내성천교-수량산출서" xfId="13181"/>
    <cellStyle name="_입찰표지 _밀주교내역2_내역4" xfId="13182"/>
    <cellStyle name="_입찰표지 _밀주교내역2_내역4_내성천교-수량산출서" xfId="13183"/>
    <cellStyle name="_입찰표지 _밀주교내역2_내역4_석수IC교수량산출서" xfId="13184"/>
    <cellStyle name="_입찰표지 _밀주교내역2_내역4_석수IC교수량산출서(기둥보강)" xfId="13185"/>
    <cellStyle name="_입찰표지 _밀주교내역2_동명교" xfId="13186"/>
    <cellStyle name="_입찰표지 _밀주교내역2_동명교_내성천교-수량산출서" xfId="13187"/>
    <cellStyle name="_입찰표지 _밀주교내역2_동명교_석수IC교수량산출서" xfId="13188"/>
    <cellStyle name="_입찰표지 _밀주교내역2_동명교_석수IC교수량산출서(기둥보강)" xfId="13189"/>
    <cellStyle name="_입찰표지 _밀주교내역2_석수IC교수량산출서" xfId="13190"/>
    <cellStyle name="_입찰표지 _밀주교내역2_석수IC교수량산출서(기둥보강)" xfId="13191"/>
    <cellStyle name="_입찰표지 _밀주교내역2_소하교" xfId="13192"/>
    <cellStyle name="_입찰표지 _밀주교내역2_소하교_내성천교-수량산출서" xfId="13193"/>
    <cellStyle name="_입찰표지 _밀주교내역2_소하교_석수IC교수량산출서" xfId="13194"/>
    <cellStyle name="_입찰표지 _밀주교내역2_소하교_석수IC교수량산출서(기둥보강)" xfId="13195"/>
    <cellStyle name="_입찰표지 _밀주교내역2_소하교수량내역" xfId="13196"/>
    <cellStyle name="_입찰표지 _밀주교내역2_소하교수량내역_내성천교-수량산출서" xfId="13197"/>
    <cellStyle name="_입찰표지 _밀주교내역2_소하교수량내역_석수IC교수량산출서" xfId="13198"/>
    <cellStyle name="_입찰표지 _밀주교내역2_소하교수량내역_석수IC교수량산출서(기둥보강)" xfId="13199"/>
    <cellStyle name="_입찰표지 _밀주교내역2_진안교내역3" xfId="13200"/>
    <cellStyle name="_입찰표지 _밀주교내역2_진안교내역3_내성천교-수량산출서" xfId="13201"/>
    <cellStyle name="_입찰표지 _밀주교내역2_진안교내역3_석수IC교수량산출서" xfId="13202"/>
    <cellStyle name="_입찰표지 _밀주교내역2_진안교내역3_석수IC교수량산출서(기둥보강)" xfId="13203"/>
    <cellStyle name="_입찰표지 _밀주교내역2_진위교(수정)" xfId="13204"/>
    <cellStyle name="_입찰표지 _밀주교내역2_진위교(수정)_내성천교-수량산출서" xfId="13205"/>
    <cellStyle name="_입찰표지 _밀주교내역2_진위교(수정)_석수IC교수량산출서" xfId="13206"/>
    <cellStyle name="_입찰표지 _밀주교내역2_진위교(수정)_석수IC교수량산출서(기둥보강)" xfId="13207"/>
    <cellStyle name="_입찰표지 _밀주교내역2_진위교내역3" xfId="13208"/>
    <cellStyle name="_입찰표지 _밀주교내역2_진위교내역3_내성천교-수량산출서" xfId="13209"/>
    <cellStyle name="_입찰표지 _밀주교내역2_진위교내역3_석수IC교수량산출서" xfId="13210"/>
    <cellStyle name="_입찰표지 _밀주교내역2_진위교내역3_석수IC교수량산출서(기둥보강)" xfId="13211"/>
    <cellStyle name="_입찰표지 _번암견적의뢰(협력)" xfId="748"/>
    <cellStyle name="_입찰표지 _석수IC교수량산출서" xfId="13212"/>
    <cellStyle name="_입찰표지 _석수IC교수량산출서(기둥보강)" xfId="13213"/>
    <cellStyle name="_입찰표지 _송학실행안" xfId="749"/>
    <cellStyle name="_입찰표지 _송학실행안_번암견적의뢰(협력)" xfId="750"/>
    <cellStyle name="_입찰표지 _송학하수투찰" xfId="751"/>
    <cellStyle name="_입찰표지 _송학하수투찰_번암견적의뢰(협력)" xfId="752"/>
    <cellStyle name="_입찰표지 _송학하수품의(설계넣고)" xfId="753"/>
    <cellStyle name="_입찰표지 _송학하수품의(설계넣고)_무안-광주2공구(협력)수정" xfId="754"/>
    <cellStyle name="_입찰표지 _송학하수품의(설계넣고)_번암견적의뢰(협력)" xfId="755"/>
    <cellStyle name="_입찰표지 _송학하수품의(설계넣고)_적상무주IC도로(1공구)" xfId="756"/>
    <cellStyle name="_입찰표지 _적상무주IC도로(1공구)" xfId="757"/>
    <cellStyle name="_입찰표지 _중동성황(가)실행" xfId="13214"/>
    <cellStyle name="_입찰표지 _중동성황(가)실행_2004년설계(콘팻칭)" xfId="13215"/>
    <cellStyle name="_입찰표지 _중동성황(가)실행_2004년수량(정산)" xfId="13216"/>
    <cellStyle name="_입찰표지 _중동성황(가)실행_진짜하도급(토공)" xfId="13217"/>
    <cellStyle name="_입찰표지 _중동성황(가)실행_진짜하도급(토공)_2004년설계(콘팻칭)" xfId="13218"/>
    <cellStyle name="_입찰표지 _중동성황(가)실행_진짜하도급(토공)_2004년수량(정산)" xfId="13219"/>
    <cellStyle name="_입찰표지 _중동성황(가)실행_진짜하도급(토공)_검토" xfId="13220"/>
    <cellStyle name="_입찰표지 _중동성황(가)실행_진짜하도급(토공)_검토_2004년설계(콘팻칭)" xfId="13221"/>
    <cellStyle name="_입찰표지 _중동성황(가)실행_진짜하도급(토공)_검토_2004년수량(정산)" xfId="13222"/>
    <cellStyle name="_입찰표지 _중동성황(가)실행_진짜하도급(토공)_검토_팻칭내역(진천)" xfId="13223"/>
    <cellStyle name="_입찰표지 _중동성황(가)실행_진짜하도급(토공)_검토_팻칭내역(진천)_2004년설계(콘팻칭)" xfId="13224"/>
    <cellStyle name="_입찰표지 _중동성황(가)실행_진짜하도급(토공)_검토_팻칭내역(진천)_2004년수량(정산)" xfId="13225"/>
    <cellStyle name="_입찰표지 _중동성황(가)실행_진짜하도급(토공)_요청" xfId="13226"/>
    <cellStyle name="_입찰표지 _중동성황(가)실행_진짜하도급(토공)_요청_2004년설계(콘팻칭)" xfId="13227"/>
    <cellStyle name="_입찰표지 _중동성황(가)실행_진짜하도급(토공)_요청_2004년수량(정산)" xfId="13228"/>
    <cellStyle name="_입찰표지 _중동성황(가)실행_진짜하도급(토공)_요청_팻칭내역(진천)" xfId="13229"/>
    <cellStyle name="_입찰표지 _중동성황(가)실행_진짜하도급(토공)_요청_팻칭내역(진천)_2004년설계(콘팻칭)" xfId="13230"/>
    <cellStyle name="_입찰표지 _중동성황(가)실행_진짜하도급(토공)_요청_팻칭내역(진천)_2004년수량(정산)" xfId="13231"/>
    <cellStyle name="_입찰표지 _중동성황(가)실행_진짜하도급(토공)_진짜진짜하도급" xfId="13232"/>
    <cellStyle name="_입찰표지 _중동성황(가)실행_진짜하도급(토공)_진짜진짜하도급_2004년설계(콘팻칭)" xfId="13233"/>
    <cellStyle name="_입찰표지 _중동성황(가)실행_진짜하도급(토공)_진짜진짜하도급_2004년수량(정산)" xfId="13234"/>
    <cellStyle name="_입찰표지 _중동성황(가)실행_진짜하도급(토공)_진짜진짜하도급_팻칭내역(진천)" xfId="13235"/>
    <cellStyle name="_입찰표지 _중동성황(가)실행_진짜하도급(토공)_진짜진짜하도급_팻칭내역(진천)_2004년설계(콘팻칭)" xfId="13236"/>
    <cellStyle name="_입찰표지 _중동성황(가)실행_진짜하도급(토공)_진짜진짜하도급_팻칭내역(진천)_2004년수량(정산)" xfId="13237"/>
    <cellStyle name="_입찰표지 _중동성황(가)실행_진짜하도급(토공)_팻칭내역(진천)" xfId="13238"/>
    <cellStyle name="_입찰표지 _중동성황(가)실행_진짜하도급(토공)_팻칭내역(진천)_2004년설계(콘팻칭)" xfId="13239"/>
    <cellStyle name="_입찰표지 _중동성황(가)실행_진짜하도급(토공)_팻칭내역(진천)_2004년수량(정산)" xfId="13240"/>
    <cellStyle name="_입찰표지 _중동성황(가)실행_팻칭내역(진천)" xfId="13241"/>
    <cellStyle name="_입찰표지 _중동성황(가)실행_팻칭내역(진천)_2004년설계(콘팻칭)" xfId="13242"/>
    <cellStyle name="_입찰표지 _중동성황(가)실행_팻칭내역(진천)_2004년수량(정산)" xfId="13243"/>
    <cellStyle name="_입찰표지 _중동성황(가)실행_합정하도급요청(토공)" xfId="13244"/>
    <cellStyle name="_입찰표지 _중동성황(가)실행_합정하도급요청(토공)_2004년설계(콘팻칭)" xfId="13245"/>
    <cellStyle name="_입찰표지 _중동성황(가)실행_합정하도급요청(토공)_2004년수량(정산)" xfId="13246"/>
    <cellStyle name="_입찰표지 _중동성황(가)실행_합정하도급요청(토공)_검토" xfId="13247"/>
    <cellStyle name="_입찰표지 _중동성황(가)실행_합정하도급요청(토공)_검토_2004년설계(콘팻칭)" xfId="13248"/>
    <cellStyle name="_입찰표지 _중동성황(가)실행_합정하도급요청(토공)_검토_2004년수량(정산)" xfId="13249"/>
    <cellStyle name="_입찰표지 _중동성황(가)실행_합정하도급요청(토공)_검토_팻칭내역(진천)" xfId="13250"/>
    <cellStyle name="_입찰표지 _중동성황(가)실행_합정하도급요청(토공)_검토_팻칭내역(진천)_2004년설계(콘팻칭)" xfId="13251"/>
    <cellStyle name="_입찰표지 _중동성황(가)실행_합정하도급요청(토공)_검토_팻칭내역(진천)_2004년수량(정산)" xfId="13252"/>
    <cellStyle name="_입찰표지 _중동성황(가)실행_합정하도급요청(토공)_요청" xfId="13253"/>
    <cellStyle name="_입찰표지 _중동성황(가)실행_합정하도급요청(토공)_요청_2004년설계(콘팻칭)" xfId="13254"/>
    <cellStyle name="_입찰표지 _중동성황(가)실행_합정하도급요청(토공)_요청_2004년수량(정산)" xfId="13255"/>
    <cellStyle name="_입찰표지 _중동성황(가)실행_합정하도급요청(토공)_요청_팻칭내역(진천)" xfId="13256"/>
    <cellStyle name="_입찰표지 _중동성황(가)실행_합정하도급요청(토공)_요청_팻칭내역(진천)_2004년설계(콘팻칭)" xfId="13257"/>
    <cellStyle name="_입찰표지 _중동성황(가)실행_합정하도급요청(토공)_요청_팻칭내역(진천)_2004년수량(정산)" xfId="13258"/>
    <cellStyle name="_입찰표지 _중동성황(가)실행_합정하도급요청(토공)_진짜진짜하도급" xfId="13259"/>
    <cellStyle name="_입찰표지 _중동성황(가)실행_합정하도급요청(토공)_진짜진짜하도급_2004년설계(콘팻칭)" xfId="13260"/>
    <cellStyle name="_입찰표지 _중동성황(가)실행_합정하도급요청(토공)_진짜진짜하도급_2004년수량(정산)" xfId="13261"/>
    <cellStyle name="_입찰표지 _중동성황(가)실행_합정하도급요청(토공)_진짜진짜하도급_팻칭내역(진천)" xfId="13262"/>
    <cellStyle name="_입찰표지 _중동성황(가)실행_합정하도급요청(토공)_진짜진짜하도급_팻칭내역(진천)_2004년설계(콘팻칭)" xfId="13263"/>
    <cellStyle name="_입찰표지 _중동성황(가)실행_합정하도급요청(토공)_진짜진짜하도급_팻칭내역(진천)_2004년수량(정산)" xfId="13264"/>
    <cellStyle name="_입찰표지 _중동성황(가)실행_합정하도급요청(토공)_팻칭내역(진천)" xfId="13265"/>
    <cellStyle name="_입찰표지 _중동성황(가)실행_합정하도급요청(토공)_팻칭내역(진천)_2004년설계(콘팻칭)" xfId="13266"/>
    <cellStyle name="_입찰표지 _중동성황(가)실행_합정하도급요청(토공)_팻칭내역(진천)_2004년수량(정산)" xfId="13267"/>
    <cellStyle name="_입찰표지 _중동-성황투찰(new)(발주자변경)" xfId="13268"/>
    <cellStyle name="_입찰표지 _중동-성황투찰(new)(발주자변경)_2004년설계(콘팻칭)" xfId="13269"/>
    <cellStyle name="_입찰표지 _중동-성황투찰(new)(발주자변경)_2004년수량(정산)" xfId="13270"/>
    <cellStyle name="_입찰표지 _중동-성황투찰(new)(발주자변경)_진짜하도급(토공)" xfId="13271"/>
    <cellStyle name="_입찰표지 _중동-성황투찰(new)(발주자변경)_진짜하도급(토공)_2004년설계(콘팻칭)" xfId="13272"/>
    <cellStyle name="_입찰표지 _중동-성황투찰(new)(발주자변경)_진짜하도급(토공)_2004년수량(정산)" xfId="13273"/>
    <cellStyle name="_입찰표지 _중동-성황투찰(new)(발주자변경)_진짜하도급(토공)_검토" xfId="13274"/>
    <cellStyle name="_입찰표지 _중동-성황투찰(new)(발주자변경)_진짜하도급(토공)_검토_2004년설계(콘팻칭)" xfId="13275"/>
    <cellStyle name="_입찰표지 _중동-성황투찰(new)(발주자변경)_진짜하도급(토공)_검토_2004년수량(정산)" xfId="13276"/>
    <cellStyle name="_입찰표지 _중동-성황투찰(new)(발주자변경)_진짜하도급(토공)_검토_팻칭내역(진천)" xfId="13277"/>
    <cellStyle name="_입찰표지 _중동-성황투찰(new)(발주자변경)_진짜하도급(토공)_검토_팻칭내역(진천)_2004년설계(콘팻칭)" xfId="13278"/>
    <cellStyle name="_입찰표지 _중동-성황투찰(new)(발주자변경)_진짜하도급(토공)_검토_팻칭내역(진천)_2004년수량(정산)" xfId="13279"/>
    <cellStyle name="_입찰표지 _중동-성황투찰(new)(발주자변경)_진짜하도급(토공)_요청" xfId="13280"/>
    <cellStyle name="_입찰표지 _중동-성황투찰(new)(발주자변경)_진짜하도급(토공)_요청_2004년설계(콘팻칭)" xfId="13281"/>
    <cellStyle name="_입찰표지 _중동-성황투찰(new)(발주자변경)_진짜하도급(토공)_요청_2004년수량(정산)" xfId="13282"/>
    <cellStyle name="_입찰표지 _중동-성황투찰(new)(발주자변경)_진짜하도급(토공)_요청_팻칭내역(진천)" xfId="13283"/>
    <cellStyle name="_입찰표지 _중동-성황투찰(new)(발주자변경)_진짜하도급(토공)_요청_팻칭내역(진천)_2004년설계(콘팻칭)" xfId="13284"/>
    <cellStyle name="_입찰표지 _중동-성황투찰(new)(발주자변경)_진짜하도급(토공)_요청_팻칭내역(진천)_2004년수량(정산)" xfId="13285"/>
    <cellStyle name="_입찰표지 _중동-성황투찰(new)(발주자변경)_진짜하도급(토공)_진짜진짜하도급" xfId="13286"/>
    <cellStyle name="_입찰표지 _중동-성황투찰(new)(발주자변경)_진짜하도급(토공)_진짜진짜하도급_2004년설계(콘팻칭)" xfId="13287"/>
    <cellStyle name="_입찰표지 _중동-성황투찰(new)(발주자변경)_진짜하도급(토공)_진짜진짜하도급_2004년수량(정산)" xfId="13288"/>
    <cellStyle name="_입찰표지 _중동-성황투찰(new)(발주자변경)_진짜하도급(토공)_진짜진짜하도급_팻칭내역(진천)" xfId="13289"/>
    <cellStyle name="_입찰표지 _중동-성황투찰(new)(발주자변경)_진짜하도급(토공)_진짜진짜하도급_팻칭내역(진천)_2004년설계(콘팻칭)" xfId="13290"/>
    <cellStyle name="_입찰표지 _중동-성황투찰(new)(발주자변경)_진짜하도급(토공)_진짜진짜하도급_팻칭내역(진천)_2004년수량(정산)" xfId="13291"/>
    <cellStyle name="_입찰표지 _중동-성황투찰(new)(발주자변경)_진짜하도급(토공)_팻칭내역(진천)" xfId="13292"/>
    <cellStyle name="_입찰표지 _중동-성황투찰(new)(발주자변경)_진짜하도급(토공)_팻칭내역(진천)_2004년설계(콘팻칭)" xfId="13293"/>
    <cellStyle name="_입찰표지 _중동-성황투찰(new)(발주자변경)_진짜하도급(토공)_팻칭내역(진천)_2004년수량(정산)" xfId="13294"/>
    <cellStyle name="_입찰표지 _중동-성황투찰(new)(발주자변경)_팻칭내역(진천)" xfId="13295"/>
    <cellStyle name="_입찰표지 _중동-성황투찰(new)(발주자변경)_팻칭내역(진천)_2004년설계(콘팻칭)" xfId="13296"/>
    <cellStyle name="_입찰표지 _중동-성황투찰(new)(발주자변경)_팻칭내역(진천)_2004년수량(정산)" xfId="13297"/>
    <cellStyle name="_입찰표지 _중동-성황투찰(new)(발주자변경)_합정하도급요청(토공)" xfId="13298"/>
    <cellStyle name="_입찰표지 _중동-성황투찰(new)(발주자변경)_합정하도급요청(토공)_2004년설계(콘팻칭)" xfId="13299"/>
    <cellStyle name="_입찰표지 _중동-성황투찰(new)(발주자변경)_합정하도급요청(토공)_2004년수량(정산)" xfId="13300"/>
    <cellStyle name="_입찰표지 _중동-성황투찰(new)(발주자변경)_합정하도급요청(토공)_검토" xfId="13301"/>
    <cellStyle name="_입찰표지 _중동-성황투찰(new)(발주자변경)_합정하도급요청(토공)_검토_2004년설계(콘팻칭)" xfId="13302"/>
    <cellStyle name="_입찰표지 _중동-성황투찰(new)(발주자변경)_합정하도급요청(토공)_검토_2004년수량(정산)" xfId="13303"/>
    <cellStyle name="_입찰표지 _중동-성황투찰(new)(발주자변경)_합정하도급요청(토공)_검토_팻칭내역(진천)" xfId="13304"/>
    <cellStyle name="_입찰표지 _중동-성황투찰(new)(발주자변경)_합정하도급요청(토공)_검토_팻칭내역(진천)_2004년설계(콘팻칭)" xfId="13305"/>
    <cellStyle name="_입찰표지 _중동-성황투찰(new)(발주자변경)_합정하도급요청(토공)_검토_팻칭내역(진천)_2004년수량(정산)" xfId="13306"/>
    <cellStyle name="_입찰표지 _중동-성황투찰(new)(발주자변경)_합정하도급요청(토공)_요청" xfId="13307"/>
    <cellStyle name="_입찰표지 _중동-성황투찰(new)(발주자변경)_합정하도급요청(토공)_요청_2004년설계(콘팻칭)" xfId="13308"/>
    <cellStyle name="_입찰표지 _중동-성황투찰(new)(발주자변경)_합정하도급요청(토공)_요청_2004년수량(정산)" xfId="13309"/>
    <cellStyle name="_입찰표지 _중동-성황투찰(new)(발주자변경)_합정하도급요청(토공)_요청_팻칭내역(진천)" xfId="13310"/>
    <cellStyle name="_입찰표지 _중동-성황투찰(new)(발주자변경)_합정하도급요청(토공)_요청_팻칭내역(진천)_2004년설계(콘팻칭)" xfId="13311"/>
    <cellStyle name="_입찰표지 _중동-성황투찰(new)(발주자변경)_합정하도급요청(토공)_요청_팻칭내역(진천)_2004년수량(정산)" xfId="13312"/>
    <cellStyle name="_입찰표지 _중동-성황투찰(new)(발주자변경)_합정하도급요청(토공)_진짜진짜하도급" xfId="13313"/>
    <cellStyle name="_입찰표지 _중동-성황투찰(new)(발주자변경)_합정하도급요청(토공)_진짜진짜하도급_2004년설계(콘팻칭)" xfId="13314"/>
    <cellStyle name="_입찰표지 _중동-성황투찰(new)(발주자변경)_합정하도급요청(토공)_진짜진짜하도급_2004년수량(정산)" xfId="13315"/>
    <cellStyle name="_입찰표지 _중동-성황투찰(new)(발주자변경)_합정하도급요청(토공)_진짜진짜하도급_팻칭내역(진천)" xfId="13316"/>
    <cellStyle name="_입찰표지 _중동-성황투찰(new)(발주자변경)_합정하도급요청(토공)_진짜진짜하도급_팻칭내역(진천)_2004년설계(콘팻칭)" xfId="13317"/>
    <cellStyle name="_입찰표지 _중동-성황투찰(new)(발주자변경)_합정하도급요청(토공)_진짜진짜하도급_팻칭내역(진천)_2004년수량(정산)" xfId="13318"/>
    <cellStyle name="_입찰표지 _중동-성황투찰(new)(발주자변경)_합정하도급요청(토공)_팻칭내역(진천)" xfId="13319"/>
    <cellStyle name="_입찰표지 _중동-성황투찰(new)(발주자변경)_합정하도급요청(토공)_팻칭내역(진천)_2004년설계(콘팻칭)" xfId="13320"/>
    <cellStyle name="_입찰표지 _중동-성황투찰(new)(발주자변경)_합정하도급요청(토공)_팻칭내역(진천)_2004년수량(정산)" xfId="13321"/>
    <cellStyle name="_입찰표지 _진안교내역3" xfId="13322"/>
    <cellStyle name="_입찰표지 _진안교내역3_내성천교-수량산출서" xfId="13323"/>
    <cellStyle name="_입찰표지 _진안교내역3_석수IC교수량산출서" xfId="13324"/>
    <cellStyle name="_입찰표지 _진안교내역3_석수IC교수량산출서(기둥보강)" xfId="13325"/>
    <cellStyle name="_입찰표지 _진짜하도급(토공)" xfId="13326"/>
    <cellStyle name="_입찰표지 _진짜하도급(토공)_2004년설계(콘팻칭)" xfId="13327"/>
    <cellStyle name="_입찰표지 _진짜하도급(토공)_2004년수량(정산)" xfId="13328"/>
    <cellStyle name="_입찰표지 _진짜하도급(토공)_검토" xfId="13329"/>
    <cellStyle name="_입찰표지 _진짜하도급(토공)_검토_2004년설계(콘팻칭)" xfId="13330"/>
    <cellStyle name="_입찰표지 _진짜하도급(토공)_검토_2004년수량(정산)" xfId="13331"/>
    <cellStyle name="_입찰표지 _진짜하도급(토공)_검토_팻칭내역(진천)" xfId="13332"/>
    <cellStyle name="_입찰표지 _진짜하도급(토공)_검토_팻칭내역(진천)_2004년설계(콘팻칭)" xfId="13333"/>
    <cellStyle name="_입찰표지 _진짜하도급(토공)_검토_팻칭내역(진천)_2004년수량(정산)" xfId="13334"/>
    <cellStyle name="_입찰표지 _진짜하도급(토공)_요청" xfId="13335"/>
    <cellStyle name="_입찰표지 _진짜하도급(토공)_요청_2004년설계(콘팻칭)" xfId="13336"/>
    <cellStyle name="_입찰표지 _진짜하도급(토공)_요청_2004년수량(정산)" xfId="13337"/>
    <cellStyle name="_입찰표지 _진짜하도급(토공)_요청_팻칭내역(진천)" xfId="13338"/>
    <cellStyle name="_입찰표지 _진짜하도급(토공)_요청_팻칭내역(진천)_2004년설계(콘팻칭)" xfId="13339"/>
    <cellStyle name="_입찰표지 _진짜하도급(토공)_요청_팻칭내역(진천)_2004년수량(정산)" xfId="13340"/>
    <cellStyle name="_입찰표지 _진짜하도급(토공)_진짜진짜하도급" xfId="13341"/>
    <cellStyle name="_입찰표지 _진짜하도급(토공)_진짜진짜하도급_2004년설계(콘팻칭)" xfId="13342"/>
    <cellStyle name="_입찰표지 _진짜하도급(토공)_진짜진짜하도급_2004년수량(정산)" xfId="13343"/>
    <cellStyle name="_입찰표지 _진짜하도급(토공)_진짜진짜하도급_팻칭내역(진천)" xfId="13344"/>
    <cellStyle name="_입찰표지 _진짜하도급(토공)_진짜진짜하도급_팻칭내역(진천)_2004년설계(콘팻칭)" xfId="13345"/>
    <cellStyle name="_입찰표지 _진짜하도급(토공)_진짜진짜하도급_팻칭내역(진천)_2004년수량(정산)" xfId="13346"/>
    <cellStyle name="_입찰표지 _진짜하도급(토공)_팻칭내역(진천)" xfId="13347"/>
    <cellStyle name="_입찰표지 _진짜하도급(토공)_팻칭내역(진천)_2004년설계(콘팻칭)" xfId="13348"/>
    <cellStyle name="_입찰표지 _진짜하도급(토공)_팻칭내역(진천)_2004년수량(정산)" xfId="13349"/>
    <cellStyle name="_입찰표지 _토공및구조물" xfId="13350"/>
    <cellStyle name="_입찰표지 _토공및구조물_2004년설계(콘팻칭)" xfId="13351"/>
    <cellStyle name="_입찰표지 _토공및구조물_2004년수량(정산)" xfId="13352"/>
    <cellStyle name="_입찰표지 _토공및구조물_진짜하도급(토공)" xfId="13353"/>
    <cellStyle name="_입찰표지 _토공및구조물_진짜하도급(토공)_2004년설계(콘팻칭)" xfId="13354"/>
    <cellStyle name="_입찰표지 _토공및구조물_진짜하도급(토공)_2004년수량(정산)" xfId="13355"/>
    <cellStyle name="_입찰표지 _토공및구조물_진짜하도급(토공)_검토" xfId="13356"/>
    <cellStyle name="_입찰표지 _토공및구조물_진짜하도급(토공)_검토_2004년설계(콘팻칭)" xfId="13357"/>
    <cellStyle name="_입찰표지 _토공및구조물_진짜하도급(토공)_검토_2004년수량(정산)" xfId="13358"/>
    <cellStyle name="_입찰표지 _토공및구조물_진짜하도급(토공)_검토_팻칭내역(진천)" xfId="13359"/>
    <cellStyle name="_입찰표지 _토공및구조물_진짜하도급(토공)_검토_팻칭내역(진천)_2004년설계(콘팻칭)" xfId="13360"/>
    <cellStyle name="_입찰표지 _토공및구조물_진짜하도급(토공)_검토_팻칭내역(진천)_2004년수량(정산)" xfId="13361"/>
    <cellStyle name="_입찰표지 _토공및구조물_진짜하도급(토공)_요청" xfId="13362"/>
    <cellStyle name="_입찰표지 _토공및구조물_진짜하도급(토공)_요청_2004년설계(콘팻칭)" xfId="13363"/>
    <cellStyle name="_입찰표지 _토공및구조물_진짜하도급(토공)_요청_2004년수량(정산)" xfId="13364"/>
    <cellStyle name="_입찰표지 _토공및구조물_진짜하도급(토공)_요청_팻칭내역(진천)" xfId="13365"/>
    <cellStyle name="_입찰표지 _토공및구조물_진짜하도급(토공)_요청_팻칭내역(진천)_2004년설계(콘팻칭)" xfId="13366"/>
    <cellStyle name="_입찰표지 _토공및구조물_진짜하도급(토공)_요청_팻칭내역(진천)_2004년수량(정산)" xfId="13367"/>
    <cellStyle name="_입찰표지 _토공및구조물_진짜하도급(토공)_진짜진짜하도급" xfId="13368"/>
    <cellStyle name="_입찰표지 _토공및구조물_진짜하도급(토공)_진짜진짜하도급_2004년설계(콘팻칭)" xfId="13369"/>
    <cellStyle name="_입찰표지 _토공및구조물_진짜하도급(토공)_진짜진짜하도급_2004년수량(정산)" xfId="13370"/>
    <cellStyle name="_입찰표지 _토공및구조물_진짜하도급(토공)_진짜진짜하도급_팻칭내역(진천)" xfId="13371"/>
    <cellStyle name="_입찰표지 _토공및구조물_진짜하도급(토공)_진짜진짜하도급_팻칭내역(진천)_2004년설계(콘팻칭)" xfId="13372"/>
    <cellStyle name="_입찰표지 _토공및구조물_진짜하도급(토공)_진짜진짜하도급_팻칭내역(진천)_2004년수량(정산)" xfId="13373"/>
    <cellStyle name="_입찰표지 _토공및구조물_진짜하도급(토공)_팻칭내역(진천)" xfId="13374"/>
    <cellStyle name="_입찰표지 _토공및구조물_진짜하도급(토공)_팻칭내역(진천)_2004년설계(콘팻칭)" xfId="13375"/>
    <cellStyle name="_입찰표지 _토공및구조물_진짜하도급(토공)_팻칭내역(진천)_2004년수량(정산)" xfId="13376"/>
    <cellStyle name="_입찰표지 _토공및구조물_팻칭내역(진천)" xfId="13377"/>
    <cellStyle name="_입찰표지 _토공및구조물_팻칭내역(진천)_2004년설계(콘팻칭)" xfId="13378"/>
    <cellStyle name="_입찰표지 _토공및구조물_팻칭내역(진천)_2004년수량(정산)" xfId="13379"/>
    <cellStyle name="_입찰표지 _토공및구조물_합정하도급요청(토공)" xfId="13380"/>
    <cellStyle name="_입찰표지 _토공및구조물_합정하도급요청(토공)_2004년설계(콘팻칭)" xfId="13381"/>
    <cellStyle name="_입찰표지 _토공및구조물_합정하도급요청(토공)_2004년수량(정산)" xfId="13382"/>
    <cellStyle name="_입찰표지 _토공및구조물_합정하도급요청(토공)_검토" xfId="13383"/>
    <cellStyle name="_입찰표지 _토공및구조물_합정하도급요청(토공)_검토_2004년설계(콘팻칭)" xfId="13384"/>
    <cellStyle name="_입찰표지 _토공및구조물_합정하도급요청(토공)_검토_2004년수량(정산)" xfId="13385"/>
    <cellStyle name="_입찰표지 _토공및구조물_합정하도급요청(토공)_검토_팻칭내역(진천)" xfId="13386"/>
    <cellStyle name="_입찰표지 _토공및구조물_합정하도급요청(토공)_검토_팻칭내역(진천)_2004년설계(콘팻칭)" xfId="13387"/>
    <cellStyle name="_입찰표지 _토공및구조물_합정하도급요청(토공)_검토_팻칭내역(진천)_2004년수량(정산)" xfId="13388"/>
    <cellStyle name="_입찰표지 _토공및구조물_합정하도급요청(토공)_요청" xfId="13389"/>
    <cellStyle name="_입찰표지 _토공및구조물_합정하도급요청(토공)_요청_2004년설계(콘팻칭)" xfId="13390"/>
    <cellStyle name="_입찰표지 _토공및구조물_합정하도급요청(토공)_요청_2004년수량(정산)" xfId="13391"/>
    <cellStyle name="_입찰표지 _토공및구조물_합정하도급요청(토공)_요청_팻칭내역(진천)" xfId="13392"/>
    <cellStyle name="_입찰표지 _토공및구조물_합정하도급요청(토공)_요청_팻칭내역(진천)_2004년설계(콘팻칭)" xfId="13393"/>
    <cellStyle name="_입찰표지 _토공및구조물_합정하도급요청(토공)_요청_팻칭내역(진천)_2004년수량(정산)" xfId="13394"/>
    <cellStyle name="_입찰표지 _토공및구조물_합정하도급요청(토공)_진짜진짜하도급" xfId="13395"/>
    <cellStyle name="_입찰표지 _토공및구조물_합정하도급요청(토공)_진짜진짜하도급_2004년설계(콘팻칭)" xfId="13396"/>
    <cellStyle name="_입찰표지 _토공및구조물_합정하도급요청(토공)_진짜진짜하도급_2004년수량(정산)" xfId="13397"/>
    <cellStyle name="_입찰표지 _토공및구조물_합정하도급요청(토공)_진짜진짜하도급_팻칭내역(진천)" xfId="13398"/>
    <cellStyle name="_입찰표지 _토공및구조물_합정하도급요청(토공)_진짜진짜하도급_팻칭내역(진천)_2004년설계(콘팻칭)" xfId="13399"/>
    <cellStyle name="_입찰표지 _토공및구조물_합정하도급요청(토공)_진짜진짜하도급_팻칭내역(진천)_2004년수량(정산)" xfId="13400"/>
    <cellStyle name="_입찰표지 _토공및구조물_합정하도급요청(토공)_팻칭내역(진천)" xfId="13401"/>
    <cellStyle name="_입찰표지 _토공및구조물_합정하도급요청(토공)_팻칭내역(진천)_2004년설계(콘팻칭)" xfId="13402"/>
    <cellStyle name="_입찰표지 _토공및구조물_합정하도급요청(토공)_팻칭내역(진천)_2004년수량(정산)" xfId="13403"/>
    <cellStyle name="_입찰표지 _팻칭내역(진천)" xfId="13404"/>
    <cellStyle name="_입찰표지 _팻칭내역(진천)_2004년설계(콘팻칭)" xfId="13405"/>
    <cellStyle name="_입찰표지 _팻칭내역(진천)_2004년수량(정산)" xfId="13406"/>
    <cellStyle name="_입찰표지 _하도그계약요청(영동최종)(2003_05_13)" xfId="13407"/>
    <cellStyle name="_입찰표지 _합정하도급요청(토공)" xfId="13408"/>
    <cellStyle name="_입찰표지 _합정하도급요청(토공)_2004년설계(콘팻칭)" xfId="13409"/>
    <cellStyle name="_입찰표지 _합정하도급요청(토공)_2004년수량(정산)" xfId="13410"/>
    <cellStyle name="_입찰표지 _합정하도급요청(토공)_검토" xfId="13411"/>
    <cellStyle name="_입찰표지 _합정하도급요청(토공)_검토_2004년설계(콘팻칭)" xfId="13412"/>
    <cellStyle name="_입찰표지 _합정하도급요청(토공)_검토_2004년수량(정산)" xfId="13413"/>
    <cellStyle name="_입찰표지 _합정하도급요청(토공)_검토_팻칭내역(진천)" xfId="13414"/>
    <cellStyle name="_입찰표지 _합정하도급요청(토공)_검토_팻칭내역(진천)_2004년설계(콘팻칭)" xfId="13415"/>
    <cellStyle name="_입찰표지 _합정하도급요청(토공)_검토_팻칭내역(진천)_2004년수량(정산)" xfId="13416"/>
    <cellStyle name="_입찰표지 _합정하도급요청(토공)_요청" xfId="13417"/>
    <cellStyle name="_입찰표지 _합정하도급요청(토공)_요청_2004년설계(콘팻칭)" xfId="13418"/>
    <cellStyle name="_입찰표지 _합정하도급요청(토공)_요청_2004년수량(정산)" xfId="13419"/>
    <cellStyle name="_입찰표지 _합정하도급요청(토공)_요청_팻칭내역(진천)" xfId="13420"/>
    <cellStyle name="_입찰표지 _합정하도급요청(토공)_요청_팻칭내역(진천)_2004년설계(콘팻칭)" xfId="13421"/>
    <cellStyle name="_입찰표지 _합정하도급요청(토공)_요청_팻칭내역(진천)_2004년수량(정산)" xfId="13422"/>
    <cellStyle name="_입찰표지 _합정하도급요청(토공)_진짜진짜하도급" xfId="13423"/>
    <cellStyle name="_입찰표지 _합정하도급요청(토공)_진짜진짜하도급_2004년설계(콘팻칭)" xfId="13424"/>
    <cellStyle name="_입찰표지 _합정하도급요청(토공)_진짜진짜하도급_2004년수량(정산)" xfId="13425"/>
    <cellStyle name="_입찰표지 _합정하도급요청(토공)_진짜진짜하도급_팻칭내역(진천)" xfId="13426"/>
    <cellStyle name="_입찰표지 _합정하도급요청(토공)_진짜진짜하도급_팻칭내역(진천)_2004년설계(콘팻칭)" xfId="13427"/>
    <cellStyle name="_입찰표지 _합정하도급요청(토공)_진짜진짜하도급_팻칭내역(진천)_2004년수량(정산)" xfId="13428"/>
    <cellStyle name="_입찰표지 _합정하도급요청(토공)_팻칭내역(진천)" xfId="13429"/>
    <cellStyle name="_입찰표지 _합정하도급요청(토공)_팻칭내역(진천)_2004년설계(콘팻칭)" xfId="13430"/>
    <cellStyle name="_입찰표지 _합정하도급요청(토공)_팻칭내역(진천)_2004년수량(정산)" xfId="13431"/>
    <cellStyle name="_자재집계표" xfId="13432"/>
    <cellStyle name="_자재집계표(무릉소공원)" xfId="24164"/>
    <cellStyle name="_자재집계표(무릉소공원)_공종별수량산출" xfId="24165"/>
    <cellStyle name="_자재집계표(무릉소공원)_공종별수량산출(게이트볼장주변시민공원)" xfId="24166"/>
    <cellStyle name="_자재집계표(무릉소공원)_공종별수량산출(게이트볼장주변시민공원)_공종별수량산출(구미생태숲)-총괄" xfId="24167"/>
    <cellStyle name="_자재집계표(무릉소공원)_공종별수량산출(게이트볼장주변시민공원)_구미생태숲데크수량산출-아이비070222-지대리" xfId="24168"/>
    <cellStyle name="_자재집계표(무릉소공원)_공종별수량산출(게이트볼장주변시민공원)_데크수량산출(참고용)" xfId="24169"/>
    <cellStyle name="_자재집계표(무릉소공원)_공종별수량산출(봉곡도서관)" xfId="24170"/>
    <cellStyle name="_자재집계표(무릉소공원)_공종별수량산출(봉곡도서관)_공종별수량산출(구미생태숲)-총괄" xfId="24171"/>
    <cellStyle name="_자재집계표(무릉소공원)_공종별수량산출(봉곡도서관)_구미생태숲데크수량산출-아이비070222-지대리" xfId="24172"/>
    <cellStyle name="_자재집계표(무릉소공원)_공종별수량산출(봉곡도서관)_데크수량산출(참고용)" xfId="24173"/>
    <cellStyle name="_자재집계표(무릉소공원)_공종별수량산출(봉곡도서관)-2차분" xfId="24174"/>
    <cellStyle name="_자재집계표(무릉소공원)_공종별수량산출(봉곡도서관)-2차분_공종별수량산출(구미생태숲)-총괄" xfId="24175"/>
    <cellStyle name="_자재집계표(무릉소공원)_공종별수량산출(봉곡도서관)-2차분_구미생태숲데크수량산출-아이비070222-지대리" xfId="24176"/>
    <cellStyle name="_자재집계표(무릉소공원)_공종별수량산출(봉곡도서관)-2차분_데크수량산출(참고용)" xfId="24177"/>
    <cellStyle name="_자재집계표(무릉소공원)_공종별수량산출(봉곡도서관)-총괄" xfId="24178"/>
    <cellStyle name="_자재집계표(무릉소공원)_공종별수량산출(봉곡도서관)-총괄_공종별수량산출(구미생태숲)-총괄" xfId="24179"/>
    <cellStyle name="_자재집계표(무릉소공원)_공종별수량산출(봉곡도서관)-총괄_구미생태숲데크수량산출-아이비070222-지대리" xfId="24180"/>
    <cellStyle name="_자재집계표(무릉소공원)_공종별수량산출(봉곡도서관)-총괄_데크수량산출(참고용)" xfId="24181"/>
    <cellStyle name="_자재집계표(무릉소공원)_공종별수량산출(사동게이트볼장)" xfId="24182"/>
    <cellStyle name="_자재집계표(무릉소공원)_공종별수량산출(사동게이트볼장)_공종별수량산출(구미생태숲)-총괄" xfId="24183"/>
    <cellStyle name="_자재집계표(무릉소공원)_공종별수량산출(사동게이트볼장)_구미생태숲데크수량산출-아이비070222-지대리" xfId="24184"/>
    <cellStyle name="_자재집계표(무릉소공원)_공종별수량산출(사동게이트볼장)_데크수량산출(참고용)" xfId="24185"/>
    <cellStyle name="_자재집계표(무릉소공원)_공종별수량산출(신평1)" xfId="24186"/>
    <cellStyle name="_자재집계표(무릉소공원)_공종별수량산출(신평1)_공종별수량산출(구미생태숲)-총괄" xfId="24187"/>
    <cellStyle name="_자재집계표(무릉소공원)_공종별수량산출(신평1)_공종별수량산출(상모제8어린이)" xfId="24188"/>
    <cellStyle name="_자재집계표(무릉소공원)_공종별수량산출(신평1)_공종별수량산출(상모제8어린이)_공종별수량산출(구미생태숲)-총괄" xfId="24189"/>
    <cellStyle name="_자재집계표(무릉소공원)_공종별수량산출(신평1)_공종별수량산출(상모제8어린이)_구미생태숲데크수량산출-아이비070222-지대리" xfId="24190"/>
    <cellStyle name="_자재집계표(무릉소공원)_공종별수량산출(신평1)_공종별수량산출(상모제8어린이)_데크수량산출(참고용)" xfId="24191"/>
    <cellStyle name="_자재집계표(무릉소공원)_공종별수량산출(신평1)_구미생태숲데크수량산출-아이비070222-지대리" xfId="24192"/>
    <cellStyle name="_자재집계표(무릉소공원)_공종별수량산출(신평1)_데크수량산출(참고용)" xfId="24193"/>
    <cellStyle name="_자재집계표(무릉소공원)_공종별수량산출(신평1)_토공집계표" xfId="24194"/>
    <cellStyle name="_자재집계표(무릉소공원)_공종별수량산출(신평1)_토공집계표_공종별수량산출(구미생태숲)-총괄" xfId="24195"/>
    <cellStyle name="_자재집계표(무릉소공원)_공종별수량산출(신평1)_토공집계표_구미생태숲데크수량산출-아이비070222-지대리" xfId="24196"/>
    <cellStyle name="_자재집계표(무릉소공원)_공종별수량산출(신평1)_토공집계표_데크수량산출(참고용)" xfId="24197"/>
    <cellStyle name="_자재집계표(무릉소공원)_공종별수량산출(신평1동주민쉼터)" xfId="24198"/>
    <cellStyle name="_자재집계표(무릉소공원)_공종별수량산출(신평1동주민쉼터)_공종별수량산출(구미생태숲)-총괄" xfId="24199"/>
    <cellStyle name="_자재집계표(무릉소공원)_공종별수량산출(신평1동주민쉼터)_구미생태숲데크수량산출-아이비070222-지대리" xfId="24200"/>
    <cellStyle name="_자재집계표(무릉소공원)_공종별수량산출(신평1동주민쉼터)_데크수량산출(참고용)" xfId="24201"/>
    <cellStyle name="_자재집계표(무릉소공원)_공종별수량산출(어린이공원 리모델링공사)-수정" xfId="24202"/>
    <cellStyle name="_자재집계표(무릉소공원)_공종별수량산출(어린이공원 리모델링공사)-수정_공종별수량산출(구미생태숲)-총괄" xfId="24203"/>
    <cellStyle name="_자재집계표(무릉소공원)_공종별수량산출(어린이공원 리모델링공사)-수정_구미생태숲데크수량산출-아이비070222-지대리" xfId="24204"/>
    <cellStyle name="_자재집계표(무릉소공원)_공종별수량산출(어린이공원 리모델링공사)-수정_데크수량산출(참고용)" xfId="24205"/>
    <cellStyle name="_자재집계표(무릉소공원)_공종별수량산출(오태)" xfId="24206"/>
    <cellStyle name="_자재집계표(무릉소공원)_공종별수량산출(오태).xls" xfId="24207"/>
    <cellStyle name="_자재집계표(무릉소공원)_공종별수량산출(오태).xls_공종별수량산출(구미생태숲)-총괄" xfId="24208"/>
    <cellStyle name="_자재집계표(무릉소공원)_공종별수량산출(오태).xls_공종별수량산출(상모제8어린이)" xfId="24209"/>
    <cellStyle name="_자재집계표(무릉소공원)_공종별수량산출(오태).xls_공종별수량산출(상모제8어린이)_공종별수량산출(구미생태숲)-총괄" xfId="24210"/>
    <cellStyle name="_자재집계표(무릉소공원)_공종별수량산출(오태).xls_공종별수량산출(상모제8어린이)_구미생태숲데크수량산출-아이비070222-지대리" xfId="24211"/>
    <cellStyle name="_자재집계표(무릉소공원)_공종별수량산출(오태).xls_공종별수량산출(상모제8어린이)_데크수량산출(참고용)" xfId="24212"/>
    <cellStyle name="_자재집계표(무릉소공원)_공종별수량산출(오태).xls_구미생태숲데크수량산출-아이비070222-지대리" xfId="24213"/>
    <cellStyle name="_자재집계표(무릉소공원)_공종별수량산출(오태).xls_데크수량산출(참고용)" xfId="24214"/>
    <cellStyle name="_자재집계표(무릉소공원)_공종별수량산출(오태).xls_토공집계표" xfId="24215"/>
    <cellStyle name="_자재집계표(무릉소공원)_공종별수량산출(오태).xls_토공집계표_공종별수량산출(구미생태숲)-총괄" xfId="24216"/>
    <cellStyle name="_자재집계표(무릉소공원)_공종별수량산출(오태).xls_토공집계표_구미생태숲데크수량산출-아이비070222-지대리" xfId="24217"/>
    <cellStyle name="_자재집계표(무릉소공원)_공종별수량산출(오태).xls_토공집계표_데크수량산출(참고용)" xfId="24218"/>
    <cellStyle name="_자재집계표(무릉소공원)_공종별수량산출(오태)_공종별수량산출(구미생태숲)-총괄" xfId="24219"/>
    <cellStyle name="_자재집계표(무릉소공원)_공종별수량산출(오태)_공종별수량산출(상모제8어린이)" xfId="24220"/>
    <cellStyle name="_자재집계표(무릉소공원)_공종별수량산출(오태)_공종별수량산출(상모제8어린이)_공종별수량산출(구미생태숲)-총괄" xfId="24221"/>
    <cellStyle name="_자재집계표(무릉소공원)_공종별수량산출(오태)_공종별수량산출(상모제8어린이)_구미생태숲데크수량산출-아이비070222-지대리" xfId="24222"/>
    <cellStyle name="_자재집계표(무릉소공원)_공종별수량산출(오태)_공종별수량산출(상모제8어린이)_데크수량산출(참고용)" xfId="24223"/>
    <cellStyle name="_자재집계표(무릉소공원)_공종별수량산출(오태)_구미생태숲데크수량산출-아이비070222-지대리" xfId="24224"/>
    <cellStyle name="_자재집계표(무릉소공원)_공종별수량산출(오태)_데크수량산출(참고용)" xfId="24225"/>
    <cellStyle name="_자재집계표(무릉소공원)_공종별수량산출(오태)_토공집계표" xfId="24226"/>
    <cellStyle name="_자재집계표(무릉소공원)_공종별수량산출(오태)_토공집계표_공종별수량산출(구미생태숲)-총괄" xfId="24227"/>
    <cellStyle name="_자재집계표(무릉소공원)_공종별수량산출(오태)_토공집계표_구미생태숲데크수량산출-아이비070222-지대리" xfId="24228"/>
    <cellStyle name="_자재집계표(무릉소공원)_공종별수량산출(오태)_토공집계표_데크수량산출(참고용)" xfId="24229"/>
    <cellStyle name="_자재집계표(무릉소공원)_공종별수량산출(오태제1어린이)" xfId="24230"/>
    <cellStyle name="_자재집계표(무릉소공원)_공종별수량산출(오태제1어린이)_공종별수량산출(구미생태숲)-총괄" xfId="24231"/>
    <cellStyle name="_자재집계표(무릉소공원)_공종별수량산출(오태제1어린이)_구미생태숲데크수량산출-아이비070222-지대리" xfId="24232"/>
    <cellStyle name="_자재집계표(무릉소공원)_공종별수량산출(오태제1어린이)_데크수량산출(참고용)" xfId="24233"/>
    <cellStyle name="_자재집계표(무릉소공원)_공종별수량산출(왕산기념공원)-총괄분" xfId="24234"/>
    <cellStyle name="_자재집계표(무릉소공원)_공종별수량산출(왕산기념공원)-총괄분_공종별수량산출(구미생태숲)-총괄" xfId="24235"/>
    <cellStyle name="_자재집계표(무릉소공원)_공종별수량산출(왕산기념공원)-총괄분_구미생태숲데크수량산출-아이비070222-지대리" xfId="24236"/>
    <cellStyle name="_자재집계표(무릉소공원)_공종별수량산출(왕산기념공원)-총괄분_데크수량산출(참고용)" xfId="24237"/>
    <cellStyle name="_자재집계표(무릉소공원)_공종별수량산출(장성초등학교)" xfId="24238"/>
    <cellStyle name="_자재집계표(무릉소공원)_공종별수량산출(확장공사)" xfId="24239"/>
    <cellStyle name="_자재집계표(무릉소공원)_공종별수량산출(확장공사)_공종별수량산출(구미생태숲)-총괄" xfId="24240"/>
    <cellStyle name="_자재집계표(무릉소공원)_공종별수량산출(확장공사)_공종별수량산출(상모제8어린이)" xfId="24241"/>
    <cellStyle name="_자재집계표(무릉소공원)_공종별수량산출(확장공사)_공종별수량산출(상모제8어린이)_공종별수량산출(구미생태숲)-총괄" xfId="24242"/>
    <cellStyle name="_자재집계표(무릉소공원)_공종별수량산출(확장공사)_공종별수량산출(상모제8어린이)_구미생태숲데크수량산출-아이비070222-지대리" xfId="24243"/>
    <cellStyle name="_자재집계표(무릉소공원)_공종별수량산출(확장공사)_공종별수량산출(상모제8어린이)_데크수량산출(참고용)" xfId="24244"/>
    <cellStyle name="_자재집계표(무릉소공원)_공종별수량산출(확장공사)_구미생태숲데크수량산출-아이비070222-지대리" xfId="24245"/>
    <cellStyle name="_자재집계표(무릉소공원)_공종별수량산출(확장공사)_데크수량산출(참고용)" xfId="24246"/>
    <cellStyle name="_자재집계표(무릉소공원)_공종별수량산출(확장공사)_토공집계표" xfId="24247"/>
    <cellStyle name="_자재집계표(무릉소공원)_공종별수량산출(확장공사)_토공집계표_공종별수량산출(구미생태숲)-총괄" xfId="24248"/>
    <cellStyle name="_자재집계표(무릉소공원)_공종별수량산출(확장공사)_토공집계표_구미생태숲데크수량산출-아이비070222-지대리" xfId="24249"/>
    <cellStyle name="_자재집계표(무릉소공원)_공종별수량산출(확장공사)_토공집계표_데크수량산출(참고용)" xfId="24250"/>
    <cellStyle name="_자재집계표(무릉소공원)_공종별수량산출(확장공사x).xls" xfId="24251"/>
    <cellStyle name="_자재집계표(무릉소공원)_공종별수량산출(확장공사x).xls_공종별수량산출(구미생태숲)-총괄" xfId="24252"/>
    <cellStyle name="_자재집계표(무릉소공원)_공종별수량산출(확장공사x).xls_공종별수량산출(상모제8어린이)" xfId="24253"/>
    <cellStyle name="_자재집계표(무릉소공원)_공종별수량산출(확장공사x).xls_공종별수량산출(상모제8어린이)_공종별수량산출(구미생태숲)-총괄" xfId="24254"/>
    <cellStyle name="_자재집계표(무릉소공원)_공종별수량산출(확장공사x).xls_공종별수량산출(상모제8어린이)_구미생태숲데크수량산출-아이비070222-지대리" xfId="24255"/>
    <cellStyle name="_자재집계표(무릉소공원)_공종별수량산출(확장공사x).xls_공종별수량산출(상모제8어린이)_데크수량산출(참고용)" xfId="24256"/>
    <cellStyle name="_자재집계표(무릉소공원)_공종별수량산출(확장공사x).xls_구미생태숲데크수량산출-아이비070222-지대리" xfId="24257"/>
    <cellStyle name="_자재집계표(무릉소공원)_공종별수량산출(확장공사x).xls_데크수량산출(참고용)" xfId="24258"/>
    <cellStyle name="_자재집계표(무릉소공원)_공종별수량산출(확장공사x).xls_토공집계표" xfId="24259"/>
    <cellStyle name="_자재집계표(무릉소공원)_공종별수량산출(확장공사x).xls_토공집계표_공종별수량산출(구미생태숲)-총괄" xfId="24260"/>
    <cellStyle name="_자재집계표(무릉소공원)_공종별수량산출(확장공사x).xls_토공집계표_구미생태숲데크수량산출-아이비070222-지대리" xfId="24261"/>
    <cellStyle name="_자재집계표(무릉소공원)_공종별수량산출(확장공사x).xls_토공집계표_데크수량산출(참고용)" xfId="24262"/>
    <cellStyle name="_자재집계표(무릉소공원)_공종별수량산출(황금수도시설주변)-2차분" xfId="24263"/>
    <cellStyle name="_자재집계표(무릉소공원)_공종별수량산출(황금수도시설주변)-2차분_공종별수량산출(구미생태숲)-총괄" xfId="24264"/>
    <cellStyle name="_자재집계표(무릉소공원)_공종별수량산출(황금수도시설주변)-2차분_구미생태숲데크수량산출-아이비070222-지대리" xfId="24265"/>
    <cellStyle name="_자재집계표(무릉소공원)_공종별수량산출(황금수도시설주변)-2차분_데크수량산출(참고용)" xfId="24266"/>
    <cellStyle name="_자재집계표(무릉소공원)_공종별수량산출(황금수도시설주변)-총괄분" xfId="24267"/>
    <cellStyle name="_자재집계표(무릉소공원)_공종별수량산출(황금수도시설주변)-총괄분_공종별수량산출(구미생태숲)-총괄" xfId="24268"/>
    <cellStyle name="_자재집계표(무릉소공원)_공종별수량산출(황금수도시설주변)-총괄분_구미생태숲데크수량산출-아이비070222-지대리" xfId="24269"/>
    <cellStyle name="_자재집계표(무릉소공원)_공종별수량산출(황금수도시설주변)-총괄분_데크수량산출(참고용)" xfId="24270"/>
    <cellStyle name="_자재집계표(무릉소공원)_공종별수량산출_공종별수량산출(구미생태숲)-총괄" xfId="24271"/>
    <cellStyle name="_자재집계표(무릉소공원)_공종별수량산출_공종별수량산출(상모제8어린이)" xfId="24272"/>
    <cellStyle name="_자재집계표(무릉소공원)_공종별수량산출_공종별수량산출(상모제8어린이)_공종별수량산출(구미생태숲)-총괄" xfId="24273"/>
    <cellStyle name="_자재집계표(무릉소공원)_공종별수량산출_공종별수량산출(상모제8어린이)_구미생태숲데크수량산출-아이비070222-지대리" xfId="24274"/>
    <cellStyle name="_자재집계표(무릉소공원)_공종별수량산출_공종별수량산출(상모제8어린이)_데크수량산출(참고용)" xfId="24275"/>
    <cellStyle name="_자재집계표(무릉소공원)_공종별수량산출_구미생태숲데크수량산출-아이비070222-지대리" xfId="24276"/>
    <cellStyle name="_자재집계표(무릉소공원)_공종별수량산출_데크수량산출(참고용)" xfId="24277"/>
    <cellStyle name="_자재집계표(무릉소공원)_공종별수량산출_토공집계표" xfId="24278"/>
    <cellStyle name="_자재집계표(무릉소공원)_공종별수량산출_토공집계표_공종별수량산출(구미생태숲)-총괄" xfId="24279"/>
    <cellStyle name="_자재집계표(무릉소공원)_공종별수량산출_토공집계표_구미생태숲데크수량산출-아이비070222-지대리" xfId="24280"/>
    <cellStyle name="_자재집계표(무릉소공원)_공종별수량산출_토공집계표_데크수량산출(참고용)" xfId="24281"/>
    <cellStyle name="_자재집계표(무릉소공원)_수량산출및자재집계" xfId="24282"/>
    <cellStyle name="_자재집계표(무릉소공원)_수량산출및자재집계_공종별수량산출(구미생태숲)-총괄" xfId="24283"/>
    <cellStyle name="_자재집계표(무릉소공원)_수량산출및자재집계_공종별수량산출(상모제8어린이)" xfId="24284"/>
    <cellStyle name="_자재집계표(무릉소공원)_수량산출및자재집계_공종별수량산출(상모제8어린이)_공종별수량산출(구미생태숲)-총괄" xfId="24285"/>
    <cellStyle name="_자재집계표(무릉소공원)_수량산출및자재집계_공종별수량산출(상모제8어린이)_구미생태숲데크수량산출-아이비070222-지대리" xfId="24286"/>
    <cellStyle name="_자재집계표(무릉소공원)_수량산출및자재집계_공종별수량산출(상모제8어린이)_데크수량산출(참고용)" xfId="24287"/>
    <cellStyle name="_자재집계표(무릉소공원)_수량산출및자재집계_구미생태숲데크수량산출-아이비070222-지대리" xfId="24288"/>
    <cellStyle name="_자재집계표(무릉소공원)_수량산출및자재집계_데크수량산출(참고용)" xfId="24289"/>
    <cellStyle name="_자재집계표(무릉소공원)_수량산출및자재집계_토공집계표" xfId="24290"/>
    <cellStyle name="_자재집계표(무릉소공원)_수량산출및자재집계_토공집계표_공종별수량산출(구미생태숲)-총괄" xfId="24291"/>
    <cellStyle name="_자재집계표(무릉소공원)_수량산출및자재집계_토공집계표_구미생태숲데크수량산출-아이비070222-지대리" xfId="24292"/>
    <cellStyle name="_자재집계표(무릉소공원)_수량산출및자재집계_토공집계표_데크수량산출(참고용)" xfId="24293"/>
    <cellStyle name="_자재집계표(무릉소공원)_자재집계표" xfId="24294"/>
    <cellStyle name="_자재집계표(무릉소공원)_자재집계표(아사어린이공원)" xfId="24295"/>
    <cellStyle name="_자재집계표(무릉소공원)_자재집계표(아사어린이공원)_공종별수량산출(구미생태숲)-총괄" xfId="24296"/>
    <cellStyle name="_자재집계표(무릉소공원)_자재집계표(아사어린이공원)_공종별수량산출(상모제8어린이)" xfId="24297"/>
    <cellStyle name="_자재집계표(무릉소공원)_자재집계표(아사어린이공원)_공종별수량산출(상모제8어린이)_공종별수량산출(구미생태숲)-총괄" xfId="24298"/>
    <cellStyle name="_자재집계표(무릉소공원)_자재집계표(아사어린이공원)_공종별수량산출(상모제8어린이)_구미생태숲데크수량산출-아이비070222-지대리" xfId="24299"/>
    <cellStyle name="_자재집계표(무릉소공원)_자재집계표(아사어린이공원)_공종별수량산출(상모제8어린이)_데크수량산출(참고용)" xfId="24300"/>
    <cellStyle name="_자재집계표(무릉소공원)_자재집계표(아사어린이공원)_구미생태숲데크수량산출-아이비070222-지대리" xfId="24301"/>
    <cellStyle name="_자재집계표(무릉소공원)_자재집계표(아사어린이공원)_데크수량산출(참고용)" xfId="24302"/>
    <cellStyle name="_자재집계표(무릉소공원)_자재집계표(아사어린이공원)_토공집계표" xfId="24303"/>
    <cellStyle name="_자재집계표(무릉소공원)_자재집계표(아사어린이공원)_토공집계표_공종별수량산출(구미생태숲)-총괄" xfId="24304"/>
    <cellStyle name="_자재집계표(무릉소공원)_자재집계표(아사어린이공원)_토공집계표_구미생태숲데크수량산출-아이비070222-지대리" xfId="24305"/>
    <cellStyle name="_자재집계표(무릉소공원)_자재집계표(아사어린이공원)_토공집계표_데크수량산출(참고용)" xfId="24306"/>
    <cellStyle name="_자재집계표(무릉소공원)_자재집계표_공종별수량산출(구미생태숲)-총괄" xfId="24307"/>
    <cellStyle name="_자재집계표(무릉소공원)_자재집계표_공종별수량산출(상모제8어린이)" xfId="24308"/>
    <cellStyle name="_자재집계표(무릉소공원)_자재집계표_공종별수량산출(상모제8어린이)_공종별수량산출(구미생태숲)-총괄" xfId="24309"/>
    <cellStyle name="_자재집계표(무릉소공원)_자재집계표_공종별수량산출(상모제8어린이)_구미생태숲데크수량산출-아이비070222-지대리" xfId="24310"/>
    <cellStyle name="_자재집계표(무릉소공원)_자재집계표_공종별수량산출(상모제8어린이)_데크수량산출(참고용)" xfId="24311"/>
    <cellStyle name="_자재집계표(무릉소공원)_자재집계표_구미생태숲데크수량산출-아이비070222-지대리" xfId="24312"/>
    <cellStyle name="_자재집계표(무릉소공원)_자재집계표_데크수량산출(참고용)" xfId="24313"/>
    <cellStyle name="_자재집계표(무릉소공원)_자재집계표_토공집계표" xfId="24314"/>
    <cellStyle name="_자재집계표(무릉소공원)_자재집계표_토공집계표_공종별수량산출(구미생태숲)-총괄" xfId="24315"/>
    <cellStyle name="_자재집계표(무릉소공원)_자재집계표_토공집계표_구미생태숲데크수량산출-아이비070222-지대리" xfId="24316"/>
    <cellStyle name="_자재집계표(무릉소공원)_자재집계표_토공집계표_데크수량산출(참고용)" xfId="24317"/>
    <cellStyle name="_자재집계표_공종별수량산출" xfId="24318"/>
    <cellStyle name="_자재집계표_공종별수량산출(게이트볼장주변시민공원)" xfId="24319"/>
    <cellStyle name="_자재집계표_공종별수량산출(게이트볼장주변시민공원)_공종별수량산출(구미생태숲)-총괄" xfId="24320"/>
    <cellStyle name="_자재집계표_공종별수량산출(게이트볼장주변시민공원)_구미생태숲데크수량산출-아이비070222-지대리" xfId="24321"/>
    <cellStyle name="_자재집계표_공종별수량산출(게이트볼장주변시민공원)_데크수량산출(참고용)" xfId="24322"/>
    <cellStyle name="_자재집계표_공종별수량산출(봉곡도서관)" xfId="24323"/>
    <cellStyle name="_자재집계표_공종별수량산출(봉곡도서관)_공종별수량산출(구미생태숲)-총괄" xfId="24324"/>
    <cellStyle name="_자재집계표_공종별수량산출(봉곡도서관)_구미생태숲데크수량산출-아이비070222-지대리" xfId="24325"/>
    <cellStyle name="_자재집계표_공종별수량산출(봉곡도서관)_데크수량산출(참고용)" xfId="24326"/>
    <cellStyle name="_자재집계표_공종별수량산출(봉곡도서관)-2차분" xfId="24327"/>
    <cellStyle name="_자재집계표_공종별수량산출(봉곡도서관)-2차분_공종별수량산출(구미생태숲)-총괄" xfId="24328"/>
    <cellStyle name="_자재집계표_공종별수량산출(봉곡도서관)-2차분_구미생태숲데크수량산출-아이비070222-지대리" xfId="24329"/>
    <cellStyle name="_자재집계표_공종별수량산출(봉곡도서관)-2차분_데크수량산출(참고용)" xfId="24330"/>
    <cellStyle name="_자재집계표_공종별수량산출(봉곡도서관)-총괄" xfId="24331"/>
    <cellStyle name="_자재집계표_공종별수량산출(봉곡도서관)-총괄_공종별수량산출(구미생태숲)-총괄" xfId="24332"/>
    <cellStyle name="_자재집계표_공종별수량산출(봉곡도서관)-총괄_구미생태숲데크수량산출-아이비070222-지대리" xfId="24333"/>
    <cellStyle name="_자재집계표_공종별수량산출(봉곡도서관)-총괄_데크수량산출(참고용)" xfId="24334"/>
    <cellStyle name="_자재집계표_공종별수량산출(사동게이트볼장)" xfId="24335"/>
    <cellStyle name="_자재집계표_공종별수량산출(사동게이트볼장)_공종별수량산출(구미생태숲)-총괄" xfId="24336"/>
    <cellStyle name="_자재집계표_공종별수량산출(사동게이트볼장)_구미생태숲데크수량산출-아이비070222-지대리" xfId="24337"/>
    <cellStyle name="_자재집계표_공종별수량산출(사동게이트볼장)_데크수량산출(참고용)" xfId="24338"/>
    <cellStyle name="_자재집계표_공종별수량산출(신평1)" xfId="24339"/>
    <cellStyle name="_자재집계표_공종별수량산출(신평1)_공종별수량산출(구미생태숲)-총괄" xfId="24340"/>
    <cellStyle name="_자재집계표_공종별수량산출(신평1)_공종별수량산출(상모제8어린이)" xfId="24341"/>
    <cellStyle name="_자재집계표_공종별수량산출(신평1)_공종별수량산출(상모제8어린이)_공종별수량산출(구미생태숲)-총괄" xfId="24342"/>
    <cellStyle name="_자재집계표_공종별수량산출(신평1)_공종별수량산출(상모제8어린이)_구미생태숲데크수량산출-아이비070222-지대리" xfId="24343"/>
    <cellStyle name="_자재집계표_공종별수량산출(신평1)_공종별수량산출(상모제8어린이)_데크수량산출(참고용)" xfId="24344"/>
    <cellStyle name="_자재집계표_공종별수량산출(신평1)_구미생태숲데크수량산출-아이비070222-지대리" xfId="24345"/>
    <cellStyle name="_자재집계표_공종별수량산출(신평1)_데크수량산출(참고용)" xfId="24346"/>
    <cellStyle name="_자재집계표_공종별수량산출(신평1)_토공집계표" xfId="24347"/>
    <cellStyle name="_자재집계표_공종별수량산출(신평1)_토공집계표_공종별수량산출(구미생태숲)-총괄" xfId="24348"/>
    <cellStyle name="_자재집계표_공종별수량산출(신평1)_토공집계표_구미생태숲데크수량산출-아이비070222-지대리" xfId="24349"/>
    <cellStyle name="_자재집계표_공종별수량산출(신평1)_토공집계표_데크수량산출(참고용)" xfId="24350"/>
    <cellStyle name="_자재집계표_공종별수량산출(신평1동주민쉼터)" xfId="24351"/>
    <cellStyle name="_자재집계표_공종별수량산출(신평1동주민쉼터)_공종별수량산출(구미생태숲)-총괄" xfId="24352"/>
    <cellStyle name="_자재집계표_공종별수량산출(신평1동주민쉼터)_구미생태숲데크수량산출-아이비070222-지대리" xfId="24353"/>
    <cellStyle name="_자재집계표_공종별수량산출(신평1동주민쉼터)_데크수량산출(참고용)" xfId="24354"/>
    <cellStyle name="_자재집계표_공종별수량산출(어린이공원 리모델링공사)-수정" xfId="24355"/>
    <cellStyle name="_자재집계표_공종별수량산출(어린이공원 리모델링공사)-수정_공종별수량산출(구미생태숲)-총괄" xfId="24356"/>
    <cellStyle name="_자재집계표_공종별수량산출(어린이공원 리모델링공사)-수정_구미생태숲데크수량산출-아이비070222-지대리" xfId="24357"/>
    <cellStyle name="_자재집계표_공종별수량산출(어린이공원 리모델링공사)-수정_데크수량산출(참고용)" xfId="24358"/>
    <cellStyle name="_자재집계표_공종별수량산출(오태)" xfId="24359"/>
    <cellStyle name="_자재집계표_공종별수량산출(오태).xls" xfId="24360"/>
    <cellStyle name="_자재집계표_공종별수량산출(오태).xls_공종별수량산출(구미생태숲)-총괄" xfId="24361"/>
    <cellStyle name="_자재집계표_공종별수량산출(오태).xls_공종별수량산출(상모제8어린이)" xfId="24362"/>
    <cellStyle name="_자재집계표_공종별수량산출(오태).xls_공종별수량산출(상모제8어린이)_공종별수량산출(구미생태숲)-총괄" xfId="24363"/>
    <cellStyle name="_자재집계표_공종별수량산출(오태).xls_공종별수량산출(상모제8어린이)_구미생태숲데크수량산출-아이비070222-지대리" xfId="24364"/>
    <cellStyle name="_자재집계표_공종별수량산출(오태).xls_공종별수량산출(상모제8어린이)_데크수량산출(참고용)" xfId="24365"/>
    <cellStyle name="_자재집계표_공종별수량산출(오태).xls_구미생태숲데크수량산출-아이비070222-지대리" xfId="24366"/>
    <cellStyle name="_자재집계표_공종별수량산출(오태).xls_데크수량산출(참고용)" xfId="24367"/>
    <cellStyle name="_자재집계표_공종별수량산출(오태).xls_토공집계표" xfId="24368"/>
    <cellStyle name="_자재집계표_공종별수량산출(오태).xls_토공집계표_공종별수량산출(구미생태숲)-총괄" xfId="24369"/>
    <cellStyle name="_자재집계표_공종별수량산출(오태).xls_토공집계표_구미생태숲데크수량산출-아이비070222-지대리" xfId="24370"/>
    <cellStyle name="_자재집계표_공종별수량산출(오태).xls_토공집계표_데크수량산출(참고용)" xfId="24371"/>
    <cellStyle name="_자재집계표_공종별수량산출(오태)_공종별수량산출(구미생태숲)-총괄" xfId="24372"/>
    <cellStyle name="_자재집계표_공종별수량산출(오태)_공종별수량산출(상모제8어린이)" xfId="24373"/>
    <cellStyle name="_자재집계표_공종별수량산출(오태)_공종별수량산출(상모제8어린이)_공종별수량산출(구미생태숲)-총괄" xfId="24374"/>
    <cellStyle name="_자재집계표_공종별수량산출(오태)_공종별수량산출(상모제8어린이)_구미생태숲데크수량산출-아이비070222-지대리" xfId="24375"/>
    <cellStyle name="_자재집계표_공종별수량산출(오태)_공종별수량산출(상모제8어린이)_데크수량산출(참고용)" xfId="24376"/>
    <cellStyle name="_자재집계표_공종별수량산출(오태)_구미생태숲데크수량산출-아이비070222-지대리" xfId="24377"/>
    <cellStyle name="_자재집계표_공종별수량산출(오태)_데크수량산출(참고용)" xfId="24378"/>
    <cellStyle name="_자재집계표_공종별수량산출(오태)_토공집계표" xfId="24379"/>
    <cellStyle name="_자재집계표_공종별수량산출(오태)_토공집계표_공종별수량산출(구미생태숲)-총괄" xfId="24380"/>
    <cellStyle name="_자재집계표_공종별수량산출(오태)_토공집계표_구미생태숲데크수량산출-아이비070222-지대리" xfId="24381"/>
    <cellStyle name="_자재집계표_공종별수량산출(오태)_토공집계표_데크수량산출(참고용)" xfId="24382"/>
    <cellStyle name="_자재집계표_공종별수량산출(오태제1어린이)" xfId="24383"/>
    <cellStyle name="_자재집계표_공종별수량산출(오태제1어린이)_공종별수량산출(구미생태숲)-총괄" xfId="24384"/>
    <cellStyle name="_자재집계표_공종별수량산출(오태제1어린이)_구미생태숲데크수량산출-아이비070222-지대리" xfId="24385"/>
    <cellStyle name="_자재집계표_공종별수량산출(오태제1어린이)_데크수량산출(참고용)" xfId="24386"/>
    <cellStyle name="_자재집계표_공종별수량산출(왕산기념공원)-총괄분" xfId="24387"/>
    <cellStyle name="_자재집계표_공종별수량산출(왕산기념공원)-총괄분_공종별수량산출(구미생태숲)-총괄" xfId="24388"/>
    <cellStyle name="_자재집계표_공종별수량산출(왕산기념공원)-총괄분_구미생태숲데크수량산출-아이비070222-지대리" xfId="24389"/>
    <cellStyle name="_자재집계표_공종별수량산출(왕산기념공원)-총괄분_데크수량산출(참고용)" xfId="24390"/>
    <cellStyle name="_자재집계표_공종별수량산출(장성초등학교)" xfId="24391"/>
    <cellStyle name="_자재집계표_공종별수량산출(확장공사)" xfId="24392"/>
    <cellStyle name="_자재집계표_공종별수량산출(확장공사)_공종별수량산출(구미생태숲)-총괄" xfId="24393"/>
    <cellStyle name="_자재집계표_공종별수량산출(확장공사)_공종별수량산출(상모제8어린이)" xfId="24394"/>
    <cellStyle name="_자재집계표_공종별수량산출(확장공사)_공종별수량산출(상모제8어린이)_공종별수량산출(구미생태숲)-총괄" xfId="24395"/>
    <cellStyle name="_자재집계표_공종별수량산출(확장공사)_공종별수량산출(상모제8어린이)_구미생태숲데크수량산출-아이비070222-지대리" xfId="24396"/>
    <cellStyle name="_자재집계표_공종별수량산출(확장공사)_공종별수량산출(상모제8어린이)_데크수량산출(참고용)" xfId="24397"/>
    <cellStyle name="_자재집계표_공종별수량산출(확장공사)_구미생태숲데크수량산출-아이비070222-지대리" xfId="24398"/>
    <cellStyle name="_자재집계표_공종별수량산출(확장공사)_데크수량산출(참고용)" xfId="24399"/>
    <cellStyle name="_자재집계표_공종별수량산출(확장공사)_토공집계표" xfId="24400"/>
    <cellStyle name="_자재집계표_공종별수량산출(확장공사)_토공집계표_공종별수량산출(구미생태숲)-총괄" xfId="24401"/>
    <cellStyle name="_자재집계표_공종별수량산출(확장공사)_토공집계표_구미생태숲데크수량산출-아이비070222-지대리" xfId="24402"/>
    <cellStyle name="_자재집계표_공종별수량산출(확장공사)_토공집계표_데크수량산출(참고용)" xfId="24403"/>
    <cellStyle name="_자재집계표_공종별수량산출(확장공사x).xls" xfId="24404"/>
    <cellStyle name="_자재집계표_공종별수량산출(확장공사x).xls_공종별수량산출(구미생태숲)-총괄" xfId="24405"/>
    <cellStyle name="_자재집계표_공종별수량산출(확장공사x).xls_공종별수량산출(상모제8어린이)" xfId="24406"/>
    <cellStyle name="_자재집계표_공종별수량산출(확장공사x).xls_공종별수량산출(상모제8어린이)_공종별수량산출(구미생태숲)-총괄" xfId="24407"/>
    <cellStyle name="_자재집계표_공종별수량산출(확장공사x).xls_공종별수량산출(상모제8어린이)_구미생태숲데크수량산출-아이비070222-지대리" xfId="24408"/>
    <cellStyle name="_자재집계표_공종별수량산출(확장공사x).xls_공종별수량산출(상모제8어린이)_데크수량산출(참고용)" xfId="24409"/>
    <cellStyle name="_자재집계표_공종별수량산출(확장공사x).xls_구미생태숲데크수량산출-아이비070222-지대리" xfId="24410"/>
    <cellStyle name="_자재집계표_공종별수량산출(확장공사x).xls_데크수량산출(참고용)" xfId="24411"/>
    <cellStyle name="_자재집계표_공종별수량산출(확장공사x).xls_토공집계표" xfId="24412"/>
    <cellStyle name="_자재집계표_공종별수량산출(확장공사x).xls_토공집계표_공종별수량산출(구미생태숲)-총괄" xfId="24413"/>
    <cellStyle name="_자재집계표_공종별수량산출(확장공사x).xls_토공집계표_구미생태숲데크수량산출-아이비070222-지대리" xfId="24414"/>
    <cellStyle name="_자재집계표_공종별수량산출(확장공사x).xls_토공집계표_데크수량산출(참고용)" xfId="24415"/>
    <cellStyle name="_자재집계표_공종별수량산출(황금수도시설주변)-2차분" xfId="24416"/>
    <cellStyle name="_자재집계표_공종별수량산출(황금수도시설주변)-2차분_공종별수량산출(구미생태숲)-총괄" xfId="24417"/>
    <cellStyle name="_자재집계표_공종별수량산출(황금수도시설주변)-2차분_구미생태숲데크수량산출-아이비070222-지대리" xfId="24418"/>
    <cellStyle name="_자재집계표_공종별수량산출(황금수도시설주변)-2차분_데크수량산출(참고용)" xfId="24419"/>
    <cellStyle name="_자재집계표_공종별수량산출(황금수도시설주변)-총괄분" xfId="24420"/>
    <cellStyle name="_자재집계표_공종별수량산출(황금수도시설주변)-총괄분_공종별수량산출(구미생태숲)-총괄" xfId="24421"/>
    <cellStyle name="_자재집계표_공종별수량산출(황금수도시설주변)-총괄분_구미생태숲데크수량산출-아이비070222-지대리" xfId="24422"/>
    <cellStyle name="_자재집계표_공종별수량산출(황금수도시설주변)-총괄분_데크수량산출(참고용)" xfId="24423"/>
    <cellStyle name="_자재집계표_공종별수량산출_공종별수량산출(구미생태숲)-총괄" xfId="24424"/>
    <cellStyle name="_자재집계표_공종별수량산출_공종별수량산출(상모제8어린이)" xfId="24425"/>
    <cellStyle name="_자재집계표_공종별수량산출_공종별수량산출(상모제8어린이)_공종별수량산출(구미생태숲)-총괄" xfId="24426"/>
    <cellStyle name="_자재집계표_공종별수량산출_공종별수량산출(상모제8어린이)_구미생태숲데크수량산출-아이비070222-지대리" xfId="24427"/>
    <cellStyle name="_자재집계표_공종별수량산출_공종별수량산출(상모제8어린이)_데크수량산출(참고용)" xfId="24428"/>
    <cellStyle name="_자재집계표_공종별수량산출_구미생태숲데크수량산출-아이비070222-지대리" xfId="24429"/>
    <cellStyle name="_자재집계표_공종별수량산출_데크수량산출(참고용)" xfId="24430"/>
    <cellStyle name="_자재집계표_공종별수량산출_토공집계표" xfId="24431"/>
    <cellStyle name="_자재집계표_공종별수량산출_토공집계표_공종별수량산출(구미생태숲)-총괄" xfId="24432"/>
    <cellStyle name="_자재집계표_공종별수량산출_토공집계표_구미생태숲데크수량산출-아이비070222-지대리" xfId="24433"/>
    <cellStyle name="_자재집계표_공종별수량산출_토공집계표_데크수량산출(참고용)" xfId="24434"/>
    <cellStyle name="_자재집계표_수량산출및자재집계" xfId="24435"/>
    <cellStyle name="_자재집계표_수량산출및자재집계_공종별수량산출(구미생태숲)-총괄" xfId="24436"/>
    <cellStyle name="_자재집계표_수량산출및자재집계_공종별수량산출(상모제8어린이)" xfId="24437"/>
    <cellStyle name="_자재집계표_수량산출및자재집계_공종별수량산출(상모제8어린이)_공종별수량산출(구미생태숲)-총괄" xfId="24438"/>
    <cellStyle name="_자재집계표_수량산출및자재집계_공종별수량산출(상모제8어린이)_구미생태숲데크수량산출-아이비070222-지대리" xfId="24439"/>
    <cellStyle name="_자재집계표_수량산출및자재집계_공종별수량산출(상모제8어린이)_데크수량산출(참고용)" xfId="24440"/>
    <cellStyle name="_자재집계표_수량산출및자재집계_구미생태숲데크수량산출-아이비070222-지대리" xfId="24441"/>
    <cellStyle name="_자재집계표_수량산출및자재집계_데크수량산출(참고용)" xfId="24442"/>
    <cellStyle name="_자재집계표_수량산출및자재집계_토공집계표" xfId="24443"/>
    <cellStyle name="_자재집계표_수량산출및자재집계_토공집계표_공종별수량산출(구미생태숲)-총괄" xfId="24444"/>
    <cellStyle name="_자재집계표_수량산출및자재집계_토공집계표_구미생태숲데크수량산출-아이비070222-지대리" xfId="24445"/>
    <cellStyle name="_자재집계표_수량산출및자재집계_토공집계표_데크수량산출(참고용)" xfId="24446"/>
    <cellStyle name="_자재집계표_자재집계표" xfId="24447"/>
    <cellStyle name="_자재집계표_자재집계표(아사어린이공원)" xfId="24448"/>
    <cellStyle name="_자재집계표_자재집계표(아사어린이공원)_공종별수량산출(구미생태숲)-총괄" xfId="24449"/>
    <cellStyle name="_자재집계표_자재집계표(아사어린이공원)_공종별수량산출(상모제8어린이)" xfId="24450"/>
    <cellStyle name="_자재집계표_자재집계표(아사어린이공원)_공종별수량산출(상모제8어린이)_공종별수량산출(구미생태숲)-총괄" xfId="24451"/>
    <cellStyle name="_자재집계표_자재집계표(아사어린이공원)_공종별수량산출(상모제8어린이)_구미생태숲데크수량산출-아이비070222-지대리" xfId="24452"/>
    <cellStyle name="_자재집계표_자재집계표(아사어린이공원)_공종별수량산출(상모제8어린이)_데크수량산출(참고용)" xfId="24453"/>
    <cellStyle name="_자재집계표_자재집계표(아사어린이공원)_구미생태숲데크수량산출-아이비070222-지대리" xfId="24454"/>
    <cellStyle name="_자재집계표_자재집계표(아사어린이공원)_데크수량산출(참고용)" xfId="24455"/>
    <cellStyle name="_자재집계표_자재집계표(아사어린이공원)_토공집계표" xfId="24456"/>
    <cellStyle name="_자재집계표_자재집계표(아사어린이공원)_토공집계표_공종별수량산출(구미생태숲)-총괄" xfId="24457"/>
    <cellStyle name="_자재집계표_자재집계표(아사어린이공원)_토공집계표_구미생태숲데크수량산출-아이비070222-지대리" xfId="24458"/>
    <cellStyle name="_자재집계표_자재집계표(아사어린이공원)_토공집계표_데크수량산출(참고용)" xfId="24459"/>
    <cellStyle name="_자재집계표_자재집계표_공종별수량산출(구미생태숲)-총괄" xfId="24460"/>
    <cellStyle name="_자재집계표_자재집계표_공종별수량산출(상모제8어린이)" xfId="24461"/>
    <cellStyle name="_자재집계표_자재집계표_공종별수량산출(상모제8어린이)_공종별수량산출(구미생태숲)-총괄" xfId="24462"/>
    <cellStyle name="_자재집계표_자재집계표_공종별수량산출(상모제8어린이)_구미생태숲데크수량산출-아이비070222-지대리" xfId="24463"/>
    <cellStyle name="_자재집계표_자재집계표_공종별수량산출(상모제8어린이)_데크수량산출(참고용)" xfId="24464"/>
    <cellStyle name="_자재집계표_자재집계표_구미생태숲데크수량산출-아이비070222-지대리" xfId="24465"/>
    <cellStyle name="_자재집계표_자재집계표_데크수량산출(참고용)" xfId="24466"/>
    <cellStyle name="_자재집계표_자재집계표_토공집계표" xfId="24467"/>
    <cellStyle name="_자재집계표_자재집계표_토공집계표_공종별수량산출(구미생태숲)-총괄" xfId="24468"/>
    <cellStyle name="_자재집계표_자재집계표_토공집계표_구미생태숲데크수량산출-아이비070222-지대리" xfId="24469"/>
    <cellStyle name="_자재집계표_자재집계표_토공집계표_데크수량산출(참고용)" xfId="24470"/>
    <cellStyle name="_작업내역(전기,통신)" xfId="13433"/>
    <cellStyle name="_작업내역(전기,통신) 2" xfId="32660"/>
    <cellStyle name="_잠원(구조물공)_외부ES#8 " xfId="13434"/>
    <cellStyle name="_잠원(구조물공)_외부ES#8  2" xfId="32661"/>
    <cellStyle name="_장대공원 설계서(강윤구)" xfId="758"/>
    <cellStyle name="_장산중학교내역(혁성)" xfId="13435"/>
    <cellStyle name="_장산중학교내역(혁성업체)" xfId="13436"/>
    <cellStyle name="_장산중학교내역(혁성업체) 2" xfId="32662"/>
    <cellStyle name="_장산중학교내역하도급(혁성)" xfId="13437"/>
    <cellStyle name="_장산중학교내역하도급(혁성) 2" xfId="32663"/>
    <cellStyle name="_장성호TY2" xfId="13438"/>
    <cellStyle name="_장성호TY2_2.여주jc7교" xfId="13439"/>
    <cellStyle name="_장성호TY2_7.광석2교" xfId="13440"/>
    <cellStyle name="_장성호TY2_7.광석2교(집계표)" xfId="13441"/>
    <cellStyle name="_장천3공구" xfId="13442"/>
    <cellStyle name="_장천4공구" xfId="13443"/>
    <cellStyle name="_장천5공구" xfId="13444"/>
    <cellStyle name="_장천6공구" xfId="13445"/>
    <cellStyle name="_장천총괄내역수량" xfId="13446"/>
    <cellStyle name="_재송동아파트변경가실행예산(0726)" xfId="759"/>
    <cellStyle name="_재인구교수량" xfId="13447"/>
    <cellStyle name="_재인구교수량 2" xfId="32664"/>
    <cellStyle name="_적격 " xfId="760"/>
    <cellStyle name="_적격  2" xfId="32665"/>
    <cellStyle name="_적격 _2001-206(CAWTHORNE CHANNEL)" xfId="13448"/>
    <cellStyle name="_적격 _2001-206(CAWTHORNE CHANNEL)_CAWTHORNE CHANNEL-1" xfId="13449"/>
    <cellStyle name="_적격 _2001-206(CAWTHORNE CHANNEL)_CAWTHORNE CHANNEL-1_마감-1" xfId="13450"/>
    <cellStyle name="_적격 _2001-206(CAWTHORNE CHANNEL)_마감-1" xfId="13451"/>
    <cellStyle name="_적격 _2001-206(CAWTHORNE CHANNEL인건비)" xfId="13452"/>
    <cellStyle name="_적격 _2001-206(CAWTHORNE CHANNEL인건비)_CAWTHORNE CHANNEL-1" xfId="13453"/>
    <cellStyle name="_적격 _2001-206(CAWTHORNE CHANNEL인건비)_CAWTHORNE CHANNEL-1_마감-1" xfId="13454"/>
    <cellStyle name="_적격 _2001-206(CAWTHORNE CHANNEL인건비)_마감-1" xfId="13455"/>
    <cellStyle name="_적격 _Book2" xfId="13456"/>
    <cellStyle name="_적격 _Book2_1" xfId="13457"/>
    <cellStyle name="_적격 _Book2_1_마감-1" xfId="13458"/>
    <cellStyle name="_적격 _Book2_2001-206(CAWTHORNE CHANNEL)" xfId="13459"/>
    <cellStyle name="_적격 _Book2_2001-206(CAWTHORNE CHANNEL)_CAWTHORNE CHANNEL-1" xfId="13460"/>
    <cellStyle name="_적격 _Book2_2001-206(CAWTHORNE CHANNEL)_CAWTHORNE CHANNEL-1_마감-1" xfId="13461"/>
    <cellStyle name="_적격 _Book2_2001-206(CAWTHORNE CHANNEL)_마감-1" xfId="13462"/>
    <cellStyle name="_적격 _Book2_2001-206(CAWTHORNE CHANNEL인건비)" xfId="13463"/>
    <cellStyle name="_적격 _Book2_2001-206(CAWTHORNE CHANNEL인건비)_CAWTHORNE CHANNEL-1" xfId="13464"/>
    <cellStyle name="_적격 _Book2_2001-206(CAWTHORNE CHANNEL인건비)_CAWTHORNE CHANNEL-1_마감-1" xfId="13465"/>
    <cellStyle name="_적격 _Book2_2001-206(CAWTHORNE CHANNEL인건비)_마감-1" xfId="13466"/>
    <cellStyle name="_적격 _Book2_Book2" xfId="13467"/>
    <cellStyle name="_적격 _Book2_Book2_1" xfId="13468"/>
    <cellStyle name="_적격 _Book2_Book2_1_마감-1" xfId="13469"/>
    <cellStyle name="_적격 _Book2_Book2_2001-206(CAWTHORNE CHANNEL)" xfId="13470"/>
    <cellStyle name="_적격 _Book2_Book2_2001-206(CAWTHORNE CHANNEL)_CAWTHORNE CHANNEL-1" xfId="13471"/>
    <cellStyle name="_적격 _Book2_Book2_2001-206(CAWTHORNE CHANNEL)_CAWTHORNE CHANNEL-1_마감-1" xfId="13472"/>
    <cellStyle name="_적격 _Book2_Book2_2001-206(CAWTHORNE CHANNEL)_마감-1" xfId="13473"/>
    <cellStyle name="_적격 _Book2_Book2_2001-206(CAWTHORNE CHANNEL인건비)" xfId="13474"/>
    <cellStyle name="_적격 _Book2_Book2_2001-206(CAWTHORNE CHANNEL인건비)_CAWTHORNE CHANNEL-1" xfId="13475"/>
    <cellStyle name="_적격 _Book2_Book2_2001-206(CAWTHORNE CHANNEL인건비)_CAWTHORNE CHANNEL-1_마감-1" xfId="13476"/>
    <cellStyle name="_적격 _Book2_Book2_2001-206(CAWTHORNE CHANNEL인건비)_마감-1" xfId="13477"/>
    <cellStyle name="_적격 _Book2_Book2_Book2" xfId="13478"/>
    <cellStyle name="_적격 _Book2_Book2_Book2_마감-1" xfId="13479"/>
    <cellStyle name="_적격 _Book2_Book2_CAWTHORNE CHANNEL-1" xfId="13480"/>
    <cellStyle name="_적격 _Book2_Book2_CAWTHORNE CHANNEL-1_마감-1" xfId="13481"/>
    <cellStyle name="_적격 _Book2_Book2_Nigerian" xfId="13482"/>
    <cellStyle name="_적격 _Book2_Book2_Nigerian_CAWTHORNE CHANNEL-1" xfId="13483"/>
    <cellStyle name="_적격 _Book2_Book2_Nigerian_CAWTHORNE CHANNEL-1_마감-1" xfId="13484"/>
    <cellStyle name="_적격 _Book2_Book2_Nigerian_마감-1" xfId="13485"/>
    <cellStyle name="_적격 _Book2_Book2_마감-1" xfId="13486"/>
    <cellStyle name="_적격 _Book2_CAWTHORNE CHANNEL-1" xfId="13487"/>
    <cellStyle name="_적격 _Book2_CAWTHORNE CHANNEL-1_마감-1" xfId="13488"/>
    <cellStyle name="_적격 _Book2_Nigerian" xfId="13489"/>
    <cellStyle name="_적격 _Book2_Nigerian_CAWTHORNE CHANNEL-1" xfId="13490"/>
    <cellStyle name="_적격 _Book2_Nigerian_CAWTHORNE CHANNEL-1_마감-1" xfId="13491"/>
    <cellStyle name="_적격 _Book2_Nigerian_마감-1" xfId="13492"/>
    <cellStyle name="_적격 _Book2_마감-1" xfId="13493"/>
    <cellStyle name="_적격 _CAWTHORNE CHANNEL-1" xfId="13494"/>
    <cellStyle name="_적격 _CAWTHORNE CHANNEL-1_마감-1" xfId="13495"/>
    <cellStyle name="_적격 _Nigerian" xfId="13496"/>
    <cellStyle name="_적격 _Nigerian_CAWTHORNE CHANNEL-1" xfId="13497"/>
    <cellStyle name="_적격 _Nigerian_CAWTHORNE CHANNEL-1_마감-1" xfId="13498"/>
    <cellStyle name="_적격 _Nigerian_마감-1" xfId="13499"/>
    <cellStyle name="_적격 _광주평동실행" xfId="761"/>
    <cellStyle name="_적격 _광주평동실행_번암견적의뢰(협력)" xfId="762"/>
    <cellStyle name="_적격 _광주평동품의1" xfId="763"/>
    <cellStyle name="_적격 _광주평동품의1_무안-광주2공구(협력)수정" xfId="764"/>
    <cellStyle name="_적격 _광주평동품의1_번암견적의뢰(협력)" xfId="765"/>
    <cellStyle name="_적격 _광주평동품의1_적상무주IC도로(1공구)" xfId="766"/>
    <cellStyle name="_적격 _기장하수실행1" xfId="767"/>
    <cellStyle name="_적격 _기장하수실행1_번암견적의뢰(협력)" xfId="768"/>
    <cellStyle name="_적격 _내성천교-수량산출서" xfId="13500"/>
    <cellStyle name="_적격 _내진내역및수량산출(05.12.1터파기외)" xfId="13501"/>
    <cellStyle name="_적격 _내진내역및수량산출(05.12.1터파기외)_거모4교" xfId="13502"/>
    <cellStyle name="_적격 _내진내역및수량산출(05.12.1터파기외)_거모4교_내성천교-수량산출서" xfId="13503"/>
    <cellStyle name="_적격 _내진내역및수량산출(05.12.1터파기외)_거모4교_석수IC교수량산출서" xfId="13504"/>
    <cellStyle name="_적격 _내진내역및수량산출(05.12.1터파기외)_거모4교_석수IC교수량산출서(기둥보강)" xfId="13505"/>
    <cellStyle name="_적격 _내진내역및수량산출(05.12.1터파기외)_내성천교-수량산출서" xfId="13506"/>
    <cellStyle name="_적격 _내진내역및수량산출(05.12.1터파기외)_내역4" xfId="13507"/>
    <cellStyle name="_적격 _내진내역및수량산출(05.12.1터파기외)_내역4_내성천교-수량산출서" xfId="13508"/>
    <cellStyle name="_적격 _내진내역및수량산출(05.12.1터파기외)_내역4_석수IC교수량산출서" xfId="13509"/>
    <cellStyle name="_적격 _내진내역및수량산출(05.12.1터파기외)_내역4_석수IC교수량산출서(기둥보강)" xfId="13510"/>
    <cellStyle name="_적격 _내진내역및수량산출(05.12.1터파기외)_동명교" xfId="13511"/>
    <cellStyle name="_적격 _내진내역및수량산출(05.12.1터파기외)_동명교_내성천교-수량산출서" xfId="13512"/>
    <cellStyle name="_적격 _내진내역및수량산출(05.12.1터파기외)_동명교_석수IC교수량산출서" xfId="13513"/>
    <cellStyle name="_적격 _내진내역및수량산출(05.12.1터파기외)_동명교_석수IC교수량산출서(기둥보강)" xfId="13514"/>
    <cellStyle name="_적격 _내진내역및수량산출(05.12.1터파기외)_밀주교내역2" xfId="13515"/>
    <cellStyle name="_적격 _내진내역및수량산출(05.12.1터파기외)_밀주교내역2_내성천교-수량산출서" xfId="13516"/>
    <cellStyle name="_적격 _내진내역및수량산출(05.12.1터파기외)_밀주교내역2_석수IC교수량산출서" xfId="13517"/>
    <cellStyle name="_적격 _내진내역및수량산출(05.12.1터파기외)_밀주교내역2_석수IC교수량산출서(기둥보강)" xfId="13518"/>
    <cellStyle name="_적격 _내진내역및수량산출(05.12.1터파기외)_석수IC교수량산출서" xfId="13519"/>
    <cellStyle name="_적격 _내진내역및수량산출(05.12.1터파기외)_석수IC교수량산출서(기둥보강)" xfId="13520"/>
    <cellStyle name="_적격 _내진내역및수량산출(05.12.1터파기외)_소하교" xfId="13521"/>
    <cellStyle name="_적격 _내진내역및수량산출(05.12.1터파기외)_소하교_내성천교-수량산출서" xfId="13522"/>
    <cellStyle name="_적격 _내진내역및수량산출(05.12.1터파기외)_소하교_석수IC교수량산출서" xfId="13523"/>
    <cellStyle name="_적격 _내진내역및수량산출(05.12.1터파기외)_소하교_석수IC교수량산출서(기둥보강)" xfId="13524"/>
    <cellStyle name="_적격 _내진내역및수량산출(05.12.1터파기외)_소하교수량내역" xfId="13525"/>
    <cellStyle name="_적격 _내진내역및수량산출(05.12.1터파기외)_소하교수량내역_내성천교-수량산출서" xfId="13526"/>
    <cellStyle name="_적격 _내진내역및수량산출(05.12.1터파기외)_소하교수량내역_석수IC교수량산출서" xfId="13527"/>
    <cellStyle name="_적격 _내진내역및수량산출(05.12.1터파기외)_소하교수량내역_석수IC교수량산출서(기둥보강)" xfId="13528"/>
    <cellStyle name="_적격 _내진내역및수량산출(05.12.1터파기외)_진안교내역3" xfId="13529"/>
    <cellStyle name="_적격 _내진내역및수량산출(05.12.1터파기외)_진안교내역3_내성천교-수량산출서" xfId="13530"/>
    <cellStyle name="_적격 _내진내역및수량산출(05.12.1터파기외)_진안교내역3_석수IC교수량산출서" xfId="13531"/>
    <cellStyle name="_적격 _내진내역및수량산출(05.12.1터파기외)_진안교내역3_석수IC교수량산출서(기둥보강)" xfId="13532"/>
    <cellStyle name="_적격 _내진내역및수량산출(05.12.1터파기외)_진위교(수정)" xfId="13533"/>
    <cellStyle name="_적격 _내진내역및수량산출(05.12.1터파기외)_진위교(수정)_내성천교-수량산출서" xfId="13534"/>
    <cellStyle name="_적격 _내진내역및수량산출(05.12.1터파기외)_진위교(수정)_석수IC교수량산출서" xfId="13535"/>
    <cellStyle name="_적격 _내진내역및수량산출(05.12.1터파기외)_진위교(수정)_석수IC교수량산출서(기둥보강)" xfId="13536"/>
    <cellStyle name="_적격 _내진내역및수량산출(05.12.1터파기외)_진위교내역3" xfId="13537"/>
    <cellStyle name="_적격 _내진내역및수량산출(05.12.1터파기외)_진위교내역3_내성천교-수량산출서" xfId="13538"/>
    <cellStyle name="_적격 _내진내역및수량산출(05.12.1터파기외)_진위교내역3_석수IC교수량산출서" xfId="13539"/>
    <cellStyle name="_적격 _내진내역및수량산출(05.12.1터파기외)_진위교내역3_석수IC교수량산출서(기둥보강)" xfId="13540"/>
    <cellStyle name="_적격 _마감-1" xfId="13541"/>
    <cellStyle name="_적격 _무안-광주2공구(협력)수정" xfId="769"/>
    <cellStyle name="_적격 _밀주교내역2" xfId="13542"/>
    <cellStyle name="_적격 _밀주교내역2_거모4교" xfId="13543"/>
    <cellStyle name="_적격 _밀주교내역2_거모4교_내성천교-수량산출서" xfId="13544"/>
    <cellStyle name="_적격 _밀주교내역2_거모4교_석수IC교수량산출서" xfId="13545"/>
    <cellStyle name="_적격 _밀주교내역2_거모4교_석수IC교수량산출서(기둥보강)" xfId="13546"/>
    <cellStyle name="_적격 _밀주교내역2_내성천교-수량산출서" xfId="13547"/>
    <cellStyle name="_적격 _밀주교내역2_내역4" xfId="13548"/>
    <cellStyle name="_적격 _밀주교내역2_내역4_내성천교-수량산출서" xfId="13549"/>
    <cellStyle name="_적격 _밀주교내역2_내역4_석수IC교수량산출서" xfId="13550"/>
    <cellStyle name="_적격 _밀주교내역2_내역4_석수IC교수량산출서(기둥보강)" xfId="13551"/>
    <cellStyle name="_적격 _밀주교내역2_동명교" xfId="13552"/>
    <cellStyle name="_적격 _밀주교내역2_동명교_내성천교-수량산출서" xfId="13553"/>
    <cellStyle name="_적격 _밀주교내역2_동명교_석수IC교수량산출서" xfId="13554"/>
    <cellStyle name="_적격 _밀주교내역2_동명교_석수IC교수량산출서(기둥보강)" xfId="13555"/>
    <cellStyle name="_적격 _밀주교내역2_석수IC교수량산출서" xfId="13556"/>
    <cellStyle name="_적격 _밀주교내역2_석수IC교수량산출서(기둥보강)" xfId="13557"/>
    <cellStyle name="_적격 _밀주교내역2_소하교" xfId="13558"/>
    <cellStyle name="_적격 _밀주교내역2_소하교_내성천교-수량산출서" xfId="13559"/>
    <cellStyle name="_적격 _밀주교내역2_소하교_석수IC교수량산출서" xfId="13560"/>
    <cellStyle name="_적격 _밀주교내역2_소하교_석수IC교수량산출서(기둥보강)" xfId="13561"/>
    <cellStyle name="_적격 _밀주교내역2_소하교수량내역" xfId="13562"/>
    <cellStyle name="_적격 _밀주교내역2_소하교수량내역_내성천교-수량산출서" xfId="13563"/>
    <cellStyle name="_적격 _밀주교내역2_소하교수량내역_석수IC교수량산출서" xfId="13564"/>
    <cellStyle name="_적격 _밀주교내역2_소하교수량내역_석수IC교수량산출서(기둥보강)" xfId="13565"/>
    <cellStyle name="_적격 _밀주교내역2_진안교내역3" xfId="13566"/>
    <cellStyle name="_적격 _밀주교내역2_진안교내역3_내성천교-수량산출서" xfId="13567"/>
    <cellStyle name="_적격 _밀주교내역2_진안교내역3_석수IC교수량산출서" xfId="13568"/>
    <cellStyle name="_적격 _밀주교내역2_진안교내역3_석수IC교수량산출서(기둥보강)" xfId="13569"/>
    <cellStyle name="_적격 _밀주교내역2_진위교(수정)" xfId="13570"/>
    <cellStyle name="_적격 _밀주교내역2_진위교(수정)_내성천교-수량산출서" xfId="13571"/>
    <cellStyle name="_적격 _밀주교내역2_진위교(수정)_석수IC교수량산출서" xfId="13572"/>
    <cellStyle name="_적격 _밀주교내역2_진위교(수정)_석수IC교수량산출서(기둥보강)" xfId="13573"/>
    <cellStyle name="_적격 _밀주교내역2_진위교내역3" xfId="13574"/>
    <cellStyle name="_적격 _밀주교내역2_진위교내역3_내성천교-수량산출서" xfId="13575"/>
    <cellStyle name="_적격 _밀주교내역2_진위교내역3_석수IC교수량산출서" xfId="13576"/>
    <cellStyle name="_적격 _밀주교내역2_진위교내역3_석수IC교수량산출서(기둥보강)" xfId="13577"/>
    <cellStyle name="_적격 _번암견적의뢰(협력)" xfId="770"/>
    <cellStyle name="_적격 _석수IC교수량산출서" xfId="13578"/>
    <cellStyle name="_적격 _석수IC교수량산출서(기둥보강)" xfId="13579"/>
    <cellStyle name="_적격 _송학실행안" xfId="771"/>
    <cellStyle name="_적격 _송학실행안_번암견적의뢰(협력)" xfId="772"/>
    <cellStyle name="_적격 _송학하수투찰" xfId="773"/>
    <cellStyle name="_적격 _송학하수투찰_번암견적의뢰(협력)" xfId="774"/>
    <cellStyle name="_적격 _송학하수품의(설계넣고)" xfId="775"/>
    <cellStyle name="_적격 _송학하수품의(설계넣고)_무안-광주2공구(협력)수정" xfId="776"/>
    <cellStyle name="_적격 _송학하수품의(설계넣고)_번암견적의뢰(협력)" xfId="777"/>
    <cellStyle name="_적격 _송학하수품의(설계넣고)_적상무주IC도로(1공구)" xfId="778"/>
    <cellStyle name="_적격 _적상무주IC도로(1공구)" xfId="779"/>
    <cellStyle name="_적격 _진안교내역3" xfId="13580"/>
    <cellStyle name="_적격 _진안교내역3_내성천교-수량산출서" xfId="13581"/>
    <cellStyle name="_적격 _진안교내역3_석수IC교수량산출서" xfId="13582"/>
    <cellStyle name="_적격 _진안교내역3_석수IC교수량산출서(기둥보강)" xfId="13583"/>
    <cellStyle name="_적격 _집행갑지 " xfId="780"/>
    <cellStyle name="_적격 _집행갑지  2" xfId="32666"/>
    <cellStyle name="_적격 _집행갑지 _광주평동실행" xfId="781"/>
    <cellStyle name="_적격 _집행갑지 _광주평동실행_번암견적의뢰(협력)" xfId="782"/>
    <cellStyle name="_적격 _집행갑지 _광주평동품의1" xfId="783"/>
    <cellStyle name="_적격 _집행갑지 _광주평동품의1_무안-광주2공구(협력)수정" xfId="784"/>
    <cellStyle name="_적격 _집행갑지 _광주평동품의1_번암견적의뢰(협력)" xfId="785"/>
    <cellStyle name="_적격 _집행갑지 _광주평동품의1_적상무주IC도로(1공구)" xfId="786"/>
    <cellStyle name="_적격 _집행갑지 _기장하수실행1" xfId="787"/>
    <cellStyle name="_적격 _집행갑지 _기장하수실행1_번암견적의뢰(협력)" xfId="788"/>
    <cellStyle name="_적격 _집행갑지 _내성천교-수량산출서" xfId="13584"/>
    <cellStyle name="_적격 _집행갑지 _내진내역및수량산출(05.12.1터파기외)" xfId="13585"/>
    <cellStyle name="_적격 _집행갑지 _내진내역및수량산출(05.12.1터파기외)_거모4교" xfId="13586"/>
    <cellStyle name="_적격 _집행갑지 _내진내역및수량산출(05.12.1터파기외)_거모4교_내성천교-수량산출서" xfId="13587"/>
    <cellStyle name="_적격 _집행갑지 _내진내역및수량산출(05.12.1터파기외)_거모4교_석수IC교수량산출서" xfId="13588"/>
    <cellStyle name="_적격 _집행갑지 _내진내역및수량산출(05.12.1터파기외)_거모4교_석수IC교수량산출서(기둥보강)" xfId="13589"/>
    <cellStyle name="_적격 _집행갑지 _내진내역및수량산출(05.12.1터파기외)_내성천교-수량산출서" xfId="13590"/>
    <cellStyle name="_적격 _집행갑지 _내진내역및수량산출(05.12.1터파기외)_내역4" xfId="13591"/>
    <cellStyle name="_적격 _집행갑지 _내진내역및수량산출(05.12.1터파기외)_내역4_내성천교-수량산출서" xfId="13592"/>
    <cellStyle name="_적격 _집행갑지 _내진내역및수량산출(05.12.1터파기외)_내역4_석수IC교수량산출서" xfId="13593"/>
    <cellStyle name="_적격 _집행갑지 _내진내역및수량산출(05.12.1터파기외)_내역4_석수IC교수량산출서(기둥보강)" xfId="13594"/>
    <cellStyle name="_적격 _집행갑지 _내진내역및수량산출(05.12.1터파기외)_동명교" xfId="13595"/>
    <cellStyle name="_적격 _집행갑지 _내진내역및수량산출(05.12.1터파기외)_동명교_내성천교-수량산출서" xfId="13596"/>
    <cellStyle name="_적격 _집행갑지 _내진내역및수량산출(05.12.1터파기외)_동명교_석수IC교수량산출서" xfId="13597"/>
    <cellStyle name="_적격 _집행갑지 _내진내역및수량산출(05.12.1터파기외)_동명교_석수IC교수량산출서(기둥보강)" xfId="13598"/>
    <cellStyle name="_적격 _집행갑지 _내진내역및수량산출(05.12.1터파기외)_밀주교내역2" xfId="13599"/>
    <cellStyle name="_적격 _집행갑지 _내진내역및수량산출(05.12.1터파기외)_밀주교내역2_내성천교-수량산출서" xfId="13600"/>
    <cellStyle name="_적격 _집행갑지 _내진내역및수량산출(05.12.1터파기외)_밀주교내역2_석수IC교수량산출서" xfId="13601"/>
    <cellStyle name="_적격 _집행갑지 _내진내역및수량산출(05.12.1터파기외)_밀주교내역2_석수IC교수량산출서(기둥보강)" xfId="13602"/>
    <cellStyle name="_적격 _집행갑지 _내진내역및수량산출(05.12.1터파기외)_석수IC교수량산출서" xfId="13603"/>
    <cellStyle name="_적격 _집행갑지 _내진내역및수량산출(05.12.1터파기외)_석수IC교수량산출서(기둥보강)" xfId="13604"/>
    <cellStyle name="_적격 _집행갑지 _내진내역및수량산출(05.12.1터파기외)_소하교" xfId="13605"/>
    <cellStyle name="_적격 _집행갑지 _내진내역및수량산출(05.12.1터파기외)_소하교_내성천교-수량산출서" xfId="13606"/>
    <cellStyle name="_적격 _집행갑지 _내진내역및수량산출(05.12.1터파기외)_소하교_석수IC교수량산출서" xfId="13607"/>
    <cellStyle name="_적격 _집행갑지 _내진내역및수량산출(05.12.1터파기외)_소하교_석수IC교수량산출서(기둥보강)" xfId="13608"/>
    <cellStyle name="_적격 _집행갑지 _내진내역및수량산출(05.12.1터파기외)_소하교수량내역" xfId="13609"/>
    <cellStyle name="_적격 _집행갑지 _내진내역및수량산출(05.12.1터파기외)_소하교수량내역_내성천교-수량산출서" xfId="13610"/>
    <cellStyle name="_적격 _집행갑지 _내진내역및수량산출(05.12.1터파기외)_소하교수량내역_석수IC교수량산출서" xfId="13611"/>
    <cellStyle name="_적격 _집행갑지 _내진내역및수량산출(05.12.1터파기외)_소하교수량내역_석수IC교수량산출서(기둥보강)" xfId="13612"/>
    <cellStyle name="_적격 _집행갑지 _내진내역및수량산출(05.12.1터파기외)_진안교내역3" xfId="13613"/>
    <cellStyle name="_적격 _집행갑지 _내진내역및수량산출(05.12.1터파기외)_진안교내역3_내성천교-수량산출서" xfId="13614"/>
    <cellStyle name="_적격 _집행갑지 _내진내역및수량산출(05.12.1터파기외)_진안교내역3_석수IC교수량산출서" xfId="13615"/>
    <cellStyle name="_적격 _집행갑지 _내진내역및수량산출(05.12.1터파기외)_진안교내역3_석수IC교수량산출서(기둥보강)" xfId="13616"/>
    <cellStyle name="_적격 _집행갑지 _내진내역및수량산출(05.12.1터파기외)_진위교(수정)" xfId="13617"/>
    <cellStyle name="_적격 _집행갑지 _내진내역및수량산출(05.12.1터파기외)_진위교(수정)_내성천교-수량산출서" xfId="13618"/>
    <cellStyle name="_적격 _집행갑지 _내진내역및수량산출(05.12.1터파기외)_진위교(수정)_석수IC교수량산출서" xfId="13619"/>
    <cellStyle name="_적격 _집행갑지 _내진내역및수량산출(05.12.1터파기외)_진위교(수정)_석수IC교수량산출서(기둥보강)" xfId="13620"/>
    <cellStyle name="_적격 _집행갑지 _내진내역및수량산출(05.12.1터파기외)_진위교내역3" xfId="13621"/>
    <cellStyle name="_적격 _집행갑지 _내진내역및수량산출(05.12.1터파기외)_진위교내역3_내성천교-수량산출서" xfId="13622"/>
    <cellStyle name="_적격 _집행갑지 _내진내역및수량산출(05.12.1터파기외)_진위교내역3_석수IC교수량산출서" xfId="13623"/>
    <cellStyle name="_적격 _집행갑지 _내진내역및수량산출(05.12.1터파기외)_진위교내역3_석수IC교수량산출서(기둥보강)" xfId="13624"/>
    <cellStyle name="_적격 _집행갑지 _무안-광주2공구(협력)수정" xfId="789"/>
    <cellStyle name="_적격 _집행갑지 _밀주교내역2" xfId="13625"/>
    <cellStyle name="_적격 _집행갑지 _밀주교내역2_거모4교" xfId="13626"/>
    <cellStyle name="_적격 _집행갑지 _밀주교내역2_거모4교_내성천교-수량산출서" xfId="13627"/>
    <cellStyle name="_적격 _집행갑지 _밀주교내역2_거모4교_석수IC교수량산출서" xfId="13628"/>
    <cellStyle name="_적격 _집행갑지 _밀주교내역2_거모4교_석수IC교수량산출서(기둥보강)" xfId="13629"/>
    <cellStyle name="_적격 _집행갑지 _밀주교내역2_내성천교-수량산출서" xfId="13630"/>
    <cellStyle name="_적격 _집행갑지 _밀주교내역2_내역4" xfId="13631"/>
    <cellStyle name="_적격 _집행갑지 _밀주교내역2_내역4_내성천교-수량산출서" xfId="13632"/>
    <cellStyle name="_적격 _집행갑지 _밀주교내역2_내역4_석수IC교수량산출서" xfId="13633"/>
    <cellStyle name="_적격 _집행갑지 _밀주교내역2_내역4_석수IC교수량산출서(기둥보강)" xfId="13634"/>
    <cellStyle name="_적격 _집행갑지 _밀주교내역2_동명교" xfId="13635"/>
    <cellStyle name="_적격 _집행갑지 _밀주교내역2_동명교_내성천교-수량산출서" xfId="13636"/>
    <cellStyle name="_적격 _집행갑지 _밀주교내역2_동명교_석수IC교수량산출서" xfId="13637"/>
    <cellStyle name="_적격 _집행갑지 _밀주교내역2_동명교_석수IC교수량산출서(기둥보강)" xfId="13638"/>
    <cellStyle name="_적격 _집행갑지 _밀주교내역2_석수IC교수량산출서" xfId="13639"/>
    <cellStyle name="_적격 _집행갑지 _밀주교내역2_석수IC교수량산출서(기둥보강)" xfId="13640"/>
    <cellStyle name="_적격 _집행갑지 _밀주교내역2_소하교" xfId="13641"/>
    <cellStyle name="_적격 _집행갑지 _밀주교내역2_소하교_내성천교-수량산출서" xfId="13642"/>
    <cellStyle name="_적격 _집행갑지 _밀주교내역2_소하교_석수IC교수량산출서" xfId="13643"/>
    <cellStyle name="_적격 _집행갑지 _밀주교내역2_소하교_석수IC교수량산출서(기둥보강)" xfId="13644"/>
    <cellStyle name="_적격 _집행갑지 _밀주교내역2_소하교수량내역" xfId="13645"/>
    <cellStyle name="_적격 _집행갑지 _밀주교내역2_소하교수량내역_내성천교-수량산출서" xfId="13646"/>
    <cellStyle name="_적격 _집행갑지 _밀주교내역2_소하교수량내역_석수IC교수량산출서" xfId="13647"/>
    <cellStyle name="_적격 _집행갑지 _밀주교내역2_소하교수량내역_석수IC교수량산출서(기둥보강)" xfId="13648"/>
    <cellStyle name="_적격 _집행갑지 _밀주교내역2_진안교내역3" xfId="13649"/>
    <cellStyle name="_적격 _집행갑지 _밀주교내역2_진안교내역3_내성천교-수량산출서" xfId="13650"/>
    <cellStyle name="_적격 _집행갑지 _밀주교내역2_진안교내역3_석수IC교수량산출서" xfId="13651"/>
    <cellStyle name="_적격 _집행갑지 _밀주교내역2_진안교내역3_석수IC교수량산출서(기둥보강)" xfId="13652"/>
    <cellStyle name="_적격 _집행갑지 _밀주교내역2_진위교(수정)" xfId="13653"/>
    <cellStyle name="_적격 _집행갑지 _밀주교내역2_진위교(수정)_내성천교-수량산출서" xfId="13654"/>
    <cellStyle name="_적격 _집행갑지 _밀주교내역2_진위교(수정)_석수IC교수량산출서" xfId="13655"/>
    <cellStyle name="_적격 _집행갑지 _밀주교내역2_진위교(수정)_석수IC교수량산출서(기둥보강)" xfId="13656"/>
    <cellStyle name="_적격 _집행갑지 _밀주교내역2_진위교내역3" xfId="13657"/>
    <cellStyle name="_적격 _집행갑지 _밀주교내역2_진위교내역3_내성천교-수량산출서" xfId="13658"/>
    <cellStyle name="_적격 _집행갑지 _밀주교내역2_진위교내역3_석수IC교수량산출서" xfId="13659"/>
    <cellStyle name="_적격 _집행갑지 _밀주교내역2_진위교내역3_석수IC교수량산출서(기둥보강)" xfId="13660"/>
    <cellStyle name="_적격 _집행갑지 _번암견적의뢰(협력)" xfId="790"/>
    <cellStyle name="_적격 _집행갑지 _석수IC교수량산출서" xfId="13661"/>
    <cellStyle name="_적격 _집행갑지 _석수IC교수량산출서(기둥보강)" xfId="13662"/>
    <cellStyle name="_적격 _집행갑지 _송학실행안" xfId="791"/>
    <cellStyle name="_적격 _집행갑지 _송학실행안_번암견적의뢰(협력)" xfId="792"/>
    <cellStyle name="_적격 _집행갑지 _송학하수투찰" xfId="793"/>
    <cellStyle name="_적격 _집행갑지 _송학하수투찰_번암견적의뢰(협력)" xfId="794"/>
    <cellStyle name="_적격 _집행갑지 _송학하수품의(설계넣고)" xfId="795"/>
    <cellStyle name="_적격 _집행갑지 _송학하수품의(설계넣고)_무안-광주2공구(협력)수정" xfId="796"/>
    <cellStyle name="_적격 _집행갑지 _송학하수품의(설계넣고)_번암견적의뢰(협력)" xfId="797"/>
    <cellStyle name="_적격 _집행갑지 _송학하수품의(설계넣고)_적상무주IC도로(1공구)" xfId="798"/>
    <cellStyle name="_적격 _집행갑지 _적상무주IC도로(1공구)" xfId="799"/>
    <cellStyle name="_적격 _집행갑지 _진안교내역3" xfId="13663"/>
    <cellStyle name="_적격 _집행갑지 _진안교내역3_내성천교-수량산출서" xfId="13664"/>
    <cellStyle name="_적격 _집행갑지 _진안교내역3_석수IC교수량산출서" xfId="13665"/>
    <cellStyle name="_적격 _집행갑지 _진안교내역3_석수IC교수량산출서(기둥보강)" xfId="13666"/>
    <cellStyle name="_적격(화산) " xfId="800"/>
    <cellStyle name="_적격(화산)  2" xfId="32667"/>
    <cellStyle name="_적격(화산) _(2003)하도급발주요청(2차-영동)" xfId="13667"/>
    <cellStyle name="_적격(화산) _(2003-영동)하도급(2003_04_30)" xfId="13668"/>
    <cellStyle name="_적격(화산) _(2003-영동)하도급(2003_04_30)_(2003-영동)하도급(2003_04_30)" xfId="13669"/>
    <cellStyle name="_적격(화산) _(가)실행" xfId="13670"/>
    <cellStyle name="_적격(화산) _(가)실행_2004년설계(콘팻칭)" xfId="13671"/>
    <cellStyle name="_적격(화산) _(가)실행_2004년수량(정산)" xfId="13672"/>
    <cellStyle name="_적격(화산) _(가)실행_진짜하도급(토공)" xfId="13673"/>
    <cellStyle name="_적격(화산) _(가)실행_진짜하도급(토공)_2004년설계(콘팻칭)" xfId="13674"/>
    <cellStyle name="_적격(화산) _(가)실행_진짜하도급(토공)_2004년수량(정산)" xfId="13675"/>
    <cellStyle name="_적격(화산) _(가)실행_진짜하도급(토공)_검토" xfId="13676"/>
    <cellStyle name="_적격(화산) _(가)실행_진짜하도급(토공)_검토_2004년설계(콘팻칭)" xfId="13677"/>
    <cellStyle name="_적격(화산) _(가)실행_진짜하도급(토공)_검토_2004년수량(정산)" xfId="13678"/>
    <cellStyle name="_적격(화산) _(가)실행_진짜하도급(토공)_검토_팻칭내역(진천)" xfId="13679"/>
    <cellStyle name="_적격(화산) _(가)실행_진짜하도급(토공)_검토_팻칭내역(진천)_2004년설계(콘팻칭)" xfId="13680"/>
    <cellStyle name="_적격(화산) _(가)실행_진짜하도급(토공)_검토_팻칭내역(진천)_2004년수량(정산)" xfId="13681"/>
    <cellStyle name="_적격(화산) _(가)실행_진짜하도급(토공)_요청" xfId="13682"/>
    <cellStyle name="_적격(화산) _(가)실행_진짜하도급(토공)_요청_2004년설계(콘팻칭)" xfId="13683"/>
    <cellStyle name="_적격(화산) _(가)실행_진짜하도급(토공)_요청_2004년수량(정산)" xfId="13684"/>
    <cellStyle name="_적격(화산) _(가)실행_진짜하도급(토공)_요청_팻칭내역(진천)" xfId="13685"/>
    <cellStyle name="_적격(화산) _(가)실행_진짜하도급(토공)_요청_팻칭내역(진천)_2004년설계(콘팻칭)" xfId="13686"/>
    <cellStyle name="_적격(화산) _(가)실행_진짜하도급(토공)_요청_팻칭내역(진천)_2004년수량(정산)" xfId="13687"/>
    <cellStyle name="_적격(화산) _(가)실행_진짜하도급(토공)_진짜진짜하도급" xfId="13688"/>
    <cellStyle name="_적격(화산) _(가)실행_진짜하도급(토공)_진짜진짜하도급_2004년설계(콘팻칭)" xfId="13689"/>
    <cellStyle name="_적격(화산) _(가)실행_진짜하도급(토공)_진짜진짜하도급_2004년수량(정산)" xfId="13690"/>
    <cellStyle name="_적격(화산) _(가)실행_진짜하도급(토공)_진짜진짜하도급_팻칭내역(진천)" xfId="13691"/>
    <cellStyle name="_적격(화산) _(가)실행_진짜하도급(토공)_진짜진짜하도급_팻칭내역(진천)_2004년설계(콘팻칭)" xfId="13692"/>
    <cellStyle name="_적격(화산) _(가)실행_진짜하도급(토공)_진짜진짜하도급_팻칭내역(진천)_2004년수량(정산)" xfId="13693"/>
    <cellStyle name="_적격(화산) _(가)실행_진짜하도급(토공)_팻칭내역(진천)" xfId="13694"/>
    <cellStyle name="_적격(화산) _(가)실행_진짜하도급(토공)_팻칭내역(진천)_2004년설계(콘팻칭)" xfId="13695"/>
    <cellStyle name="_적격(화산) _(가)실행_진짜하도급(토공)_팻칭내역(진천)_2004년수량(정산)" xfId="13696"/>
    <cellStyle name="_적격(화산) _(가)실행_팻칭내역(진천)" xfId="13697"/>
    <cellStyle name="_적격(화산) _(가)실행_팻칭내역(진천)_2004년설계(콘팻칭)" xfId="13698"/>
    <cellStyle name="_적격(화산) _(가)실행_팻칭내역(진천)_2004년수량(정산)" xfId="13699"/>
    <cellStyle name="_적격(화산) _(가)실행_합정하도급요청(토공)" xfId="13700"/>
    <cellStyle name="_적격(화산) _(가)실행_합정하도급요청(토공)_2004년설계(콘팻칭)" xfId="13701"/>
    <cellStyle name="_적격(화산) _(가)실행_합정하도급요청(토공)_2004년수량(정산)" xfId="13702"/>
    <cellStyle name="_적격(화산) _(가)실행_합정하도급요청(토공)_검토" xfId="13703"/>
    <cellStyle name="_적격(화산) _(가)실행_합정하도급요청(토공)_검토_2004년설계(콘팻칭)" xfId="13704"/>
    <cellStyle name="_적격(화산) _(가)실행_합정하도급요청(토공)_검토_2004년수량(정산)" xfId="13705"/>
    <cellStyle name="_적격(화산) _(가)실행_합정하도급요청(토공)_검토_팻칭내역(진천)" xfId="13706"/>
    <cellStyle name="_적격(화산) _(가)실행_합정하도급요청(토공)_검토_팻칭내역(진천)_2004년설계(콘팻칭)" xfId="13707"/>
    <cellStyle name="_적격(화산) _(가)실행_합정하도급요청(토공)_검토_팻칭내역(진천)_2004년수량(정산)" xfId="13708"/>
    <cellStyle name="_적격(화산) _(가)실행_합정하도급요청(토공)_요청" xfId="13709"/>
    <cellStyle name="_적격(화산) _(가)실행_합정하도급요청(토공)_요청_2004년설계(콘팻칭)" xfId="13710"/>
    <cellStyle name="_적격(화산) _(가)실행_합정하도급요청(토공)_요청_2004년수량(정산)" xfId="13711"/>
    <cellStyle name="_적격(화산) _(가)실행_합정하도급요청(토공)_요청_팻칭내역(진천)" xfId="13712"/>
    <cellStyle name="_적격(화산) _(가)실행_합정하도급요청(토공)_요청_팻칭내역(진천)_2004년설계(콘팻칭)" xfId="13713"/>
    <cellStyle name="_적격(화산) _(가)실행_합정하도급요청(토공)_요청_팻칭내역(진천)_2004년수량(정산)" xfId="13714"/>
    <cellStyle name="_적격(화산) _(가)실행_합정하도급요청(토공)_진짜진짜하도급" xfId="13715"/>
    <cellStyle name="_적격(화산) _(가)실행_합정하도급요청(토공)_진짜진짜하도급_2004년설계(콘팻칭)" xfId="13716"/>
    <cellStyle name="_적격(화산) _(가)실행_합정하도급요청(토공)_진짜진짜하도급_2004년수량(정산)" xfId="13717"/>
    <cellStyle name="_적격(화산) _(가)실행_합정하도급요청(토공)_진짜진짜하도급_팻칭내역(진천)" xfId="13718"/>
    <cellStyle name="_적격(화산) _(가)실행_합정하도급요청(토공)_진짜진짜하도급_팻칭내역(진천)_2004년설계(콘팻칭)" xfId="13719"/>
    <cellStyle name="_적격(화산) _(가)실행_합정하도급요청(토공)_진짜진짜하도급_팻칭내역(진천)_2004년수량(정산)" xfId="13720"/>
    <cellStyle name="_적격(화산) _(가)실행_합정하도급요청(토공)_팻칭내역(진천)" xfId="13721"/>
    <cellStyle name="_적격(화산) _(가)실행_합정하도급요청(토공)_팻칭내역(진천)_2004년설계(콘팻칭)" xfId="13722"/>
    <cellStyle name="_적격(화산) _(가)실행_합정하도급요청(토공)_팻칭내역(진천)_2004년수량(정산)" xfId="13723"/>
    <cellStyle name="_적격(화산) _2001-206(CAWTHORNE CHANNEL)" xfId="13724"/>
    <cellStyle name="_적격(화산) _2001-206(CAWTHORNE CHANNEL)_CAWTHORNE CHANNEL-1" xfId="13725"/>
    <cellStyle name="_적격(화산) _2001-206(CAWTHORNE CHANNEL)_CAWTHORNE CHANNEL-1_마감-1" xfId="13726"/>
    <cellStyle name="_적격(화산) _2001-206(CAWTHORNE CHANNEL)_마감-1" xfId="13727"/>
    <cellStyle name="_적격(화산) _2001-206(CAWTHORNE CHANNEL인건비)" xfId="13728"/>
    <cellStyle name="_적격(화산) _2001-206(CAWTHORNE CHANNEL인건비)_CAWTHORNE CHANNEL-1" xfId="13729"/>
    <cellStyle name="_적격(화산) _2001-206(CAWTHORNE CHANNEL인건비)_CAWTHORNE CHANNEL-1_마감-1" xfId="13730"/>
    <cellStyle name="_적격(화산) _2001-206(CAWTHORNE CHANNEL인건비)_마감-1" xfId="13731"/>
    <cellStyle name="_적격(화산) _2003년 논산,무주하도급(도급가)건" xfId="13732"/>
    <cellStyle name="_적격(화산) _2004년설계(콘팻칭)" xfId="13733"/>
    <cellStyle name="_적격(화산) _2004년수량(정산)" xfId="13734"/>
    <cellStyle name="_적격(화산) _Book2" xfId="13735"/>
    <cellStyle name="_적격(화산) _Book2_1" xfId="13736"/>
    <cellStyle name="_적격(화산) _Book2_1_마감-1" xfId="13737"/>
    <cellStyle name="_적격(화산) _Book2_2001-206(CAWTHORNE CHANNEL)" xfId="13738"/>
    <cellStyle name="_적격(화산) _Book2_2001-206(CAWTHORNE CHANNEL)_CAWTHORNE CHANNEL-1" xfId="13739"/>
    <cellStyle name="_적격(화산) _Book2_2001-206(CAWTHORNE CHANNEL)_CAWTHORNE CHANNEL-1_마감-1" xfId="13740"/>
    <cellStyle name="_적격(화산) _Book2_2001-206(CAWTHORNE CHANNEL)_마감-1" xfId="13741"/>
    <cellStyle name="_적격(화산) _Book2_2001-206(CAWTHORNE CHANNEL인건비)" xfId="13742"/>
    <cellStyle name="_적격(화산) _Book2_2001-206(CAWTHORNE CHANNEL인건비)_CAWTHORNE CHANNEL-1" xfId="13743"/>
    <cellStyle name="_적격(화산) _Book2_2001-206(CAWTHORNE CHANNEL인건비)_CAWTHORNE CHANNEL-1_마감-1" xfId="13744"/>
    <cellStyle name="_적격(화산) _Book2_2001-206(CAWTHORNE CHANNEL인건비)_마감-1" xfId="13745"/>
    <cellStyle name="_적격(화산) _Book2_Book2" xfId="13746"/>
    <cellStyle name="_적격(화산) _Book2_Book2_1" xfId="13747"/>
    <cellStyle name="_적격(화산) _Book2_Book2_1_마감-1" xfId="13748"/>
    <cellStyle name="_적격(화산) _Book2_Book2_2001-206(CAWTHORNE CHANNEL)" xfId="13749"/>
    <cellStyle name="_적격(화산) _Book2_Book2_2001-206(CAWTHORNE CHANNEL)_CAWTHORNE CHANNEL-1" xfId="13750"/>
    <cellStyle name="_적격(화산) _Book2_Book2_2001-206(CAWTHORNE CHANNEL)_CAWTHORNE CHANNEL-1_마감-1" xfId="13751"/>
    <cellStyle name="_적격(화산) _Book2_Book2_2001-206(CAWTHORNE CHANNEL)_마감-1" xfId="13752"/>
    <cellStyle name="_적격(화산) _Book2_Book2_2001-206(CAWTHORNE CHANNEL인건비)" xfId="13753"/>
    <cellStyle name="_적격(화산) _Book2_Book2_2001-206(CAWTHORNE CHANNEL인건비)_CAWTHORNE CHANNEL-1" xfId="13754"/>
    <cellStyle name="_적격(화산) _Book2_Book2_2001-206(CAWTHORNE CHANNEL인건비)_CAWTHORNE CHANNEL-1_마감-1" xfId="13755"/>
    <cellStyle name="_적격(화산) _Book2_Book2_2001-206(CAWTHORNE CHANNEL인건비)_마감-1" xfId="13756"/>
    <cellStyle name="_적격(화산) _Book2_Book2_Book2" xfId="13757"/>
    <cellStyle name="_적격(화산) _Book2_Book2_Book2_마감-1" xfId="13758"/>
    <cellStyle name="_적격(화산) _Book2_Book2_CAWTHORNE CHANNEL-1" xfId="13759"/>
    <cellStyle name="_적격(화산) _Book2_Book2_CAWTHORNE CHANNEL-1_마감-1" xfId="13760"/>
    <cellStyle name="_적격(화산) _Book2_Book2_Nigerian" xfId="13761"/>
    <cellStyle name="_적격(화산) _Book2_Book2_Nigerian_CAWTHORNE CHANNEL-1" xfId="13762"/>
    <cellStyle name="_적격(화산) _Book2_Book2_Nigerian_CAWTHORNE CHANNEL-1_마감-1" xfId="13763"/>
    <cellStyle name="_적격(화산) _Book2_Book2_Nigerian_마감-1" xfId="13764"/>
    <cellStyle name="_적격(화산) _Book2_Book2_마감-1" xfId="13765"/>
    <cellStyle name="_적격(화산) _Book2_CAWTHORNE CHANNEL-1" xfId="13766"/>
    <cellStyle name="_적격(화산) _Book2_CAWTHORNE CHANNEL-1_마감-1" xfId="13767"/>
    <cellStyle name="_적격(화산) _Book2_Nigerian" xfId="13768"/>
    <cellStyle name="_적격(화산) _Book2_Nigerian_CAWTHORNE CHANNEL-1" xfId="13769"/>
    <cellStyle name="_적격(화산) _Book2_Nigerian_CAWTHORNE CHANNEL-1_마감-1" xfId="13770"/>
    <cellStyle name="_적격(화산) _Book2_Nigerian_마감-1" xfId="13771"/>
    <cellStyle name="_적격(화산) _Book2_마감-1" xfId="13772"/>
    <cellStyle name="_적격(화산) _CAWTHORNE CHANNEL-1" xfId="13773"/>
    <cellStyle name="_적격(화산) _CAWTHORNE CHANNEL-1_마감-1" xfId="13774"/>
    <cellStyle name="_적격(화산) _Nigerian" xfId="13775"/>
    <cellStyle name="_적격(화산) _Nigerian_CAWTHORNE CHANNEL-1" xfId="13776"/>
    <cellStyle name="_적격(화산) _Nigerian_CAWTHORNE CHANNEL-1_마감-1" xfId="13777"/>
    <cellStyle name="_적격(화산) _Nigerian_마감-1" xfId="13778"/>
    <cellStyle name="_적격(화산) _가실행(공설운동장)" xfId="13779"/>
    <cellStyle name="_적격(화산) _가실행(공설운동장)_2004년설계(콘팻칭)" xfId="13780"/>
    <cellStyle name="_적격(화산) _가실행(공설운동장)_2004년수량(정산)" xfId="13781"/>
    <cellStyle name="_적격(화산) _가실행(공설운동장)_진짜하도급(토공)" xfId="13782"/>
    <cellStyle name="_적격(화산) _가실행(공설운동장)_진짜하도급(토공)_2004년설계(콘팻칭)" xfId="13783"/>
    <cellStyle name="_적격(화산) _가실행(공설운동장)_진짜하도급(토공)_2004년수량(정산)" xfId="13784"/>
    <cellStyle name="_적격(화산) _가실행(공설운동장)_진짜하도급(토공)_검토" xfId="13785"/>
    <cellStyle name="_적격(화산) _가실행(공설운동장)_진짜하도급(토공)_검토_2004년설계(콘팻칭)" xfId="13786"/>
    <cellStyle name="_적격(화산) _가실행(공설운동장)_진짜하도급(토공)_검토_2004년수량(정산)" xfId="13787"/>
    <cellStyle name="_적격(화산) _가실행(공설운동장)_진짜하도급(토공)_검토_팻칭내역(진천)" xfId="13788"/>
    <cellStyle name="_적격(화산) _가실행(공설운동장)_진짜하도급(토공)_검토_팻칭내역(진천)_2004년설계(콘팻칭)" xfId="13789"/>
    <cellStyle name="_적격(화산) _가실행(공설운동장)_진짜하도급(토공)_검토_팻칭내역(진천)_2004년수량(정산)" xfId="13790"/>
    <cellStyle name="_적격(화산) _가실행(공설운동장)_진짜하도급(토공)_요청" xfId="13791"/>
    <cellStyle name="_적격(화산) _가실행(공설운동장)_진짜하도급(토공)_요청_2004년설계(콘팻칭)" xfId="13792"/>
    <cellStyle name="_적격(화산) _가실행(공설운동장)_진짜하도급(토공)_요청_2004년수량(정산)" xfId="13793"/>
    <cellStyle name="_적격(화산) _가실행(공설운동장)_진짜하도급(토공)_요청_팻칭내역(진천)" xfId="13794"/>
    <cellStyle name="_적격(화산) _가실행(공설운동장)_진짜하도급(토공)_요청_팻칭내역(진천)_2004년설계(콘팻칭)" xfId="13795"/>
    <cellStyle name="_적격(화산) _가실행(공설운동장)_진짜하도급(토공)_요청_팻칭내역(진천)_2004년수량(정산)" xfId="13796"/>
    <cellStyle name="_적격(화산) _가실행(공설운동장)_진짜하도급(토공)_진짜진짜하도급" xfId="13797"/>
    <cellStyle name="_적격(화산) _가실행(공설운동장)_진짜하도급(토공)_진짜진짜하도급_2004년설계(콘팻칭)" xfId="13798"/>
    <cellStyle name="_적격(화산) _가실행(공설운동장)_진짜하도급(토공)_진짜진짜하도급_2004년수량(정산)" xfId="13799"/>
    <cellStyle name="_적격(화산) _가실행(공설운동장)_진짜하도급(토공)_진짜진짜하도급_팻칭내역(진천)" xfId="13800"/>
    <cellStyle name="_적격(화산) _가실행(공설운동장)_진짜하도급(토공)_진짜진짜하도급_팻칭내역(진천)_2004년설계(콘팻칭)" xfId="13801"/>
    <cellStyle name="_적격(화산) _가실행(공설운동장)_진짜하도급(토공)_진짜진짜하도급_팻칭내역(진천)_2004년수량(정산)" xfId="13802"/>
    <cellStyle name="_적격(화산) _가실행(공설운동장)_진짜하도급(토공)_팻칭내역(진천)" xfId="13803"/>
    <cellStyle name="_적격(화산) _가실행(공설운동장)_진짜하도급(토공)_팻칭내역(진천)_2004년설계(콘팻칭)" xfId="13804"/>
    <cellStyle name="_적격(화산) _가실행(공설운동장)_진짜하도급(토공)_팻칭내역(진천)_2004년수량(정산)" xfId="13805"/>
    <cellStyle name="_적격(화산) _가실행(공설운동장)_팻칭내역(진천)" xfId="13806"/>
    <cellStyle name="_적격(화산) _가실행(공설운동장)_팻칭내역(진천)_2004년설계(콘팻칭)" xfId="13807"/>
    <cellStyle name="_적격(화산) _가실행(공설운동장)_팻칭내역(진천)_2004년수량(정산)" xfId="13808"/>
    <cellStyle name="_적격(화산) _가실행(공설운동장)_합정하도급요청(토공)" xfId="13809"/>
    <cellStyle name="_적격(화산) _가실행(공설운동장)_합정하도급요청(토공)_2004년설계(콘팻칭)" xfId="13810"/>
    <cellStyle name="_적격(화산) _가실행(공설운동장)_합정하도급요청(토공)_2004년수량(정산)" xfId="13811"/>
    <cellStyle name="_적격(화산) _가실행(공설운동장)_합정하도급요청(토공)_검토" xfId="13812"/>
    <cellStyle name="_적격(화산) _가실행(공설운동장)_합정하도급요청(토공)_검토_2004년설계(콘팻칭)" xfId="13813"/>
    <cellStyle name="_적격(화산) _가실행(공설운동장)_합정하도급요청(토공)_검토_2004년수량(정산)" xfId="13814"/>
    <cellStyle name="_적격(화산) _가실행(공설운동장)_합정하도급요청(토공)_검토_팻칭내역(진천)" xfId="13815"/>
    <cellStyle name="_적격(화산) _가실행(공설운동장)_합정하도급요청(토공)_검토_팻칭내역(진천)_2004년설계(콘팻칭)" xfId="13816"/>
    <cellStyle name="_적격(화산) _가실행(공설운동장)_합정하도급요청(토공)_검토_팻칭내역(진천)_2004년수량(정산)" xfId="13817"/>
    <cellStyle name="_적격(화산) _가실행(공설운동장)_합정하도급요청(토공)_요청" xfId="13818"/>
    <cellStyle name="_적격(화산) _가실행(공설운동장)_합정하도급요청(토공)_요청_2004년설계(콘팻칭)" xfId="13819"/>
    <cellStyle name="_적격(화산) _가실행(공설운동장)_합정하도급요청(토공)_요청_2004년수량(정산)" xfId="13820"/>
    <cellStyle name="_적격(화산) _가실행(공설운동장)_합정하도급요청(토공)_요청_팻칭내역(진천)" xfId="13821"/>
    <cellStyle name="_적격(화산) _가실행(공설운동장)_합정하도급요청(토공)_요청_팻칭내역(진천)_2004년설계(콘팻칭)" xfId="13822"/>
    <cellStyle name="_적격(화산) _가실행(공설운동장)_합정하도급요청(토공)_요청_팻칭내역(진천)_2004년수량(정산)" xfId="13823"/>
    <cellStyle name="_적격(화산) _가실행(공설운동장)_합정하도급요청(토공)_진짜진짜하도급" xfId="13824"/>
    <cellStyle name="_적격(화산) _가실행(공설운동장)_합정하도급요청(토공)_진짜진짜하도급_2004년설계(콘팻칭)" xfId="13825"/>
    <cellStyle name="_적격(화산) _가실행(공설운동장)_합정하도급요청(토공)_진짜진짜하도급_2004년수량(정산)" xfId="13826"/>
    <cellStyle name="_적격(화산) _가실행(공설운동장)_합정하도급요청(토공)_진짜진짜하도급_팻칭내역(진천)" xfId="13827"/>
    <cellStyle name="_적격(화산) _가실행(공설운동장)_합정하도급요청(토공)_진짜진짜하도급_팻칭내역(진천)_2004년설계(콘팻칭)" xfId="13828"/>
    <cellStyle name="_적격(화산) _가실행(공설운동장)_합정하도급요청(토공)_진짜진짜하도급_팻칭내역(진천)_2004년수량(정산)" xfId="13829"/>
    <cellStyle name="_적격(화산) _가실행(공설운동장)_합정하도급요청(토공)_팻칭내역(진천)" xfId="13830"/>
    <cellStyle name="_적격(화산) _가실행(공설운동장)_합정하도급요청(토공)_팻칭내역(진천)_2004년설계(콘팻칭)" xfId="13831"/>
    <cellStyle name="_적격(화산) _가실행(공설운동장)_합정하도급요청(토공)_팻칭내역(진천)_2004년수량(정산)" xfId="13832"/>
    <cellStyle name="_적격(화산) _가실행(송탄IC)" xfId="13833"/>
    <cellStyle name="_적격(화산) _가실행(송탄IC)_2004년설계(콘팻칭)" xfId="13834"/>
    <cellStyle name="_적격(화산) _가실행(송탄IC)_2004년수량(정산)" xfId="13835"/>
    <cellStyle name="_적격(화산) _가실행(송탄IC)_진짜하도급(토공)" xfId="13836"/>
    <cellStyle name="_적격(화산) _가실행(송탄IC)_진짜하도급(토공)_2004년설계(콘팻칭)" xfId="13837"/>
    <cellStyle name="_적격(화산) _가실행(송탄IC)_진짜하도급(토공)_2004년수량(정산)" xfId="13838"/>
    <cellStyle name="_적격(화산) _가실행(송탄IC)_진짜하도급(토공)_검토" xfId="13839"/>
    <cellStyle name="_적격(화산) _가실행(송탄IC)_진짜하도급(토공)_검토_2004년설계(콘팻칭)" xfId="13840"/>
    <cellStyle name="_적격(화산) _가실행(송탄IC)_진짜하도급(토공)_검토_2004년수량(정산)" xfId="13841"/>
    <cellStyle name="_적격(화산) _가실행(송탄IC)_진짜하도급(토공)_검토_팻칭내역(진천)" xfId="13842"/>
    <cellStyle name="_적격(화산) _가실행(송탄IC)_진짜하도급(토공)_검토_팻칭내역(진천)_2004년설계(콘팻칭)" xfId="13843"/>
    <cellStyle name="_적격(화산) _가실행(송탄IC)_진짜하도급(토공)_검토_팻칭내역(진천)_2004년수량(정산)" xfId="13844"/>
    <cellStyle name="_적격(화산) _가실행(송탄IC)_진짜하도급(토공)_요청" xfId="13845"/>
    <cellStyle name="_적격(화산) _가실행(송탄IC)_진짜하도급(토공)_요청_2004년설계(콘팻칭)" xfId="13846"/>
    <cellStyle name="_적격(화산) _가실행(송탄IC)_진짜하도급(토공)_요청_2004년수량(정산)" xfId="13847"/>
    <cellStyle name="_적격(화산) _가실행(송탄IC)_진짜하도급(토공)_요청_팻칭내역(진천)" xfId="13848"/>
    <cellStyle name="_적격(화산) _가실행(송탄IC)_진짜하도급(토공)_요청_팻칭내역(진천)_2004년설계(콘팻칭)" xfId="13849"/>
    <cellStyle name="_적격(화산) _가실행(송탄IC)_진짜하도급(토공)_요청_팻칭내역(진천)_2004년수량(정산)" xfId="13850"/>
    <cellStyle name="_적격(화산) _가실행(송탄IC)_진짜하도급(토공)_진짜진짜하도급" xfId="13851"/>
    <cellStyle name="_적격(화산) _가실행(송탄IC)_진짜하도급(토공)_진짜진짜하도급_2004년설계(콘팻칭)" xfId="13852"/>
    <cellStyle name="_적격(화산) _가실행(송탄IC)_진짜하도급(토공)_진짜진짜하도급_2004년수량(정산)" xfId="13853"/>
    <cellStyle name="_적격(화산) _가실행(송탄IC)_진짜하도급(토공)_진짜진짜하도급_팻칭내역(진천)" xfId="13854"/>
    <cellStyle name="_적격(화산) _가실행(송탄IC)_진짜하도급(토공)_진짜진짜하도급_팻칭내역(진천)_2004년설계(콘팻칭)" xfId="13855"/>
    <cellStyle name="_적격(화산) _가실행(송탄IC)_진짜하도급(토공)_진짜진짜하도급_팻칭내역(진천)_2004년수량(정산)" xfId="13856"/>
    <cellStyle name="_적격(화산) _가실행(송탄IC)_진짜하도급(토공)_팻칭내역(진천)" xfId="13857"/>
    <cellStyle name="_적격(화산) _가실행(송탄IC)_진짜하도급(토공)_팻칭내역(진천)_2004년설계(콘팻칭)" xfId="13858"/>
    <cellStyle name="_적격(화산) _가실행(송탄IC)_진짜하도급(토공)_팻칭내역(진천)_2004년수량(정산)" xfId="13859"/>
    <cellStyle name="_적격(화산) _가실행(송탄IC)_팻칭내역(진천)" xfId="13860"/>
    <cellStyle name="_적격(화산) _가실행(송탄IC)_팻칭내역(진천)_2004년설계(콘팻칭)" xfId="13861"/>
    <cellStyle name="_적격(화산) _가실행(송탄IC)_팻칭내역(진천)_2004년수량(정산)" xfId="13862"/>
    <cellStyle name="_적격(화산) _가실행(송탄IC)_합정하도급요청(토공)" xfId="13863"/>
    <cellStyle name="_적격(화산) _가실행(송탄IC)_합정하도급요청(토공)_2004년설계(콘팻칭)" xfId="13864"/>
    <cellStyle name="_적격(화산) _가실행(송탄IC)_합정하도급요청(토공)_2004년수량(정산)" xfId="13865"/>
    <cellStyle name="_적격(화산) _가실행(송탄IC)_합정하도급요청(토공)_검토" xfId="13866"/>
    <cellStyle name="_적격(화산) _가실행(송탄IC)_합정하도급요청(토공)_검토_2004년설계(콘팻칭)" xfId="13867"/>
    <cellStyle name="_적격(화산) _가실행(송탄IC)_합정하도급요청(토공)_검토_2004년수량(정산)" xfId="13868"/>
    <cellStyle name="_적격(화산) _가실행(송탄IC)_합정하도급요청(토공)_검토_팻칭내역(진천)" xfId="13869"/>
    <cellStyle name="_적격(화산) _가실행(송탄IC)_합정하도급요청(토공)_검토_팻칭내역(진천)_2004년설계(콘팻칭)" xfId="13870"/>
    <cellStyle name="_적격(화산) _가실행(송탄IC)_합정하도급요청(토공)_검토_팻칭내역(진천)_2004년수량(정산)" xfId="13871"/>
    <cellStyle name="_적격(화산) _가실행(송탄IC)_합정하도급요청(토공)_요청" xfId="13872"/>
    <cellStyle name="_적격(화산) _가실행(송탄IC)_합정하도급요청(토공)_요청_2004년설계(콘팻칭)" xfId="13873"/>
    <cellStyle name="_적격(화산) _가실행(송탄IC)_합정하도급요청(토공)_요청_2004년수량(정산)" xfId="13874"/>
    <cellStyle name="_적격(화산) _가실행(송탄IC)_합정하도급요청(토공)_요청_팻칭내역(진천)" xfId="13875"/>
    <cellStyle name="_적격(화산) _가실행(송탄IC)_합정하도급요청(토공)_요청_팻칭내역(진천)_2004년설계(콘팻칭)" xfId="13876"/>
    <cellStyle name="_적격(화산) _가실행(송탄IC)_합정하도급요청(토공)_요청_팻칭내역(진천)_2004년수량(정산)" xfId="13877"/>
    <cellStyle name="_적격(화산) _가실행(송탄IC)_합정하도급요청(토공)_진짜진짜하도급" xfId="13878"/>
    <cellStyle name="_적격(화산) _가실행(송탄IC)_합정하도급요청(토공)_진짜진짜하도급_2004년설계(콘팻칭)" xfId="13879"/>
    <cellStyle name="_적격(화산) _가실행(송탄IC)_합정하도급요청(토공)_진짜진짜하도급_2004년수량(정산)" xfId="13880"/>
    <cellStyle name="_적격(화산) _가실행(송탄IC)_합정하도급요청(토공)_진짜진짜하도급_팻칭내역(진천)" xfId="13881"/>
    <cellStyle name="_적격(화산) _가실행(송탄IC)_합정하도급요청(토공)_진짜진짜하도급_팻칭내역(진천)_2004년설계(콘팻칭)" xfId="13882"/>
    <cellStyle name="_적격(화산) _가실행(송탄IC)_합정하도급요청(토공)_진짜진짜하도급_팻칭내역(진천)_2004년수량(정산)" xfId="13883"/>
    <cellStyle name="_적격(화산) _가실행(송탄IC)_합정하도급요청(토공)_팻칭내역(진천)" xfId="13884"/>
    <cellStyle name="_적격(화산) _가실행(송탄IC)_합정하도급요청(토공)_팻칭내역(진천)_2004년설계(콘팻칭)" xfId="13885"/>
    <cellStyle name="_적격(화산) _가실행(송탄IC)_합정하도급요청(토공)_팻칭내역(진천)_2004년수량(정산)" xfId="13886"/>
    <cellStyle name="_적격(화산) _광주평동실행" xfId="801"/>
    <cellStyle name="_적격(화산) _광주평동실행_번암견적의뢰(협력)" xfId="802"/>
    <cellStyle name="_적격(화산) _광주평동품의1" xfId="803"/>
    <cellStyle name="_적격(화산) _광주평동품의1_무안-광주2공구(협력)수정" xfId="804"/>
    <cellStyle name="_적격(화산) _광주평동품의1_번암견적의뢰(협력)" xfId="805"/>
    <cellStyle name="_적격(화산) _광주평동품의1_적상무주IC도로(1공구)" xfId="806"/>
    <cellStyle name="_적격(화산) _기장하수실행1" xfId="807"/>
    <cellStyle name="_적격(화산) _기장하수실행1_번암견적의뢰(협력)" xfId="808"/>
    <cellStyle name="_적격(화산) _내성천교-수량산출서" xfId="13887"/>
    <cellStyle name="_적격(화산) _내진내역및수량산출(05.12.1터파기외)" xfId="13888"/>
    <cellStyle name="_적격(화산) _내진내역및수량산출(05.12.1터파기외)_거모4교" xfId="13889"/>
    <cellStyle name="_적격(화산) _내진내역및수량산출(05.12.1터파기외)_거모4교_내성천교-수량산출서" xfId="13890"/>
    <cellStyle name="_적격(화산) _내진내역및수량산출(05.12.1터파기외)_거모4교_석수IC교수량산출서" xfId="13891"/>
    <cellStyle name="_적격(화산) _내진내역및수량산출(05.12.1터파기외)_거모4교_석수IC교수량산출서(기둥보강)" xfId="13892"/>
    <cellStyle name="_적격(화산) _내진내역및수량산출(05.12.1터파기외)_내성천교-수량산출서" xfId="13893"/>
    <cellStyle name="_적격(화산) _내진내역및수량산출(05.12.1터파기외)_내역4" xfId="13894"/>
    <cellStyle name="_적격(화산) _내진내역및수량산출(05.12.1터파기외)_내역4_내성천교-수량산출서" xfId="13895"/>
    <cellStyle name="_적격(화산) _내진내역및수량산출(05.12.1터파기외)_내역4_석수IC교수량산출서" xfId="13896"/>
    <cellStyle name="_적격(화산) _내진내역및수량산출(05.12.1터파기외)_내역4_석수IC교수량산출서(기둥보강)" xfId="13897"/>
    <cellStyle name="_적격(화산) _내진내역및수량산출(05.12.1터파기외)_동명교" xfId="13898"/>
    <cellStyle name="_적격(화산) _내진내역및수량산출(05.12.1터파기외)_동명교_내성천교-수량산출서" xfId="13899"/>
    <cellStyle name="_적격(화산) _내진내역및수량산출(05.12.1터파기외)_동명교_석수IC교수량산출서" xfId="13900"/>
    <cellStyle name="_적격(화산) _내진내역및수량산출(05.12.1터파기외)_동명교_석수IC교수량산출서(기둥보강)" xfId="13901"/>
    <cellStyle name="_적격(화산) _내진내역및수량산출(05.12.1터파기외)_밀주교내역2" xfId="13902"/>
    <cellStyle name="_적격(화산) _내진내역및수량산출(05.12.1터파기외)_밀주교내역2_내성천교-수량산출서" xfId="13903"/>
    <cellStyle name="_적격(화산) _내진내역및수량산출(05.12.1터파기외)_밀주교내역2_석수IC교수량산출서" xfId="13904"/>
    <cellStyle name="_적격(화산) _내진내역및수량산출(05.12.1터파기외)_밀주교내역2_석수IC교수량산출서(기둥보강)" xfId="13905"/>
    <cellStyle name="_적격(화산) _내진내역및수량산출(05.12.1터파기외)_석수IC교수량산출서" xfId="13906"/>
    <cellStyle name="_적격(화산) _내진내역및수량산출(05.12.1터파기외)_석수IC교수량산출서(기둥보강)" xfId="13907"/>
    <cellStyle name="_적격(화산) _내진내역및수량산출(05.12.1터파기외)_소하교" xfId="13908"/>
    <cellStyle name="_적격(화산) _내진내역및수량산출(05.12.1터파기외)_소하교_내성천교-수량산출서" xfId="13909"/>
    <cellStyle name="_적격(화산) _내진내역및수량산출(05.12.1터파기외)_소하교_석수IC교수량산출서" xfId="13910"/>
    <cellStyle name="_적격(화산) _내진내역및수량산출(05.12.1터파기외)_소하교_석수IC교수량산출서(기둥보강)" xfId="13911"/>
    <cellStyle name="_적격(화산) _내진내역및수량산출(05.12.1터파기외)_소하교수량내역" xfId="13912"/>
    <cellStyle name="_적격(화산) _내진내역및수량산출(05.12.1터파기외)_소하교수량내역_내성천교-수량산출서" xfId="13913"/>
    <cellStyle name="_적격(화산) _내진내역및수량산출(05.12.1터파기외)_소하교수량내역_석수IC교수량산출서" xfId="13914"/>
    <cellStyle name="_적격(화산) _내진내역및수량산출(05.12.1터파기외)_소하교수량내역_석수IC교수량산출서(기둥보강)" xfId="13915"/>
    <cellStyle name="_적격(화산) _내진내역및수량산출(05.12.1터파기외)_진안교내역3" xfId="13916"/>
    <cellStyle name="_적격(화산) _내진내역및수량산출(05.12.1터파기외)_진안교내역3_내성천교-수량산출서" xfId="13917"/>
    <cellStyle name="_적격(화산) _내진내역및수량산출(05.12.1터파기외)_진안교내역3_석수IC교수량산출서" xfId="13918"/>
    <cellStyle name="_적격(화산) _내진내역및수량산출(05.12.1터파기외)_진안교내역3_석수IC교수량산출서(기둥보강)" xfId="13919"/>
    <cellStyle name="_적격(화산) _내진내역및수량산출(05.12.1터파기외)_진위교(수정)" xfId="13920"/>
    <cellStyle name="_적격(화산) _내진내역및수량산출(05.12.1터파기외)_진위교(수정)_내성천교-수량산출서" xfId="13921"/>
    <cellStyle name="_적격(화산) _내진내역및수량산출(05.12.1터파기외)_진위교(수정)_석수IC교수량산출서" xfId="13922"/>
    <cellStyle name="_적격(화산) _내진내역및수량산출(05.12.1터파기외)_진위교(수정)_석수IC교수량산출서(기둥보강)" xfId="13923"/>
    <cellStyle name="_적격(화산) _내진내역및수량산출(05.12.1터파기외)_진위교내역3" xfId="13924"/>
    <cellStyle name="_적격(화산) _내진내역및수량산출(05.12.1터파기외)_진위교내역3_내성천교-수량산출서" xfId="13925"/>
    <cellStyle name="_적격(화산) _내진내역및수량산출(05.12.1터파기외)_진위교내역3_석수IC교수량산출서" xfId="13926"/>
    <cellStyle name="_적격(화산) _내진내역및수량산출(05.12.1터파기외)_진위교내역3_석수IC교수량산출서(기둥보강)" xfId="13927"/>
    <cellStyle name="_적격(화산) _당진,보령,하도급계획안(5.9일)" xfId="13928"/>
    <cellStyle name="_적격(화산) _마감-1" xfId="13929"/>
    <cellStyle name="_적격(화산) _무안-광주2공구(협력)수정" xfId="809"/>
    <cellStyle name="_적격(화산) _밀주교내역2" xfId="13930"/>
    <cellStyle name="_적격(화산) _밀주교내역2_거모4교" xfId="13931"/>
    <cellStyle name="_적격(화산) _밀주교내역2_거모4교_내성천교-수량산출서" xfId="13932"/>
    <cellStyle name="_적격(화산) _밀주교내역2_거모4교_석수IC교수량산출서" xfId="13933"/>
    <cellStyle name="_적격(화산) _밀주교내역2_거모4교_석수IC교수량산출서(기둥보강)" xfId="13934"/>
    <cellStyle name="_적격(화산) _밀주교내역2_내성천교-수량산출서" xfId="13935"/>
    <cellStyle name="_적격(화산) _밀주교내역2_내역4" xfId="13936"/>
    <cellStyle name="_적격(화산) _밀주교내역2_내역4_내성천교-수량산출서" xfId="13937"/>
    <cellStyle name="_적격(화산) _밀주교내역2_내역4_석수IC교수량산출서" xfId="13938"/>
    <cellStyle name="_적격(화산) _밀주교내역2_내역4_석수IC교수량산출서(기둥보강)" xfId="13939"/>
    <cellStyle name="_적격(화산) _밀주교내역2_동명교" xfId="13940"/>
    <cellStyle name="_적격(화산) _밀주교내역2_동명교_내성천교-수량산출서" xfId="13941"/>
    <cellStyle name="_적격(화산) _밀주교내역2_동명교_석수IC교수량산출서" xfId="13942"/>
    <cellStyle name="_적격(화산) _밀주교내역2_동명교_석수IC교수량산출서(기둥보강)" xfId="13943"/>
    <cellStyle name="_적격(화산) _밀주교내역2_석수IC교수량산출서" xfId="13944"/>
    <cellStyle name="_적격(화산) _밀주교내역2_석수IC교수량산출서(기둥보강)" xfId="13945"/>
    <cellStyle name="_적격(화산) _밀주교내역2_소하교" xfId="13946"/>
    <cellStyle name="_적격(화산) _밀주교내역2_소하교_내성천교-수량산출서" xfId="13947"/>
    <cellStyle name="_적격(화산) _밀주교내역2_소하교_석수IC교수량산출서" xfId="13948"/>
    <cellStyle name="_적격(화산) _밀주교내역2_소하교_석수IC교수량산출서(기둥보강)" xfId="13949"/>
    <cellStyle name="_적격(화산) _밀주교내역2_소하교수량내역" xfId="13950"/>
    <cellStyle name="_적격(화산) _밀주교내역2_소하교수량내역_내성천교-수량산출서" xfId="13951"/>
    <cellStyle name="_적격(화산) _밀주교내역2_소하교수량내역_석수IC교수량산출서" xfId="13952"/>
    <cellStyle name="_적격(화산) _밀주교내역2_소하교수량내역_석수IC교수량산출서(기둥보강)" xfId="13953"/>
    <cellStyle name="_적격(화산) _밀주교내역2_진안교내역3" xfId="13954"/>
    <cellStyle name="_적격(화산) _밀주교내역2_진안교내역3_내성천교-수량산출서" xfId="13955"/>
    <cellStyle name="_적격(화산) _밀주교내역2_진안교내역3_석수IC교수량산출서" xfId="13956"/>
    <cellStyle name="_적격(화산) _밀주교내역2_진안교내역3_석수IC교수량산출서(기둥보강)" xfId="13957"/>
    <cellStyle name="_적격(화산) _밀주교내역2_진위교(수정)" xfId="13958"/>
    <cellStyle name="_적격(화산) _밀주교내역2_진위교(수정)_내성천교-수량산출서" xfId="13959"/>
    <cellStyle name="_적격(화산) _밀주교내역2_진위교(수정)_석수IC교수량산출서" xfId="13960"/>
    <cellStyle name="_적격(화산) _밀주교내역2_진위교(수정)_석수IC교수량산출서(기둥보강)" xfId="13961"/>
    <cellStyle name="_적격(화산) _밀주교내역2_진위교내역3" xfId="13962"/>
    <cellStyle name="_적격(화산) _밀주교내역2_진위교내역3_내성천교-수량산출서" xfId="13963"/>
    <cellStyle name="_적격(화산) _밀주교내역2_진위교내역3_석수IC교수량산출서" xfId="13964"/>
    <cellStyle name="_적격(화산) _밀주교내역2_진위교내역3_석수IC교수량산출서(기둥보강)" xfId="13965"/>
    <cellStyle name="_적격(화산) _번암견적의뢰(협력)" xfId="810"/>
    <cellStyle name="_적격(화산) _석수IC교수량산출서" xfId="13966"/>
    <cellStyle name="_적격(화산) _석수IC교수량산출서(기둥보강)" xfId="13967"/>
    <cellStyle name="_적격(화산) _송학실행안" xfId="811"/>
    <cellStyle name="_적격(화산) _송학실행안_번암견적의뢰(협력)" xfId="812"/>
    <cellStyle name="_적격(화산) _송학하수투찰" xfId="813"/>
    <cellStyle name="_적격(화산) _송학하수투찰_번암견적의뢰(협력)" xfId="814"/>
    <cellStyle name="_적격(화산) _송학하수품의(설계넣고)" xfId="815"/>
    <cellStyle name="_적격(화산) _송학하수품의(설계넣고)_무안-광주2공구(협력)수정" xfId="816"/>
    <cellStyle name="_적격(화산) _송학하수품의(설계넣고)_번암견적의뢰(협력)" xfId="817"/>
    <cellStyle name="_적격(화산) _송학하수품의(설계넣고)_적상무주IC도로(1공구)" xfId="818"/>
    <cellStyle name="_적격(화산) _적상무주IC도로(1공구)" xfId="819"/>
    <cellStyle name="_적격(화산) _중동성황(가)실행" xfId="13968"/>
    <cellStyle name="_적격(화산) _중동성황(가)실행_2004년설계(콘팻칭)" xfId="13969"/>
    <cellStyle name="_적격(화산) _중동성황(가)실행_2004년수량(정산)" xfId="13970"/>
    <cellStyle name="_적격(화산) _중동성황(가)실행_진짜하도급(토공)" xfId="13971"/>
    <cellStyle name="_적격(화산) _중동성황(가)실행_진짜하도급(토공)_2004년설계(콘팻칭)" xfId="13972"/>
    <cellStyle name="_적격(화산) _중동성황(가)실행_진짜하도급(토공)_2004년수량(정산)" xfId="13973"/>
    <cellStyle name="_적격(화산) _중동성황(가)실행_진짜하도급(토공)_검토" xfId="13974"/>
    <cellStyle name="_적격(화산) _중동성황(가)실행_진짜하도급(토공)_검토_2004년설계(콘팻칭)" xfId="13975"/>
    <cellStyle name="_적격(화산) _중동성황(가)실행_진짜하도급(토공)_검토_2004년수량(정산)" xfId="13976"/>
    <cellStyle name="_적격(화산) _중동성황(가)실행_진짜하도급(토공)_검토_팻칭내역(진천)" xfId="13977"/>
    <cellStyle name="_적격(화산) _중동성황(가)실행_진짜하도급(토공)_검토_팻칭내역(진천)_2004년설계(콘팻칭)" xfId="13978"/>
    <cellStyle name="_적격(화산) _중동성황(가)실행_진짜하도급(토공)_검토_팻칭내역(진천)_2004년수량(정산)" xfId="13979"/>
    <cellStyle name="_적격(화산) _중동성황(가)실행_진짜하도급(토공)_요청" xfId="13980"/>
    <cellStyle name="_적격(화산) _중동성황(가)실행_진짜하도급(토공)_요청_2004년설계(콘팻칭)" xfId="13981"/>
    <cellStyle name="_적격(화산) _중동성황(가)실행_진짜하도급(토공)_요청_2004년수량(정산)" xfId="13982"/>
    <cellStyle name="_적격(화산) _중동성황(가)실행_진짜하도급(토공)_요청_팻칭내역(진천)" xfId="13983"/>
    <cellStyle name="_적격(화산) _중동성황(가)실행_진짜하도급(토공)_요청_팻칭내역(진천)_2004년설계(콘팻칭)" xfId="13984"/>
    <cellStyle name="_적격(화산) _중동성황(가)실행_진짜하도급(토공)_요청_팻칭내역(진천)_2004년수량(정산)" xfId="13985"/>
    <cellStyle name="_적격(화산) _중동성황(가)실행_진짜하도급(토공)_진짜진짜하도급" xfId="13986"/>
    <cellStyle name="_적격(화산) _중동성황(가)실행_진짜하도급(토공)_진짜진짜하도급_2004년설계(콘팻칭)" xfId="13987"/>
    <cellStyle name="_적격(화산) _중동성황(가)실행_진짜하도급(토공)_진짜진짜하도급_2004년수량(정산)" xfId="13988"/>
    <cellStyle name="_적격(화산) _중동성황(가)실행_진짜하도급(토공)_진짜진짜하도급_팻칭내역(진천)" xfId="13989"/>
    <cellStyle name="_적격(화산) _중동성황(가)실행_진짜하도급(토공)_진짜진짜하도급_팻칭내역(진천)_2004년설계(콘팻칭)" xfId="13990"/>
    <cellStyle name="_적격(화산) _중동성황(가)실행_진짜하도급(토공)_진짜진짜하도급_팻칭내역(진천)_2004년수량(정산)" xfId="13991"/>
    <cellStyle name="_적격(화산) _중동성황(가)실행_진짜하도급(토공)_팻칭내역(진천)" xfId="13992"/>
    <cellStyle name="_적격(화산) _중동성황(가)실행_진짜하도급(토공)_팻칭내역(진천)_2004년설계(콘팻칭)" xfId="13993"/>
    <cellStyle name="_적격(화산) _중동성황(가)실행_진짜하도급(토공)_팻칭내역(진천)_2004년수량(정산)" xfId="13994"/>
    <cellStyle name="_적격(화산) _중동성황(가)실행_팻칭내역(진천)" xfId="13995"/>
    <cellStyle name="_적격(화산) _중동성황(가)실행_팻칭내역(진천)_2004년설계(콘팻칭)" xfId="13996"/>
    <cellStyle name="_적격(화산) _중동성황(가)실행_팻칭내역(진천)_2004년수량(정산)" xfId="13997"/>
    <cellStyle name="_적격(화산) _중동성황(가)실행_합정하도급요청(토공)" xfId="13998"/>
    <cellStyle name="_적격(화산) _중동성황(가)실행_합정하도급요청(토공)_2004년설계(콘팻칭)" xfId="13999"/>
    <cellStyle name="_적격(화산) _중동성황(가)실행_합정하도급요청(토공)_2004년수량(정산)" xfId="14000"/>
    <cellStyle name="_적격(화산) _중동성황(가)실행_합정하도급요청(토공)_검토" xfId="14001"/>
    <cellStyle name="_적격(화산) _중동성황(가)실행_합정하도급요청(토공)_검토_2004년설계(콘팻칭)" xfId="14002"/>
    <cellStyle name="_적격(화산) _중동성황(가)실행_합정하도급요청(토공)_검토_2004년수량(정산)" xfId="14003"/>
    <cellStyle name="_적격(화산) _중동성황(가)실행_합정하도급요청(토공)_검토_팻칭내역(진천)" xfId="14004"/>
    <cellStyle name="_적격(화산) _중동성황(가)실행_합정하도급요청(토공)_검토_팻칭내역(진천)_2004년설계(콘팻칭)" xfId="14005"/>
    <cellStyle name="_적격(화산) _중동성황(가)실행_합정하도급요청(토공)_검토_팻칭내역(진천)_2004년수량(정산)" xfId="14006"/>
    <cellStyle name="_적격(화산) _중동성황(가)실행_합정하도급요청(토공)_요청" xfId="14007"/>
    <cellStyle name="_적격(화산) _중동성황(가)실행_합정하도급요청(토공)_요청_2004년설계(콘팻칭)" xfId="14008"/>
    <cellStyle name="_적격(화산) _중동성황(가)실행_합정하도급요청(토공)_요청_2004년수량(정산)" xfId="14009"/>
    <cellStyle name="_적격(화산) _중동성황(가)실행_합정하도급요청(토공)_요청_팻칭내역(진천)" xfId="14010"/>
    <cellStyle name="_적격(화산) _중동성황(가)실행_합정하도급요청(토공)_요청_팻칭내역(진천)_2004년설계(콘팻칭)" xfId="14011"/>
    <cellStyle name="_적격(화산) _중동성황(가)실행_합정하도급요청(토공)_요청_팻칭내역(진천)_2004년수량(정산)" xfId="14012"/>
    <cellStyle name="_적격(화산) _중동성황(가)실행_합정하도급요청(토공)_진짜진짜하도급" xfId="14013"/>
    <cellStyle name="_적격(화산) _중동성황(가)실행_합정하도급요청(토공)_진짜진짜하도급_2004년설계(콘팻칭)" xfId="14014"/>
    <cellStyle name="_적격(화산) _중동성황(가)실행_합정하도급요청(토공)_진짜진짜하도급_2004년수량(정산)" xfId="14015"/>
    <cellStyle name="_적격(화산) _중동성황(가)실행_합정하도급요청(토공)_진짜진짜하도급_팻칭내역(진천)" xfId="14016"/>
    <cellStyle name="_적격(화산) _중동성황(가)실행_합정하도급요청(토공)_진짜진짜하도급_팻칭내역(진천)_2004년설계(콘팻칭)" xfId="14017"/>
    <cellStyle name="_적격(화산) _중동성황(가)실행_합정하도급요청(토공)_진짜진짜하도급_팻칭내역(진천)_2004년수량(정산)" xfId="14018"/>
    <cellStyle name="_적격(화산) _중동성황(가)실행_합정하도급요청(토공)_팻칭내역(진천)" xfId="14019"/>
    <cellStyle name="_적격(화산) _중동성황(가)실행_합정하도급요청(토공)_팻칭내역(진천)_2004년설계(콘팻칭)" xfId="14020"/>
    <cellStyle name="_적격(화산) _중동성황(가)실행_합정하도급요청(토공)_팻칭내역(진천)_2004년수량(정산)" xfId="14021"/>
    <cellStyle name="_적격(화산) _중동-성황투찰(new)(발주자변경)" xfId="14022"/>
    <cellStyle name="_적격(화산) _중동-성황투찰(new)(발주자변경)_2004년설계(콘팻칭)" xfId="14023"/>
    <cellStyle name="_적격(화산) _중동-성황투찰(new)(발주자변경)_2004년수량(정산)" xfId="14024"/>
    <cellStyle name="_적격(화산) _중동-성황투찰(new)(발주자변경)_진짜하도급(토공)" xfId="14025"/>
    <cellStyle name="_적격(화산) _중동-성황투찰(new)(발주자변경)_진짜하도급(토공)_2004년설계(콘팻칭)" xfId="14026"/>
    <cellStyle name="_적격(화산) _중동-성황투찰(new)(발주자변경)_진짜하도급(토공)_2004년수량(정산)" xfId="14027"/>
    <cellStyle name="_적격(화산) _중동-성황투찰(new)(발주자변경)_진짜하도급(토공)_검토" xfId="14028"/>
    <cellStyle name="_적격(화산) _중동-성황투찰(new)(발주자변경)_진짜하도급(토공)_검토_2004년설계(콘팻칭)" xfId="14029"/>
    <cellStyle name="_적격(화산) _중동-성황투찰(new)(발주자변경)_진짜하도급(토공)_검토_2004년수량(정산)" xfId="14030"/>
    <cellStyle name="_적격(화산) _중동-성황투찰(new)(발주자변경)_진짜하도급(토공)_검토_팻칭내역(진천)" xfId="14031"/>
    <cellStyle name="_적격(화산) _중동-성황투찰(new)(발주자변경)_진짜하도급(토공)_검토_팻칭내역(진천)_2004년설계(콘팻칭)" xfId="14032"/>
    <cellStyle name="_적격(화산) _중동-성황투찰(new)(발주자변경)_진짜하도급(토공)_검토_팻칭내역(진천)_2004년수량(정산)" xfId="14033"/>
    <cellStyle name="_적격(화산) _중동-성황투찰(new)(발주자변경)_진짜하도급(토공)_요청" xfId="14034"/>
    <cellStyle name="_적격(화산) _중동-성황투찰(new)(발주자변경)_진짜하도급(토공)_요청_2004년설계(콘팻칭)" xfId="14035"/>
    <cellStyle name="_적격(화산) _중동-성황투찰(new)(발주자변경)_진짜하도급(토공)_요청_2004년수량(정산)" xfId="14036"/>
    <cellStyle name="_적격(화산) _중동-성황투찰(new)(발주자변경)_진짜하도급(토공)_요청_팻칭내역(진천)" xfId="14037"/>
    <cellStyle name="_적격(화산) _중동-성황투찰(new)(발주자변경)_진짜하도급(토공)_요청_팻칭내역(진천)_2004년설계(콘팻칭)" xfId="14038"/>
    <cellStyle name="_적격(화산) _중동-성황투찰(new)(발주자변경)_진짜하도급(토공)_요청_팻칭내역(진천)_2004년수량(정산)" xfId="14039"/>
    <cellStyle name="_적격(화산) _중동-성황투찰(new)(발주자변경)_진짜하도급(토공)_진짜진짜하도급" xfId="14040"/>
    <cellStyle name="_적격(화산) _중동-성황투찰(new)(발주자변경)_진짜하도급(토공)_진짜진짜하도급_2004년설계(콘팻칭)" xfId="14041"/>
    <cellStyle name="_적격(화산) _중동-성황투찰(new)(발주자변경)_진짜하도급(토공)_진짜진짜하도급_2004년수량(정산)" xfId="14042"/>
    <cellStyle name="_적격(화산) _중동-성황투찰(new)(발주자변경)_진짜하도급(토공)_진짜진짜하도급_팻칭내역(진천)" xfId="14043"/>
    <cellStyle name="_적격(화산) _중동-성황투찰(new)(발주자변경)_진짜하도급(토공)_진짜진짜하도급_팻칭내역(진천)_2004년설계(콘팻칭)" xfId="14044"/>
    <cellStyle name="_적격(화산) _중동-성황투찰(new)(발주자변경)_진짜하도급(토공)_진짜진짜하도급_팻칭내역(진천)_2004년수량(정산)" xfId="14045"/>
    <cellStyle name="_적격(화산) _중동-성황투찰(new)(발주자변경)_진짜하도급(토공)_팻칭내역(진천)" xfId="14046"/>
    <cellStyle name="_적격(화산) _중동-성황투찰(new)(발주자변경)_진짜하도급(토공)_팻칭내역(진천)_2004년설계(콘팻칭)" xfId="14047"/>
    <cellStyle name="_적격(화산) _중동-성황투찰(new)(발주자변경)_진짜하도급(토공)_팻칭내역(진천)_2004년수량(정산)" xfId="14048"/>
    <cellStyle name="_적격(화산) _중동-성황투찰(new)(발주자변경)_팻칭내역(진천)" xfId="14049"/>
    <cellStyle name="_적격(화산) _중동-성황투찰(new)(발주자변경)_팻칭내역(진천)_2004년설계(콘팻칭)" xfId="14050"/>
    <cellStyle name="_적격(화산) _중동-성황투찰(new)(발주자변경)_팻칭내역(진천)_2004년수량(정산)" xfId="14051"/>
    <cellStyle name="_적격(화산) _중동-성황투찰(new)(발주자변경)_합정하도급요청(토공)" xfId="14052"/>
    <cellStyle name="_적격(화산) _중동-성황투찰(new)(발주자변경)_합정하도급요청(토공)_2004년설계(콘팻칭)" xfId="14053"/>
    <cellStyle name="_적격(화산) _중동-성황투찰(new)(발주자변경)_합정하도급요청(토공)_2004년수량(정산)" xfId="14054"/>
    <cellStyle name="_적격(화산) _중동-성황투찰(new)(발주자변경)_합정하도급요청(토공)_검토" xfId="14055"/>
    <cellStyle name="_적격(화산) _중동-성황투찰(new)(발주자변경)_합정하도급요청(토공)_검토_2004년설계(콘팻칭)" xfId="14056"/>
    <cellStyle name="_적격(화산) _중동-성황투찰(new)(발주자변경)_합정하도급요청(토공)_검토_2004년수량(정산)" xfId="14057"/>
    <cellStyle name="_적격(화산) _중동-성황투찰(new)(발주자변경)_합정하도급요청(토공)_검토_팻칭내역(진천)" xfId="14058"/>
    <cellStyle name="_적격(화산) _중동-성황투찰(new)(발주자변경)_합정하도급요청(토공)_검토_팻칭내역(진천)_2004년설계(콘팻칭)" xfId="14059"/>
    <cellStyle name="_적격(화산) _중동-성황투찰(new)(발주자변경)_합정하도급요청(토공)_검토_팻칭내역(진천)_2004년수량(정산)" xfId="14060"/>
    <cellStyle name="_적격(화산) _중동-성황투찰(new)(발주자변경)_합정하도급요청(토공)_요청" xfId="14061"/>
    <cellStyle name="_적격(화산) _중동-성황투찰(new)(발주자변경)_합정하도급요청(토공)_요청_2004년설계(콘팻칭)" xfId="14062"/>
    <cellStyle name="_적격(화산) _중동-성황투찰(new)(발주자변경)_합정하도급요청(토공)_요청_2004년수량(정산)" xfId="14063"/>
    <cellStyle name="_적격(화산) _중동-성황투찰(new)(발주자변경)_합정하도급요청(토공)_요청_팻칭내역(진천)" xfId="14064"/>
    <cellStyle name="_적격(화산) _중동-성황투찰(new)(발주자변경)_합정하도급요청(토공)_요청_팻칭내역(진천)_2004년설계(콘팻칭)" xfId="14065"/>
    <cellStyle name="_적격(화산) _중동-성황투찰(new)(발주자변경)_합정하도급요청(토공)_요청_팻칭내역(진천)_2004년수량(정산)" xfId="14066"/>
    <cellStyle name="_적격(화산) _중동-성황투찰(new)(발주자변경)_합정하도급요청(토공)_진짜진짜하도급" xfId="14067"/>
    <cellStyle name="_적격(화산) _중동-성황투찰(new)(발주자변경)_합정하도급요청(토공)_진짜진짜하도급_2004년설계(콘팻칭)" xfId="14068"/>
    <cellStyle name="_적격(화산) _중동-성황투찰(new)(발주자변경)_합정하도급요청(토공)_진짜진짜하도급_2004년수량(정산)" xfId="14069"/>
    <cellStyle name="_적격(화산) _중동-성황투찰(new)(발주자변경)_합정하도급요청(토공)_진짜진짜하도급_팻칭내역(진천)" xfId="14070"/>
    <cellStyle name="_적격(화산) _중동-성황투찰(new)(발주자변경)_합정하도급요청(토공)_진짜진짜하도급_팻칭내역(진천)_2004년설계(콘팻칭)" xfId="14071"/>
    <cellStyle name="_적격(화산) _중동-성황투찰(new)(발주자변경)_합정하도급요청(토공)_진짜진짜하도급_팻칭내역(진천)_2004년수량(정산)" xfId="14072"/>
    <cellStyle name="_적격(화산) _중동-성황투찰(new)(발주자변경)_합정하도급요청(토공)_팻칭내역(진천)" xfId="14073"/>
    <cellStyle name="_적격(화산) _중동-성황투찰(new)(발주자변경)_합정하도급요청(토공)_팻칭내역(진천)_2004년설계(콘팻칭)" xfId="14074"/>
    <cellStyle name="_적격(화산) _중동-성황투찰(new)(발주자변경)_합정하도급요청(토공)_팻칭내역(진천)_2004년수량(정산)" xfId="14075"/>
    <cellStyle name="_적격(화산) _진안교내역3" xfId="14076"/>
    <cellStyle name="_적격(화산) _진안교내역3_내성천교-수량산출서" xfId="14077"/>
    <cellStyle name="_적격(화산) _진안교내역3_석수IC교수량산출서" xfId="14078"/>
    <cellStyle name="_적격(화산) _진안교내역3_석수IC교수량산출서(기둥보강)" xfId="14079"/>
    <cellStyle name="_적격(화산) _진짜하도급(토공)" xfId="14080"/>
    <cellStyle name="_적격(화산) _진짜하도급(토공)_2004년설계(콘팻칭)" xfId="14081"/>
    <cellStyle name="_적격(화산) _진짜하도급(토공)_2004년수량(정산)" xfId="14082"/>
    <cellStyle name="_적격(화산) _진짜하도급(토공)_검토" xfId="14083"/>
    <cellStyle name="_적격(화산) _진짜하도급(토공)_검토_2004년설계(콘팻칭)" xfId="14084"/>
    <cellStyle name="_적격(화산) _진짜하도급(토공)_검토_2004년수량(정산)" xfId="14085"/>
    <cellStyle name="_적격(화산) _진짜하도급(토공)_검토_팻칭내역(진천)" xfId="14086"/>
    <cellStyle name="_적격(화산) _진짜하도급(토공)_검토_팻칭내역(진천)_2004년설계(콘팻칭)" xfId="14087"/>
    <cellStyle name="_적격(화산) _진짜하도급(토공)_검토_팻칭내역(진천)_2004년수량(정산)" xfId="14088"/>
    <cellStyle name="_적격(화산) _진짜하도급(토공)_요청" xfId="14089"/>
    <cellStyle name="_적격(화산) _진짜하도급(토공)_요청_2004년설계(콘팻칭)" xfId="14090"/>
    <cellStyle name="_적격(화산) _진짜하도급(토공)_요청_2004년수량(정산)" xfId="14091"/>
    <cellStyle name="_적격(화산) _진짜하도급(토공)_요청_팻칭내역(진천)" xfId="14092"/>
    <cellStyle name="_적격(화산) _진짜하도급(토공)_요청_팻칭내역(진천)_2004년설계(콘팻칭)" xfId="14093"/>
    <cellStyle name="_적격(화산) _진짜하도급(토공)_요청_팻칭내역(진천)_2004년수량(정산)" xfId="14094"/>
    <cellStyle name="_적격(화산) _진짜하도급(토공)_진짜진짜하도급" xfId="14095"/>
    <cellStyle name="_적격(화산) _진짜하도급(토공)_진짜진짜하도급_2004년설계(콘팻칭)" xfId="14096"/>
    <cellStyle name="_적격(화산) _진짜하도급(토공)_진짜진짜하도급_2004년수량(정산)" xfId="14097"/>
    <cellStyle name="_적격(화산) _진짜하도급(토공)_진짜진짜하도급_팻칭내역(진천)" xfId="14098"/>
    <cellStyle name="_적격(화산) _진짜하도급(토공)_진짜진짜하도급_팻칭내역(진천)_2004년설계(콘팻칭)" xfId="14099"/>
    <cellStyle name="_적격(화산) _진짜하도급(토공)_진짜진짜하도급_팻칭내역(진천)_2004년수량(정산)" xfId="14100"/>
    <cellStyle name="_적격(화산) _진짜하도급(토공)_팻칭내역(진천)" xfId="14101"/>
    <cellStyle name="_적격(화산) _진짜하도급(토공)_팻칭내역(진천)_2004년설계(콘팻칭)" xfId="14102"/>
    <cellStyle name="_적격(화산) _진짜하도급(토공)_팻칭내역(진천)_2004년수량(정산)" xfId="14103"/>
    <cellStyle name="_적격(화산) _토공및구조물" xfId="14104"/>
    <cellStyle name="_적격(화산) _토공및구조물_2004년설계(콘팻칭)" xfId="14105"/>
    <cellStyle name="_적격(화산) _토공및구조물_2004년수량(정산)" xfId="14106"/>
    <cellStyle name="_적격(화산) _토공및구조물_진짜하도급(토공)" xfId="14107"/>
    <cellStyle name="_적격(화산) _토공및구조물_진짜하도급(토공)_2004년설계(콘팻칭)" xfId="14108"/>
    <cellStyle name="_적격(화산) _토공및구조물_진짜하도급(토공)_2004년수량(정산)" xfId="14109"/>
    <cellStyle name="_적격(화산) _토공및구조물_진짜하도급(토공)_검토" xfId="14110"/>
    <cellStyle name="_적격(화산) _토공및구조물_진짜하도급(토공)_검토_2004년설계(콘팻칭)" xfId="14111"/>
    <cellStyle name="_적격(화산) _토공및구조물_진짜하도급(토공)_검토_2004년수량(정산)" xfId="14112"/>
    <cellStyle name="_적격(화산) _토공및구조물_진짜하도급(토공)_검토_팻칭내역(진천)" xfId="14113"/>
    <cellStyle name="_적격(화산) _토공및구조물_진짜하도급(토공)_검토_팻칭내역(진천)_2004년설계(콘팻칭)" xfId="14114"/>
    <cellStyle name="_적격(화산) _토공및구조물_진짜하도급(토공)_검토_팻칭내역(진천)_2004년수량(정산)" xfId="14115"/>
    <cellStyle name="_적격(화산) _토공및구조물_진짜하도급(토공)_요청" xfId="14116"/>
    <cellStyle name="_적격(화산) _토공및구조물_진짜하도급(토공)_요청_2004년설계(콘팻칭)" xfId="14117"/>
    <cellStyle name="_적격(화산) _토공및구조물_진짜하도급(토공)_요청_2004년수량(정산)" xfId="14118"/>
    <cellStyle name="_적격(화산) _토공및구조물_진짜하도급(토공)_요청_팻칭내역(진천)" xfId="14119"/>
    <cellStyle name="_적격(화산) _토공및구조물_진짜하도급(토공)_요청_팻칭내역(진천)_2004년설계(콘팻칭)" xfId="14120"/>
    <cellStyle name="_적격(화산) _토공및구조물_진짜하도급(토공)_요청_팻칭내역(진천)_2004년수량(정산)" xfId="14121"/>
    <cellStyle name="_적격(화산) _토공및구조물_진짜하도급(토공)_진짜진짜하도급" xfId="14122"/>
    <cellStyle name="_적격(화산) _토공및구조물_진짜하도급(토공)_진짜진짜하도급_2004년설계(콘팻칭)" xfId="14123"/>
    <cellStyle name="_적격(화산) _토공및구조물_진짜하도급(토공)_진짜진짜하도급_2004년수량(정산)" xfId="14124"/>
    <cellStyle name="_적격(화산) _토공및구조물_진짜하도급(토공)_진짜진짜하도급_팻칭내역(진천)" xfId="14125"/>
    <cellStyle name="_적격(화산) _토공및구조물_진짜하도급(토공)_진짜진짜하도급_팻칭내역(진천)_2004년설계(콘팻칭)" xfId="14126"/>
    <cellStyle name="_적격(화산) _토공및구조물_진짜하도급(토공)_진짜진짜하도급_팻칭내역(진천)_2004년수량(정산)" xfId="14127"/>
    <cellStyle name="_적격(화산) _토공및구조물_진짜하도급(토공)_팻칭내역(진천)" xfId="14128"/>
    <cellStyle name="_적격(화산) _토공및구조물_진짜하도급(토공)_팻칭내역(진천)_2004년설계(콘팻칭)" xfId="14129"/>
    <cellStyle name="_적격(화산) _토공및구조물_진짜하도급(토공)_팻칭내역(진천)_2004년수량(정산)" xfId="14130"/>
    <cellStyle name="_적격(화산) _토공및구조물_팻칭내역(진천)" xfId="14131"/>
    <cellStyle name="_적격(화산) _토공및구조물_팻칭내역(진천)_2004년설계(콘팻칭)" xfId="14132"/>
    <cellStyle name="_적격(화산) _토공및구조물_팻칭내역(진천)_2004년수량(정산)" xfId="14133"/>
    <cellStyle name="_적격(화산) _토공및구조물_합정하도급요청(토공)" xfId="14134"/>
    <cellStyle name="_적격(화산) _토공및구조물_합정하도급요청(토공)_2004년설계(콘팻칭)" xfId="14135"/>
    <cellStyle name="_적격(화산) _토공및구조물_합정하도급요청(토공)_2004년수량(정산)" xfId="14136"/>
    <cellStyle name="_적격(화산) _토공및구조물_합정하도급요청(토공)_검토" xfId="14137"/>
    <cellStyle name="_적격(화산) _토공및구조물_합정하도급요청(토공)_검토_2004년설계(콘팻칭)" xfId="14138"/>
    <cellStyle name="_적격(화산) _토공및구조물_합정하도급요청(토공)_검토_2004년수량(정산)" xfId="14139"/>
    <cellStyle name="_적격(화산) _토공및구조물_합정하도급요청(토공)_검토_팻칭내역(진천)" xfId="14140"/>
    <cellStyle name="_적격(화산) _토공및구조물_합정하도급요청(토공)_검토_팻칭내역(진천)_2004년설계(콘팻칭)" xfId="14141"/>
    <cellStyle name="_적격(화산) _토공및구조물_합정하도급요청(토공)_검토_팻칭내역(진천)_2004년수량(정산)" xfId="14142"/>
    <cellStyle name="_적격(화산) _토공및구조물_합정하도급요청(토공)_요청" xfId="14143"/>
    <cellStyle name="_적격(화산) _토공및구조물_합정하도급요청(토공)_요청_2004년설계(콘팻칭)" xfId="14144"/>
    <cellStyle name="_적격(화산) _토공및구조물_합정하도급요청(토공)_요청_2004년수량(정산)" xfId="14145"/>
    <cellStyle name="_적격(화산) _토공및구조물_합정하도급요청(토공)_요청_팻칭내역(진천)" xfId="14146"/>
    <cellStyle name="_적격(화산) _토공및구조물_합정하도급요청(토공)_요청_팻칭내역(진천)_2004년설계(콘팻칭)" xfId="14147"/>
    <cellStyle name="_적격(화산) _토공및구조물_합정하도급요청(토공)_요청_팻칭내역(진천)_2004년수량(정산)" xfId="14148"/>
    <cellStyle name="_적격(화산) _토공및구조물_합정하도급요청(토공)_진짜진짜하도급" xfId="14149"/>
    <cellStyle name="_적격(화산) _토공및구조물_합정하도급요청(토공)_진짜진짜하도급_2004년설계(콘팻칭)" xfId="14150"/>
    <cellStyle name="_적격(화산) _토공및구조물_합정하도급요청(토공)_진짜진짜하도급_2004년수량(정산)" xfId="14151"/>
    <cellStyle name="_적격(화산) _토공및구조물_합정하도급요청(토공)_진짜진짜하도급_팻칭내역(진천)" xfId="14152"/>
    <cellStyle name="_적격(화산) _토공및구조물_합정하도급요청(토공)_진짜진짜하도급_팻칭내역(진천)_2004년설계(콘팻칭)" xfId="14153"/>
    <cellStyle name="_적격(화산) _토공및구조물_합정하도급요청(토공)_진짜진짜하도급_팻칭내역(진천)_2004년수량(정산)" xfId="14154"/>
    <cellStyle name="_적격(화산) _토공및구조물_합정하도급요청(토공)_팻칭내역(진천)" xfId="14155"/>
    <cellStyle name="_적격(화산) _토공및구조물_합정하도급요청(토공)_팻칭내역(진천)_2004년설계(콘팻칭)" xfId="14156"/>
    <cellStyle name="_적격(화산) _토공및구조물_합정하도급요청(토공)_팻칭내역(진천)_2004년수량(정산)" xfId="14157"/>
    <cellStyle name="_적격(화산) _팻칭내역(진천)" xfId="14158"/>
    <cellStyle name="_적격(화산) _팻칭내역(진천)_2004년설계(콘팻칭)" xfId="14159"/>
    <cellStyle name="_적격(화산) _팻칭내역(진천)_2004년수량(정산)" xfId="14160"/>
    <cellStyle name="_적격(화산) _하도그계약요청(영동최종)(2003_05_13)" xfId="14161"/>
    <cellStyle name="_적격(화산) _합정하도급요청(토공)" xfId="14162"/>
    <cellStyle name="_적격(화산) _합정하도급요청(토공)_2004년설계(콘팻칭)" xfId="14163"/>
    <cellStyle name="_적격(화산) _합정하도급요청(토공)_2004년수량(정산)" xfId="14164"/>
    <cellStyle name="_적격(화산) _합정하도급요청(토공)_검토" xfId="14165"/>
    <cellStyle name="_적격(화산) _합정하도급요청(토공)_검토_2004년설계(콘팻칭)" xfId="14166"/>
    <cellStyle name="_적격(화산) _합정하도급요청(토공)_검토_2004년수량(정산)" xfId="14167"/>
    <cellStyle name="_적격(화산) _합정하도급요청(토공)_검토_팻칭내역(진천)" xfId="14168"/>
    <cellStyle name="_적격(화산) _합정하도급요청(토공)_검토_팻칭내역(진천)_2004년설계(콘팻칭)" xfId="14169"/>
    <cellStyle name="_적격(화산) _합정하도급요청(토공)_검토_팻칭내역(진천)_2004년수량(정산)" xfId="14170"/>
    <cellStyle name="_적격(화산) _합정하도급요청(토공)_요청" xfId="14171"/>
    <cellStyle name="_적격(화산) _합정하도급요청(토공)_요청_2004년설계(콘팻칭)" xfId="14172"/>
    <cellStyle name="_적격(화산) _합정하도급요청(토공)_요청_2004년수량(정산)" xfId="14173"/>
    <cellStyle name="_적격(화산) _합정하도급요청(토공)_요청_팻칭내역(진천)" xfId="14174"/>
    <cellStyle name="_적격(화산) _합정하도급요청(토공)_요청_팻칭내역(진천)_2004년설계(콘팻칭)" xfId="14175"/>
    <cellStyle name="_적격(화산) _합정하도급요청(토공)_요청_팻칭내역(진천)_2004년수량(정산)" xfId="14176"/>
    <cellStyle name="_적격(화산) _합정하도급요청(토공)_진짜진짜하도급" xfId="14177"/>
    <cellStyle name="_적격(화산) _합정하도급요청(토공)_진짜진짜하도급_2004년설계(콘팻칭)" xfId="14178"/>
    <cellStyle name="_적격(화산) _합정하도급요청(토공)_진짜진짜하도급_2004년수량(정산)" xfId="14179"/>
    <cellStyle name="_적격(화산) _합정하도급요청(토공)_진짜진짜하도급_팻칭내역(진천)" xfId="14180"/>
    <cellStyle name="_적격(화산) _합정하도급요청(토공)_진짜진짜하도급_팻칭내역(진천)_2004년설계(콘팻칭)" xfId="14181"/>
    <cellStyle name="_적격(화산) _합정하도급요청(토공)_진짜진짜하도급_팻칭내역(진천)_2004년수량(정산)" xfId="14182"/>
    <cellStyle name="_적격(화산) _합정하도급요청(토공)_팻칭내역(진천)" xfId="14183"/>
    <cellStyle name="_적격(화산) _합정하도급요청(토공)_팻칭내역(진천)_2004년설계(콘팻칭)" xfId="14184"/>
    <cellStyle name="_적격(화산) _합정하도급요청(토공)_팻칭내역(진천)_2004년수량(정산)" xfId="14185"/>
    <cellStyle name="_전주수목원시설물보강" xfId="820"/>
    <cellStyle name="_전주시관내(이서~용정)건설공사(신화)" xfId="14186"/>
    <cellStyle name="_전주시관내(이서~용정)건설공사(신화) 2" xfId="32668"/>
    <cellStyle name="_전체분자재집계표" xfId="24471"/>
    <cellStyle name="_전체분자재집계표_공종별수량산출(구미생태숲)-총괄" xfId="24472"/>
    <cellStyle name="_전체분자재집계표_공종별수량산출(상모제8어린이)" xfId="24473"/>
    <cellStyle name="_전체분자재집계표_공종별수량산출(상모제8어린이)_공종별수량산출(구미생태숲)-총괄" xfId="24474"/>
    <cellStyle name="_전체분자재집계표_공종별수량산출(상모제8어린이)_구미생태숲데크수량산출-아이비070222-지대리" xfId="24475"/>
    <cellStyle name="_전체분자재집계표_공종별수량산출(상모제8어린이)_데크수량산출(참고용)" xfId="24476"/>
    <cellStyle name="_전체분자재집계표_구미생태숲데크수량산출-아이비070222-지대리" xfId="24477"/>
    <cellStyle name="_전체분자재집계표_데크수량산출(참고용)" xfId="24478"/>
    <cellStyle name="_전체분자재집계표_자재집계표" xfId="24479"/>
    <cellStyle name="_전체분자재집계표_자재집계표(무릉소공원)" xfId="24480"/>
    <cellStyle name="_전체분자재집계표_자재집계표(무릉소공원)_공종별수량산출" xfId="24481"/>
    <cellStyle name="_전체분자재집계표_자재집계표(무릉소공원)_공종별수량산출(게이트볼장주변시민공원)" xfId="24482"/>
    <cellStyle name="_전체분자재집계표_자재집계표(무릉소공원)_공종별수량산출(게이트볼장주변시민공원)_공종별수량산출(구미생태숲)-총괄" xfId="24483"/>
    <cellStyle name="_전체분자재집계표_자재집계표(무릉소공원)_공종별수량산출(게이트볼장주변시민공원)_구미생태숲데크수량산출-아이비070222-지대리" xfId="24484"/>
    <cellStyle name="_전체분자재집계표_자재집계표(무릉소공원)_공종별수량산출(게이트볼장주변시민공원)_데크수량산출(참고용)" xfId="24485"/>
    <cellStyle name="_전체분자재집계표_자재집계표(무릉소공원)_공종별수량산출(봉곡도서관)" xfId="24486"/>
    <cellStyle name="_전체분자재집계표_자재집계표(무릉소공원)_공종별수량산출(봉곡도서관)_공종별수량산출(구미생태숲)-총괄" xfId="24487"/>
    <cellStyle name="_전체분자재집계표_자재집계표(무릉소공원)_공종별수량산출(봉곡도서관)_구미생태숲데크수량산출-아이비070222-지대리" xfId="24488"/>
    <cellStyle name="_전체분자재집계표_자재집계표(무릉소공원)_공종별수량산출(봉곡도서관)_데크수량산출(참고용)" xfId="24489"/>
    <cellStyle name="_전체분자재집계표_자재집계표(무릉소공원)_공종별수량산출(봉곡도서관)-2차분" xfId="24490"/>
    <cellStyle name="_전체분자재집계표_자재집계표(무릉소공원)_공종별수량산출(봉곡도서관)-2차분_공종별수량산출(구미생태숲)-총괄" xfId="24491"/>
    <cellStyle name="_전체분자재집계표_자재집계표(무릉소공원)_공종별수량산출(봉곡도서관)-2차분_구미생태숲데크수량산출-아이비070222-지대리" xfId="24492"/>
    <cellStyle name="_전체분자재집계표_자재집계표(무릉소공원)_공종별수량산출(봉곡도서관)-2차분_데크수량산출(참고용)" xfId="24493"/>
    <cellStyle name="_전체분자재집계표_자재집계표(무릉소공원)_공종별수량산출(봉곡도서관)-총괄" xfId="24494"/>
    <cellStyle name="_전체분자재집계표_자재집계표(무릉소공원)_공종별수량산출(봉곡도서관)-총괄_공종별수량산출(구미생태숲)-총괄" xfId="24495"/>
    <cellStyle name="_전체분자재집계표_자재집계표(무릉소공원)_공종별수량산출(봉곡도서관)-총괄_구미생태숲데크수량산출-아이비070222-지대리" xfId="24496"/>
    <cellStyle name="_전체분자재집계표_자재집계표(무릉소공원)_공종별수량산출(봉곡도서관)-총괄_데크수량산출(참고용)" xfId="24497"/>
    <cellStyle name="_전체분자재집계표_자재집계표(무릉소공원)_공종별수량산출(사동게이트볼장)" xfId="24498"/>
    <cellStyle name="_전체분자재집계표_자재집계표(무릉소공원)_공종별수량산출(사동게이트볼장)_공종별수량산출(구미생태숲)-총괄" xfId="24499"/>
    <cellStyle name="_전체분자재집계표_자재집계표(무릉소공원)_공종별수량산출(사동게이트볼장)_구미생태숲데크수량산출-아이비070222-지대리" xfId="24500"/>
    <cellStyle name="_전체분자재집계표_자재집계표(무릉소공원)_공종별수량산출(사동게이트볼장)_데크수량산출(참고용)" xfId="24501"/>
    <cellStyle name="_전체분자재집계표_자재집계표(무릉소공원)_공종별수량산출(신평1)" xfId="24502"/>
    <cellStyle name="_전체분자재집계표_자재집계표(무릉소공원)_공종별수량산출(신평1)_공종별수량산출(구미생태숲)-총괄" xfId="24503"/>
    <cellStyle name="_전체분자재집계표_자재집계표(무릉소공원)_공종별수량산출(신평1)_공종별수량산출(상모제8어린이)" xfId="24504"/>
    <cellStyle name="_전체분자재집계표_자재집계표(무릉소공원)_공종별수량산출(신평1)_공종별수량산출(상모제8어린이)_공종별수량산출(구미생태숲)-총괄" xfId="24505"/>
    <cellStyle name="_전체분자재집계표_자재집계표(무릉소공원)_공종별수량산출(신평1)_공종별수량산출(상모제8어린이)_구미생태숲데크수량산출-아이비070222-지대리" xfId="24506"/>
    <cellStyle name="_전체분자재집계표_자재집계표(무릉소공원)_공종별수량산출(신평1)_공종별수량산출(상모제8어린이)_데크수량산출(참고용)" xfId="24507"/>
    <cellStyle name="_전체분자재집계표_자재집계표(무릉소공원)_공종별수량산출(신평1)_구미생태숲데크수량산출-아이비070222-지대리" xfId="24508"/>
    <cellStyle name="_전체분자재집계표_자재집계표(무릉소공원)_공종별수량산출(신평1)_데크수량산출(참고용)" xfId="24509"/>
    <cellStyle name="_전체분자재집계표_자재집계표(무릉소공원)_공종별수량산출(신평1)_토공집계표" xfId="24510"/>
    <cellStyle name="_전체분자재집계표_자재집계표(무릉소공원)_공종별수량산출(신평1)_토공집계표_공종별수량산출(구미생태숲)-총괄" xfId="24511"/>
    <cellStyle name="_전체분자재집계표_자재집계표(무릉소공원)_공종별수량산출(신평1)_토공집계표_구미생태숲데크수량산출-아이비070222-지대리" xfId="24512"/>
    <cellStyle name="_전체분자재집계표_자재집계표(무릉소공원)_공종별수량산출(신평1)_토공집계표_데크수량산출(참고용)" xfId="24513"/>
    <cellStyle name="_전체분자재집계표_자재집계표(무릉소공원)_공종별수량산출(신평1동주민쉼터)" xfId="24514"/>
    <cellStyle name="_전체분자재집계표_자재집계표(무릉소공원)_공종별수량산출(신평1동주민쉼터)_공종별수량산출(구미생태숲)-총괄" xfId="24515"/>
    <cellStyle name="_전체분자재집계표_자재집계표(무릉소공원)_공종별수량산출(신평1동주민쉼터)_구미생태숲데크수량산출-아이비070222-지대리" xfId="24516"/>
    <cellStyle name="_전체분자재집계표_자재집계표(무릉소공원)_공종별수량산출(신평1동주민쉼터)_데크수량산출(참고용)" xfId="24517"/>
    <cellStyle name="_전체분자재집계표_자재집계표(무릉소공원)_공종별수량산출(어린이공원 리모델링공사)-수정" xfId="24518"/>
    <cellStyle name="_전체분자재집계표_자재집계표(무릉소공원)_공종별수량산출(어린이공원 리모델링공사)-수정_공종별수량산출(구미생태숲)-총괄" xfId="24519"/>
    <cellStyle name="_전체분자재집계표_자재집계표(무릉소공원)_공종별수량산출(어린이공원 리모델링공사)-수정_구미생태숲데크수량산출-아이비070222-지대리" xfId="24520"/>
    <cellStyle name="_전체분자재집계표_자재집계표(무릉소공원)_공종별수량산출(어린이공원 리모델링공사)-수정_데크수량산출(참고용)" xfId="24521"/>
    <cellStyle name="_전체분자재집계표_자재집계표(무릉소공원)_공종별수량산출(오태)" xfId="24522"/>
    <cellStyle name="_전체분자재집계표_자재집계표(무릉소공원)_공종별수량산출(오태).xls" xfId="24523"/>
    <cellStyle name="_전체분자재집계표_자재집계표(무릉소공원)_공종별수량산출(오태).xls_공종별수량산출(구미생태숲)-총괄" xfId="24524"/>
    <cellStyle name="_전체분자재집계표_자재집계표(무릉소공원)_공종별수량산출(오태).xls_공종별수량산출(상모제8어린이)" xfId="24525"/>
    <cellStyle name="_전체분자재집계표_자재집계표(무릉소공원)_공종별수량산출(오태).xls_공종별수량산출(상모제8어린이)_공종별수량산출(구미생태숲)-총괄" xfId="24526"/>
    <cellStyle name="_전체분자재집계표_자재집계표(무릉소공원)_공종별수량산출(오태).xls_공종별수량산출(상모제8어린이)_구미생태숲데크수량산출-아이비070222-지대리" xfId="24527"/>
    <cellStyle name="_전체분자재집계표_자재집계표(무릉소공원)_공종별수량산출(오태).xls_공종별수량산출(상모제8어린이)_데크수량산출(참고용)" xfId="24528"/>
    <cellStyle name="_전체분자재집계표_자재집계표(무릉소공원)_공종별수량산출(오태).xls_구미생태숲데크수량산출-아이비070222-지대리" xfId="24529"/>
    <cellStyle name="_전체분자재집계표_자재집계표(무릉소공원)_공종별수량산출(오태).xls_데크수량산출(참고용)" xfId="24530"/>
    <cellStyle name="_전체분자재집계표_자재집계표(무릉소공원)_공종별수량산출(오태).xls_토공집계표" xfId="24531"/>
    <cellStyle name="_전체분자재집계표_자재집계표(무릉소공원)_공종별수량산출(오태).xls_토공집계표_공종별수량산출(구미생태숲)-총괄" xfId="24532"/>
    <cellStyle name="_전체분자재집계표_자재집계표(무릉소공원)_공종별수량산출(오태).xls_토공집계표_구미생태숲데크수량산출-아이비070222-지대리" xfId="24533"/>
    <cellStyle name="_전체분자재집계표_자재집계표(무릉소공원)_공종별수량산출(오태).xls_토공집계표_데크수량산출(참고용)" xfId="24534"/>
    <cellStyle name="_전체분자재집계표_자재집계표(무릉소공원)_공종별수량산출(오태)_공종별수량산출(구미생태숲)-총괄" xfId="24535"/>
    <cellStyle name="_전체분자재집계표_자재집계표(무릉소공원)_공종별수량산출(오태)_공종별수량산출(상모제8어린이)" xfId="24536"/>
    <cellStyle name="_전체분자재집계표_자재집계표(무릉소공원)_공종별수량산출(오태)_공종별수량산출(상모제8어린이)_공종별수량산출(구미생태숲)-총괄" xfId="24537"/>
    <cellStyle name="_전체분자재집계표_자재집계표(무릉소공원)_공종별수량산출(오태)_공종별수량산출(상모제8어린이)_구미생태숲데크수량산출-아이비070222-지대리" xfId="24538"/>
    <cellStyle name="_전체분자재집계표_자재집계표(무릉소공원)_공종별수량산출(오태)_공종별수량산출(상모제8어린이)_데크수량산출(참고용)" xfId="24539"/>
    <cellStyle name="_전체분자재집계표_자재집계표(무릉소공원)_공종별수량산출(오태)_구미생태숲데크수량산출-아이비070222-지대리" xfId="24540"/>
    <cellStyle name="_전체분자재집계표_자재집계표(무릉소공원)_공종별수량산출(오태)_데크수량산출(참고용)" xfId="24541"/>
    <cellStyle name="_전체분자재집계표_자재집계표(무릉소공원)_공종별수량산출(오태)_토공집계표" xfId="24542"/>
    <cellStyle name="_전체분자재집계표_자재집계표(무릉소공원)_공종별수량산출(오태)_토공집계표_공종별수량산출(구미생태숲)-총괄" xfId="24543"/>
    <cellStyle name="_전체분자재집계표_자재집계표(무릉소공원)_공종별수량산출(오태)_토공집계표_구미생태숲데크수량산출-아이비070222-지대리" xfId="24544"/>
    <cellStyle name="_전체분자재집계표_자재집계표(무릉소공원)_공종별수량산출(오태)_토공집계표_데크수량산출(참고용)" xfId="24545"/>
    <cellStyle name="_전체분자재집계표_자재집계표(무릉소공원)_공종별수량산출(오태제1어린이)" xfId="24546"/>
    <cellStyle name="_전체분자재집계표_자재집계표(무릉소공원)_공종별수량산출(오태제1어린이)_공종별수량산출(구미생태숲)-총괄" xfId="24547"/>
    <cellStyle name="_전체분자재집계표_자재집계표(무릉소공원)_공종별수량산출(오태제1어린이)_구미생태숲데크수량산출-아이비070222-지대리" xfId="24548"/>
    <cellStyle name="_전체분자재집계표_자재집계표(무릉소공원)_공종별수량산출(오태제1어린이)_데크수량산출(참고용)" xfId="24549"/>
    <cellStyle name="_전체분자재집계표_자재집계표(무릉소공원)_공종별수량산출(왕산기념공원)-총괄분" xfId="24550"/>
    <cellStyle name="_전체분자재집계표_자재집계표(무릉소공원)_공종별수량산출(왕산기념공원)-총괄분_공종별수량산출(구미생태숲)-총괄" xfId="24551"/>
    <cellStyle name="_전체분자재집계표_자재집계표(무릉소공원)_공종별수량산출(왕산기념공원)-총괄분_구미생태숲데크수량산출-아이비070222-지대리" xfId="24552"/>
    <cellStyle name="_전체분자재집계표_자재집계표(무릉소공원)_공종별수량산출(왕산기념공원)-총괄분_데크수량산출(참고용)" xfId="24553"/>
    <cellStyle name="_전체분자재집계표_자재집계표(무릉소공원)_공종별수량산출(장성초등학교)" xfId="24554"/>
    <cellStyle name="_전체분자재집계표_자재집계표(무릉소공원)_공종별수량산출(확장공사)" xfId="24555"/>
    <cellStyle name="_전체분자재집계표_자재집계표(무릉소공원)_공종별수량산출(확장공사)_공종별수량산출(구미생태숲)-총괄" xfId="24556"/>
    <cellStyle name="_전체분자재집계표_자재집계표(무릉소공원)_공종별수량산출(확장공사)_공종별수량산출(상모제8어린이)" xfId="24557"/>
    <cellStyle name="_전체분자재집계표_자재집계표(무릉소공원)_공종별수량산출(확장공사)_공종별수량산출(상모제8어린이)_공종별수량산출(구미생태숲)-총괄" xfId="24558"/>
    <cellStyle name="_전체분자재집계표_자재집계표(무릉소공원)_공종별수량산출(확장공사)_공종별수량산출(상모제8어린이)_구미생태숲데크수량산출-아이비070222-지대리" xfId="24559"/>
    <cellStyle name="_전체분자재집계표_자재집계표(무릉소공원)_공종별수량산출(확장공사)_공종별수량산출(상모제8어린이)_데크수량산출(참고용)" xfId="24560"/>
    <cellStyle name="_전체분자재집계표_자재집계표(무릉소공원)_공종별수량산출(확장공사)_구미생태숲데크수량산출-아이비070222-지대리" xfId="24561"/>
    <cellStyle name="_전체분자재집계표_자재집계표(무릉소공원)_공종별수량산출(확장공사)_데크수량산출(참고용)" xfId="24562"/>
    <cellStyle name="_전체분자재집계표_자재집계표(무릉소공원)_공종별수량산출(확장공사)_토공집계표" xfId="24563"/>
    <cellStyle name="_전체분자재집계표_자재집계표(무릉소공원)_공종별수량산출(확장공사)_토공집계표_공종별수량산출(구미생태숲)-총괄" xfId="24564"/>
    <cellStyle name="_전체분자재집계표_자재집계표(무릉소공원)_공종별수량산출(확장공사)_토공집계표_구미생태숲데크수량산출-아이비070222-지대리" xfId="24565"/>
    <cellStyle name="_전체분자재집계표_자재집계표(무릉소공원)_공종별수량산출(확장공사)_토공집계표_데크수량산출(참고용)" xfId="24566"/>
    <cellStyle name="_전체분자재집계표_자재집계표(무릉소공원)_공종별수량산출(확장공사x).xls" xfId="24567"/>
    <cellStyle name="_전체분자재집계표_자재집계표(무릉소공원)_공종별수량산출(확장공사x).xls_공종별수량산출(구미생태숲)-총괄" xfId="24568"/>
    <cellStyle name="_전체분자재집계표_자재집계표(무릉소공원)_공종별수량산출(확장공사x).xls_공종별수량산출(상모제8어린이)" xfId="24569"/>
    <cellStyle name="_전체분자재집계표_자재집계표(무릉소공원)_공종별수량산출(확장공사x).xls_공종별수량산출(상모제8어린이)_공종별수량산출(구미생태숲)-총괄" xfId="24570"/>
    <cellStyle name="_전체분자재집계표_자재집계표(무릉소공원)_공종별수량산출(확장공사x).xls_공종별수량산출(상모제8어린이)_구미생태숲데크수량산출-아이비070222-지대리" xfId="24571"/>
    <cellStyle name="_전체분자재집계표_자재집계표(무릉소공원)_공종별수량산출(확장공사x).xls_공종별수량산출(상모제8어린이)_데크수량산출(참고용)" xfId="24572"/>
    <cellStyle name="_전체분자재집계표_자재집계표(무릉소공원)_공종별수량산출(확장공사x).xls_구미생태숲데크수량산출-아이비070222-지대리" xfId="24573"/>
    <cellStyle name="_전체분자재집계표_자재집계표(무릉소공원)_공종별수량산출(확장공사x).xls_데크수량산출(참고용)" xfId="24574"/>
    <cellStyle name="_전체분자재집계표_자재집계표(무릉소공원)_공종별수량산출(확장공사x).xls_토공집계표" xfId="24575"/>
    <cellStyle name="_전체분자재집계표_자재집계표(무릉소공원)_공종별수량산출(확장공사x).xls_토공집계표_공종별수량산출(구미생태숲)-총괄" xfId="24576"/>
    <cellStyle name="_전체분자재집계표_자재집계표(무릉소공원)_공종별수량산출(확장공사x).xls_토공집계표_구미생태숲데크수량산출-아이비070222-지대리" xfId="24577"/>
    <cellStyle name="_전체분자재집계표_자재집계표(무릉소공원)_공종별수량산출(확장공사x).xls_토공집계표_데크수량산출(참고용)" xfId="24578"/>
    <cellStyle name="_전체분자재집계표_자재집계표(무릉소공원)_공종별수량산출(황금수도시설주변)-2차분" xfId="24579"/>
    <cellStyle name="_전체분자재집계표_자재집계표(무릉소공원)_공종별수량산출(황금수도시설주변)-2차분_공종별수량산출(구미생태숲)-총괄" xfId="24580"/>
    <cellStyle name="_전체분자재집계표_자재집계표(무릉소공원)_공종별수량산출(황금수도시설주변)-2차분_구미생태숲데크수량산출-아이비070222-지대리" xfId="24581"/>
    <cellStyle name="_전체분자재집계표_자재집계표(무릉소공원)_공종별수량산출(황금수도시설주변)-2차분_데크수량산출(참고용)" xfId="24582"/>
    <cellStyle name="_전체분자재집계표_자재집계표(무릉소공원)_공종별수량산출(황금수도시설주변)-총괄분" xfId="24583"/>
    <cellStyle name="_전체분자재집계표_자재집계표(무릉소공원)_공종별수량산출(황금수도시설주변)-총괄분_공종별수량산출(구미생태숲)-총괄" xfId="24584"/>
    <cellStyle name="_전체분자재집계표_자재집계표(무릉소공원)_공종별수량산출(황금수도시설주변)-총괄분_구미생태숲데크수량산출-아이비070222-지대리" xfId="24585"/>
    <cellStyle name="_전체분자재집계표_자재집계표(무릉소공원)_공종별수량산출(황금수도시설주변)-총괄분_데크수량산출(참고용)" xfId="24586"/>
    <cellStyle name="_전체분자재집계표_자재집계표(무릉소공원)_공종별수량산출_공종별수량산출(구미생태숲)-총괄" xfId="24587"/>
    <cellStyle name="_전체분자재집계표_자재집계표(무릉소공원)_공종별수량산출_공종별수량산출(상모제8어린이)" xfId="24588"/>
    <cellStyle name="_전체분자재집계표_자재집계표(무릉소공원)_공종별수량산출_공종별수량산출(상모제8어린이)_공종별수량산출(구미생태숲)-총괄" xfId="24589"/>
    <cellStyle name="_전체분자재집계표_자재집계표(무릉소공원)_공종별수량산출_공종별수량산출(상모제8어린이)_구미생태숲데크수량산출-아이비070222-지대리" xfId="24590"/>
    <cellStyle name="_전체분자재집계표_자재집계표(무릉소공원)_공종별수량산출_공종별수량산출(상모제8어린이)_데크수량산출(참고용)" xfId="24591"/>
    <cellStyle name="_전체분자재집계표_자재집계표(무릉소공원)_공종별수량산출_구미생태숲데크수량산출-아이비070222-지대리" xfId="24592"/>
    <cellStyle name="_전체분자재집계표_자재집계표(무릉소공원)_공종별수량산출_데크수량산출(참고용)" xfId="24593"/>
    <cellStyle name="_전체분자재집계표_자재집계표(무릉소공원)_공종별수량산출_토공집계표" xfId="24594"/>
    <cellStyle name="_전체분자재집계표_자재집계표(무릉소공원)_공종별수량산출_토공집계표_공종별수량산출(구미생태숲)-총괄" xfId="24595"/>
    <cellStyle name="_전체분자재집계표_자재집계표(무릉소공원)_공종별수량산출_토공집계표_구미생태숲데크수량산출-아이비070222-지대리" xfId="24596"/>
    <cellStyle name="_전체분자재집계표_자재집계표(무릉소공원)_공종별수량산출_토공집계표_데크수량산출(참고용)" xfId="24597"/>
    <cellStyle name="_전체분자재집계표_자재집계표(무릉소공원)_수량산출및자재집계" xfId="24598"/>
    <cellStyle name="_전체분자재집계표_자재집계표(무릉소공원)_수량산출및자재집계_공종별수량산출(구미생태숲)-총괄" xfId="24599"/>
    <cellStyle name="_전체분자재집계표_자재집계표(무릉소공원)_수량산출및자재집계_공종별수량산출(상모제8어린이)" xfId="24600"/>
    <cellStyle name="_전체분자재집계표_자재집계표(무릉소공원)_수량산출및자재집계_공종별수량산출(상모제8어린이)_공종별수량산출(구미생태숲)-총괄" xfId="24601"/>
    <cellStyle name="_전체분자재집계표_자재집계표(무릉소공원)_수량산출및자재집계_공종별수량산출(상모제8어린이)_구미생태숲데크수량산출-아이비070222-지대리" xfId="24602"/>
    <cellStyle name="_전체분자재집계표_자재집계표(무릉소공원)_수량산출및자재집계_공종별수량산출(상모제8어린이)_데크수량산출(참고용)" xfId="24603"/>
    <cellStyle name="_전체분자재집계표_자재집계표(무릉소공원)_수량산출및자재집계_구미생태숲데크수량산출-아이비070222-지대리" xfId="24604"/>
    <cellStyle name="_전체분자재집계표_자재집계표(무릉소공원)_수량산출및자재집계_데크수량산출(참고용)" xfId="24605"/>
    <cellStyle name="_전체분자재집계표_자재집계표(무릉소공원)_수량산출및자재집계_토공집계표" xfId="24606"/>
    <cellStyle name="_전체분자재집계표_자재집계표(무릉소공원)_수량산출및자재집계_토공집계표_공종별수량산출(구미생태숲)-총괄" xfId="24607"/>
    <cellStyle name="_전체분자재집계표_자재집계표(무릉소공원)_수량산출및자재집계_토공집계표_구미생태숲데크수량산출-아이비070222-지대리" xfId="24608"/>
    <cellStyle name="_전체분자재집계표_자재집계표(무릉소공원)_수량산출및자재집계_토공집계표_데크수량산출(참고용)" xfId="24609"/>
    <cellStyle name="_전체분자재집계표_자재집계표(무릉소공원)_자재집계표" xfId="24610"/>
    <cellStyle name="_전체분자재집계표_자재집계표(무릉소공원)_자재집계표(아사어린이공원)" xfId="24611"/>
    <cellStyle name="_전체분자재집계표_자재집계표(무릉소공원)_자재집계표(아사어린이공원)_공종별수량산출(구미생태숲)-총괄" xfId="24612"/>
    <cellStyle name="_전체분자재집계표_자재집계표(무릉소공원)_자재집계표(아사어린이공원)_공종별수량산출(상모제8어린이)" xfId="24613"/>
    <cellStyle name="_전체분자재집계표_자재집계표(무릉소공원)_자재집계표(아사어린이공원)_공종별수량산출(상모제8어린이)_공종별수량산출(구미생태숲)-총괄" xfId="24614"/>
    <cellStyle name="_전체분자재집계표_자재집계표(무릉소공원)_자재집계표(아사어린이공원)_공종별수량산출(상모제8어린이)_구미생태숲데크수량산출-아이비070222-지대리" xfId="24615"/>
    <cellStyle name="_전체분자재집계표_자재집계표(무릉소공원)_자재집계표(아사어린이공원)_공종별수량산출(상모제8어린이)_데크수량산출(참고용)" xfId="24616"/>
    <cellStyle name="_전체분자재집계표_자재집계표(무릉소공원)_자재집계표(아사어린이공원)_구미생태숲데크수량산출-아이비070222-지대리" xfId="24617"/>
    <cellStyle name="_전체분자재집계표_자재집계표(무릉소공원)_자재집계표(아사어린이공원)_데크수량산출(참고용)" xfId="24618"/>
    <cellStyle name="_전체분자재집계표_자재집계표(무릉소공원)_자재집계표(아사어린이공원)_토공집계표" xfId="24619"/>
    <cellStyle name="_전체분자재집계표_자재집계표(무릉소공원)_자재집계표(아사어린이공원)_토공집계표_공종별수량산출(구미생태숲)-총괄" xfId="24620"/>
    <cellStyle name="_전체분자재집계표_자재집계표(무릉소공원)_자재집계표(아사어린이공원)_토공집계표_구미생태숲데크수량산출-아이비070222-지대리" xfId="24621"/>
    <cellStyle name="_전체분자재집계표_자재집계표(무릉소공원)_자재집계표(아사어린이공원)_토공집계표_데크수량산출(참고용)" xfId="24622"/>
    <cellStyle name="_전체분자재집계표_자재집계표(무릉소공원)_자재집계표_공종별수량산출(구미생태숲)-총괄" xfId="24623"/>
    <cellStyle name="_전체분자재집계표_자재집계표(무릉소공원)_자재집계표_공종별수량산출(상모제8어린이)" xfId="24624"/>
    <cellStyle name="_전체분자재집계표_자재집계표(무릉소공원)_자재집계표_공종별수량산출(상모제8어린이)_공종별수량산출(구미생태숲)-총괄" xfId="24625"/>
    <cellStyle name="_전체분자재집계표_자재집계표(무릉소공원)_자재집계표_공종별수량산출(상모제8어린이)_구미생태숲데크수량산출-아이비070222-지대리" xfId="24626"/>
    <cellStyle name="_전체분자재집계표_자재집계표(무릉소공원)_자재집계표_공종별수량산출(상모제8어린이)_데크수량산출(참고용)" xfId="24627"/>
    <cellStyle name="_전체분자재집계표_자재집계표(무릉소공원)_자재집계표_구미생태숲데크수량산출-아이비070222-지대리" xfId="24628"/>
    <cellStyle name="_전체분자재집계표_자재집계표(무릉소공원)_자재집계표_데크수량산출(참고용)" xfId="24629"/>
    <cellStyle name="_전체분자재집계표_자재집계표(무릉소공원)_자재집계표_토공집계표" xfId="24630"/>
    <cellStyle name="_전체분자재집계표_자재집계표(무릉소공원)_자재집계표_토공집계표_공종별수량산출(구미생태숲)-총괄" xfId="24631"/>
    <cellStyle name="_전체분자재집계표_자재집계표(무릉소공원)_자재집계표_토공집계표_구미생태숲데크수량산출-아이비070222-지대리" xfId="24632"/>
    <cellStyle name="_전체분자재집계표_자재집계표(무릉소공원)_자재집계표_토공집계표_데크수량산출(참고용)" xfId="24633"/>
    <cellStyle name="_전체분자재집계표_자재집계표_공종별수량산출" xfId="24634"/>
    <cellStyle name="_전체분자재집계표_자재집계표_공종별수량산출(게이트볼장주변시민공원)" xfId="24635"/>
    <cellStyle name="_전체분자재집계표_자재집계표_공종별수량산출(게이트볼장주변시민공원)_공종별수량산출(구미생태숲)-총괄" xfId="24636"/>
    <cellStyle name="_전체분자재집계표_자재집계표_공종별수량산출(게이트볼장주변시민공원)_구미생태숲데크수량산출-아이비070222-지대리" xfId="24637"/>
    <cellStyle name="_전체분자재집계표_자재집계표_공종별수량산출(게이트볼장주변시민공원)_데크수량산출(참고용)" xfId="24638"/>
    <cellStyle name="_전체분자재집계표_자재집계표_공종별수량산출(봉곡도서관)" xfId="24639"/>
    <cellStyle name="_전체분자재집계표_자재집계표_공종별수량산출(봉곡도서관)_공종별수량산출(구미생태숲)-총괄" xfId="24640"/>
    <cellStyle name="_전체분자재집계표_자재집계표_공종별수량산출(봉곡도서관)_구미생태숲데크수량산출-아이비070222-지대리" xfId="24641"/>
    <cellStyle name="_전체분자재집계표_자재집계표_공종별수량산출(봉곡도서관)_데크수량산출(참고용)" xfId="24642"/>
    <cellStyle name="_전체분자재집계표_자재집계표_공종별수량산출(봉곡도서관)-2차분" xfId="24643"/>
    <cellStyle name="_전체분자재집계표_자재집계표_공종별수량산출(봉곡도서관)-2차분_공종별수량산출(구미생태숲)-총괄" xfId="24644"/>
    <cellStyle name="_전체분자재집계표_자재집계표_공종별수량산출(봉곡도서관)-2차분_구미생태숲데크수량산출-아이비070222-지대리" xfId="24645"/>
    <cellStyle name="_전체분자재집계표_자재집계표_공종별수량산출(봉곡도서관)-2차분_데크수량산출(참고용)" xfId="24646"/>
    <cellStyle name="_전체분자재집계표_자재집계표_공종별수량산출(봉곡도서관)-총괄" xfId="24647"/>
    <cellStyle name="_전체분자재집계표_자재집계표_공종별수량산출(봉곡도서관)-총괄_공종별수량산출(구미생태숲)-총괄" xfId="24648"/>
    <cellStyle name="_전체분자재집계표_자재집계표_공종별수량산출(봉곡도서관)-총괄_구미생태숲데크수량산출-아이비070222-지대리" xfId="24649"/>
    <cellStyle name="_전체분자재집계표_자재집계표_공종별수량산출(봉곡도서관)-총괄_데크수량산출(참고용)" xfId="24650"/>
    <cellStyle name="_전체분자재집계표_자재집계표_공종별수량산출(사동게이트볼장)" xfId="24651"/>
    <cellStyle name="_전체분자재집계표_자재집계표_공종별수량산출(사동게이트볼장)_공종별수량산출(구미생태숲)-총괄" xfId="24652"/>
    <cellStyle name="_전체분자재집계표_자재집계표_공종별수량산출(사동게이트볼장)_구미생태숲데크수량산출-아이비070222-지대리" xfId="24653"/>
    <cellStyle name="_전체분자재집계표_자재집계표_공종별수량산출(사동게이트볼장)_데크수량산출(참고용)" xfId="24654"/>
    <cellStyle name="_전체분자재집계표_자재집계표_공종별수량산출(신평1)" xfId="24655"/>
    <cellStyle name="_전체분자재집계표_자재집계표_공종별수량산출(신평1)_공종별수량산출(구미생태숲)-총괄" xfId="24656"/>
    <cellStyle name="_전체분자재집계표_자재집계표_공종별수량산출(신평1)_공종별수량산출(상모제8어린이)" xfId="24657"/>
    <cellStyle name="_전체분자재집계표_자재집계표_공종별수량산출(신평1)_공종별수량산출(상모제8어린이)_공종별수량산출(구미생태숲)-총괄" xfId="24658"/>
    <cellStyle name="_전체분자재집계표_자재집계표_공종별수량산출(신평1)_공종별수량산출(상모제8어린이)_구미생태숲데크수량산출-아이비070222-지대리" xfId="24659"/>
    <cellStyle name="_전체분자재집계표_자재집계표_공종별수량산출(신평1)_공종별수량산출(상모제8어린이)_데크수량산출(참고용)" xfId="24660"/>
    <cellStyle name="_전체분자재집계표_자재집계표_공종별수량산출(신평1)_구미생태숲데크수량산출-아이비070222-지대리" xfId="24661"/>
    <cellStyle name="_전체분자재집계표_자재집계표_공종별수량산출(신평1)_데크수량산출(참고용)" xfId="24662"/>
    <cellStyle name="_전체분자재집계표_자재집계표_공종별수량산출(신평1)_토공집계표" xfId="24663"/>
    <cellStyle name="_전체분자재집계표_자재집계표_공종별수량산출(신평1)_토공집계표_공종별수량산출(구미생태숲)-총괄" xfId="24664"/>
    <cellStyle name="_전체분자재집계표_자재집계표_공종별수량산출(신평1)_토공집계표_구미생태숲데크수량산출-아이비070222-지대리" xfId="24665"/>
    <cellStyle name="_전체분자재집계표_자재집계표_공종별수량산출(신평1)_토공집계표_데크수량산출(참고용)" xfId="24666"/>
    <cellStyle name="_전체분자재집계표_자재집계표_공종별수량산출(신평1동주민쉼터)" xfId="24667"/>
    <cellStyle name="_전체분자재집계표_자재집계표_공종별수량산출(신평1동주민쉼터)_공종별수량산출(구미생태숲)-총괄" xfId="24668"/>
    <cellStyle name="_전체분자재집계표_자재집계표_공종별수량산출(신평1동주민쉼터)_구미생태숲데크수량산출-아이비070222-지대리" xfId="24669"/>
    <cellStyle name="_전체분자재집계표_자재집계표_공종별수량산출(신평1동주민쉼터)_데크수량산출(참고용)" xfId="24670"/>
    <cellStyle name="_전체분자재집계표_자재집계표_공종별수량산출(어린이공원 리모델링공사)-수정" xfId="24671"/>
    <cellStyle name="_전체분자재집계표_자재집계표_공종별수량산출(어린이공원 리모델링공사)-수정_공종별수량산출(구미생태숲)-총괄" xfId="24672"/>
    <cellStyle name="_전체분자재집계표_자재집계표_공종별수량산출(어린이공원 리모델링공사)-수정_구미생태숲데크수량산출-아이비070222-지대리" xfId="24673"/>
    <cellStyle name="_전체분자재집계표_자재집계표_공종별수량산출(어린이공원 리모델링공사)-수정_데크수량산출(참고용)" xfId="24674"/>
    <cellStyle name="_전체분자재집계표_자재집계표_공종별수량산출(오태)" xfId="24675"/>
    <cellStyle name="_전체분자재집계표_자재집계표_공종별수량산출(오태).xls" xfId="24676"/>
    <cellStyle name="_전체분자재집계표_자재집계표_공종별수량산출(오태).xls_공종별수량산출(구미생태숲)-총괄" xfId="24677"/>
    <cellStyle name="_전체분자재집계표_자재집계표_공종별수량산출(오태).xls_공종별수량산출(상모제8어린이)" xfId="24678"/>
    <cellStyle name="_전체분자재집계표_자재집계표_공종별수량산출(오태).xls_공종별수량산출(상모제8어린이)_공종별수량산출(구미생태숲)-총괄" xfId="24679"/>
    <cellStyle name="_전체분자재집계표_자재집계표_공종별수량산출(오태).xls_공종별수량산출(상모제8어린이)_구미생태숲데크수량산출-아이비070222-지대리" xfId="24680"/>
    <cellStyle name="_전체분자재집계표_자재집계표_공종별수량산출(오태).xls_공종별수량산출(상모제8어린이)_데크수량산출(참고용)" xfId="24681"/>
    <cellStyle name="_전체분자재집계표_자재집계표_공종별수량산출(오태).xls_구미생태숲데크수량산출-아이비070222-지대리" xfId="24682"/>
    <cellStyle name="_전체분자재집계표_자재집계표_공종별수량산출(오태).xls_데크수량산출(참고용)" xfId="24683"/>
    <cellStyle name="_전체분자재집계표_자재집계표_공종별수량산출(오태).xls_토공집계표" xfId="24684"/>
    <cellStyle name="_전체분자재집계표_자재집계표_공종별수량산출(오태).xls_토공집계표_공종별수량산출(구미생태숲)-총괄" xfId="24685"/>
    <cellStyle name="_전체분자재집계표_자재집계표_공종별수량산출(오태).xls_토공집계표_구미생태숲데크수량산출-아이비070222-지대리" xfId="24686"/>
    <cellStyle name="_전체분자재집계표_자재집계표_공종별수량산출(오태).xls_토공집계표_데크수량산출(참고용)" xfId="24687"/>
    <cellStyle name="_전체분자재집계표_자재집계표_공종별수량산출(오태)_공종별수량산출(구미생태숲)-총괄" xfId="24688"/>
    <cellStyle name="_전체분자재집계표_자재집계표_공종별수량산출(오태)_공종별수량산출(상모제8어린이)" xfId="24689"/>
    <cellStyle name="_전체분자재집계표_자재집계표_공종별수량산출(오태)_공종별수량산출(상모제8어린이)_공종별수량산출(구미생태숲)-총괄" xfId="24690"/>
    <cellStyle name="_전체분자재집계표_자재집계표_공종별수량산출(오태)_공종별수량산출(상모제8어린이)_구미생태숲데크수량산출-아이비070222-지대리" xfId="24691"/>
    <cellStyle name="_전체분자재집계표_자재집계표_공종별수량산출(오태)_공종별수량산출(상모제8어린이)_데크수량산출(참고용)" xfId="24692"/>
    <cellStyle name="_전체분자재집계표_자재집계표_공종별수량산출(오태)_구미생태숲데크수량산출-아이비070222-지대리" xfId="24693"/>
    <cellStyle name="_전체분자재집계표_자재집계표_공종별수량산출(오태)_데크수량산출(참고용)" xfId="24694"/>
    <cellStyle name="_전체분자재집계표_자재집계표_공종별수량산출(오태)_토공집계표" xfId="24695"/>
    <cellStyle name="_전체분자재집계표_자재집계표_공종별수량산출(오태)_토공집계표_공종별수량산출(구미생태숲)-총괄" xfId="24696"/>
    <cellStyle name="_전체분자재집계표_자재집계표_공종별수량산출(오태)_토공집계표_구미생태숲데크수량산출-아이비070222-지대리" xfId="24697"/>
    <cellStyle name="_전체분자재집계표_자재집계표_공종별수량산출(오태)_토공집계표_데크수량산출(참고용)" xfId="24698"/>
    <cellStyle name="_전체분자재집계표_자재집계표_공종별수량산출(오태제1어린이)" xfId="24699"/>
    <cellStyle name="_전체분자재집계표_자재집계표_공종별수량산출(오태제1어린이)_공종별수량산출(구미생태숲)-총괄" xfId="24700"/>
    <cellStyle name="_전체분자재집계표_자재집계표_공종별수량산출(오태제1어린이)_구미생태숲데크수량산출-아이비070222-지대리" xfId="24701"/>
    <cellStyle name="_전체분자재집계표_자재집계표_공종별수량산출(오태제1어린이)_데크수량산출(참고용)" xfId="24702"/>
    <cellStyle name="_전체분자재집계표_자재집계표_공종별수량산출(왕산기념공원)-총괄분" xfId="24703"/>
    <cellStyle name="_전체분자재집계표_자재집계표_공종별수량산출(왕산기념공원)-총괄분_공종별수량산출(구미생태숲)-총괄" xfId="24704"/>
    <cellStyle name="_전체분자재집계표_자재집계표_공종별수량산출(왕산기념공원)-총괄분_구미생태숲데크수량산출-아이비070222-지대리" xfId="24705"/>
    <cellStyle name="_전체분자재집계표_자재집계표_공종별수량산출(왕산기념공원)-총괄분_데크수량산출(참고용)" xfId="24706"/>
    <cellStyle name="_전체분자재집계표_자재집계표_공종별수량산출(장성초등학교)" xfId="24707"/>
    <cellStyle name="_전체분자재집계표_자재집계표_공종별수량산출(확장공사)" xfId="24708"/>
    <cellStyle name="_전체분자재집계표_자재집계표_공종별수량산출(확장공사)_공종별수량산출(구미생태숲)-총괄" xfId="24709"/>
    <cellStyle name="_전체분자재집계표_자재집계표_공종별수량산출(확장공사)_공종별수량산출(상모제8어린이)" xfId="24710"/>
    <cellStyle name="_전체분자재집계표_자재집계표_공종별수량산출(확장공사)_공종별수량산출(상모제8어린이)_공종별수량산출(구미생태숲)-총괄" xfId="24711"/>
    <cellStyle name="_전체분자재집계표_자재집계표_공종별수량산출(확장공사)_공종별수량산출(상모제8어린이)_구미생태숲데크수량산출-아이비070222-지대리" xfId="24712"/>
    <cellStyle name="_전체분자재집계표_자재집계표_공종별수량산출(확장공사)_공종별수량산출(상모제8어린이)_데크수량산출(참고용)" xfId="24713"/>
    <cellStyle name="_전체분자재집계표_자재집계표_공종별수량산출(확장공사)_구미생태숲데크수량산출-아이비070222-지대리" xfId="24714"/>
    <cellStyle name="_전체분자재집계표_자재집계표_공종별수량산출(확장공사)_데크수량산출(참고용)" xfId="24715"/>
    <cellStyle name="_전체분자재집계표_자재집계표_공종별수량산출(확장공사)_토공집계표" xfId="24716"/>
    <cellStyle name="_전체분자재집계표_자재집계표_공종별수량산출(확장공사)_토공집계표_공종별수량산출(구미생태숲)-총괄" xfId="24717"/>
    <cellStyle name="_전체분자재집계표_자재집계표_공종별수량산출(확장공사)_토공집계표_구미생태숲데크수량산출-아이비070222-지대리" xfId="24718"/>
    <cellStyle name="_전체분자재집계표_자재집계표_공종별수량산출(확장공사)_토공집계표_데크수량산출(참고용)" xfId="24719"/>
    <cellStyle name="_전체분자재집계표_자재집계표_공종별수량산출(확장공사x).xls" xfId="24720"/>
    <cellStyle name="_전체분자재집계표_자재집계표_공종별수량산출(확장공사x).xls_공종별수량산출(구미생태숲)-총괄" xfId="24721"/>
    <cellStyle name="_전체분자재집계표_자재집계표_공종별수량산출(확장공사x).xls_공종별수량산출(상모제8어린이)" xfId="24722"/>
    <cellStyle name="_전체분자재집계표_자재집계표_공종별수량산출(확장공사x).xls_공종별수량산출(상모제8어린이)_공종별수량산출(구미생태숲)-총괄" xfId="24723"/>
    <cellStyle name="_전체분자재집계표_자재집계표_공종별수량산출(확장공사x).xls_공종별수량산출(상모제8어린이)_구미생태숲데크수량산출-아이비070222-지대리" xfId="24724"/>
    <cellStyle name="_전체분자재집계표_자재집계표_공종별수량산출(확장공사x).xls_공종별수량산출(상모제8어린이)_데크수량산출(참고용)" xfId="24725"/>
    <cellStyle name="_전체분자재집계표_자재집계표_공종별수량산출(확장공사x).xls_구미생태숲데크수량산출-아이비070222-지대리" xfId="24726"/>
    <cellStyle name="_전체분자재집계표_자재집계표_공종별수량산출(확장공사x).xls_데크수량산출(참고용)" xfId="24727"/>
    <cellStyle name="_전체분자재집계표_자재집계표_공종별수량산출(확장공사x).xls_토공집계표" xfId="24728"/>
    <cellStyle name="_전체분자재집계표_자재집계표_공종별수량산출(확장공사x).xls_토공집계표_공종별수량산출(구미생태숲)-총괄" xfId="24729"/>
    <cellStyle name="_전체분자재집계표_자재집계표_공종별수량산출(확장공사x).xls_토공집계표_구미생태숲데크수량산출-아이비070222-지대리" xfId="24730"/>
    <cellStyle name="_전체분자재집계표_자재집계표_공종별수량산출(확장공사x).xls_토공집계표_데크수량산출(참고용)" xfId="24731"/>
    <cellStyle name="_전체분자재집계표_자재집계표_공종별수량산출(황금수도시설주변)-2차분" xfId="24732"/>
    <cellStyle name="_전체분자재집계표_자재집계표_공종별수량산출(황금수도시설주변)-2차분_공종별수량산출(구미생태숲)-총괄" xfId="24733"/>
    <cellStyle name="_전체분자재집계표_자재집계표_공종별수량산출(황금수도시설주변)-2차분_구미생태숲데크수량산출-아이비070222-지대리" xfId="24734"/>
    <cellStyle name="_전체분자재집계표_자재집계표_공종별수량산출(황금수도시설주변)-2차분_데크수량산출(참고용)" xfId="24735"/>
    <cellStyle name="_전체분자재집계표_자재집계표_공종별수량산출(황금수도시설주변)-총괄분" xfId="24736"/>
    <cellStyle name="_전체분자재집계표_자재집계표_공종별수량산출(황금수도시설주변)-총괄분_공종별수량산출(구미생태숲)-총괄" xfId="24737"/>
    <cellStyle name="_전체분자재집계표_자재집계표_공종별수량산출(황금수도시설주변)-총괄분_구미생태숲데크수량산출-아이비070222-지대리" xfId="24738"/>
    <cellStyle name="_전체분자재집계표_자재집계표_공종별수량산출(황금수도시설주변)-총괄분_데크수량산출(참고용)" xfId="24739"/>
    <cellStyle name="_전체분자재집계표_자재집계표_공종별수량산출_공종별수량산출(구미생태숲)-총괄" xfId="24740"/>
    <cellStyle name="_전체분자재집계표_자재집계표_공종별수량산출_공종별수량산출(상모제8어린이)" xfId="24741"/>
    <cellStyle name="_전체분자재집계표_자재집계표_공종별수량산출_공종별수량산출(상모제8어린이)_공종별수량산출(구미생태숲)-총괄" xfId="24742"/>
    <cellStyle name="_전체분자재집계표_자재집계표_공종별수량산출_공종별수량산출(상모제8어린이)_구미생태숲데크수량산출-아이비070222-지대리" xfId="24743"/>
    <cellStyle name="_전체분자재집계표_자재집계표_공종별수량산출_공종별수량산출(상모제8어린이)_데크수량산출(참고용)" xfId="24744"/>
    <cellStyle name="_전체분자재집계표_자재집계표_공종별수량산출_구미생태숲데크수량산출-아이비070222-지대리" xfId="24745"/>
    <cellStyle name="_전체분자재집계표_자재집계표_공종별수량산출_데크수량산출(참고용)" xfId="24746"/>
    <cellStyle name="_전체분자재집계표_자재집계표_공종별수량산출_토공집계표" xfId="24747"/>
    <cellStyle name="_전체분자재집계표_자재집계표_공종별수량산출_토공집계표_공종별수량산출(구미생태숲)-총괄" xfId="24748"/>
    <cellStyle name="_전체분자재집계표_자재집계표_공종별수량산출_토공집계표_구미생태숲데크수량산출-아이비070222-지대리" xfId="24749"/>
    <cellStyle name="_전체분자재집계표_자재집계표_공종별수량산출_토공집계표_데크수량산출(참고용)" xfId="24750"/>
    <cellStyle name="_전체분자재집계표_자재집계표_수량산출및자재집계" xfId="24751"/>
    <cellStyle name="_전체분자재집계표_자재집계표_수량산출및자재집계_공종별수량산출(구미생태숲)-총괄" xfId="24752"/>
    <cellStyle name="_전체분자재집계표_자재집계표_수량산출및자재집계_공종별수량산출(상모제8어린이)" xfId="24753"/>
    <cellStyle name="_전체분자재집계표_자재집계표_수량산출및자재집계_공종별수량산출(상모제8어린이)_공종별수량산출(구미생태숲)-총괄" xfId="24754"/>
    <cellStyle name="_전체분자재집계표_자재집계표_수량산출및자재집계_공종별수량산출(상모제8어린이)_구미생태숲데크수량산출-아이비070222-지대리" xfId="24755"/>
    <cellStyle name="_전체분자재집계표_자재집계표_수량산출및자재집계_공종별수량산출(상모제8어린이)_데크수량산출(참고용)" xfId="24756"/>
    <cellStyle name="_전체분자재집계표_자재집계표_수량산출및자재집계_구미생태숲데크수량산출-아이비070222-지대리" xfId="24757"/>
    <cellStyle name="_전체분자재집계표_자재집계표_수량산출및자재집계_데크수량산출(참고용)" xfId="24758"/>
    <cellStyle name="_전체분자재집계표_자재집계표_수량산출및자재집계_토공집계표" xfId="24759"/>
    <cellStyle name="_전체분자재집계표_자재집계표_수량산출및자재집계_토공집계표_공종별수량산출(구미생태숲)-총괄" xfId="24760"/>
    <cellStyle name="_전체분자재집계표_자재집계표_수량산출및자재집계_토공집계표_구미생태숲데크수량산출-아이비070222-지대리" xfId="24761"/>
    <cellStyle name="_전체분자재집계표_자재집계표_수량산출및자재집계_토공집계표_데크수량산출(참고용)" xfId="24762"/>
    <cellStyle name="_전체분자재집계표_자재집계표_자재집계표" xfId="24763"/>
    <cellStyle name="_전체분자재집계표_자재집계표_자재집계표(아사어린이공원)" xfId="24764"/>
    <cellStyle name="_전체분자재집계표_자재집계표_자재집계표(아사어린이공원)_공종별수량산출(구미생태숲)-총괄" xfId="24765"/>
    <cellStyle name="_전체분자재집계표_자재집계표_자재집계표(아사어린이공원)_공종별수량산출(상모제8어린이)" xfId="24766"/>
    <cellStyle name="_전체분자재집계표_자재집계표_자재집계표(아사어린이공원)_공종별수량산출(상모제8어린이)_공종별수량산출(구미생태숲)-총괄" xfId="24767"/>
    <cellStyle name="_전체분자재집계표_자재집계표_자재집계표(아사어린이공원)_공종별수량산출(상모제8어린이)_구미생태숲데크수량산출-아이비070222-지대리" xfId="24768"/>
    <cellStyle name="_전체분자재집계표_자재집계표_자재집계표(아사어린이공원)_공종별수량산출(상모제8어린이)_데크수량산출(참고용)" xfId="24769"/>
    <cellStyle name="_전체분자재집계표_자재집계표_자재집계표(아사어린이공원)_구미생태숲데크수량산출-아이비070222-지대리" xfId="24770"/>
    <cellStyle name="_전체분자재집계표_자재집계표_자재집계표(아사어린이공원)_데크수량산출(참고용)" xfId="24771"/>
    <cellStyle name="_전체분자재집계표_자재집계표_자재집계표(아사어린이공원)_토공집계표" xfId="24772"/>
    <cellStyle name="_전체분자재집계표_자재집계표_자재집계표(아사어린이공원)_토공집계표_공종별수량산출(구미생태숲)-총괄" xfId="24773"/>
    <cellStyle name="_전체분자재집계표_자재집계표_자재집계표(아사어린이공원)_토공집계표_구미생태숲데크수량산출-아이비070222-지대리" xfId="24774"/>
    <cellStyle name="_전체분자재집계표_자재집계표_자재집계표(아사어린이공원)_토공집계표_데크수량산출(참고용)" xfId="24775"/>
    <cellStyle name="_전체분자재집계표_자재집계표_자재집계표_공종별수량산출(구미생태숲)-총괄" xfId="24776"/>
    <cellStyle name="_전체분자재집계표_자재집계표_자재집계표_공종별수량산출(상모제8어린이)" xfId="24777"/>
    <cellStyle name="_전체분자재집계표_자재집계표_자재집계표_공종별수량산출(상모제8어린이)_공종별수량산출(구미생태숲)-총괄" xfId="24778"/>
    <cellStyle name="_전체분자재집계표_자재집계표_자재집계표_공종별수량산출(상모제8어린이)_구미생태숲데크수량산출-아이비070222-지대리" xfId="24779"/>
    <cellStyle name="_전체분자재집계표_자재집계표_자재집계표_공종별수량산출(상모제8어린이)_데크수량산출(참고용)" xfId="24780"/>
    <cellStyle name="_전체분자재집계표_자재집계표_자재집계표_구미생태숲데크수량산출-아이비070222-지대리" xfId="24781"/>
    <cellStyle name="_전체분자재집계표_자재집계표_자재집계표_데크수량산출(참고용)" xfId="24782"/>
    <cellStyle name="_전체분자재집계표_자재집계표_자재집계표_토공집계표" xfId="24783"/>
    <cellStyle name="_전체분자재집계표_자재집계표_자재집계표_토공집계표_공종별수량산출(구미생태숲)-총괄" xfId="24784"/>
    <cellStyle name="_전체분자재집계표_자재집계표_자재집계표_토공집계표_구미생태숲데크수량산출-아이비070222-지대리" xfId="24785"/>
    <cellStyle name="_전체분자재집계표_자재집계표_자재집계표_토공집계표_데크수량산출(참고용)" xfId="24786"/>
    <cellStyle name="_전체분자재집계표_토공집계표" xfId="24787"/>
    <cellStyle name="_전체분자재집계표_토공집계표_공종별수량산출(구미생태숲)-총괄" xfId="24788"/>
    <cellStyle name="_전체분자재집계표_토공집계표_구미생태숲데크수량산출-아이비070222-지대리" xfId="24789"/>
    <cellStyle name="_전체분자재집계표_토공집계표_데크수량산출(참고용)" xfId="24790"/>
    <cellStyle name="_전체집계표" xfId="14187"/>
    <cellStyle name="_전체집계표 2" xfId="32669"/>
    <cellStyle name="_접속부(계산)" xfId="821"/>
    <cellStyle name="_제목" xfId="822"/>
    <cellStyle name="_제목_내역서" xfId="823"/>
    <cellStyle name="_제출용병천하수(지역관로1)" xfId="824"/>
    <cellStyle name="_제출용병천하수(지역관로1)_광주평동실행" xfId="825"/>
    <cellStyle name="_제출용병천하수(지역관로1)_광주평동실행_번암견적의뢰(협력)" xfId="826"/>
    <cellStyle name="_제출용병천하수(지역관로1)_광주평동품의1" xfId="827"/>
    <cellStyle name="_제출용병천하수(지역관로1)_광주평동품의1_무안-광주2공구(협력)수정" xfId="828"/>
    <cellStyle name="_제출용병천하수(지역관로1)_광주평동품의1_번암견적의뢰(협력)" xfId="829"/>
    <cellStyle name="_제출용병천하수(지역관로1)_광주평동품의1_적상무주IC도로(1공구)" xfId="830"/>
    <cellStyle name="_제출용병천하수(지역관로1)_기장하수실행1" xfId="831"/>
    <cellStyle name="_제출용병천하수(지역관로1)_기장하수실행1_번암견적의뢰(협력)" xfId="832"/>
    <cellStyle name="_제출용병천하수(지역관로1)_무안-광주2공구(협력)수정" xfId="833"/>
    <cellStyle name="_제출용병천하수(지역관로1)_번암견적의뢰(협력)" xfId="834"/>
    <cellStyle name="_제출용병천하수(지역관로1)_송학실행안" xfId="835"/>
    <cellStyle name="_제출용병천하수(지역관로1)_송학실행안_번암견적의뢰(협력)" xfId="836"/>
    <cellStyle name="_제출용병천하수(지역관로1)_송학하수투찰" xfId="837"/>
    <cellStyle name="_제출용병천하수(지역관로1)_송학하수투찰_번암견적의뢰(협력)" xfId="838"/>
    <cellStyle name="_제출용병천하수(지역관로1)_송학하수품의(설계넣고)" xfId="839"/>
    <cellStyle name="_제출용병천하수(지역관로1)_송학하수품의(설계넣고)_무안-광주2공구(협력)수정" xfId="840"/>
    <cellStyle name="_제출용병천하수(지역관로1)_송학하수품의(설계넣고)_번암견적의뢰(협력)" xfId="841"/>
    <cellStyle name="_제출용병천하수(지역관로1)_송학하수품의(설계넣고)_적상무주IC도로(1공구)" xfId="842"/>
    <cellStyle name="_제출용병천하수(지역관로1)_적상무주IC도로(1공구)" xfId="843"/>
    <cellStyle name="_조경공" xfId="14188"/>
    <cellStyle name="_조경공 2" xfId="32670"/>
    <cellStyle name="_조경수량" xfId="14189"/>
    <cellStyle name="_조경수량 2" xfId="32671"/>
    <cellStyle name="_조경의뢰" xfId="14190"/>
    <cellStyle name="_조경의뢰 2" xfId="32672"/>
    <cellStyle name="_조원고" xfId="14191"/>
    <cellStyle name="_조치원1ST(정윤)" xfId="24791"/>
    <cellStyle name="_조치원내판간" xfId="24792"/>
    <cellStyle name="_조합놀이대 수량산출 및 내역서" xfId="844"/>
    <cellStyle name="_조합놀이대 수량산출 및 내역서_파주산림욕장설계서(산림조합과동일)" xfId="845"/>
    <cellStyle name="_종배수관" xfId="14192"/>
    <cellStyle name="_종배수관 2" xfId="32673"/>
    <cellStyle name="_종배수관공" xfId="14193"/>
    <cellStyle name="_종배수관공 2" xfId="32674"/>
    <cellStyle name="_종포농로" xfId="14194"/>
    <cellStyle name="_주요자재" xfId="14195"/>
    <cellStyle name="_주요자재 2" xfId="32675"/>
    <cellStyle name="_주차장수량산출" xfId="846"/>
    <cellStyle name="_죽림1교-상부" xfId="14196"/>
    <cellStyle name="_죽림1교-상부 2" xfId="32676"/>
    <cellStyle name="_죽림1교-상부_구조물주요자재(3공구)" xfId="14197"/>
    <cellStyle name="_죽림1교-상부_구조물주요자재(3공구) 2" xfId="32677"/>
    <cellStyle name="_죽림1교-상부_구조물주요자재(3공구)_주요자재집계표(3공구)" xfId="14198"/>
    <cellStyle name="_죽림1교-상부_구조물주요자재(3공구)_주요자재집계표(3공구) 2" xfId="32678"/>
    <cellStyle name="_죽림1교-상부_주요자재집계표(3공구)" xfId="14199"/>
    <cellStyle name="_죽림1교-상부_주요자재집계표(3공구) 2" xfId="32679"/>
    <cellStyle name="_죽림2교-상부" xfId="14200"/>
    <cellStyle name="_죽림2교-상부 2" xfId="32680"/>
    <cellStyle name="_죽림2교-상부_구조물주요자재(3공구)" xfId="14201"/>
    <cellStyle name="_죽림2교-상부_구조물주요자재(3공구) 2" xfId="32681"/>
    <cellStyle name="_죽림2교-상부_구조물주요자재(3공구)_주요자재집계표(3공구)" xfId="14202"/>
    <cellStyle name="_죽림2교-상부_구조물주요자재(3공구)_주요자재집계표(3공구) 2" xfId="32682"/>
    <cellStyle name="_죽림2교-상부_주요자재집계표(3공구)" xfId="14203"/>
    <cellStyle name="_죽림2교-상부_주요자재집계표(3공구) 2" xfId="32683"/>
    <cellStyle name="_죽림2교-상부_죽림1교-상부" xfId="14204"/>
    <cellStyle name="_죽림2교-상부_죽림1교-상부 2" xfId="32684"/>
    <cellStyle name="_죽림2교-상부_죽림1교-상부_구조물주요자재(3공구)" xfId="14205"/>
    <cellStyle name="_죽림2교-상부_죽림1교-상부_구조물주요자재(3공구) 2" xfId="32685"/>
    <cellStyle name="_죽림2교-상부_죽림1교-상부_구조물주요자재(3공구)_주요자재집계표(3공구)" xfId="14206"/>
    <cellStyle name="_죽림2교-상부_죽림1교-상부_구조물주요자재(3공구)_주요자재집계표(3공구) 2" xfId="32686"/>
    <cellStyle name="_죽림2교-상부_죽림1교-상부_주요자재집계표(3공구)" xfId="14207"/>
    <cellStyle name="_죽림2교-상부_죽림1교-상부_주요자재집계표(3공구) 2" xfId="32687"/>
    <cellStyle name="_죽림2교-상부-1" xfId="14208"/>
    <cellStyle name="_죽림2교-상부-1 2" xfId="32688"/>
    <cellStyle name="_죽림2교-상부-1_구조물주요자재(3공구)" xfId="14209"/>
    <cellStyle name="_죽림2교-상부-1_구조물주요자재(3공구) 2" xfId="32689"/>
    <cellStyle name="_죽림2교-상부-1_구조물주요자재(3공구)_주요자재집계표(3공구)" xfId="14210"/>
    <cellStyle name="_죽림2교-상부-1_구조물주요자재(3공구)_주요자재집계표(3공구) 2" xfId="32690"/>
    <cellStyle name="_죽림2교-상부-1_주요자재집계표(3공구)" xfId="14211"/>
    <cellStyle name="_죽림2교-상부-1_주요자재집계표(3공구) 2" xfId="32691"/>
    <cellStyle name="_죽림2교-상부-1_죽림1교-상부" xfId="14212"/>
    <cellStyle name="_죽림2교-상부-1_죽림1교-상부 2" xfId="32692"/>
    <cellStyle name="_죽림2교-상부-1_죽림1교-상부_구조물주요자재(3공구)" xfId="14213"/>
    <cellStyle name="_죽림2교-상부-1_죽림1교-상부_구조물주요자재(3공구) 2" xfId="32693"/>
    <cellStyle name="_죽림2교-상부-1_죽림1교-상부_구조물주요자재(3공구)_주요자재집계표(3공구)" xfId="14214"/>
    <cellStyle name="_죽림2교-상부-1_죽림1교-상부_구조물주요자재(3공구)_주요자재집계표(3공구) 2" xfId="32694"/>
    <cellStyle name="_죽림2교-상부-1_죽림1교-상부_주요자재집계표(3공구)" xfId="14215"/>
    <cellStyle name="_죽림2교-상부-1_죽림1교-상부_주요자재집계표(3공구) 2" xfId="32695"/>
    <cellStyle name="_중구민병기복계단" xfId="847"/>
    <cellStyle name="_중림내역표지" xfId="14216"/>
    <cellStyle name="_중림내역표지 2" xfId="32696"/>
    <cellStyle name="_중분대 기초보수(설계변경최종)" xfId="14217"/>
    <cellStyle name="_중옥1교" xfId="14218"/>
    <cellStyle name="_중촌농로포장공사" xfId="24793"/>
    <cellStyle name="_중촌농로포장공사_판곡농로(변경)" xfId="24794"/>
    <cellStyle name="_중흥교교대수량" xfId="14219"/>
    <cellStyle name="_중흥교교대수량 2" xfId="32697"/>
    <cellStyle name="_증약노반 본선토공토적표" xfId="14220"/>
    <cellStyle name="_지장물 철거(2차)" xfId="14221"/>
    <cellStyle name="_지장물 철거(2차) 2" xfId="32698"/>
    <cellStyle name="_지장물 철거공사" xfId="14222"/>
    <cellStyle name="_지장물 철거공사 2" xfId="32699"/>
    <cellStyle name="_지장물 철거공사0304" xfId="14223"/>
    <cellStyle name="_지장물 철거공사0304 2" xfId="32700"/>
    <cellStyle name="_지장물조서(하남시)" xfId="14224"/>
    <cellStyle name="_지장물조서(하남시) 2" xfId="32701"/>
    <cellStyle name="_지장물철거1차" xfId="14225"/>
    <cellStyle name="_지장물철거1차 2" xfId="32702"/>
    <cellStyle name="_지장물철거수량집계(1015)" xfId="24795"/>
    <cellStyle name="_지정과제1분기실적(확정990408)" xfId="848"/>
    <cellStyle name="_지정과제1분기실적(확정990408) 2" xfId="32703"/>
    <cellStyle name="_지정과제1분기실적(확정990408)_1" xfId="849"/>
    <cellStyle name="_지정과제1분기실적(확정990408)_1 2" xfId="32704"/>
    <cellStyle name="_지정과제2차심의list" xfId="850"/>
    <cellStyle name="_지정과제2차심의list 2" xfId="32705"/>
    <cellStyle name="_지정과제2차심의list_1" xfId="851"/>
    <cellStyle name="_지정과제2차심의list_1 2" xfId="32706"/>
    <cellStyle name="_지정과제2차심의list_2" xfId="852"/>
    <cellStyle name="_지정과제2차심의list_2 2" xfId="32707"/>
    <cellStyle name="_지정과제2차심의결과" xfId="853"/>
    <cellStyle name="_지정과제2차심의결과 2" xfId="32708"/>
    <cellStyle name="_지정과제2차심의결과(금액조정후최종)" xfId="854"/>
    <cellStyle name="_지정과제2차심의결과(금액조정후최종) 2" xfId="32709"/>
    <cellStyle name="_지정과제2차심의결과(금액조정후최종)_1" xfId="855"/>
    <cellStyle name="_지정과제2차심의결과(금액조정후최종)_1 2" xfId="32710"/>
    <cellStyle name="_지정과제2차심의결과(금액조정후최종)_1_경영개선실적보고(전주공장)" xfId="856"/>
    <cellStyle name="_지정과제2차심의결과(금액조정후최종)_1_경영개선실적보고(전주공장) 2" xfId="32711"/>
    <cellStyle name="_지정과제2차심의결과(금액조정후최종)_1_별첨1_2" xfId="857"/>
    <cellStyle name="_지정과제2차심의결과(금액조정후최종)_1_별첨1_2 2" xfId="32712"/>
    <cellStyle name="_지정과제2차심의결과(금액조정후최종)_1_제안과제집계표(공장전체)" xfId="858"/>
    <cellStyle name="_지정과제2차심의결과(금액조정후최종)_1_제안과제집계표(공장전체) 2" xfId="32713"/>
    <cellStyle name="_지정과제2차심의결과(금액조정후최종)_경영개선실적보고(전주공장)" xfId="859"/>
    <cellStyle name="_지정과제2차심의결과(금액조정후최종)_경영개선실적보고(전주공장) 2" xfId="32714"/>
    <cellStyle name="_지정과제2차심의결과(금액조정후최종)_별첨1_2" xfId="860"/>
    <cellStyle name="_지정과제2차심의결과(금액조정후최종)_별첨1_2 2" xfId="32715"/>
    <cellStyle name="_지정과제2차심의결과(금액조정후최종)_제안과제집계표(공장전체)" xfId="861"/>
    <cellStyle name="_지정과제2차심의결과(금액조정후최종)_제안과제집계표(공장전체) 2" xfId="32716"/>
    <cellStyle name="_지정과제2차심의결과_1" xfId="862"/>
    <cellStyle name="_지정과제2차심의결과_1 2" xfId="32717"/>
    <cellStyle name="_지정배수로" xfId="14226"/>
    <cellStyle name="_지정배수로 2" xfId="32718"/>
    <cellStyle name="_지정배수로_1" xfId="14227"/>
    <cellStyle name="_지정배수로_1 2" xfId="32719"/>
    <cellStyle name="_진관교내역(설계변경-연단)" xfId="14228"/>
    <cellStyle name="_진단건설(수정본-건식공법)" xfId="14229"/>
    <cellStyle name="_진단건설(수정본-건식공법)_부산진역 내역서(05.08.05)-수량산출서" xfId="14230"/>
    <cellStyle name="_진안교내역3" xfId="14231"/>
    <cellStyle name="_진안교내역3_내성천교-수량산출서" xfId="14232"/>
    <cellStyle name="_진안교내역3_석수IC교수량산출서" xfId="14233"/>
    <cellStyle name="_진안교내역3_석수IC교수량산출서(기둥보강)" xfId="14234"/>
    <cellStyle name="_진입도로공(고매)" xfId="14235"/>
    <cellStyle name="_진입도로공(고매) 2" xfId="32720"/>
    <cellStyle name="_집수정" xfId="14236"/>
    <cellStyle name="_집수정 2" xfId="32721"/>
    <cellStyle name="_집중관리(981231)" xfId="863"/>
    <cellStyle name="_집중관리(981231) 2" xfId="32722"/>
    <cellStyle name="_집중관리(981231)_1" xfId="864"/>
    <cellStyle name="_집중관리(981231)_1 2" xfId="32723"/>
    <cellStyle name="_집중관리(지정과제및 양식)" xfId="865"/>
    <cellStyle name="_집중관리(지정과제및 양식) 2" xfId="32724"/>
    <cellStyle name="_집중관리(지정과제및 양식)_1" xfId="866"/>
    <cellStyle name="_집중관리(지정과제및 양식)_1 2" xfId="32725"/>
    <cellStyle name="_집행(1)" xfId="14237"/>
    <cellStyle name="_집행(1) 2" xfId="32726"/>
    <cellStyle name="_집행(1)_V. 단위수량" xfId="14238"/>
    <cellStyle name="_집행(1)_V. 단위수량 2" xfId="32727"/>
    <cellStyle name="_집행(1)_V.단위수량" xfId="14239"/>
    <cellStyle name="_집행(1)_V.단위수량 2" xfId="32728"/>
    <cellStyle name="_집행(1)_선정안(삼산)" xfId="14240"/>
    <cellStyle name="_집행(1)_선정안(삼산) 2" xfId="32729"/>
    <cellStyle name="_집행(1)_선정안(삼산)_V. 단위수량" xfId="14241"/>
    <cellStyle name="_집행(1)_선정안(삼산)_V. 단위수량 2" xfId="32730"/>
    <cellStyle name="_집행(1)_선정안(삼산)_V.단위수량" xfId="14242"/>
    <cellStyle name="_집행(1)_선정안(삼산)_V.단위수량 2" xfId="32731"/>
    <cellStyle name="_집행(1)_추풍령" xfId="14243"/>
    <cellStyle name="_집행(1)_추풍령 2" xfId="32732"/>
    <cellStyle name="_집행(1)_추풍령_V. 단위수량" xfId="14244"/>
    <cellStyle name="_집행(1)_추풍령_V. 단위수량 2" xfId="32733"/>
    <cellStyle name="_집행(1)_추풍령_V.단위수량" xfId="14245"/>
    <cellStyle name="_집행(1)_추풍령_V.단위수량 2" xfId="32734"/>
    <cellStyle name="_집행(1)_추풍령-1" xfId="14246"/>
    <cellStyle name="_집행(1)_추풍령-1 2" xfId="32735"/>
    <cellStyle name="_집행(1)_추풍령-1_V. 단위수량" xfId="14247"/>
    <cellStyle name="_집행(1)_추풍령-1_V. 단위수량 2" xfId="32736"/>
    <cellStyle name="_집행(1)_추풍령-1_V.단위수량" xfId="14248"/>
    <cellStyle name="_집행(1)_추풍령-1_V.단위수량 2" xfId="32737"/>
    <cellStyle name="_집행(2)" xfId="14249"/>
    <cellStyle name="_집행(2) 2" xfId="32738"/>
    <cellStyle name="_집행(2)_V. 단위수량" xfId="14250"/>
    <cellStyle name="_집행(2)_V. 단위수량 2" xfId="32739"/>
    <cellStyle name="_집행(2)_V.단위수량" xfId="14251"/>
    <cellStyle name="_집행(2)_V.단위수량 2" xfId="32740"/>
    <cellStyle name="_집행(2)_선정안(삼산)" xfId="14252"/>
    <cellStyle name="_집행(2)_선정안(삼산) 2" xfId="32741"/>
    <cellStyle name="_집행(2)_선정안(삼산)_V. 단위수량" xfId="14253"/>
    <cellStyle name="_집행(2)_선정안(삼산)_V. 단위수량 2" xfId="32742"/>
    <cellStyle name="_집행(2)_선정안(삼산)_V.단위수량" xfId="14254"/>
    <cellStyle name="_집행(2)_선정안(삼산)_V.단위수량 2" xfId="32743"/>
    <cellStyle name="_집행(2)_추풍령" xfId="14255"/>
    <cellStyle name="_집행(2)_추풍령 2" xfId="32744"/>
    <cellStyle name="_집행(2)_추풍령_V. 단위수량" xfId="14256"/>
    <cellStyle name="_집행(2)_추풍령_V. 단위수량 2" xfId="32745"/>
    <cellStyle name="_집행(2)_추풍령_V.단위수량" xfId="14257"/>
    <cellStyle name="_집행(2)_추풍령_V.단위수량 2" xfId="32746"/>
    <cellStyle name="_집행(2)_추풍령-1" xfId="14258"/>
    <cellStyle name="_집행(2)_추풍령-1 2" xfId="32747"/>
    <cellStyle name="_집행(2)_추풍령-1_V. 단위수량" xfId="14259"/>
    <cellStyle name="_집행(2)_추풍령-1_V. 단위수량 2" xfId="32748"/>
    <cellStyle name="_집행(2)_추풍령-1_V.단위수량" xfId="14260"/>
    <cellStyle name="_집행(2)_추풍령-1_V.단위수량 2" xfId="32749"/>
    <cellStyle name="_집행갑지 " xfId="867"/>
    <cellStyle name="_집행갑지  2" xfId="32750"/>
    <cellStyle name="_집행갑지 _광주평동실행" xfId="868"/>
    <cellStyle name="_집행갑지 _광주평동실행_번암견적의뢰(협력)" xfId="869"/>
    <cellStyle name="_집행갑지 _광주평동품의1" xfId="870"/>
    <cellStyle name="_집행갑지 _광주평동품의1_무안-광주2공구(협력)수정" xfId="871"/>
    <cellStyle name="_집행갑지 _광주평동품의1_번암견적의뢰(협력)" xfId="872"/>
    <cellStyle name="_집행갑지 _광주평동품의1_적상무주IC도로(1공구)" xfId="873"/>
    <cellStyle name="_집행갑지 _기장하수실행1" xfId="874"/>
    <cellStyle name="_집행갑지 _기장하수실행1_번암견적의뢰(협력)" xfId="875"/>
    <cellStyle name="_집행갑지 _내성천교-수량산출서" xfId="14261"/>
    <cellStyle name="_집행갑지 _내진내역및수량산출(05.12.1터파기외)" xfId="14262"/>
    <cellStyle name="_집행갑지 _내진내역및수량산출(05.12.1터파기외)_거모4교" xfId="14263"/>
    <cellStyle name="_집행갑지 _내진내역및수량산출(05.12.1터파기외)_거모4교_내성천교-수량산출서" xfId="14264"/>
    <cellStyle name="_집행갑지 _내진내역및수량산출(05.12.1터파기외)_거모4교_석수IC교수량산출서" xfId="14265"/>
    <cellStyle name="_집행갑지 _내진내역및수량산출(05.12.1터파기외)_거모4교_석수IC교수량산출서(기둥보강)" xfId="14266"/>
    <cellStyle name="_집행갑지 _내진내역및수량산출(05.12.1터파기외)_내성천교-수량산출서" xfId="14267"/>
    <cellStyle name="_집행갑지 _내진내역및수량산출(05.12.1터파기외)_내역4" xfId="14268"/>
    <cellStyle name="_집행갑지 _내진내역및수량산출(05.12.1터파기외)_내역4_내성천교-수량산출서" xfId="14269"/>
    <cellStyle name="_집행갑지 _내진내역및수량산출(05.12.1터파기외)_내역4_석수IC교수량산출서" xfId="14270"/>
    <cellStyle name="_집행갑지 _내진내역및수량산출(05.12.1터파기외)_내역4_석수IC교수량산출서(기둥보강)" xfId="14271"/>
    <cellStyle name="_집행갑지 _내진내역및수량산출(05.12.1터파기외)_동명교" xfId="14272"/>
    <cellStyle name="_집행갑지 _내진내역및수량산출(05.12.1터파기외)_동명교_내성천교-수량산출서" xfId="14273"/>
    <cellStyle name="_집행갑지 _내진내역및수량산출(05.12.1터파기외)_동명교_석수IC교수량산출서" xfId="14274"/>
    <cellStyle name="_집행갑지 _내진내역및수량산출(05.12.1터파기외)_동명교_석수IC교수량산출서(기둥보강)" xfId="14275"/>
    <cellStyle name="_집행갑지 _내진내역및수량산출(05.12.1터파기외)_밀주교내역2" xfId="14276"/>
    <cellStyle name="_집행갑지 _내진내역및수량산출(05.12.1터파기외)_밀주교내역2_내성천교-수량산출서" xfId="14277"/>
    <cellStyle name="_집행갑지 _내진내역및수량산출(05.12.1터파기외)_밀주교내역2_석수IC교수량산출서" xfId="14278"/>
    <cellStyle name="_집행갑지 _내진내역및수량산출(05.12.1터파기외)_밀주교내역2_석수IC교수량산출서(기둥보강)" xfId="14279"/>
    <cellStyle name="_집행갑지 _내진내역및수량산출(05.12.1터파기외)_석수IC교수량산출서" xfId="14280"/>
    <cellStyle name="_집행갑지 _내진내역및수량산출(05.12.1터파기외)_석수IC교수량산출서(기둥보강)" xfId="14281"/>
    <cellStyle name="_집행갑지 _내진내역및수량산출(05.12.1터파기외)_소하교" xfId="14282"/>
    <cellStyle name="_집행갑지 _내진내역및수량산출(05.12.1터파기외)_소하교_내성천교-수량산출서" xfId="14283"/>
    <cellStyle name="_집행갑지 _내진내역및수량산출(05.12.1터파기외)_소하교_석수IC교수량산출서" xfId="14284"/>
    <cellStyle name="_집행갑지 _내진내역및수량산출(05.12.1터파기외)_소하교_석수IC교수량산출서(기둥보강)" xfId="14285"/>
    <cellStyle name="_집행갑지 _내진내역및수량산출(05.12.1터파기외)_소하교수량내역" xfId="14286"/>
    <cellStyle name="_집행갑지 _내진내역및수량산출(05.12.1터파기외)_소하교수량내역_내성천교-수량산출서" xfId="14287"/>
    <cellStyle name="_집행갑지 _내진내역및수량산출(05.12.1터파기외)_소하교수량내역_석수IC교수량산출서" xfId="14288"/>
    <cellStyle name="_집행갑지 _내진내역및수량산출(05.12.1터파기외)_소하교수량내역_석수IC교수량산출서(기둥보강)" xfId="14289"/>
    <cellStyle name="_집행갑지 _내진내역및수량산출(05.12.1터파기외)_진안교내역3" xfId="14290"/>
    <cellStyle name="_집행갑지 _내진내역및수량산출(05.12.1터파기외)_진안교내역3_내성천교-수량산출서" xfId="14291"/>
    <cellStyle name="_집행갑지 _내진내역및수량산출(05.12.1터파기외)_진안교내역3_석수IC교수량산출서" xfId="14292"/>
    <cellStyle name="_집행갑지 _내진내역및수량산출(05.12.1터파기외)_진안교내역3_석수IC교수량산출서(기둥보강)" xfId="14293"/>
    <cellStyle name="_집행갑지 _내진내역및수량산출(05.12.1터파기외)_진위교(수정)" xfId="14294"/>
    <cellStyle name="_집행갑지 _내진내역및수량산출(05.12.1터파기외)_진위교(수정)_내성천교-수량산출서" xfId="14295"/>
    <cellStyle name="_집행갑지 _내진내역및수량산출(05.12.1터파기외)_진위교(수정)_석수IC교수량산출서" xfId="14296"/>
    <cellStyle name="_집행갑지 _내진내역및수량산출(05.12.1터파기외)_진위교(수정)_석수IC교수량산출서(기둥보강)" xfId="14297"/>
    <cellStyle name="_집행갑지 _내진내역및수량산출(05.12.1터파기외)_진위교내역3" xfId="14298"/>
    <cellStyle name="_집행갑지 _내진내역및수량산출(05.12.1터파기외)_진위교내역3_내성천교-수량산출서" xfId="14299"/>
    <cellStyle name="_집행갑지 _내진내역및수량산출(05.12.1터파기외)_진위교내역3_석수IC교수량산출서" xfId="14300"/>
    <cellStyle name="_집행갑지 _내진내역및수량산출(05.12.1터파기외)_진위교내역3_석수IC교수량산출서(기둥보강)" xfId="14301"/>
    <cellStyle name="_집행갑지 _무안-광주2공구(협력)수정" xfId="876"/>
    <cellStyle name="_집행갑지 _밀주교내역2" xfId="14302"/>
    <cellStyle name="_집행갑지 _밀주교내역2_거모4교" xfId="14303"/>
    <cellStyle name="_집행갑지 _밀주교내역2_거모4교_내성천교-수량산출서" xfId="14304"/>
    <cellStyle name="_집행갑지 _밀주교내역2_거모4교_석수IC교수량산출서" xfId="14305"/>
    <cellStyle name="_집행갑지 _밀주교내역2_거모4교_석수IC교수량산출서(기둥보강)" xfId="14306"/>
    <cellStyle name="_집행갑지 _밀주교내역2_내성천교-수량산출서" xfId="14307"/>
    <cellStyle name="_집행갑지 _밀주교내역2_내역4" xfId="14308"/>
    <cellStyle name="_집행갑지 _밀주교내역2_내역4_내성천교-수량산출서" xfId="14309"/>
    <cellStyle name="_집행갑지 _밀주교내역2_내역4_석수IC교수량산출서" xfId="14310"/>
    <cellStyle name="_집행갑지 _밀주교내역2_내역4_석수IC교수량산출서(기둥보강)" xfId="14311"/>
    <cellStyle name="_집행갑지 _밀주교내역2_동명교" xfId="14312"/>
    <cellStyle name="_집행갑지 _밀주교내역2_동명교_내성천교-수량산출서" xfId="14313"/>
    <cellStyle name="_집행갑지 _밀주교내역2_동명교_석수IC교수량산출서" xfId="14314"/>
    <cellStyle name="_집행갑지 _밀주교내역2_동명교_석수IC교수량산출서(기둥보강)" xfId="14315"/>
    <cellStyle name="_집행갑지 _밀주교내역2_석수IC교수량산출서" xfId="14316"/>
    <cellStyle name="_집행갑지 _밀주교내역2_석수IC교수량산출서(기둥보강)" xfId="14317"/>
    <cellStyle name="_집행갑지 _밀주교내역2_소하교" xfId="14318"/>
    <cellStyle name="_집행갑지 _밀주교내역2_소하교_내성천교-수량산출서" xfId="14319"/>
    <cellStyle name="_집행갑지 _밀주교내역2_소하교_석수IC교수량산출서" xfId="14320"/>
    <cellStyle name="_집행갑지 _밀주교내역2_소하교_석수IC교수량산출서(기둥보강)" xfId="14321"/>
    <cellStyle name="_집행갑지 _밀주교내역2_소하교수량내역" xfId="14322"/>
    <cellStyle name="_집행갑지 _밀주교내역2_소하교수량내역_내성천교-수량산출서" xfId="14323"/>
    <cellStyle name="_집행갑지 _밀주교내역2_소하교수량내역_석수IC교수량산출서" xfId="14324"/>
    <cellStyle name="_집행갑지 _밀주교내역2_소하교수량내역_석수IC교수량산출서(기둥보강)" xfId="14325"/>
    <cellStyle name="_집행갑지 _밀주교내역2_진안교내역3" xfId="14326"/>
    <cellStyle name="_집행갑지 _밀주교내역2_진안교내역3_내성천교-수량산출서" xfId="14327"/>
    <cellStyle name="_집행갑지 _밀주교내역2_진안교내역3_석수IC교수량산출서" xfId="14328"/>
    <cellStyle name="_집행갑지 _밀주교내역2_진안교내역3_석수IC교수량산출서(기둥보강)" xfId="14329"/>
    <cellStyle name="_집행갑지 _밀주교내역2_진위교(수정)" xfId="14330"/>
    <cellStyle name="_집행갑지 _밀주교내역2_진위교(수정)_내성천교-수량산출서" xfId="14331"/>
    <cellStyle name="_집행갑지 _밀주교내역2_진위교(수정)_석수IC교수량산출서" xfId="14332"/>
    <cellStyle name="_집행갑지 _밀주교내역2_진위교(수정)_석수IC교수량산출서(기둥보강)" xfId="14333"/>
    <cellStyle name="_집행갑지 _밀주교내역2_진위교내역3" xfId="14334"/>
    <cellStyle name="_집행갑지 _밀주교내역2_진위교내역3_내성천교-수량산출서" xfId="14335"/>
    <cellStyle name="_집행갑지 _밀주교내역2_진위교내역3_석수IC교수량산출서" xfId="14336"/>
    <cellStyle name="_집행갑지 _밀주교내역2_진위교내역3_석수IC교수량산출서(기둥보강)" xfId="14337"/>
    <cellStyle name="_집행갑지 _번암견적의뢰(협력)" xfId="877"/>
    <cellStyle name="_집행갑지 _석수IC교수량산출서" xfId="14338"/>
    <cellStyle name="_집행갑지 _석수IC교수량산출서(기둥보강)" xfId="14339"/>
    <cellStyle name="_집행갑지 _송학실행안" xfId="878"/>
    <cellStyle name="_집행갑지 _송학실행안_번암견적의뢰(협력)" xfId="879"/>
    <cellStyle name="_집행갑지 _송학하수투찰" xfId="880"/>
    <cellStyle name="_집행갑지 _송학하수투찰_번암견적의뢰(협력)" xfId="881"/>
    <cellStyle name="_집행갑지 _송학하수품의(설계넣고)" xfId="882"/>
    <cellStyle name="_집행갑지 _송학하수품의(설계넣고)_무안-광주2공구(협력)수정" xfId="883"/>
    <cellStyle name="_집행갑지 _송학하수품의(설계넣고)_번암견적의뢰(협력)" xfId="884"/>
    <cellStyle name="_집행갑지 _송학하수품의(설계넣고)_적상무주IC도로(1공구)" xfId="885"/>
    <cellStyle name="_집행갑지 _적상무주IC도로(1공구)" xfId="886"/>
    <cellStyle name="_집행갑지 _진안교내역3" xfId="14340"/>
    <cellStyle name="_집행갑지 _진안교내역3_내성천교-수량산출서" xfId="14341"/>
    <cellStyle name="_집행갑지 _진안교내역3_석수IC교수량산출서" xfId="14342"/>
    <cellStyle name="_집행갑지 _진안교내역3_석수IC교수량산출서(기둥보강)" xfId="14343"/>
    <cellStyle name="_차선도색수량" xfId="14344"/>
    <cellStyle name="_차선도색수량 2" xfId="32751"/>
    <cellStyle name="_창우교_콘크리트깨기" xfId="14345"/>
    <cellStyle name="_창우교_콘크리트깨기 2" xfId="32752"/>
    <cellStyle name="_창우교PSC상부수량" xfId="14346"/>
    <cellStyle name="_창우교PSC상부수량 2" xfId="32753"/>
    <cellStyle name="_창죽검용소(7,601,039,000)" xfId="14347"/>
    <cellStyle name="_창죽검용소(7,601,039,000)_직접시공계획서(충주지사연간)" xfId="14348"/>
    <cellStyle name="_천진구조물깨기" xfId="14349"/>
    <cellStyle name="_천진구조물깨기 2" xfId="32754"/>
    <cellStyle name="_철근집계" xfId="14350"/>
    <cellStyle name="_철근집계 2" xfId="32755"/>
    <cellStyle name="_철근총괄집계" xfId="14351"/>
    <cellStyle name="_철근총괄집계 2" xfId="32756"/>
    <cellStyle name="_철콘공사SEDEX(견적의뢰)" xfId="14352"/>
    <cellStyle name="_철콘공사SEDEX(견적의뢰) 2" xfId="32757"/>
    <cellStyle name="_청담동(실행-최종수정)" xfId="14353"/>
    <cellStyle name="_청담동(실행-최종수정) 2" xfId="32758"/>
    <cellStyle name="_초포장공" xfId="14354"/>
    <cellStyle name="_초포장공 2" xfId="32759"/>
    <cellStyle name="_총괄 개소별수량집계표" xfId="14355"/>
    <cellStyle name="_총신교-Pot(S=1(1).5 수정)" xfId="14356"/>
    <cellStyle name="_총신교-Pot(S=1(1).5 수정) (version 1)" xfId="14357"/>
    <cellStyle name="_총신교-Pot(S=1.5)" xfId="14358"/>
    <cellStyle name="_최종-(전체) 달산교외1개교" xfId="14359"/>
    <cellStyle name="_최종5공구" xfId="14360"/>
    <cellStyle name="_최종5공구 2" xfId="32760"/>
    <cellStyle name="_최종5공구_00. 배수공자재총괄" xfId="14361"/>
    <cellStyle name="_최종5공구_00. 배수공자재총괄 2" xfId="32761"/>
    <cellStyle name="_최종5공구_거교2리옹벽H=8-1.5m" xfId="14362"/>
    <cellStyle name="_최종5공구_거교2리옹벽H=8-1.5m 2" xfId="32762"/>
    <cellStyle name="_최종수로암거" xfId="14363"/>
    <cellStyle name="_최종수로암거 2" xfId="32763"/>
    <cellStyle name="_최종수로암거_16.반사경" xfId="14364"/>
    <cellStyle name="_최종수로암거_16.반사경 2" xfId="32764"/>
    <cellStyle name="_최종수로암거_교통안전시설(최종)" xfId="14365"/>
    <cellStyle name="_최종수로암거_교통안전시설(최종) 2" xfId="32765"/>
    <cellStyle name="_최종수로암거_부대시설공(영동-추풍령)" xfId="14366"/>
    <cellStyle name="_최종수로암거_부대시설공(영동-추풍령) 2" xfId="32766"/>
    <cellStyle name="_최종수로암거_부대시설공(영동-추풍령)_16.반사경" xfId="14367"/>
    <cellStyle name="_최종수로암거_부대시설공(영동-추풍령)_16.반사경 2" xfId="32767"/>
    <cellStyle name="_최종수로암거_부대시설공(영동-추풍령)_교통안전시설(최종)" xfId="14368"/>
    <cellStyle name="_최종수로암거_부대시설공(영동-추풍령)_교통안전시설(최종) 2" xfId="32768"/>
    <cellStyle name="_최종수로암거_부대시설공(영동-추풍령)_부대시설공(영동-추풍령)" xfId="14369"/>
    <cellStyle name="_최종수로암거_부대시설공(영동-추풍령)_부대시설공(영동-추풍령) 2" xfId="32769"/>
    <cellStyle name="_최종수로암거_부대시설공(영동-추풍령)_부대시설공(영동-추풍령)_16.반사경" xfId="14370"/>
    <cellStyle name="_최종수로암거_부대시설공(영동-추풍령)_부대시설공(영동-추풍령)_16.반사경 2" xfId="32770"/>
    <cellStyle name="_최종수로암거_부대시설공(영동-추풍령)_부대시설공(영동-추풍령)_교통안전시설(최종)" xfId="14371"/>
    <cellStyle name="_최종수로암거_부대시설공(영동-추풍령)_부대시설공(영동-추풍령)_교통안전시설(최종) 2" xfId="32771"/>
    <cellStyle name="_최종수로암거_최종수로암거" xfId="14372"/>
    <cellStyle name="_최종수로암거_최종수로암거 2" xfId="32772"/>
    <cellStyle name="_최종수로암거_최종수로암거_16.반사경" xfId="14373"/>
    <cellStyle name="_최종수로암거_최종수로암거_16.반사경 2" xfId="32773"/>
    <cellStyle name="_최종수로암거_최종수로암거_교통안전시설(최종)" xfId="14374"/>
    <cellStyle name="_최종수로암거_최종수로암거_교통안전시설(최종) 2" xfId="32774"/>
    <cellStyle name="_최종수로암거_최종수로암거_부대시설공(영동-추풍령)" xfId="14375"/>
    <cellStyle name="_최종수로암거_최종수로암거_부대시설공(영동-추풍령) 2" xfId="32775"/>
    <cellStyle name="_최종수로암거_최종수로암거_부대시설공(영동-추풍령)_16.반사경" xfId="14376"/>
    <cellStyle name="_최종수로암거_최종수로암거_부대시설공(영동-추풍령)_16.반사경 2" xfId="32776"/>
    <cellStyle name="_최종수로암거_최종수로암거_부대시설공(영동-추풍령)_교통안전시설(최종)" xfId="14377"/>
    <cellStyle name="_최종수로암거_최종수로암거_부대시설공(영동-추풍령)_교통안전시설(최종) 2" xfId="32777"/>
    <cellStyle name="_최종수로암거_최종수로암거_부대시설공(영동-추풍령)_부대시설공(영동-추풍령)" xfId="14378"/>
    <cellStyle name="_최종수로암거_최종수로암거_부대시설공(영동-추풍령)_부대시설공(영동-추풍령) 2" xfId="32778"/>
    <cellStyle name="_최종수로암거_최종수로암거_부대시설공(영동-추풍령)_부대시설공(영동-추풍령)_16.반사경" xfId="14379"/>
    <cellStyle name="_최종수로암거_최종수로암거_부대시설공(영동-추풍령)_부대시설공(영동-추풍령)_16.반사경 2" xfId="32779"/>
    <cellStyle name="_최종수로암거_최종수로암거_부대시설공(영동-추풍령)_부대시설공(영동-추풍령)_교통안전시설(최종)" xfId="14380"/>
    <cellStyle name="_최종수로암거_최종수로암거_부대시설공(영동-추풍령)_부대시설공(영동-추풍령)_교통안전시설(최종) 2" xfId="32780"/>
    <cellStyle name="_추가지반조사 수량산출" xfId="14381"/>
    <cellStyle name="_추가지반조사 수량산출 2" xfId="32781"/>
    <cellStyle name="_추가지반조사 수량산출(091021)함안칠북" xfId="14382"/>
    <cellStyle name="_추가지반조사 수량산출(091021)함안칠북 2" xfId="32782"/>
    <cellStyle name="_추가지반조사 수량산출(091205)함안칠북" xfId="14383"/>
    <cellStyle name="_추가지반조사 수량산출(091205)함안칠북 2" xfId="32783"/>
    <cellStyle name="_추곡" xfId="887"/>
    <cellStyle name="_추곡 2" xfId="32784"/>
    <cellStyle name="_추곡_00. 배수공자재총괄" xfId="14384"/>
    <cellStyle name="_추곡_00. 배수공자재총괄 2" xfId="32785"/>
    <cellStyle name="_추곡_00_총괄수량집계표" xfId="14385"/>
    <cellStyle name="_추곡_00_총괄수량집계표 2" xfId="32786"/>
    <cellStyle name="_추곡_01)횡단보도 및 과속방지턱" xfId="14386"/>
    <cellStyle name="_추곡_01)횡단보도 및 과속방지턱 2" xfId="32787"/>
    <cellStyle name="_추곡_01)횡단보도 및 과속방지턱_00_총괄수량집계표" xfId="14387"/>
    <cellStyle name="_추곡_01)횡단보도 및 과속방지턱_00_총괄수량집계표 2" xfId="32788"/>
    <cellStyle name="_추곡_01)횡단보도 및 과속방지턱_05.포장공" xfId="14388"/>
    <cellStyle name="_추곡_01)횡단보도 및 과속방지턱_05.포장공 2" xfId="32789"/>
    <cellStyle name="_추곡_01)횡단보도 및 과속방지턱_06.부대공" xfId="14389"/>
    <cellStyle name="_추곡_01)횡단보도 및 과속방지턱_06.부대공 2" xfId="32790"/>
    <cellStyle name="_추곡_01)횡단보도 및 과속방지턱_2-2.깨기수량산출서1" xfId="14390"/>
    <cellStyle name="_추곡_01)횡단보도 및 과속방지턱_2-2.깨기수량산출서1 2" xfId="32791"/>
    <cellStyle name="_추곡_01)횡단보도 및 과속방지턱_경계석" xfId="14391"/>
    <cellStyle name="_추곡_01)횡단보도 및 과속방지턱_경계석 2" xfId="32792"/>
    <cellStyle name="_추곡_01)횡단보도 및 과속방지턱_경계석및 보도9" xfId="14392"/>
    <cellStyle name="_추곡_01)횡단보도 및 과속방지턱_경계석및 보도9 2" xfId="32793"/>
    <cellStyle name="_추곡_01)횡단보도 및 과속방지턱_공단로 수량산출서" xfId="14393"/>
    <cellStyle name="_추곡_01)횡단보도 및 과속방지턱_공단로 수량산출서 2" xfId="32794"/>
    <cellStyle name="_추곡_01)횡단보도 및 과속방지턱_공단로 수량산출서-2공구" xfId="14394"/>
    <cellStyle name="_추곡_01)횡단보도 및 과속방지턱_공단로 수량산출서-2공구 2" xfId="32795"/>
    <cellStyle name="_추곡_01)횡단보도 및 과속방지턱_구조물철거공" xfId="14395"/>
    <cellStyle name="_추곡_01)횡단보도 및 과속방지턱_구조물철거공 2" xfId="32796"/>
    <cellStyle name="_추곡_01)횡단보도 및 과속방지턱_기존구조물깨기" xfId="14396"/>
    <cellStyle name="_추곡_01)횡단보도 및 과속방지턱_기존구조물깨기 2" xfId="32797"/>
    <cellStyle name="_추곡_01)횡단보도 및 과속방지턱_깨기수량" xfId="14397"/>
    <cellStyle name="_추곡_01)횡단보도 및 과속방지턱_깨기수량 2" xfId="32798"/>
    <cellStyle name="_추곡_01)횡단보도 및 과속방지턱_깨기수량산출서" xfId="14398"/>
    <cellStyle name="_추곡_01)횡단보도 및 과속방지턱_깨기수량산출서 2" xfId="32799"/>
    <cellStyle name="_추곡_01)횡단보도 및 과속방지턱_덧씌우기" xfId="14399"/>
    <cellStyle name="_추곡_01)횡단보도 및 과속방지턱_덧씌우기 2" xfId="32800"/>
    <cellStyle name="_추곡_01)횡단보도 및 과속방지턱_양감초교 수량산출서" xfId="14400"/>
    <cellStyle name="_추곡_01)횡단보도 및 과속방지턱_양감초교 수량산출서 2" xfId="32801"/>
    <cellStyle name="_추곡_01)횡단보도 및 과속방지턱_운암지구 수량산출서" xfId="14401"/>
    <cellStyle name="_추곡_01)횡단보도 및 과속방지턱_운암지구 수량산출서 2" xfId="32802"/>
    <cellStyle name="_추곡_01)횡단보도 및 과속방지턱_운암지구 수량산출서(1구간)" xfId="14402"/>
    <cellStyle name="_추곡_01)횡단보도 및 과속방지턱_운암지구 수량산출서(1구간) 2" xfId="32803"/>
    <cellStyle name="_추곡_01)횡단보도 및 과속방지턱_유포장공" xfId="14403"/>
    <cellStyle name="_추곡_01)횡단보도 및 과속방지턱_유포장공 2" xfId="32804"/>
    <cellStyle name="_추곡_01)횡단보도 및 과속방지턱_초포장공" xfId="14404"/>
    <cellStyle name="_추곡_01)횡단보도 및 과속방지턱_초포장공 2" xfId="32805"/>
    <cellStyle name="_추곡_01)횡단보도 및 과속방지턱_포장공" xfId="14405"/>
    <cellStyle name="_추곡_01)횡단보도 및 과속방지턱_포장공 2" xfId="32806"/>
    <cellStyle name="_추곡_01)횡단보도 및 과속방지턱_포장공(3-1)" xfId="14406"/>
    <cellStyle name="_추곡_01)횡단보도 및 과속방지턱_포장공(3-1) 2" xfId="32807"/>
    <cellStyle name="_추곡_01)횡단보도 및 과속방지턱_험프식횡단보도 및 험프" xfId="14407"/>
    <cellStyle name="_추곡_01)횡단보도 및 과속방지턱_험프식횡단보도 및 험프 2" xfId="32808"/>
    <cellStyle name="_추곡_05.포장공" xfId="14408"/>
    <cellStyle name="_추곡_05.포장공 2" xfId="32809"/>
    <cellStyle name="_추곡_06.부대공" xfId="14409"/>
    <cellStyle name="_추곡_06.부대공 2" xfId="32810"/>
    <cellStyle name="_추곡_2-2.깨기수량산출서1" xfId="14410"/>
    <cellStyle name="_추곡_2-2.깨기수량산출서1 2" xfId="32811"/>
    <cellStyle name="_추곡_4.시설물수량산출" xfId="888"/>
    <cellStyle name="_추곡_re수량산출1111" xfId="889"/>
    <cellStyle name="_추곡_re수량산출1111_2차 수량산출 1 " xfId="890"/>
    <cellStyle name="_추곡_re수량산출1111_2차 시설물수량산출" xfId="891"/>
    <cellStyle name="_추곡_re수량산출1111_re수량산출11111" xfId="892"/>
    <cellStyle name="_추곡_re수량산출1111_re수량산출111111" xfId="893"/>
    <cellStyle name="_추곡_re수량산출1111_무게산출" xfId="894"/>
    <cellStyle name="_추곡_re수량산출1111_수량산출" xfId="895"/>
    <cellStyle name="_추곡_re수량산출1111_수량산출(최종)" xfId="896"/>
    <cellStyle name="_추곡_경계석" xfId="14411"/>
    <cellStyle name="_추곡_경계석 2" xfId="32812"/>
    <cellStyle name="_추곡_경계석및 보도9" xfId="14412"/>
    <cellStyle name="_추곡_경계석및 보도9 2" xfId="32813"/>
    <cellStyle name="_추곡_공단로 수량산출서" xfId="14413"/>
    <cellStyle name="_추곡_공단로 수량산출서 2" xfId="32814"/>
    <cellStyle name="_추곡_공단로 수량산출서-2공구" xfId="14414"/>
    <cellStyle name="_추곡_공단로 수량산출서-2공구 2" xfId="32815"/>
    <cellStyle name="_추곡_구조물철거공" xfId="14415"/>
    <cellStyle name="_추곡_구조물철거공 2" xfId="32816"/>
    <cellStyle name="_추곡_기존구조물깨기" xfId="14416"/>
    <cellStyle name="_추곡_기존구조물깨기 2" xfId="32817"/>
    <cellStyle name="_추곡_깨기수량" xfId="14417"/>
    <cellStyle name="_추곡_깨기수량 2" xfId="32818"/>
    <cellStyle name="_추곡_깨기수량산출서" xfId="14418"/>
    <cellStyle name="_추곡_깨기수량산출서 2" xfId="32819"/>
    <cellStyle name="_추곡_내역서-최종0223" xfId="897"/>
    <cellStyle name="_추곡_내역서-최종0223_4.시설물수량산출" xfId="898"/>
    <cellStyle name="_추곡_내역서-최종0223_re수량산출1111" xfId="899"/>
    <cellStyle name="_추곡_내역서-최종0223_re수량산출1111_2차 수량산출 1 " xfId="900"/>
    <cellStyle name="_추곡_내역서-최종0223_re수량산출1111_2차 시설물수량산출" xfId="901"/>
    <cellStyle name="_추곡_내역서-최종0223_re수량산출1111_re수량산출11111" xfId="902"/>
    <cellStyle name="_추곡_내역서-최종0223_re수량산출1111_re수량산출111111" xfId="903"/>
    <cellStyle name="_추곡_내역서-최종0223_re수량산출1111_무게산출" xfId="904"/>
    <cellStyle name="_추곡_내역서-최종0223_re수량산출1111_수량산출" xfId="905"/>
    <cellStyle name="_추곡_내역서-최종0223_re수량산출1111_수량산출(최종)" xfId="906"/>
    <cellStyle name="_추곡_덧씌우기" xfId="14419"/>
    <cellStyle name="_추곡_덧씌우기 2" xfId="32820"/>
    <cellStyle name="_추곡_라멘교 토공" xfId="14420"/>
    <cellStyle name="_추곡_라멘교 토공 2" xfId="32821"/>
    <cellStyle name="_추곡_라멘교 토공_00. 배수공자재총괄" xfId="14421"/>
    <cellStyle name="_추곡_라멘교 토공_00. 배수공자재총괄 2" xfId="32822"/>
    <cellStyle name="_추곡_수량산출서(040719)" xfId="907"/>
    <cellStyle name="_추곡_양감초교 수량산출서" xfId="14422"/>
    <cellStyle name="_추곡_양감초교 수량산출서 2" xfId="32823"/>
    <cellStyle name="_추곡_운암지구 수량산출서" xfId="14423"/>
    <cellStyle name="_추곡_운암지구 수량산출서 2" xfId="32824"/>
    <cellStyle name="_추곡_운암지구 수량산출서(1구간)" xfId="14424"/>
    <cellStyle name="_추곡_운암지구 수량산출서(1구간) 2" xfId="32825"/>
    <cellStyle name="_추곡_유포장공" xfId="14425"/>
    <cellStyle name="_추곡_유포장공 2" xfId="32826"/>
    <cellStyle name="_추곡_율동자연공원내 화장실 보수 및 도색공사" xfId="908"/>
    <cellStyle name="_추곡_율동자연공원내 화장실 보수 및 도색공사_4.시설물수량산출" xfId="909"/>
    <cellStyle name="_추곡_율동자연공원내 화장실 보수 및 도색공사_re수량산출1111" xfId="910"/>
    <cellStyle name="_추곡_율동자연공원내 화장실 보수 및 도색공사_re수량산출1111_2차 수량산출 1 " xfId="911"/>
    <cellStyle name="_추곡_율동자연공원내 화장실 보수 및 도색공사_re수량산출1111_2차 시설물수량산출" xfId="912"/>
    <cellStyle name="_추곡_율동자연공원내 화장실 보수 및 도색공사_re수량산출1111_re수량산출11111" xfId="913"/>
    <cellStyle name="_추곡_율동자연공원내 화장실 보수 및 도색공사_re수량산출1111_re수량산출111111" xfId="914"/>
    <cellStyle name="_추곡_율동자연공원내 화장실 보수 및 도색공사_re수량산출1111_무게산출" xfId="915"/>
    <cellStyle name="_추곡_율동자연공원내 화장실 보수 및 도색공사_re수량산출1111_수량산출" xfId="916"/>
    <cellStyle name="_추곡_율동자연공원내 화장실 보수 및 도색공사_re수량산출1111_수량산출(최종)" xfId="917"/>
    <cellStyle name="_추곡_율동자연공원내 화장실 보수 및 도색공사_내역서-최종0223" xfId="918"/>
    <cellStyle name="_추곡_율동자연공원내 화장실 보수 및 도색공사_내역서-최종0223_4.시설물수량산출" xfId="919"/>
    <cellStyle name="_추곡_율동자연공원내 화장실 보수 및 도색공사_내역서-최종0223_re수량산출1111" xfId="920"/>
    <cellStyle name="_추곡_율동자연공원내 화장실 보수 및 도색공사_내역서-최종0223_re수량산출1111_2차 수량산출 1 " xfId="921"/>
    <cellStyle name="_추곡_율동자연공원내 화장실 보수 및 도색공사_내역서-최종0223_re수량산출1111_2차 시설물수량산출" xfId="922"/>
    <cellStyle name="_추곡_율동자연공원내 화장실 보수 및 도색공사_내역서-최종0223_re수량산출1111_re수량산출11111" xfId="923"/>
    <cellStyle name="_추곡_율동자연공원내 화장실 보수 및 도색공사_내역서-최종0223_re수량산출1111_re수량산출111111" xfId="924"/>
    <cellStyle name="_추곡_율동자연공원내 화장실 보수 및 도색공사_내역서-최종0223_re수량산출1111_무게산출" xfId="925"/>
    <cellStyle name="_추곡_율동자연공원내 화장실 보수 및 도색공사_내역서-최종0223_re수량산출1111_수량산출" xfId="926"/>
    <cellStyle name="_추곡_율동자연공원내 화장실 보수 및 도색공사_내역서-최종0223_re수량산출1111_수량산출(최종)" xfId="927"/>
    <cellStyle name="_추곡_율동자연공원내 휴게편의점 도색작업-할증-천정면적추가" xfId="928"/>
    <cellStyle name="_추곡_율동자연공원내 휴게편의점 도색작업-할증-천정면적추가_4.시설물수량산출" xfId="929"/>
    <cellStyle name="_추곡_율동자연공원내 휴게편의점 도색작업-할증-천정면적추가_re수량산출1111" xfId="930"/>
    <cellStyle name="_추곡_율동자연공원내 휴게편의점 도색작업-할증-천정면적추가_re수량산출1111_2차 수량산출 1 " xfId="931"/>
    <cellStyle name="_추곡_율동자연공원내 휴게편의점 도색작업-할증-천정면적추가_re수량산출1111_2차 시설물수량산출" xfId="932"/>
    <cellStyle name="_추곡_율동자연공원내 휴게편의점 도색작업-할증-천정면적추가_re수량산출1111_re수량산출11111" xfId="933"/>
    <cellStyle name="_추곡_율동자연공원내 휴게편의점 도색작업-할증-천정면적추가_re수량산출1111_re수량산출111111" xfId="934"/>
    <cellStyle name="_추곡_율동자연공원내 휴게편의점 도색작업-할증-천정면적추가_re수량산출1111_무게산출" xfId="935"/>
    <cellStyle name="_추곡_율동자연공원내 휴게편의점 도색작업-할증-천정면적추가_re수량산출1111_수량산출" xfId="936"/>
    <cellStyle name="_추곡_율동자연공원내 휴게편의점 도색작업-할증-천정면적추가_re수량산출1111_수량산출(최종)" xfId="937"/>
    <cellStyle name="_추곡_율동자연공원내 휴게편의점 도색작업-할증-천정면적추가_내역서-최종0223" xfId="938"/>
    <cellStyle name="_추곡_율동자연공원내 휴게편의점 도색작업-할증-천정면적추가_내역서-최종0223_4.시설물수량산출" xfId="939"/>
    <cellStyle name="_추곡_율동자연공원내 휴게편의점 도색작업-할증-천정면적추가_내역서-최종0223_re수량산출1111" xfId="940"/>
    <cellStyle name="_추곡_율동자연공원내 휴게편의점 도색작업-할증-천정면적추가_내역서-최종0223_re수량산출1111_2차 수량산출 1 " xfId="941"/>
    <cellStyle name="_추곡_율동자연공원내 휴게편의점 도색작업-할증-천정면적추가_내역서-최종0223_re수량산출1111_2차 시설물수량산출" xfId="942"/>
    <cellStyle name="_추곡_율동자연공원내 휴게편의점 도색작업-할증-천정면적추가_내역서-최종0223_re수량산출1111_re수량산출11111" xfId="943"/>
    <cellStyle name="_추곡_율동자연공원내 휴게편의점 도색작업-할증-천정면적추가_내역서-최종0223_re수량산출1111_re수량산출111111" xfId="944"/>
    <cellStyle name="_추곡_율동자연공원내 휴게편의점 도색작업-할증-천정면적추가_내역서-최종0223_re수량산출1111_무게산출" xfId="945"/>
    <cellStyle name="_추곡_율동자연공원내 휴게편의점 도색작업-할증-천정면적추가_내역서-최종0223_re수량산출1111_수량산출" xfId="946"/>
    <cellStyle name="_추곡_율동자연공원내 휴게편의점 도색작업-할증-천정면적추가_내역서-최종0223_re수량산출1111_수량산출(최종)" xfId="947"/>
    <cellStyle name="_추곡_초포장공" xfId="14426"/>
    <cellStyle name="_추곡_초포장공 2" xfId="32827"/>
    <cellStyle name="_추곡_추곡" xfId="948"/>
    <cellStyle name="_추곡_추곡 2" xfId="32828"/>
    <cellStyle name="_추곡_추곡_00. 배수공자재총괄" xfId="14427"/>
    <cellStyle name="_추곡_추곡_00. 배수공자재총괄 2" xfId="32829"/>
    <cellStyle name="_추곡_추곡_00_총괄수량집계표" xfId="14428"/>
    <cellStyle name="_추곡_추곡_00_총괄수량집계표 2" xfId="32830"/>
    <cellStyle name="_추곡_추곡_01)횡단보도 및 과속방지턱" xfId="14429"/>
    <cellStyle name="_추곡_추곡_01)횡단보도 및 과속방지턱 2" xfId="32831"/>
    <cellStyle name="_추곡_추곡_01)횡단보도 및 과속방지턱_00_총괄수량집계표" xfId="14430"/>
    <cellStyle name="_추곡_추곡_01)횡단보도 및 과속방지턱_00_총괄수량집계표 2" xfId="32832"/>
    <cellStyle name="_추곡_추곡_01)횡단보도 및 과속방지턱_05.포장공" xfId="14431"/>
    <cellStyle name="_추곡_추곡_01)횡단보도 및 과속방지턱_05.포장공 2" xfId="32833"/>
    <cellStyle name="_추곡_추곡_01)횡단보도 및 과속방지턱_06.부대공" xfId="14432"/>
    <cellStyle name="_추곡_추곡_01)횡단보도 및 과속방지턱_06.부대공 2" xfId="32834"/>
    <cellStyle name="_추곡_추곡_01)횡단보도 및 과속방지턱_2-2.깨기수량산출서1" xfId="14433"/>
    <cellStyle name="_추곡_추곡_01)횡단보도 및 과속방지턱_2-2.깨기수량산출서1 2" xfId="32835"/>
    <cellStyle name="_추곡_추곡_01)횡단보도 및 과속방지턱_경계석" xfId="14434"/>
    <cellStyle name="_추곡_추곡_01)횡단보도 및 과속방지턱_경계석 2" xfId="32836"/>
    <cellStyle name="_추곡_추곡_01)횡단보도 및 과속방지턱_경계석및 보도9" xfId="14435"/>
    <cellStyle name="_추곡_추곡_01)횡단보도 및 과속방지턱_경계석및 보도9 2" xfId="32837"/>
    <cellStyle name="_추곡_추곡_01)횡단보도 및 과속방지턱_공단로 수량산출서" xfId="14436"/>
    <cellStyle name="_추곡_추곡_01)횡단보도 및 과속방지턱_공단로 수량산출서 2" xfId="32838"/>
    <cellStyle name="_추곡_추곡_01)횡단보도 및 과속방지턱_공단로 수량산출서-2공구" xfId="14437"/>
    <cellStyle name="_추곡_추곡_01)횡단보도 및 과속방지턱_공단로 수량산출서-2공구 2" xfId="32839"/>
    <cellStyle name="_추곡_추곡_01)횡단보도 및 과속방지턱_구조물철거공" xfId="14438"/>
    <cellStyle name="_추곡_추곡_01)횡단보도 및 과속방지턱_구조물철거공 2" xfId="32840"/>
    <cellStyle name="_추곡_추곡_01)횡단보도 및 과속방지턱_기존구조물깨기" xfId="14439"/>
    <cellStyle name="_추곡_추곡_01)횡단보도 및 과속방지턱_기존구조물깨기 2" xfId="32841"/>
    <cellStyle name="_추곡_추곡_01)횡단보도 및 과속방지턱_깨기수량" xfId="14440"/>
    <cellStyle name="_추곡_추곡_01)횡단보도 및 과속방지턱_깨기수량 2" xfId="32842"/>
    <cellStyle name="_추곡_추곡_01)횡단보도 및 과속방지턱_깨기수량산출서" xfId="14441"/>
    <cellStyle name="_추곡_추곡_01)횡단보도 및 과속방지턱_깨기수량산출서 2" xfId="32843"/>
    <cellStyle name="_추곡_추곡_01)횡단보도 및 과속방지턱_덧씌우기" xfId="14442"/>
    <cellStyle name="_추곡_추곡_01)횡단보도 및 과속방지턱_덧씌우기 2" xfId="32844"/>
    <cellStyle name="_추곡_추곡_01)횡단보도 및 과속방지턱_양감초교 수량산출서" xfId="14443"/>
    <cellStyle name="_추곡_추곡_01)횡단보도 및 과속방지턱_양감초교 수량산출서 2" xfId="32845"/>
    <cellStyle name="_추곡_추곡_01)횡단보도 및 과속방지턱_운암지구 수량산출서" xfId="14444"/>
    <cellStyle name="_추곡_추곡_01)횡단보도 및 과속방지턱_운암지구 수량산출서 2" xfId="32846"/>
    <cellStyle name="_추곡_추곡_01)횡단보도 및 과속방지턱_운암지구 수량산출서(1구간)" xfId="14445"/>
    <cellStyle name="_추곡_추곡_01)횡단보도 및 과속방지턱_운암지구 수량산출서(1구간) 2" xfId="32847"/>
    <cellStyle name="_추곡_추곡_01)횡단보도 및 과속방지턱_유포장공" xfId="14446"/>
    <cellStyle name="_추곡_추곡_01)횡단보도 및 과속방지턱_유포장공 2" xfId="32848"/>
    <cellStyle name="_추곡_추곡_01)횡단보도 및 과속방지턱_초포장공" xfId="14447"/>
    <cellStyle name="_추곡_추곡_01)횡단보도 및 과속방지턱_초포장공 2" xfId="32849"/>
    <cellStyle name="_추곡_추곡_01)횡단보도 및 과속방지턱_포장공" xfId="14448"/>
    <cellStyle name="_추곡_추곡_01)횡단보도 및 과속방지턱_포장공 2" xfId="32850"/>
    <cellStyle name="_추곡_추곡_01)횡단보도 및 과속방지턱_포장공(3-1)" xfId="14449"/>
    <cellStyle name="_추곡_추곡_01)횡단보도 및 과속방지턱_포장공(3-1) 2" xfId="32851"/>
    <cellStyle name="_추곡_추곡_01)횡단보도 및 과속방지턱_험프식횡단보도 및 험프" xfId="14450"/>
    <cellStyle name="_추곡_추곡_01)횡단보도 및 과속방지턱_험프식횡단보도 및 험프 2" xfId="32852"/>
    <cellStyle name="_추곡_추곡_05.포장공" xfId="14451"/>
    <cellStyle name="_추곡_추곡_05.포장공 2" xfId="32853"/>
    <cellStyle name="_추곡_추곡_06.부대공" xfId="14452"/>
    <cellStyle name="_추곡_추곡_06.부대공 2" xfId="32854"/>
    <cellStyle name="_추곡_추곡_2-2.깨기수량산출서1" xfId="14453"/>
    <cellStyle name="_추곡_추곡_2-2.깨기수량산출서1 2" xfId="32855"/>
    <cellStyle name="_추곡_추곡_4.시설물수량산출" xfId="949"/>
    <cellStyle name="_추곡_추곡_re수량산출1111" xfId="950"/>
    <cellStyle name="_추곡_추곡_re수량산출1111_2차 수량산출 1 " xfId="951"/>
    <cellStyle name="_추곡_추곡_re수량산출1111_2차 시설물수량산출" xfId="952"/>
    <cellStyle name="_추곡_추곡_re수량산출1111_re수량산출11111" xfId="953"/>
    <cellStyle name="_추곡_추곡_re수량산출1111_re수량산출111111" xfId="954"/>
    <cellStyle name="_추곡_추곡_re수량산출1111_무게산출" xfId="955"/>
    <cellStyle name="_추곡_추곡_re수량산출1111_수량산출" xfId="956"/>
    <cellStyle name="_추곡_추곡_re수량산출1111_수량산출(최종)" xfId="957"/>
    <cellStyle name="_추곡_추곡_경계석" xfId="14454"/>
    <cellStyle name="_추곡_추곡_경계석 2" xfId="32856"/>
    <cellStyle name="_추곡_추곡_경계석및 보도9" xfId="14455"/>
    <cellStyle name="_추곡_추곡_경계석및 보도9 2" xfId="32857"/>
    <cellStyle name="_추곡_추곡_공단로 수량산출서" xfId="14456"/>
    <cellStyle name="_추곡_추곡_공단로 수량산출서 2" xfId="32858"/>
    <cellStyle name="_추곡_추곡_공단로 수량산출서-2공구" xfId="14457"/>
    <cellStyle name="_추곡_추곡_공단로 수량산출서-2공구 2" xfId="32859"/>
    <cellStyle name="_추곡_추곡_구조물철거공" xfId="14458"/>
    <cellStyle name="_추곡_추곡_구조물철거공 2" xfId="32860"/>
    <cellStyle name="_추곡_추곡_기존구조물깨기" xfId="14459"/>
    <cellStyle name="_추곡_추곡_기존구조물깨기 2" xfId="32861"/>
    <cellStyle name="_추곡_추곡_깨기수량" xfId="14460"/>
    <cellStyle name="_추곡_추곡_깨기수량 2" xfId="32862"/>
    <cellStyle name="_추곡_추곡_깨기수량산출서" xfId="14461"/>
    <cellStyle name="_추곡_추곡_깨기수량산출서 2" xfId="32863"/>
    <cellStyle name="_추곡_추곡_내역서-최종0223" xfId="958"/>
    <cellStyle name="_추곡_추곡_내역서-최종0223_4.시설물수량산출" xfId="959"/>
    <cellStyle name="_추곡_추곡_내역서-최종0223_re수량산출1111" xfId="960"/>
    <cellStyle name="_추곡_추곡_내역서-최종0223_re수량산출1111_2차 수량산출 1 " xfId="961"/>
    <cellStyle name="_추곡_추곡_내역서-최종0223_re수량산출1111_2차 시설물수량산출" xfId="962"/>
    <cellStyle name="_추곡_추곡_내역서-최종0223_re수량산출1111_re수량산출11111" xfId="963"/>
    <cellStyle name="_추곡_추곡_내역서-최종0223_re수량산출1111_re수량산출111111" xfId="964"/>
    <cellStyle name="_추곡_추곡_내역서-최종0223_re수량산출1111_무게산출" xfId="965"/>
    <cellStyle name="_추곡_추곡_내역서-최종0223_re수량산출1111_수량산출" xfId="966"/>
    <cellStyle name="_추곡_추곡_내역서-최종0223_re수량산출1111_수량산출(최종)" xfId="967"/>
    <cellStyle name="_추곡_추곡_덧씌우기" xfId="14462"/>
    <cellStyle name="_추곡_추곡_덧씌우기 2" xfId="32864"/>
    <cellStyle name="_추곡_추곡_라멘교 토공" xfId="14463"/>
    <cellStyle name="_추곡_추곡_라멘교 토공 2" xfId="32865"/>
    <cellStyle name="_추곡_추곡_라멘교 토공_00. 배수공자재총괄" xfId="14464"/>
    <cellStyle name="_추곡_추곡_라멘교 토공_00. 배수공자재총괄 2" xfId="32866"/>
    <cellStyle name="_추곡_추곡_수량산출서(040719)" xfId="968"/>
    <cellStyle name="_추곡_추곡_양감초교 수량산출서" xfId="14465"/>
    <cellStyle name="_추곡_추곡_양감초교 수량산출서 2" xfId="32867"/>
    <cellStyle name="_추곡_추곡_운암지구 수량산출서" xfId="14466"/>
    <cellStyle name="_추곡_추곡_운암지구 수량산출서 2" xfId="32868"/>
    <cellStyle name="_추곡_추곡_운암지구 수량산출서(1구간)" xfId="14467"/>
    <cellStyle name="_추곡_추곡_운암지구 수량산출서(1구간) 2" xfId="32869"/>
    <cellStyle name="_추곡_추곡_유포장공" xfId="14468"/>
    <cellStyle name="_추곡_추곡_유포장공 2" xfId="32870"/>
    <cellStyle name="_추곡_추곡_율동자연공원내 화장실 보수 및 도색공사" xfId="969"/>
    <cellStyle name="_추곡_추곡_율동자연공원내 화장실 보수 및 도색공사_4.시설물수량산출" xfId="970"/>
    <cellStyle name="_추곡_추곡_율동자연공원내 화장실 보수 및 도색공사_re수량산출1111" xfId="971"/>
    <cellStyle name="_추곡_추곡_율동자연공원내 화장실 보수 및 도색공사_re수량산출1111_2차 수량산출 1 " xfId="972"/>
    <cellStyle name="_추곡_추곡_율동자연공원내 화장실 보수 및 도색공사_re수량산출1111_2차 시설물수량산출" xfId="973"/>
    <cellStyle name="_추곡_추곡_율동자연공원내 화장실 보수 및 도색공사_re수량산출1111_re수량산출11111" xfId="974"/>
    <cellStyle name="_추곡_추곡_율동자연공원내 화장실 보수 및 도색공사_re수량산출1111_re수량산출111111" xfId="975"/>
    <cellStyle name="_추곡_추곡_율동자연공원내 화장실 보수 및 도색공사_re수량산출1111_무게산출" xfId="976"/>
    <cellStyle name="_추곡_추곡_율동자연공원내 화장실 보수 및 도색공사_re수량산출1111_수량산출" xfId="977"/>
    <cellStyle name="_추곡_추곡_율동자연공원내 화장실 보수 및 도색공사_re수량산출1111_수량산출(최종)" xfId="978"/>
    <cellStyle name="_추곡_추곡_율동자연공원내 화장실 보수 및 도색공사_내역서-최종0223" xfId="979"/>
    <cellStyle name="_추곡_추곡_율동자연공원내 화장실 보수 및 도색공사_내역서-최종0223_4.시설물수량산출" xfId="980"/>
    <cellStyle name="_추곡_추곡_율동자연공원내 화장실 보수 및 도색공사_내역서-최종0223_re수량산출1111" xfId="981"/>
    <cellStyle name="_추곡_추곡_율동자연공원내 화장실 보수 및 도색공사_내역서-최종0223_re수량산출1111_2차 수량산출 1 " xfId="982"/>
    <cellStyle name="_추곡_추곡_율동자연공원내 화장실 보수 및 도색공사_내역서-최종0223_re수량산출1111_2차 시설물수량산출" xfId="983"/>
    <cellStyle name="_추곡_추곡_율동자연공원내 화장실 보수 및 도색공사_내역서-최종0223_re수량산출1111_re수량산출11111" xfId="984"/>
    <cellStyle name="_추곡_추곡_율동자연공원내 화장실 보수 및 도색공사_내역서-최종0223_re수량산출1111_re수량산출111111" xfId="985"/>
    <cellStyle name="_추곡_추곡_율동자연공원내 화장실 보수 및 도색공사_내역서-최종0223_re수량산출1111_무게산출" xfId="986"/>
    <cellStyle name="_추곡_추곡_율동자연공원내 화장실 보수 및 도색공사_내역서-최종0223_re수량산출1111_수량산출" xfId="987"/>
    <cellStyle name="_추곡_추곡_율동자연공원내 화장실 보수 및 도색공사_내역서-최종0223_re수량산출1111_수량산출(최종)" xfId="988"/>
    <cellStyle name="_추곡_추곡_율동자연공원내 휴게편의점 도색작업-할증-천정면적추가" xfId="989"/>
    <cellStyle name="_추곡_추곡_율동자연공원내 휴게편의점 도색작업-할증-천정면적추가_4.시설물수량산출" xfId="990"/>
    <cellStyle name="_추곡_추곡_율동자연공원내 휴게편의점 도색작업-할증-천정면적추가_re수량산출1111" xfId="991"/>
    <cellStyle name="_추곡_추곡_율동자연공원내 휴게편의점 도색작업-할증-천정면적추가_re수량산출1111_2차 수량산출 1 " xfId="992"/>
    <cellStyle name="_추곡_추곡_율동자연공원내 휴게편의점 도색작업-할증-천정면적추가_re수량산출1111_2차 시설물수량산출" xfId="993"/>
    <cellStyle name="_추곡_추곡_율동자연공원내 휴게편의점 도색작업-할증-천정면적추가_re수량산출1111_re수량산출11111" xfId="994"/>
    <cellStyle name="_추곡_추곡_율동자연공원내 휴게편의점 도색작업-할증-천정면적추가_re수량산출1111_re수량산출111111" xfId="995"/>
    <cellStyle name="_추곡_추곡_율동자연공원내 휴게편의점 도색작업-할증-천정면적추가_re수량산출1111_무게산출" xfId="996"/>
    <cellStyle name="_추곡_추곡_율동자연공원내 휴게편의점 도색작업-할증-천정면적추가_re수량산출1111_수량산출" xfId="997"/>
    <cellStyle name="_추곡_추곡_율동자연공원내 휴게편의점 도색작업-할증-천정면적추가_re수량산출1111_수량산출(최종)" xfId="998"/>
    <cellStyle name="_추곡_추곡_율동자연공원내 휴게편의점 도색작업-할증-천정면적추가_내역서-최종0223" xfId="999"/>
    <cellStyle name="_추곡_추곡_율동자연공원내 휴게편의점 도색작업-할증-천정면적추가_내역서-최종0223_4.시설물수량산출" xfId="1000"/>
    <cellStyle name="_추곡_추곡_율동자연공원내 휴게편의점 도색작업-할증-천정면적추가_내역서-최종0223_re수량산출1111" xfId="1001"/>
    <cellStyle name="_추곡_추곡_율동자연공원내 휴게편의점 도색작업-할증-천정면적추가_내역서-최종0223_re수량산출1111_2차 수량산출 1 " xfId="1002"/>
    <cellStyle name="_추곡_추곡_율동자연공원내 휴게편의점 도색작업-할증-천정면적추가_내역서-최종0223_re수량산출1111_2차 시설물수량산출" xfId="1003"/>
    <cellStyle name="_추곡_추곡_율동자연공원내 휴게편의점 도색작업-할증-천정면적추가_내역서-최종0223_re수량산출1111_re수량산출11111" xfId="1004"/>
    <cellStyle name="_추곡_추곡_율동자연공원내 휴게편의점 도색작업-할증-천정면적추가_내역서-최종0223_re수량산출1111_re수량산출111111" xfId="1005"/>
    <cellStyle name="_추곡_추곡_율동자연공원내 휴게편의점 도색작업-할증-천정면적추가_내역서-최종0223_re수량산출1111_무게산출" xfId="1006"/>
    <cellStyle name="_추곡_추곡_율동자연공원내 휴게편의점 도색작업-할증-천정면적추가_내역서-최종0223_re수량산출1111_수량산출" xfId="1007"/>
    <cellStyle name="_추곡_추곡_율동자연공원내 휴게편의점 도색작업-할증-천정면적추가_내역서-최종0223_re수량산출1111_수량산출(최종)" xfId="1008"/>
    <cellStyle name="_추곡_추곡_초포장공" xfId="14469"/>
    <cellStyle name="_추곡_추곡_초포장공 2" xfId="32871"/>
    <cellStyle name="_추곡_추곡_포장" xfId="14470"/>
    <cellStyle name="_추곡_추곡_포장 2" xfId="32872"/>
    <cellStyle name="_추곡_추곡_포장_00. 배수공자재총괄" xfId="14471"/>
    <cellStyle name="_추곡_추곡_포장_00. 배수공자재총괄 2" xfId="32873"/>
    <cellStyle name="_추곡_추곡_포장_라멘교 토공" xfId="14472"/>
    <cellStyle name="_추곡_추곡_포장_라멘교 토공 2" xfId="32874"/>
    <cellStyle name="_추곡_추곡_포장_라멘교 토공_00. 배수공자재총괄" xfId="14473"/>
    <cellStyle name="_추곡_추곡_포장_라멘교 토공_00. 배수공자재총괄 2" xfId="32875"/>
    <cellStyle name="_추곡_추곡_포장공" xfId="14474"/>
    <cellStyle name="_추곡_추곡_포장공 2" xfId="32876"/>
    <cellStyle name="_추곡_추곡_포장공(3-1)" xfId="14475"/>
    <cellStyle name="_추곡_추곡_포장공(3-1) 2" xfId="32877"/>
    <cellStyle name="_추곡_추곡_험프식횡단보도 및 험프" xfId="14476"/>
    <cellStyle name="_추곡_추곡_험프식횡단보도 및 험프 2" xfId="32878"/>
    <cellStyle name="_추곡_포장" xfId="14477"/>
    <cellStyle name="_추곡_포장 2" xfId="32879"/>
    <cellStyle name="_추곡_포장_00. 배수공자재총괄" xfId="14478"/>
    <cellStyle name="_추곡_포장_00. 배수공자재총괄 2" xfId="32880"/>
    <cellStyle name="_추곡_포장_라멘교 토공" xfId="14479"/>
    <cellStyle name="_추곡_포장_라멘교 토공 2" xfId="32881"/>
    <cellStyle name="_추곡_포장_라멘교 토공_00. 배수공자재총괄" xfId="14480"/>
    <cellStyle name="_추곡_포장_라멘교 토공_00. 배수공자재총괄 2" xfId="32882"/>
    <cellStyle name="_추곡_포장공" xfId="14481"/>
    <cellStyle name="_추곡_포장공 2" xfId="32883"/>
    <cellStyle name="_추곡_포장공(3-1)" xfId="14482"/>
    <cellStyle name="_추곡_포장공(3-1) 2" xfId="32884"/>
    <cellStyle name="_추곡_험프식횡단보도 및 험프" xfId="14483"/>
    <cellStyle name="_추곡_험프식횡단보도 및 험프 2" xfId="32885"/>
    <cellStyle name="_추동458-1수량" xfId="1009"/>
    <cellStyle name="_축령산야영수련장조성및기타공사(동일)" xfId="14484"/>
    <cellStyle name="_춘천점 개략공사비(변경)" xfId="14485"/>
    <cellStyle name="_춘천점 개략공사비(변경) 2" xfId="32886"/>
    <cellStyle name="_충북지방경찰청" xfId="14486"/>
    <cellStyle name="_충북지방경찰청_1-1공구(13313)" xfId="14487"/>
    <cellStyle name="_충북지방경찰청_1-2공구" xfId="14488"/>
    <cellStyle name="_충북지방경찰청_1-2공구(14229)" xfId="14489"/>
    <cellStyle name="_충북지방경찰청_1-3공구" xfId="14490"/>
    <cellStyle name="_충북지방경찰청_1-3공구(14157)" xfId="14491"/>
    <cellStyle name="_충북지방경찰청_1-3공구11" xfId="14492"/>
    <cellStyle name="_충북지방경찰청_2-1공구(동양)" xfId="14493"/>
    <cellStyle name="_충주시립화장장신축공사(입찰내역)" xfId="14494"/>
    <cellStyle name="_충주지사관내(착공내역서)" xfId="14495"/>
    <cellStyle name="_충주지사관내(하도급대비내역서)1" xfId="14496"/>
    <cellStyle name="_측  구" xfId="24796"/>
    <cellStyle name="_측  구_공종별수량산출(구미생태숲)-총괄" xfId="24797"/>
    <cellStyle name="_측  구_공종별수량산출(상모제8어린이)" xfId="24798"/>
    <cellStyle name="_측  구_공종별수량산출(상모제8어린이)_공종별수량산출(구미생태숲)-총괄" xfId="24799"/>
    <cellStyle name="_측  구_공종별수량산출(상모제8어린이)_구미생태숲데크수량산출-아이비070222-지대리" xfId="24800"/>
    <cellStyle name="_측  구_공종별수량산출(상모제8어린이)_데크수량산출(참고용)" xfId="24801"/>
    <cellStyle name="_측  구_구미생태숲데크수량산출-아이비070222-지대리" xfId="24802"/>
    <cellStyle name="_측  구_데크수량산출(참고용)" xfId="24803"/>
    <cellStyle name="_측  구_자재집계표" xfId="24804"/>
    <cellStyle name="_측  구_자재집계표(무릉소공원)" xfId="24805"/>
    <cellStyle name="_측  구_자재집계표(무릉소공원)_공종별수량산출" xfId="24806"/>
    <cellStyle name="_측  구_자재집계표(무릉소공원)_공종별수량산출(게이트볼장주변시민공원)" xfId="24807"/>
    <cellStyle name="_측  구_자재집계표(무릉소공원)_공종별수량산출(게이트볼장주변시민공원)_공종별수량산출(구미생태숲)-총괄" xfId="24808"/>
    <cellStyle name="_측  구_자재집계표(무릉소공원)_공종별수량산출(게이트볼장주변시민공원)_구미생태숲데크수량산출-아이비070222-지대리" xfId="24809"/>
    <cellStyle name="_측  구_자재집계표(무릉소공원)_공종별수량산출(게이트볼장주변시민공원)_데크수량산출(참고용)" xfId="24810"/>
    <cellStyle name="_측  구_자재집계표(무릉소공원)_공종별수량산출(봉곡도서관)" xfId="24811"/>
    <cellStyle name="_측  구_자재집계표(무릉소공원)_공종별수량산출(봉곡도서관)_공종별수량산출(구미생태숲)-총괄" xfId="24812"/>
    <cellStyle name="_측  구_자재집계표(무릉소공원)_공종별수량산출(봉곡도서관)_구미생태숲데크수량산출-아이비070222-지대리" xfId="24813"/>
    <cellStyle name="_측  구_자재집계표(무릉소공원)_공종별수량산출(봉곡도서관)_데크수량산출(참고용)" xfId="24814"/>
    <cellStyle name="_측  구_자재집계표(무릉소공원)_공종별수량산출(봉곡도서관)-2차분" xfId="24815"/>
    <cellStyle name="_측  구_자재집계표(무릉소공원)_공종별수량산출(봉곡도서관)-2차분_공종별수량산출(구미생태숲)-총괄" xfId="24816"/>
    <cellStyle name="_측  구_자재집계표(무릉소공원)_공종별수량산출(봉곡도서관)-2차분_구미생태숲데크수량산출-아이비070222-지대리" xfId="24817"/>
    <cellStyle name="_측  구_자재집계표(무릉소공원)_공종별수량산출(봉곡도서관)-2차분_데크수량산출(참고용)" xfId="24818"/>
    <cellStyle name="_측  구_자재집계표(무릉소공원)_공종별수량산출(봉곡도서관)-총괄" xfId="24819"/>
    <cellStyle name="_측  구_자재집계표(무릉소공원)_공종별수량산출(봉곡도서관)-총괄_공종별수량산출(구미생태숲)-총괄" xfId="24820"/>
    <cellStyle name="_측  구_자재집계표(무릉소공원)_공종별수량산출(봉곡도서관)-총괄_구미생태숲데크수량산출-아이비070222-지대리" xfId="24821"/>
    <cellStyle name="_측  구_자재집계표(무릉소공원)_공종별수량산출(봉곡도서관)-총괄_데크수량산출(참고용)" xfId="24822"/>
    <cellStyle name="_측  구_자재집계표(무릉소공원)_공종별수량산출(사동게이트볼장)" xfId="24823"/>
    <cellStyle name="_측  구_자재집계표(무릉소공원)_공종별수량산출(사동게이트볼장)_공종별수량산출(구미생태숲)-총괄" xfId="24824"/>
    <cellStyle name="_측  구_자재집계표(무릉소공원)_공종별수량산출(사동게이트볼장)_구미생태숲데크수량산출-아이비070222-지대리" xfId="24825"/>
    <cellStyle name="_측  구_자재집계표(무릉소공원)_공종별수량산출(사동게이트볼장)_데크수량산출(참고용)" xfId="24826"/>
    <cellStyle name="_측  구_자재집계표(무릉소공원)_공종별수량산출(신평1)" xfId="24827"/>
    <cellStyle name="_측  구_자재집계표(무릉소공원)_공종별수량산출(신평1)_공종별수량산출(구미생태숲)-총괄" xfId="24828"/>
    <cellStyle name="_측  구_자재집계표(무릉소공원)_공종별수량산출(신평1)_공종별수량산출(상모제8어린이)" xfId="24829"/>
    <cellStyle name="_측  구_자재집계표(무릉소공원)_공종별수량산출(신평1)_공종별수량산출(상모제8어린이)_공종별수량산출(구미생태숲)-총괄" xfId="24830"/>
    <cellStyle name="_측  구_자재집계표(무릉소공원)_공종별수량산출(신평1)_공종별수량산출(상모제8어린이)_구미생태숲데크수량산출-아이비070222-지대리" xfId="24831"/>
    <cellStyle name="_측  구_자재집계표(무릉소공원)_공종별수량산출(신평1)_공종별수량산출(상모제8어린이)_데크수량산출(참고용)" xfId="24832"/>
    <cellStyle name="_측  구_자재집계표(무릉소공원)_공종별수량산출(신평1)_구미생태숲데크수량산출-아이비070222-지대리" xfId="24833"/>
    <cellStyle name="_측  구_자재집계표(무릉소공원)_공종별수량산출(신평1)_데크수량산출(참고용)" xfId="24834"/>
    <cellStyle name="_측  구_자재집계표(무릉소공원)_공종별수량산출(신평1)_토공집계표" xfId="24835"/>
    <cellStyle name="_측  구_자재집계표(무릉소공원)_공종별수량산출(신평1)_토공집계표_공종별수량산출(구미생태숲)-총괄" xfId="24836"/>
    <cellStyle name="_측  구_자재집계표(무릉소공원)_공종별수량산출(신평1)_토공집계표_구미생태숲데크수량산출-아이비070222-지대리" xfId="24837"/>
    <cellStyle name="_측  구_자재집계표(무릉소공원)_공종별수량산출(신평1)_토공집계표_데크수량산출(참고용)" xfId="24838"/>
    <cellStyle name="_측  구_자재집계표(무릉소공원)_공종별수량산출(신평1동주민쉼터)" xfId="24839"/>
    <cellStyle name="_측  구_자재집계표(무릉소공원)_공종별수량산출(신평1동주민쉼터)_공종별수량산출(구미생태숲)-총괄" xfId="24840"/>
    <cellStyle name="_측  구_자재집계표(무릉소공원)_공종별수량산출(신평1동주민쉼터)_구미생태숲데크수량산출-아이비070222-지대리" xfId="24841"/>
    <cellStyle name="_측  구_자재집계표(무릉소공원)_공종별수량산출(신평1동주민쉼터)_데크수량산출(참고용)" xfId="24842"/>
    <cellStyle name="_측  구_자재집계표(무릉소공원)_공종별수량산출(어린이공원 리모델링공사)-수정" xfId="24843"/>
    <cellStyle name="_측  구_자재집계표(무릉소공원)_공종별수량산출(어린이공원 리모델링공사)-수정_공종별수량산출(구미생태숲)-총괄" xfId="24844"/>
    <cellStyle name="_측  구_자재집계표(무릉소공원)_공종별수량산출(어린이공원 리모델링공사)-수정_구미생태숲데크수량산출-아이비070222-지대리" xfId="24845"/>
    <cellStyle name="_측  구_자재집계표(무릉소공원)_공종별수량산출(어린이공원 리모델링공사)-수정_데크수량산출(참고용)" xfId="24846"/>
    <cellStyle name="_측  구_자재집계표(무릉소공원)_공종별수량산출(오태)" xfId="24847"/>
    <cellStyle name="_측  구_자재집계표(무릉소공원)_공종별수량산출(오태).xls" xfId="24848"/>
    <cellStyle name="_측  구_자재집계표(무릉소공원)_공종별수량산출(오태).xls_공종별수량산출(구미생태숲)-총괄" xfId="24849"/>
    <cellStyle name="_측  구_자재집계표(무릉소공원)_공종별수량산출(오태).xls_공종별수량산출(상모제8어린이)" xfId="24850"/>
    <cellStyle name="_측  구_자재집계표(무릉소공원)_공종별수량산출(오태).xls_공종별수량산출(상모제8어린이)_공종별수량산출(구미생태숲)-총괄" xfId="24851"/>
    <cellStyle name="_측  구_자재집계표(무릉소공원)_공종별수량산출(오태).xls_공종별수량산출(상모제8어린이)_구미생태숲데크수량산출-아이비070222-지대리" xfId="24852"/>
    <cellStyle name="_측  구_자재집계표(무릉소공원)_공종별수량산출(오태).xls_공종별수량산출(상모제8어린이)_데크수량산출(참고용)" xfId="24853"/>
    <cellStyle name="_측  구_자재집계표(무릉소공원)_공종별수량산출(오태).xls_구미생태숲데크수량산출-아이비070222-지대리" xfId="24854"/>
    <cellStyle name="_측  구_자재집계표(무릉소공원)_공종별수량산출(오태).xls_데크수량산출(참고용)" xfId="24855"/>
    <cellStyle name="_측  구_자재집계표(무릉소공원)_공종별수량산출(오태).xls_토공집계표" xfId="24856"/>
    <cellStyle name="_측  구_자재집계표(무릉소공원)_공종별수량산출(오태).xls_토공집계표_공종별수량산출(구미생태숲)-총괄" xfId="24857"/>
    <cellStyle name="_측  구_자재집계표(무릉소공원)_공종별수량산출(오태).xls_토공집계표_구미생태숲데크수량산출-아이비070222-지대리" xfId="24858"/>
    <cellStyle name="_측  구_자재집계표(무릉소공원)_공종별수량산출(오태).xls_토공집계표_데크수량산출(참고용)" xfId="24859"/>
    <cellStyle name="_측  구_자재집계표(무릉소공원)_공종별수량산출(오태)_공종별수량산출(구미생태숲)-총괄" xfId="24860"/>
    <cellStyle name="_측  구_자재집계표(무릉소공원)_공종별수량산출(오태)_공종별수량산출(상모제8어린이)" xfId="24861"/>
    <cellStyle name="_측  구_자재집계표(무릉소공원)_공종별수량산출(오태)_공종별수량산출(상모제8어린이)_공종별수량산출(구미생태숲)-총괄" xfId="24862"/>
    <cellStyle name="_측  구_자재집계표(무릉소공원)_공종별수량산출(오태)_공종별수량산출(상모제8어린이)_구미생태숲데크수량산출-아이비070222-지대리" xfId="24863"/>
    <cellStyle name="_측  구_자재집계표(무릉소공원)_공종별수량산출(오태)_공종별수량산출(상모제8어린이)_데크수량산출(참고용)" xfId="24864"/>
    <cellStyle name="_측  구_자재집계표(무릉소공원)_공종별수량산출(오태)_구미생태숲데크수량산출-아이비070222-지대리" xfId="24865"/>
    <cellStyle name="_측  구_자재집계표(무릉소공원)_공종별수량산출(오태)_데크수량산출(참고용)" xfId="24866"/>
    <cellStyle name="_측  구_자재집계표(무릉소공원)_공종별수량산출(오태)_토공집계표" xfId="24867"/>
    <cellStyle name="_측  구_자재집계표(무릉소공원)_공종별수량산출(오태)_토공집계표_공종별수량산출(구미생태숲)-총괄" xfId="24868"/>
    <cellStyle name="_측  구_자재집계표(무릉소공원)_공종별수량산출(오태)_토공집계표_구미생태숲데크수량산출-아이비070222-지대리" xfId="24869"/>
    <cellStyle name="_측  구_자재집계표(무릉소공원)_공종별수량산출(오태)_토공집계표_데크수량산출(참고용)" xfId="24870"/>
    <cellStyle name="_측  구_자재집계표(무릉소공원)_공종별수량산출(오태제1어린이)" xfId="24871"/>
    <cellStyle name="_측  구_자재집계표(무릉소공원)_공종별수량산출(오태제1어린이)_공종별수량산출(구미생태숲)-총괄" xfId="24872"/>
    <cellStyle name="_측  구_자재집계표(무릉소공원)_공종별수량산출(오태제1어린이)_구미생태숲데크수량산출-아이비070222-지대리" xfId="24873"/>
    <cellStyle name="_측  구_자재집계표(무릉소공원)_공종별수량산출(오태제1어린이)_데크수량산출(참고용)" xfId="24874"/>
    <cellStyle name="_측  구_자재집계표(무릉소공원)_공종별수량산출(왕산기념공원)-총괄분" xfId="24875"/>
    <cellStyle name="_측  구_자재집계표(무릉소공원)_공종별수량산출(왕산기념공원)-총괄분_공종별수량산출(구미생태숲)-총괄" xfId="24876"/>
    <cellStyle name="_측  구_자재집계표(무릉소공원)_공종별수량산출(왕산기념공원)-총괄분_구미생태숲데크수량산출-아이비070222-지대리" xfId="24877"/>
    <cellStyle name="_측  구_자재집계표(무릉소공원)_공종별수량산출(왕산기념공원)-총괄분_데크수량산출(참고용)" xfId="24878"/>
    <cellStyle name="_측  구_자재집계표(무릉소공원)_공종별수량산출(장성초등학교)" xfId="24879"/>
    <cellStyle name="_측  구_자재집계표(무릉소공원)_공종별수량산출(확장공사)" xfId="24880"/>
    <cellStyle name="_측  구_자재집계표(무릉소공원)_공종별수량산출(확장공사)_공종별수량산출(구미생태숲)-총괄" xfId="24881"/>
    <cellStyle name="_측  구_자재집계표(무릉소공원)_공종별수량산출(확장공사)_공종별수량산출(상모제8어린이)" xfId="24882"/>
    <cellStyle name="_측  구_자재집계표(무릉소공원)_공종별수량산출(확장공사)_공종별수량산출(상모제8어린이)_공종별수량산출(구미생태숲)-총괄" xfId="24883"/>
    <cellStyle name="_측  구_자재집계표(무릉소공원)_공종별수량산출(확장공사)_공종별수량산출(상모제8어린이)_구미생태숲데크수량산출-아이비070222-지대리" xfId="24884"/>
    <cellStyle name="_측  구_자재집계표(무릉소공원)_공종별수량산출(확장공사)_공종별수량산출(상모제8어린이)_데크수량산출(참고용)" xfId="24885"/>
    <cellStyle name="_측  구_자재집계표(무릉소공원)_공종별수량산출(확장공사)_구미생태숲데크수량산출-아이비070222-지대리" xfId="24886"/>
    <cellStyle name="_측  구_자재집계표(무릉소공원)_공종별수량산출(확장공사)_데크수량산출(참고용)" xfId="24887"/>
    <cellStyle name="_측  구_자재집계표(무릉소공원)_공종별수량산출(확장공사)_토공집계표" xfId="24888"/>
    <cellStyle name="_측  구_자재집계표(무릉소공원)_공종별수량산출(확장공사)_토공집계표_공종별수량산출(구미생태숲)-총괄" xfId="24889"/>
    <cellStyle name="_측  구_자재집계표(무릉소공원)_공종별수량산출(확장공사)_토공집계표_구미생태숲데크수량산출-아이비070222-지대리" xfId="24890"/>
    <cellStyle name="_측  구_자재집계표(무릉소공원)_공종별수량산출(확장공사)_토공집계표_데크수량산출(참고용)" xfId="24891"/>
    <cellStyle name="_측  구_자재집계표(무릉소공원)_공종별수량산출(확장공사x).xls" xfId="24892"/>
    <cellStyle name="_측  구_자재집계표(무릉소공원)_공종별수량산출(확장공사x).xls_공종별수량산출(구미생태숲)-총괄" xfId="24893"/>
    <cellStyle name="_측  구_자재집계표(무릉소공원)_공종별수량산출(확장공사x).xls_공종별수량산출(상모제8어린이)" xfId="24894"/>
    <cellStyle name="_측  구_자재집계표(무릉소공원)_공종별수량산출(확장공사x).xls_공종별수량산출(상모제8어린이)_공종별수량산출(구미생태숲)-총괄" xfId="24895"/>
    <cellStyle name="_측  구_자재집계표(무릉소공원)_공종별수량산출(확장공사x).xls_공종별수량산출(상모제8어린이)_구미생태숲데크수량산출-아이비070222-지대리" xfId="24896"/>
    <cellStyle name="_측  구_자재집계표(무릉소공원)_공종별수량산출(확장공사x).xls_공종별수량산출(상모제8어린이)_데크수량산출(참고용)" xfId="24897"/>
    <cellStyle name="_측  구_자재집계표(무릉소공원)_공종별수량산출(확장공사x).xls_구미생태숲데크수량산출-아이비070222-지대리" xfId="24898"/>
    <cellStyle name="_측  구_자재집계표(무릉소공원)_공종별수량산출(확장공사x).xls_데크수량산출(참고용)" xfId="24899"/>
    <cellStyle name="_측  구_자재집계표(무릉소공원)_공종별수량산출(확장공사x).xls_토공집계표" xfId="24900"/>
    <cellStyle name="_측  구_자재집계표(무릉소공원)_공종별수량산출(확장공사x).xls_토공집계표_공종별수량산출(구미생태숲)-총괄" xfId="24901"/>
    <cellStyle name="_측  구_자재집계표(무릉소공원)_공종별수량산출(확장공사x).xls_토공집계표_구미생태숲데크수량산출-아이비070222-지대리" xfId="24902"/>
    <cellStyle name="_측  구_자재집계표(무릉소공원)_공종별수량산출(확장공사x).xls_토공집계표_데크수량산출(참고용)" xfId="24903"/>
    <cellStyle name="_측  구_자재집계표(무릉소공원)_공종별수량산출(황금수도시설주변)-2차분" xfId="24904"/>
    <cellStyle name="_측  구_자재집계표(무릉소공원)_공종별수량산출(황금수도시설주변)-2차분_공종별수량산출(구미생태숲)-총괄" xfId="24905"/>
    <cellStyle name="_측  구_자재집계표(무릉소공원)_공종별수량산출(황금수도시설주변)-2차분_구미생태숲데크수량산출-아이비070222-지대리" xfId="24906"/>
    <cellStyle name="_측  구_자재집계표(무릉소공원)_공종별수량산출(황금수도시설주변)-2차분_데크수량산출(참고용)" xfId="24907"/>
    <cellStyle name="_측  구_자재집계표(무릉소공원)_공종별수량산출(황금수도시설주변)-총괄분" xfId="24908"/>
    <cellStyle name="_측  구_자재집계표(무릉소공원)_공종별수량산출(황금수도시설주변)-총괄분_공종별수량산출(구미생태숲)-총괄" xfId="24909"/>
    <cellStyle name="_측  구_자재집계표(무릉소공원)_공종별수량산출(황금수도시설주변)-총괄분_구미생태숲데크수량산출-아이비070222-지대리" xfId="24910"/>
    <cellStyle name="_측  구_자재집계표(무릉소공원)_공종별수량산출(황금수도시설주변)-총괄분_데크수량산출(참고용)" xfId="24911"/>
    <cellStyle name="_측  구_자재집계표(무릉소공원)_공종별수량산출_공종별수량산출(구미생태숲)-총괄" xfId="24912"/>
    <cellStyle name="_측  구_자재집계표(무릉소공원)_공종별수량산출_공종별수량산출(상모제8어린이)" xfId="24913"/>
    <cellStyle name="_측  구_자재집계표(무릉소공원)_공종별수량산출_공종별수량산출(상모제8어린이)_공종별수량산출(구미생태숲)-총괄" xfId="24914"/>
    <cellStyle name="_측  구_자재집계표(무릉소공원)_공종별수량산출_공종별수량산출(상모제8어린이)_구미생태숲데크수량산출-아이비070222-지대리" xfId="24915"/>
    <cellStyle name="_측  구_자재집계표(무릉소공원)_공종별수량산출_공종별수량산출(상모제8어린이)_데크수량산출(참고용)" xfId="24916"/>
    <cellStyle name="_측  구_자재집계표(무릉소공원)_공종별수량산출_구미생태숲데크수량산출-아이비070222-지대리" xfId="24917"/>
    <cellStyle name="_측  구_자재집계표(무릉소공원)_공종별수량산출_데크수량산출(참고용)" xfId="24918"/>
    <cellStyle name="_측  구_자재집계표(무릉소공원)_공종별수량산출_토공집계표" xfId="24919"/>
    <cellStyle name="_측  구_자재집계표(무릉소공원)_공종별수량산출_토공집계표_공종별수량산출(구미생태숲)-총괄" xfId="24920"/>
    <cellStyle name="_측  구_자재집계표(무릉소공원)_공종별수량산출_토공집계표_구미생태숲데크수량산출-아이비070222-지대리" xfId="24921"/>
    <cellStyle name="_측  구_자재집계표(무릉소공원)_공종별수량산출_토공집계표_데크수량산출(참고용)" xfId="24922"/>
    <cellStyle name="_측  구_자재집계표(무릉소공원)_수량산출및자재집계" xfId="24923"/>
    <cellStyle name="_측  구_자재집계표(무릉소공원)_수량산출및자재집계_공종별수량산출(구미생태숲)-총괄" xfId="24924"/>
    <cellStyle name="_측  구_자재집계표(무릉소공원)_수량산출및자재집계_공종별수량산출(상모제8어린이)" xfId="24925"/>
    <cellStyle name="_측  구_자재집계표(무릉소공원)_수량산출및자재집계_공종별수량산출(상모제8어린이)_공종별수량산출(구미생태숲)-총괄" xfId="24926"/>
    <cellStyle name="_측  구_자재집계표(무릉소공원)_수량산출및자재집계_공종별수량산출(상모제8어린이)_구미생태숲데크수량산출-아이비070222-지대리" xfId="24927"/>
    <cellStyle name="_측  구_자재집계표(무릉소공원)_수량산출및자재집계_공종별수량산출(상모제8어린이)_데크수량산출(참고용)" xfId="24928"/>
    <cellStyle name="_측  구_자재집계표(무릉소공원)_수량산출및자재집계_구미생태숲데크수량산출-아이비070222-지대리" xfId="24929"/>
    <cellStyle name="_측  구_자재집계표(무릉소공원)_수량산출및자재집계_데크수량산출(참고용)" xfId="24930"/>
    <cellStyle name="_측  구_자재집계표(무릉소공원)_수량산출및자재집계_토공집계표" xfId="24931"/>
    <cellStyle name="_측  구_자재집계표(무릉소공원)_수량산출및자재집계_토공집계표_공종별수량산출(구미생태숲)-총괄" xfId="24932"/>
    <cellStyle name="_측  구_자재집계표(무릉소공원)_수량산출및자재집계_토공집계표_구미생태숲데크수량산출-아이비070222-지대리" xfId="24933"/>
    <cellStyle name="_측  구_자재집계표(무릉소공원)_수량산출및자재집계_토공집계표_데크수량산출(참고용)" xfId="24934"/>
    <cellStyle name="_측  구_자재집계표(무릉소공원)_자재집계표" xfId="24935"/>
    <cellStyle name="_측  구_자재집계표(무릉소공원)_자재집계표(아사어린이공원)" xfId="24936"/>
    <cellStyle name="_측  구_자재집계표(무릉소공원)_자재집계표(아사어린이공원)_공종별수량산출(구미생태숲)-총괄" xfId="24937"/>
    <cellStyle name="_측  구_자재집계표(무릉소공원)_자재집계표(아사어린이공원)_공종별수량산출(상모제8어린이)" xfId="24938"/>
    <cellStyle name="_측  구_자재집계표(무릉소공원)_자재집계표(아사어린이공원)_공종별수량산출(상모제8어린이)_공종별수량산출(구미생태숲)-총괄" xfId="24939"/>
    <cellStyle name="_측  구_자재집계표(무릉소공원)_자재집계표(아사어린이공원)_공종별수량산출(상모제8어린이)_구미생태숲데크수량산출-아이비070222-지대리" xfId="24940"/>
    <cellStyle name="_측  구_자재집계표(무릉소공원)_자재집계표(아사어린이공원)_공종별수량산출(상모제8어린이)_데크수량산출(참고용)" xfId="24941"/>
    <cellStyle name="_측  구_자재집계표(무릉소공원)_자재집계표(아사어린이공원)_구미생태숲데크수량산출-아이비070222-지대리" xfId="24942"/>
    <cellStyle name="_측  구_자재집계표(무릉소공원)_자재집계표(아사어린이공원)_데크수량산출(참고용)" xfId="24943"/>
    <cellStyle name="_측  구_자재집계표(무릉소공원)_자재집계표(아사어린이공원)_토공집계표" xfId="24944"/>
    <cellStyle name="_측  구_자재집계표(무릉소공원)_자재집계표(아사어린이공원)_토공집계표_공종별수량산출(구미생태숲)-총괄" xfId="24945"/>
    <cellStyle name="_측  구_자재집계표(무릉소공원)_자재집계표(아사어린이공원)_토공집계표_구미생태숲데크수량산출-아이비070222-지대리" xfId="24946"/>
    <cellStyle name="_측  구_자재집계표(무릉소공원)_자재집계표(아사어린이공원)_토공집계표_데크수량산출(참고용)" xfId="24947"/>
    <cellStyle name="_측  구_자재집계표(무릉소공원)_자재집계표_공종별수량산출(구미생태숲)-총괄" xfId="24948"/>
    <cellStyle name="_측  구_자재집계표(무릉소공원)_자재집계표_공종별수량산출(상모제8어린이)" xfId="24949"/>
    <cellStyle name="_측  구_자재집계표(무릉소공원)_자재집계표_공종별수량산출(상모제8어린이)_공종별수량산출(구미생태숲)-총괄" xfId="24950"/>
    <cellStyle name="_측  구_자재집계표(무릉소공원)_자재집계표_공종별수량산출(상모제8어린이)_구미생태숲데크수량산출-아이비070222-지대리" xfId="24951"/>
    <cellStyle name="_측  구_자재집계표(무릉소공원)_자재집계표_공종별수량산출(상모제8어린이)_데크수량산출(참고용)" xfId="24952"/>
    <cellStyle name="_측  구_자재집계표(무릉소공원)_자재집계표_구미생태숲데크수량산출-아이비070222-지대리" xfId="24953"/>
    <cellStyle name="_측  구_자재집계표(무릉소공원)_자재집계표_데크수량산출(참고용)" xfId="24954"/>
    <cellStyle name="_측  구_자재집계표(무릉소공원)_자재집계표_토공집계표" xfId="24955"/>
    <cellStyle name="_측  구_자재집계표(무릉소공원)_자재집계표_토공집계표_공종별수량산출(구미생태숲)-총괄" xfId="24956"/>
    <cellStyle name="_측  구_자재집계표(무릉소공원)_자재집계표_토공집계표_구미생태숲데크수량산출-아이비070222-지대리" xfId="24957"/>
    <cellStyle name="_측  구_자재집계표(무릉소공원)_자재집계표_토공집계표_데크수량산출(참고용)" xfId="24958"/>
    <cellStyle name="_측  구_자재집계표_공종별수량산출" xfId="24959"/>
    <cellStyle name="_측  구_자재집계표_공종별수량산출(게이트볼장주변시민공원)" xfId="24960"/>
    <cellStyle name="_측  구_자재집계표_공종별수량산출(게이트볼장주변시민공원)_공종별수량산출(구미생태숲)-총괄" xfId="24961"/>
    <cellStyle name="_측  구_자재집계표_공종별수량산출(게이트볼장주변시민공원)_구미생태숲데크수량산출-아이비070222-지대리" xfId="24962"/>
    <cellStyle name="_측  구_자재집계표_공종별수량산출(게이트볼장주변시민공원)_데크수량산출(참고용)" xfId="24963"/>
    <cellStyle name="_측  구_자재집계표_공종별수량산출(봉곡도서관)" xfId="24964"/>
    <cellStyle name="_측  구_자재집계표_공종별수량산출(봉곡도서관)_공종별수량산출(구미생태숲)-총괄" xfId="24965"/>
    <cellStyle name="_측  구_자재집계표_공종별수량산출(봉곡도서관)_구미생태숲데크수량산출-아이비070222-지대리" xfId="24966"/>
    <cellStyle name="_측  구_자재집계표_공종별수량산출(봉곡도서관)_데크수량산출(참고용)" xfId="24967"/>
    <cellStyle name="_측  구_자재집계표_공종별수량산출(봉곡도서관)-2차분" xfId="24968"/>
    <cellStyle name="_측  구_자재집계표_공종별수량산출(봉곡도서관)-2차분_공종별수량산출(구미생태숲)-총괄" xfId="24969"/>
    <cellStyle name="_측  구_자재집계표_공종별수량산출(봉곡도서관)-2차분_구미생태숲데크수량산출-아이비070222-지대리" xfId="24970"/>
    <cellStyle name="_측  구_자재집계표_공종별수량산출(봉곡도서관)-2차분_데크수량산출(참고용)" xfId="24971"/>
    <cellStyle name="_측  구_자재집계표_공종별수량산출(봉곡도서관)-총괄" xfId="24972"/>
    <cellStyle name="_측  구_자재집계표_공종별수량산출(봉곡도서관)-총괄_공종별수량산출(구미생태숲)-총괄" xfId="24973"/>
    <cellStyle name="_측  구_자재집계표_공종별수량산출(봉곡도서관)-총괄_구미생태숲데크수량산출-아이비070222-지대리" xfId="24974"/>
    <cellStyle name="_측  구_자재집계표_공종별수량산출(봉곡도서관)-총괄_데크수량산출(참고용)" xfId="24975"/>
    <cellStyle name="_측  구_자재집계표_공종별수량산출(사동게이트볼장)" xfId="24976"/>
    <cellStyle name="_측  구_자재집계표_공종별수량산출(사동게이트볼장)_공종별수량산출(구미생태숲)-총괄" xfId="24977"/>
    <cellStyle name="_측  구_자재집계표_공종별수량산출(사동게이트볼장)_구미생태숲데크수량산출-아이비070222-지대리" xfId="24978"/>
    <cellStyle name="_측  구_자재집계표_공종별수량산출(사동게이트볼장)_데크수량산출(참고용)" xfId="24979"/>
    <cellStyle name="_측  구_자재집계표_공종별수량산출(신평1)" xfId="24980"/>
    <cellStyle name="_측  구_자재집계표_공종별수량산출(신평1)_공종별수량산출(구미생태숲)-총괄" xfId="24981"/>
    <cellStyle name="_측  구_자재집계표_공종별수량산출(신평1)_공종별수량산출(상모제8어린이)" xfId="24982"/>
    <cellStyle name="_측  구_자재집계표_공종별수량산출(신평1)_공종별수량산출(상모제8어린이)_공종별수량산출(구미생태숲)-총괄" xfId="24983"/>
    <cellStyle name="_측  구_자재집계표_공종별수량산출(신평1)_공종별수량산출(상모제8어린이)_구미생태숲데크수량산출-아이비070222-지대리" xfId="24984"/>
    <cellStyle name="_측  구_자재집계표_공종별수량산출(신평1)_공종별수량산출(상모제8어린이)_데크수량산출(참고용)" xfId="24985"/>
    <cellStyle name="_측  구_자재집계표_공종별수량산출(신평1)_구미생태숲데크수량산출-아이비070222-지대리" xfId="24986"/>
    <cellStyle name="_측  구_자재집계표_공종별수량산출(신평1)_데크수량산출(참고용)" xfId="24987"/>
    <cellStyle name="_측  구_자재집계표_공종별수량산출(신평1)_토공집계표" xfId="24988"/>
    <cellStyle name="_측  구_자재집계표_공종별수량산출(신평1)_토공집계표_공종별수량산출(구미생태숲)-총괄" xfId="24989"/>
    <cellStyle name="_측  구_자재집계표_공종별수량산출(신평1)_토공집계표_구미생태숲데크수량산출-아이비070222-지대리" xfId="24990"/>
    <cellStyle name="_측  구_자재집계표_공종별수량산출(신평1)_토공집계표_데크수량산출(참고용)" xfId="24991"/>
    <cellStyle name="_측  구_자재집계표_공종별수량산출(신평1동주민쉼터)" xfId="24992"/>
    <cellStyle name="_측  구_자재집계표_공종별수량산출(신평1동주민쉼터)_공종별수량산출(구미생태숲)-총괄" xfId="24993"/>
    <cellStyle name="_측  구_자재집계표_공종별수량산출(신평1동주민쉼터)_구미생태숲데크수량산출-아이비070222-지대리" xfId="24994"/>
    <cellStyle name="_측  구_자재집계표_공종별수량산출(신평1동주민쉼터)_데크수량산출(참고용)" xfId="24995"/>
    <cellStyle name="_측  구_자재집계표_공종별수량산출(어린이공원 리모델링공사)-수정" xfId="24996"/>
    <cellStyle name="_측  구_자재집계표_공종별수량산출(어린이공원 리모델링공사)-수정_공종별수량산출(구미생태숲)-총괄" xfId="24997"/>
    <cellStyle name="_측  구_자재집계표_공종별수량산출(어린이공원 리모델링공사)-수정_구미생태숲데크수량산출-아이비070222-지대리" xfId="24998"/>
    <cellStyle name="_측  구_자재집계표_공종별수량산출(어린이공원 리모델링공사)-수정_데크수량산출(참고용)" xfId="24999"/>
    <cellStyle name="_측  구_자재집계표_공종별수량산출(오태)" xfId="25000"/>
    <cellStyle name="_측  구_자재집계표_공종별수량산출(오태).xls" xfId="25001"/>
    <cellStyle name="_측  구_자재집계표_공종별수량산출(오태).xls_공종별수량산출(구미생태숲)-총괄" xfId="25002"/>
    <cellStyle name="_측  구_자재집계표_공종별수량산출(오태).xls_공종별수량산출(상모제8어린이)" xfId="25003"/>
    <cellStyle name="_측  구_자재집계표_공종별수량산출(오태).xls_공종별수량산출(상모제8어린이)_공종별수량산출(구미생태숲)-총괄" xfId="25004"/>
    <cellStyle name="_측  구_자재집계표_공종별수량산출(오태).xls_공종별수량산출(상모제8어린이)_구미생태숲데크수량산출-아이비070222-지대리" xfId="25005"/>
    <cellStyle name="_측  구_자재집계표_공종별수량산출(오태).xls_공종별수량산출(상모제8어린이)_데크수량산출(참고용)" xfId="25006"/>
    <cellStyle name="_측  구_자재집계표_공종별수량산출(오태).xls_구미생태숲데크수량산출-아이비070222-지대리" xfId="25007"/>
    <cellStyle name="_측  구_자재집계표_공종별수량산출(오태).xls_데크수량산출(참고용)" xfId="25008"/>
    <cellStyle name="_측  구_자재집계표_공종별수량산출(오태).xls_토공집계표" xfId="25009"/>
    <cellStyle name="_측  구_자재집계표_공종별수량산출(오태).xls_토공집계표_공종별수량산출(구미생태숲)-총괄" xfId="25010"/>
    <cellStyle name="_측  구_자재집계표_공종별수량산출(오태).xls_토공집계표_구미생태숲데크수량산출-아이비070222-지대리" xfId="25011"/>
    <cellStyle name="_측  구_자재집계표_공종별수량산출(오태).xls_토공집계표_데크수량산출(참고용)" xfId="25012"/>
    <cellStyle name="_측  구_자재집계표_공종별수량산출(오태)_공종별수량산출(구미생태숲)-총괄" xfId="25013"/>
    <cellStyle name="_측  구_자재집계표_공종별수량산출(오태)_공종별수량산출(상모제8어린이)" xfId="25014"/>
    <cellStyle name="_측  구_자재집계표_공종별수량산출(오태)_공종별수량산출(상모제8어린이)_공종별수량산출(구미생태숲)-총괄" xfId="25015"/>
    <cellStyle name="_측  구_자재집계표_공종별수량산출(오태)_공종별수량산출(상모제8어린이)_구미생태숲데크수량산출-아이비070222-지대리" xfId="25016"/>
    <cellStyle name="_측  구_자재집계표_공종별수량산출(오태)_공종별수량산출(상모제8어린이)_데크수량산출(참고용)" xfId="25017"/>
    <cellStyle name="_측  구_자재집계표_공종별수량산출(오태)_구미생태숲데크수량산출-아이비070222-지대리" xfId="25018"/>
    <cellStyle name="_측  구_자재집계표_공종별수량산출(오태)_데크수량산출(참고용)" xfId="25019"/>
    <cellStyle name="_측  구_자재집계표_공종별수량산출(오태)_토공집계표" xfId="25020"/>
    <cellStyle name="_측  구_자재집계표_공종별수량산출(오태)_토공집계표_공종별수량산출(구미생태숲)-총괄" xfId="25021"/>
    <cellStyle name="_측  구_자재집계표_공종별수량산출(오태)_토공집계표_구미생태숲데크수량산출-아이비070222-지대리" xfId="25022"/>
    <cellStyle name="_측  구_자재집계표_공종별수량산출(오태)_토공집계표_데크수량산출(참고용)" xfId="25023"/>
    <cellStyle name="_측  구_자재집계표_공종별수량산출(오태제1어린이)" xfId="25024"/>
    <cellStyle name="_측  구_자재집계표_공종별수량산출(오태제1어린이)_공종별수량산출(구미생태숲)-총괄" xfId="25025"/>
    <cellStyle name="_측  구_자재집계표_공종별수량산출(오태제1어린이)_구미생태숲데크수량산출-아이비070222-지대리" xfId="25026"/>
    <cellStyle name="_측  구_자재집계표_공종별수량산출(오태제1어린이)_데크수량산출(참고용)" xfId="25027"/>
    <cellStyle name="_측  구_자재집계표_공종별수량산출(왕산기념공원)-총괄분" xfId="25028"/>
    <cellStyle name="_측  구_자재집계표_공종별수량산출(왕산기념공원)-총괄분_공종별수량산출(구미생태숲)-총괄" xfId="25029"/>
    <cellStyle name="_측  구_자재집계표_공종별수량산출(왕산기념공원)-총괄분_구미생태숲데크수량산출-아이비070222-지대리" xfId="25030"/>
    <cellStyle name="_측  구_자재집계표_공종별수량산출(왕산기념공원)-총괄분_데크수량산출(참고용)" xfId="25031"/>
    <cellStyle name="_측  구_자재집계표_공종별수량산출(장성초등학교)" xfId="25032"/>
    <cellStyle name="_측  구_자재집계표_공종별수량산출(확장공사)" xfId="25033"/>
    <cellStyle name="_측  구_자재집계표_공종별수량산출(확장공사)_공종별수량산출(구미생태숲)-총괄" xfId="25034"/>
    <cellStyle name="_측  구_자재집계표_공종별수량산출(확장공사)_공종별수량산출(상모제8어린이)" xfId="25035"/>
    <cellStyle name="_측  구_자재집계표_공종별수량산출(확장공사)_공종별수량산출(상모제8어린이)_공종별수량산출(구미생태숲)-총괄" xfId="25036"/>
    <cellStyle name="_측  구_자재집계표_공종별수량산출(확장공사)_공종별수량산출(상모제8어린이)_구미생태숲데크수량산출-아이비070222-지대리" xfId="25037"/>
    <cellStyle name="_측  구_자재집계표_공종별수량산출(확장공사)_공종별수량산출(상모제8어린이)_데크수량산출(참고용)" xfId="25038"/>
    <cellStyle name="_측  구_자재집계표_공종별수량산출(확장공사)_구미생태숲데크수량산출-아이비070222-지대리" xfId="25039"/>
    <cellStyle name="_측  구_자재집계표_공종별수량산출(확장공사)_데크수량산출(참고용)" xfId="25040"/>
    <cellStyle name="_측  구_자재집계표_공종별수량산출(확장공사)_토공집계표" xfId="25041"/>
    <cellStyle name="_측  구_자재집계표_공종별수량산출(확장공사)_토공집계표_공종별수량산출(구미생태숲)-총괄" xfId="25042"/>
    <cellStyle name="_측  구_자재집계표_공종별수량산출(확장공사)_토공집계표_구미생태숲데크수량산출-아이비070222-지대리" xfId="25043"/>
    <cellStyle name="_측  구_자재집계표_공종별수량산출(확장공사)_토공집계표_데크수량산출(참고용)" xfId="25044"/>
    <cellStyle name="_측  구_자재집계표_공종별수량산출(확장공사x).xls" xfId="25045"/>
    <cellStyle name="_측  구_자재집계표_공종별수량산출(확장공사x).xls_공종별수량산출(구미생태숲)-총괄" xfId="25046"/>
    <cellStyle name="_측  구_자재집계표_공종별수량산출(확장공사x).xls_공종별수량산출(상모제8어린이)" xfId="25047"/>
    <cellStyle name="_측  구_자재집계표_공종별수량산출(확장공사x).xls_공종별수량산출(상모제8어린이)_공종별수량산출(구미생태숲)-총괄" xfId="25048"/>
    <cellStyle name="_측  구_자재집계표_공종별수량산출(확장공사x).xls_공종별수량산출(상모제8어린이)_구미생태숲데크수량산출-아이비070222-지대리" xfId="25049"/>
    <cellStyle name="_측  구_자재집계표_공종별수량산출(확장공사x).xls_공종별수량산출(상모제8어린이)_데크수량산출(참고용)" xfId="25050"/>
    <cellStyle name="_측  구_자재집계표_공종별수량산출(확장공사x).xls_구미생태숲데크수량산출-아이비070222-지대리" xfId="25051"/>
    <cellStyle name="_측  구_자재집계표_공종별수량산출(확장공사x).xls_데크수량산출(참고용)" xfId="25052"/>
    <cellStyle name="_측  구_자재집계표_공종별수량산출(확장공사x).xls_토공집계표" xfId="25053"/>
    <cellStyle name="_측  구_자재집계표_공종별수량산출(확장공사x).xls_토공집계표_공종별수량산출(구미생태숲)-총괄" xfId="25054"/>
    <cellStyle name="_측  구_자재집계표_공종별수량산출(확장공사x).xls_토공집계표_구미생태숲데크수량산출-아이비070222-지대리" xfId="25055"/>
    <cellStyle name="_측  구_자재집계표_공종별수량산출(확장공사x).xls_토공집계표_데크수량산출(참고용)" xfId="25056"/>
    <cellStyle name="_측  구_자재집계표_공종별수량산출(황금수도시설주변)-2차분" xfId="25057"/>
    <cellStyle name="_측  구_자재집계표_공종별수량산출(황금수도시설주변)-2차분_공종별수량산출(구미생태숲)-총괄" xfId="25058"/>
    <cellStyle name="_측  구_자재집계표_공종별수량산출(황금수도시설주변)-2차분_구미생태숲데크수량산출-아이비070222-지대리" xfId="25059"/>
    <cellStyle name="_측  구_자재집계표_공종별수량산출(황금수도시설주변)-2차분_데크수량산출(참고용)" xfId="25060"/>
    <cellStyle name="_측  구_자재집계표_공종별수량산출(황금수도시설주변)-총괄분" xfId="25061"/>
    <cellStyle name="_측  구_자재집계표_공종별수량산출(황금수도시설주변)-총괄분_공종별수량산출(구미생태숲)-총괄" xfId="25062"/>
    <cellStyle name="_측  구_자재집계표_공종별수량산출(황금수도시설주변)-총괄분_구미생태숲데크수량산출-아이비070222-지대리" xfId="25063"/>
    <cellStyle name="_측  구_자재집계표_공종별수량산출(황금수도시설주변)-총괄분_데크수량산출(참고용)" xfId="25064"/>
    <cellStyle name="_측  구_자재집계표_공종별수량산출_공종별수량산출(구미생태숲)-총괄" xfId="25065"/>
    <cellStyle name="_측  구_자재집계표_공종별수량산출_공종별수량산출(상모제8어린이)" xfId="25066"/>
    <cellStyle name="_측  구_자재집계표_공종별수량산출_공종별수량산출(상모제8어린이)_공종별수량산출(구미생태숲)-총괄" xfId="25067"/>
    <cellStyle name="_측  구_자재집계표_공종별수량산출_공종별수량산출(상모제8어린이)_구미생태숲데크수량산출-아이비070222-지대리" xfId="25068"/>
    <cellStyle name="_측  구_자재집계표_공종별수량산출_공종별수량산출(상모제8어린이)_데크수량산출(참고용)" xfId="25069"/>
    <cellStyle name="_측  구_자재집계표_공종별수량산출_구미생태숲데크수량산출-아이비070222-지대리" xfId="25070"/>
    <cellStyle name="_측  구_자재집계표_공종별수량산출_데크수량산출(참고용)" xfId="25071"/>
    <cellStyle name="_측  구_자재집계표_공종별수량산출_토공집계표" xfId="25072"/>
    <cellStyle name="_측  구_자재집계표_공종별수량산출_토공집계표_공종별수량산출(구미생태숲)-총괄" xfId="25073"/>
    <cellStyle name="_측  구_자재집계표_공종별수량산출_토공집계표_구미생태숲데크수량산출-아이비070222-지대리" xfId="25074"/>
    <cellStyle name="_측  구_자재집계표_공종별수량산출_토공집계표_데크수량산출(참고용)" xfId="25075"/>
    <cellStyle name="_측  구_자재집계표_수량산출및자재집계" xfId="25076"/>
    <cellStyle name="_측  구_자재집계표_수량산출및자재집계_공종별수량산출(구미생태숲)-총괄" xfId="25077"/>
    <cellStyle name="_측  구_자재집계표_수량산출및자재집계_공종별수량산출(상모제8어린이)" xfId="25078"/>
    <cellStyle name="_측  구_자재집계표_수량산출및자재집계_공종별수량산출(상모제8어린이)_공종별수량산출(구미생태숲)-총괄" xfId="25079"/>
    <cellStyle name="_측  구_자재집계표_수량산출및자재집계_공종별수량산출(상모제8어린이)_구미생태숲데크수량산출-아이비070222-지대리" xfId="25080"/>
    <cellStyle name="_측  구_자재집계표_수량산출및자재집계_공종별수량산출(상모제8어린이)_데크수량산출(참고용)" xfId="25081"/>
    <cellStyle name="_측  구_자재집계표_수량산출및자재집계_구미생태숲데크수량산출-아이비070222-지대리" xfId="25082"/>
    <cellStyle name="_측  구_자재집계표_수량산출및자재집계_데크수량산출(참고용)" xfId="25083"/>
    <cellStyle name="_측  구_자재집계표_수량산출및자재집계_토공집계표" xfId="25084"/>
    <cellStyle name="_측  구_자재집계표_수량산출및자재집계_토공집계표_공종별수량산출(구미생태숲)-총괄" xfId="25085"/>
    <cellStyle name="_측  구_자재집계표_수량산출및자재집계_토공집계표_구미생태숲데크수량산출-아이비070222-지대리" xfId="25086"/>
    <cellStyle name="_측  구_자재집계표_수량산출및자재집계_토공집계표_데크수량산출(참고용)" xfId="25087"/>
    <cellStyle name="_측  구_자재집계표_자재집계표" xfId="25088"/>
    <cellStyle name="_측  구_자재집계표_자재집계표(아사어린이공원)" xfId="25089"/>
    <cellStyle name="_측  구_자재집계표_자재집계표(아사어린이공원)_공종별수량산출(구미생태숲)-총괄" xfId="25090"/>
    <cellStyle name="_측  구_자재집계표_자재집계표(아사어린이공원)_공종별수량산출(상모제8어린이)" xfId="25091"/>
    <cellStyle name="_측  구_자재집계표_자재집계표(아사어린이공원)_공종별수량산출(상모제8어린이)_공종별수량산출(구미생태숲)-총괄" xfId="25092"/>
    <cellStyle name="_측  구_자재집계표_자재집계표(아사어린이공원)_공종별수량산출(상모제8어린이)_구미생태숲데크수량산출-아이비070222-지대리" xfId="25093"/>
    <cellStyle name="_측  구_자재집계표_자재집계표(아사어린이공원)_공종별수량산출(상모제8어린이)_데크수량산출(참고용)" xfId="25094"/>
    <cellStyle name="_측  구_자재집계표_자재집계표(아사어린이공원)_구미생태숲데크수량산출-아이비070222-지대리" xfId="25095"/>
    <cellStyle name="_측  구_자재집계표_자재집계표(아사어린이공원)_데크수량산출(참고용)" xfId="25096"/>
    <cellStyle name="_측  구_자재집계표_자재집계표(아사어린이공원)_토공집계표" xfId="25097"/>
    <cellStyle name="_측  구_자재집계표_자재집계표(아사어린이공원)_토공집계표_공종별수량산출(구미생태숲)-총괄" xfId="25098"/>
    <cellStyle name="_측  구_자재집계표_자재집계표(아사어린이공원)_토공집계표_구미생태숲데크수량산출-아이비070222-지대리" xfId="25099"/>
    <cellStyle name="_측  구_자재집계표_자재집계표(아사어린이공원)_토공집계표_데크수량산출(참고용)" xfId="25100"/>
    <cellStyle name="_측  구_자재집계표_자재집계표_공종별수량산출(구미생태숲)-총괄" xfId="25101"/>
    <cellStyle name="_측  구_자재집계표_자재집계표_공종별수량산출(상모제8어린이)" xfId="25102"/>
    <cellStyle name="_측  구_자재집계표_자재집계표_공종별수량산출(상모제8어린이)_공종별수량산출(구미생태숲)-총괄" xfId="25103"/>
    <cellStyle name="_측  구_자재집계표_자재집계표_공종별수량산출(상모제8어린이)_구미생태숲데크수량산출-아이비070222-지대리" xfId="25104"/>
    <cellStyle name="_측  구_자재집계표_자재집계표_공종별수량산출(상모제8어린이)_데크수량산출(참고용)" xfId="25105"/>
    <cellStyle name="_측  구_자재집계표_자재집계표_구미생태숲데크수량산출-아이비070222-지대리" xfId="25106"/>
    <cellStyle name="_측  구_자재집계표_자재집계표_데크수량산출(참고용)" xfId="25107"/>
    <cellStyle name="_측  구_자재집계표_자재집계표_토공집계표" xfId="25108"/>
    <cellStyle name="_측  구_자재집계표_자재집계표_토공집계표_공종별수량산출(구미생태숲)-총괄" xfId="25109"/>
    <cellStyle name="_측  구_자재집계표_자재집계표_토공집계표_구미생태숲데크수량산출-아이비070222-지대리" xfId="25110"/>
    <cellStyle name="_측  구_자재집계표_자재집계표_토공집계표_데크수량산출(참고용)" xfId="25111"/>
    <cellStyle name="_측  구_토공집계표" xfId="25112"/>
    <cellStyle name="_측  구_토공집계표_공종별수량산출(구미생태숲)-총괄" xfId="25113"/>
    <cellStyle name="_측  구_토공집계표_구미생태숲데크수량산출-아이비070222-지대리" xfId="25114"/>
    <cellStyle name="_측  구_토공집계표_데크수량산출(참고용)" xfId="25115"/>
    <cellStyle name="_측구공" xfId="14497"/>
    <cellStyle name="_측구공 2" xfId="32887"/>
    <cellStyle name="_측구공_공종별수량산출(구미생태숲)-총괄" xfId="25116"/>
    <cellStyle name="_측구공_공종별수량산출(상모제8어린이)" xfId="25117"/>
    <cellStyle name="_측구공_공종별수량산출(상모제8어린이)_공종별수량산출(구미생태숲)-총괄" xfId="25118"/>
    <cellStyle name="_측구공_공종별수량산출(상모제8어린이)_구미생태숲데크수량산출-아이비070222-지대리" xfId="25119"/>
    <cellStyle name="_측구공_공종별수량산출(상모제8어린이)_데크수량산출(참고용)" xfId="25120"/>
    <cellStyle name="_측구공_구미생태숲데크수량산출-아이비070222-지대리" xfId="25121"/>
    <cellStyle name="_측구공_데크수량산출(참고용)" xfId="25122"/>
    <cellStyle name="_측구공_자재집계표" xfId="25123"/>
    <cellStyle name="_측구공_자재집계표(무릉소공원)" xfId="25124"/>
    <cellStyle name="_측구공_자재집계표(무릉소공원)_공종별수량산출" xfId="25125"/>
    <cellStyle name="_측구공_자재집계표(무릉소공원)_공종별수량산출(게이트볼장주변시민공원)" xfId="25126"/>
    <cellStyle name="_측구공_자재집계표(무릉소공원)_공종별수량산출(게이트볼장주변시민공원)_공종별수량산출(구미생태숲)-총괄" xfId="25127"/>
    <cellStyle name="_측구공_자재집계표(무릉소공원)_공종별수량산출(게이트볼장주변시민공원)_구미생태숲데크수량산출-아이비070222-지대리" xfId="25128"/>
    <cellStyle name="_측구공_자재집계표(무릉소공원)_공종별수량산출(게이트볼장주변시민공원)_데크수량산출(참고용)" xfId="25129"/>
    <cellStyle name="_측구공_자재집계표(무릉소공원)_공종별수량산출(봉곡도서관)" xfId="25130"/>
    <cellStyle name="_측구공_자재집계표(무릉소공원)_공종별수량산출(봉곡도서관)_공종별수량산출(구미생태숲)-총괄" xfId="25131"/>
    <cellStyle name="_측구공_자재집계표(무릉소공원)_공종별수량산출(봉곡도서관)_구미생태숲데크수량산출-아이비070222-지대리" xfId="25132"/>
    <cellStyle name="_측구공_자재집계표(무릉소공원)_공종별수량산출(봉곡도서관)_데크수량산출(참고용)" xfId="25133"/>
    <cellStyle name="_측구공_자재집계표(무릉소공원)_공종별수량산출(봉곡도서관)-2차분" xfId="25134"/>
    <cellStyle name="_측구공_자재집계표(무릉소공원)_공종별수량산출(봉곡도서관)-2차분_공종별수량산출(구미생태숲)-총괄" xfId="25135"/>
    <cellStyle name="_측구공_자재집계표(무릉소공원)_공종별수량산출(봉곡도서관)-2차분_구미생태숲데크수량산출-아이비070222-지대리" xfId="25136"/>
    <cellStyle name="_측구공_자재집계표(무릉소공원)_공종별수량산출(봉곡도서관)-2차분_데크수량산출(참고용)" xfId="25137"/>
    <cellStyle name="_측구공_자재집계표(무릉소공원)_공종별수량산출(봉곡도서관)-총괄" xfId="25138"/>
    <cellStyle name="_측구공_자재집계표(무릉소공원)_공종별수량산출(봉곡도서관)-총괄_공종별수량산출(구미생태숲)-총괄" xfId="25139"/>
    <cellStyle name="_측구공_자재집계표(무릉소공원)_공종별수량산출(봉곡도서관)-총괄_구미생태숲데크수량산출-아이비070222-지대리" xfId="25140"/>
    <cellStyle name="_측구공_자재집계표(무릉소공원)_공종별수량산출(봉곡도서관)-총괄_데크수량산출(참고용)" xfId="25141"/>
    <cellStyle name="_측구공_자재집계표(무릉소공원)_공종별수량산출(사동게이트볼장)" xfId="25142"/>
    <cellStyle name="_측구공_자재집계표(무릉소공원)_공종별수량산출(사동게이트볼장)_공종별수량산출(구미생태숲)-총괄" xfId="25143"/>
    <cellStyle name="_측구공_자재집계표(무릉소공원)_공종별수량산출(사동게이트볼장)_구미생태숲데크수량산출-아이비070222-지대리" xfId="25144"/>
    <cellStyle name="_측구공_자재집계표(무릉소공원)_공종별수량산출(사동게이트볼장)_데크수량산출(참고용)" xfId="25145"/>
    <cellStyle name="_측구공_자재집계표(무릉소공원)_공종별수량산출(신평1)" xfId="25146"/>
    <cellStyle name="_측구공_자재집계표(무릉소공원)_공종별수량산출(신평1)_공종별수량산출(구미생태숲)-총괄" xfId="25147"/>
    <cellStyle name="_측구공_자재집계표(무릉소공원)_공종별수량산출(신평1)_공종별수량산출(상모제8어린이)" xfId="25148"/>
    <cellStyle name="_측구공_자재집계표(무릉소공원)_공종별수량산출(신평1)_공종별수량산출(상모제8어린이)_공종별수량산출(구미생태숲)-총괄" xfId="25149"/>
    <cellStyle name="_측구공_자재집계표(무릉소공원)_공종별수량산출(신평1)_공종별수량산출(상모제8어린이)_구미생태숲데크수량산출-아이비070222-지대리" xfId="25150"/>
    <cellStyle name="_측구공_자재집계표(무릉소공원)_공종별수량산출(신평1)_공종별수량산출(상모제8어린이)_데크수량산출(참고용)" xfId="25151"/>
    <cellStyle name="_측구공_자재집계표(무릉소공원)_공종별수량산출(신평1)_구미생태숲데크수량산출-아이비070222-지대리" xfId="25152"/>
    <cellStyle name="_측구공_자재집계표(무릉소공원)_공종별수량산출(신평1)_데크수량산출(참고용)" xfId="25153"/>
    <cellStyle name="_측구공_자재집계표(무릉소공원)_공종별수량산출(신평1)_토공집계표" xfId="25154"/>
    <cellStyle name="_측구공_자재집계표(무릉소공원)_공종별수량산출(신평1)_토공집계표_공종별수량산출(구미생태숲)-총괄" xfId="25155"/>
    <cellStyle name="_측구공_자재집계표(무릉소공원)_공종별수량산출(신평1)_토공집계표_구미생태숲데크수량산출-아이비070222-지대리" xfId="25156"/>
    <cellStyle name="_측구공_자재집계표(무릉소공원)_공종별수량산출(신평1)_토공집계표_데크수량산출(참고용)" xfId="25157"/>
    <cellStyle name="_측구공_자재집계표(무릉소공원)_공종별수량산출(신평1동주민쉼터)" xfId="25158"/>
    <cellStyle name="_측구공_자재집계표(무릉소공원)_공종별수량산출(신평1동주민쉼터)_공종별수량산출(구미생태숲)-총괄" xfId="25159"/>
    <cellStyle name="_측구공_자재집계표(무릉소공원)_공종별수량산출(신평1동주민쉼터)_구미생태숲데크수량산출-아이비070222-지대리" xfId="25160"/>
    <cellStyle name="_측구공_자재집계표(무릉소공원)_공종별수량산출(신평1동주민쉼터)_데크수량산출(참고용)" xfId="25161"/>
    <cellStyle name="_측구공_자재집계표(무릉소공원)_공종별수량산출(어린이공원 리모델링공사)-수정" xfId="25162"/>
    <cellStyle name="_측구공_자재집계표(무릉소공원)_공종별수량산출(어린이공원 리모델링공사)-수정_공종별수량산출(구미생태숲)-총괄" xfId="25163"/>
    <cellStyle name="_측구공_자재집계표(무릉소공원)_공종별수량산출(어린이공원 리모델링공사)-수정_구미생태숲데크수량산출-아이비070222-지대리" xfId="25164"/>
    <cellStyle name="_측구공_자재집계표(무릉소공원)_공종별수량산출(어린이공원 리모델링공사)-수정_데크수량산출(참고용)" xfId="25165"/>
    <cellStyle name="_측구공_자재집계표(무릉소공원)_공종별수량산출(오태)" xfId="25166"/>
    <cellStyle name="_측구공_자재집계표(무릉소공원)_공종별수량산출(오태).xls" xfId="25167"/>
    <cellStyle name="_측구공_자재집계표(무릉소공원)_공종별수량산출(오태).xls_공종별수량산출(구미생태숲)-총괄" xfId="25168"/>
    <cellStyle name="_측구공_자재집계표(무릉소공원)_공종별수량산출(오태).xls_공종별수량산출(상모제8어린이)" xfId="25169"/>
    <cellStyle name="_측구공_자재집계표(무릉소공원)_공종별수량산출(오태).xls_공종별수량산출(상모제8어린이)_공종별수량산출(구미생태숲)-총괄" xfId="25170"/>
    <cellStyle name="_측구공_자재집계표(무릉소공원)_공종별수량산출(오태).xls_공종별수량산출(상모제8어린이)_구미생태숲데크수량산출-아이비070222-지대리" xfId="25171"/>
    <cellStyle name="_측구공_자재집계표(무릉소공원)_공종별수량산출(오태).xls_공종별수량산출(상모제8어린이)_데크수량산출(참고용)" xfId="25172"/>
    <cellStyle name="_측구공_자재집계표(무릉소공원)_공종별수량산출(오태).xls_구미생태숲데크수량산출-아이비070222-지대리" xfId="25173"/>
    <cellStyle name="_측구공_자재집계표(무릉소공원)_공종별수량산출(오태).xls_데크수량산출(참고용)" xfId="25174"/>
    <cellStyle name="_측구공_자재집계표(무릉소공원)_공종별수량산출(오태).xls_토공집계표" xfId="25175"/>
    <cellStyle name="_측구공_자재집계표(무릉소공원)_공종별수량산출(오태).xls_토공집계표_공종별수량산출(구미생태숲)-총괄" xfId="25176"/>
    <cellStyle name="_측구공_자재집계표(무릉소공원)_공종별수량산출(오태).xls_토공집계표_구미생태숲데크수량산출-아이비070222-지대리" xfId="25177"/>
    <cellStyle name="_측구공_자재집계표(무릉소공원)_공종별수량산출(오태).xls_토공집계표_데크수량산출(참고용)" xfId="25178"/>
    <cellStyle name="_측구공_자재집계표(무릉소공원)_공종별수량산출(오태)_공종별수량산출(구미생태숲)-총괄" xfId="25179"/>
    <cellStyle name="_측구공_자재집계표(무릉소공원)_공종별수량산출(오태)_공종별수량산출(상모제8어린이)" xfId="25180"/>
    <cellStyle name="_측구공_자재집계표(무릉소공원)_공종별수량산출(오태)_공종별수량산출(상모제8어린이)_공종별수량산출(구미생태숲)-총괄" xfId="25181"/>
    <cellStyle name="_측구공_자재집계표(무릉소공원)_공종별수량산출(오태)_공종별수량산출(상모제8어린이)_구미생태숲데크수량산출-아이비070222-지대리" xfId="25182"/>
    <cellStyle name="_측구공_자재집계표(무릉소공원)_공종별수량산출(오태)_공종별수량산출(상모제8어린이)_데크수량산출(참고용)" xfId="25183"/>
    <cellStyle name="_측구공_자재집계표(무릉소공원)_공종별수량산출(오태)_구미생태숲데크수량산출-아이비070222-지대리" xfId="25184"/>
    <cellStyle name="_측구공_자재집계표(무릉소공원)_공종별수량산출(오태)_데크수량산출(참고용)" xfId="25185"/>
    <cellStyle name="_측구공_자재집계표(무릉소공원)_공종별수량산출(오태)_토공집계표" xfId="25186"/>
    <cellStyle name="_측구공_자재집계표(무릉소공원)_공종별수량산출(오태)_토공집계표_공종별수량산출(구미생태숲)-총괄" xfId="25187"/>
    <cellStyle name="_측구공_자재집계표(무릉소공원)_공종별수량산출(오태)_토공집계표_구미생태숲데크수량산출-아이비070222-지대리" xfId="25188"/>
    <cellStyle name="_측구공_자재집계표(무릉소공원)_공종별수량산출(오태)_토공집계표_데크수량산출(참고용)" xfId="25189"/>
    <cellStyle name="_측구공_자재집계표(무릉소공원)_공종별수량산출(오태제1어린이)" xfId="25190"/>
    <cellStyle name="_측구공_자재집계표(무릉소공원)_공종별수량산출(오태제1어린이)_공종별수량산출(구미생태숲)-총괄" xfId="25191"/>
    <cellStyle name="_측구공_자재집계표(무릉소공원)_공종별수량산출(오태제1어린이)_구미생태숲데크수량산출-아이비070222-지대리" xfId="25192"/>
    <cellStyle name="_측구공_자재집계표(무릉소공원)_공종별수량산출(오태제1어린이)_데크수량산출(참고용)" xfId="25193"/>
    <cellStyle name="_측구공_자재집계표(무릉소공원)_공종별수량산출(왕산기념공원)-총괄분" xfId="25194"/>
    <cellStyle name="_측구공_자재집계표(무릉소공원)_공종별수량산출(왕산기념공원)-총괄분_공종별수량산출(구미생태숲)-총괄" xfId="25195"/>
    <cellStyle name="_측구공_자재집계표(무릉소공원)_공종별수량산출(왕산기념공원)-총괄분_구미생태숲데크수량산출-아이비070222-지대리" xfId="25196"/>
    <cellStyle name="_측구공_자재집계표(무릉소공원)_공종별수량산출(왕산기념공원)-총괄분_데크수량산출(참고용)" xfId="25197"/>
    <cellStyle name="_측구공_자재집계표(무릉소공원)_공종별수량산출(장성초등학교)" xfId="25198"/>
    <cellStyle name="_측구공_자재집계표(무릉소공원)_공종별수량산출(확장공사)" xfId="25199"/>
    <cellStyle name="_측구공_자재집계표(무릉소공원)_공종별수량산출(확장공사)_공종별수량산출(구미생태숲)-총괄" xfId="25200"/>
    <cellStyle name="_측구공_자재집계표(무릉소공원)_공종별수량산출(확장공사)_공종별수량산출(상모제8어린이)" xfId="25201"/>
    <cellStyle name="_측구공_자재집계표(무릉소공원)_공종별수량산출(확장공사)_공종별수량산출(상모제8어린이)_공종별수량산출(구미생태숲)-총괄" xfId="25202"/>
    <cellStyle name="_측구공_자재집계표(무릉소공원)_공종별수량산출(확장공사)_공종별수량산출(상모제8어린이)_구미생태숲데크수량산출-아이비070222-지대리" xfId="25203"/>
    <cellStyle name="_측구공_자재집계표(무릉소공원)_공종별수량산출(확장공사)_공종별수량산출(상모제8어린이)_데크수량산출(참고용)" xfId="25204"/>
    <cellStyle name="_측구공_자재집계표(무릉소공원)_공종별수량산출(확장공사)_구미생태숲데크수량산출-아이비070222-지대리" xfId="25205"/>
    <cellStyle name="_측구공_자재집계표(무릉소공원)_공종별수량산출(확장공사)_데크수량산출(참고용)" xfId="25206"/>
    <cellStyle name="_측구공_자재집계표(무릉소공원)_공종별수량산출(확장공사)_토공집계표" xfId="25207"/>
    <cellStyle name="_측구공_자재집계표(무릉소공원)_공종별수량산출(확장공사)_토공집계표_공종별수량산출(구미생태숲)-총괄" xfId="25208"/>
    <cellStyle name="_측구공_자재집계표(무릉소공원)_공종별수량산출(확장공사)_토공집계표_구미생태숲데크수량산출-아이비070222-지대리" xfId="25209"/>
    <cellStyle name="_측구공_자재집계표(무릉소공원)_공종별수량산출(확장공사)_토공집계표_데크수량산출(참고용)" xfId="25210"/>
    <cellStyle name="_측구공_자재집계표(무릉소공원)_공종별수량산출(확장공사x).xls" xfId="25211"/>
    <cellStyle name="_측구공_자재집계표(무릉소공원)_공종별수량산출(확장공사x).xls_공종별수량산출(구미생태숲)-총괄" xfId="25212"/>
    <cellStyle name="_측구공_자재집계표(무릉소공원)_공종별수량산출(확장공사x).xls_공종별수량산출(상모제8어린이)" xfId="25213"/>
    <cellStyle name="_측구공_자재집계표(무릉소공원)_공종별수량산출(확장공사x).xls_공종별수량산출(상모제8어린이)_공종별수량산출(구미생태숲)-총괄" xfId="25214"/>
    <cellStyle name="_측구공_자재집계표(무릉소공원)_공종별수량산출(확장공사x).xls_공종별수량산출(상모제8어린이)_구미생태숲데크수량산출-아이비070222-지대리" xfId="25215"/>
    <cellStyle name="_측구공_자재집계표(무릉소공원)_공종별수량산출(확장공사x).xls_공종별수량산출(상모제8어린이)_데크수량산출(참고용)" xfId="25216"/>
    <cellStyle name="_측구공_자재집계표(무릉소공원)_공종별수량산출(확장공사x).xls_구미생태숲데크수량산출-아이비070222-지대리" xfId="25217"/>
    <cellStyle name="_측구공_자재집계표(무릉소공원)_공종별수량산출(확장공사x).xls_데크수량산출(참고용)" xfId="25218"/>
    <cellStyle name="_측구공_자재집계표(무릉소공원)_공종별수량산출(확장공사x).xls_토공집계표" xfId="25219"/>
    <cellStyle name="_측구공_자재집계표(무릉소공원)_공종별수량산출(확장공사x).xls_토공집계표_공종별수량산출(구미생태숲)-총괄" xfId="25220"/>
    <cellStyle name="_측구공_자재집계표(무릉소공원)_공종별수량산출(확장공사x).xls_토공집계표_구미생태숲데크수량산출-아이비070222-지대리" xfId="25221"/>
    <cellStyle name="_측구공_자재집계표(무릉소공원)_공종별수량산출(확장공사x).xls_토공집계표_데크수량산출(참고용)" xfId="25222"/>
    <cellStyle name="_측구공_자재집계표(무릉소공원)_공종별수량산출(황금수도시설주변)-2차분" xfId="25223"/>
    <cellStyle name="_측구공_자재집계표(무릉소공원)_공종별수량산출(황금수도시설주변)-2차분_공종별수량산출(구미생태숲)-총괄" xfId="25224"/>
    <cellStyle name="_측구공_자재집계표(무릉소공원)_공종별수량산출(황금수도시설주변)-2차분_구미생태숲데크수량산출-아이비070222-지대리" xfId="25225"/>
    <cellStyle name="_측구공_자재집계표(무릉소공원)_공종별수량산출(황금수도시설주변)-2차분_데크수량산출(참고용)" xfId="25226"/>
    <cellStyle name="_측구공_자재집계표(무릉소공원)_공종별수량산출(황금수도시설주변)-총괄분" xfId="25227"/>
    <cellStyle name="_측구공_자재집계표(무릉소공원)_공종별수량산출(황금수도시설주변)-총괄분_공종별수량산출(구미생태숲)-총괄" xfId="25228"/>
    <cellStyle name="_측구공_자재집계표(무릉소공원)_공종별수량산출(황금수도시설주변)-총괄분_구미생태숲데크수량산출-아이비070222-지대리" xfId="25229"/>
    <cellStyle name="_측구공_자재집계표(무릉소공원)_공종별수량산출(황금수도시설주변)-총괄분_데크수량산출(참고용)" xfId="25230"/>
    <cellStyle name="_측구공_자재집계표(무릉소공원)_공종별수량산출_공종별수량산출(구미생태숲)-총괄" xfId="25231"/>
    <cellStyle name="_측구공_자재집계표(무릉소공원)_공종별수량산출_공종별수량산출(상모제8어린이)" xfId="25232"/>
    <cellStyle name="_측구공_자재집계표(무릉소공원)_공종별수량산출_공종별수량산출(상모제8어린이)_공종별수량산출(구미생태숲)-총괄" xfId="25233"/>
    <cellStyle name="_측구공_자재집계표(무릉소공원)_공종별수량산출_공종별수량산출(상모제8어린이)_구미생태숲데크수량산출-아이비070222-지대리" xfId="25234"/>
    <cellStyle name="_측구공_자재집계표(무릉소공원)_공종별수량산출_공종별수량산출(상모제8어린이)_데크수량산출(참고용)" xfId="25235"/>
    <cellStyle name="_측구공_자재집계표(무릉소공원)_공종별수량산출_구미생태숲데크수량산출-아이비070222-지대리" xfId="25236"/>
    <cellStyle name="_측구공_자재집계표(무릉소공원)_공종별수량산출_데크수량산출(참고용)" xfId="25237"/>
    <cellStyle name="_측구공_자재집계표(무릉소공원)_공종별수량산출_토공집계표" xfId="25238"/>
    <cellStyle name="_측구공_자재집계표(무릉소공원)_공종별수량산출_토공집계표_공종별수량산출(구미생태숲)-총괄" xfId="25239"/>
    <cellStyle name="_측구공_자재집계표(무릉소공원)_공종별수량산출_토공집계표_구미생태숲데크수량산출-아이비070222-지대리" xfId="25240"/>
    <cellStyle name="_측구공_자재집계표(무릉소공원)_공종별수량산출_토공집계표_데크수량산출(참고용)" xfId="25241"/>
    <cellStyle name="_측구공_자재집계표(무릉소공원)_수량산출및자재집계" xfId="25242"/>
    <cellStyle name="_측구공_자재집계표(무릉소공원)_수량산출및자재집계_공종별수량산출(구미생태숲)-총괄" xfId="25243"/>
    <cellStyle name="_측구공_자재집계표(무릉소공원)_수량산출및자재집계_공종별수량산출(상모제8어린이)" xfId="25244"/>
    <cellStyle name="_측구공_자재집계표(무릉소공원)_수량산출및자재집계_공종별수량산출(상모제8어린이)_공종별수량산출(구미생태숲)-총괄" xfId="25245"/>
    <cellStyle name="_측구공_자재집계표(무릉소공원)_수량산출및자재집계_공종별수량산출(상모제8어린이)_구미생태숲데크수량산출-아이비070222-지대리" xfId="25246"/>
    <cellStyle name="_측구공_자재집계표(무릉소공원)_수량산출및자재집계_공종별수량산출(상모제8어린이)_데크수량산출(참고용)" xfId="25247"/>
    <cellStyle name="_측구공_자재집계표(무릉소공원)_수량산출및자재집계_구미생태숲데크수량산출-아이비070222-지대리" xfId="25248"/>
    <cellStyle name="_측구공_자재집계표(무릉소공원)_수량산출및자재집계_데크수량산출(참고용)" xfId="25249"/>
    <cellStyle name="_측구공_자재집계표(무릉소공원)_수량산출및자재집계_토공집계표" xfId="25250"/>
    <cellStyle name="_측구공_자재집계표(무릉소공원)_수량산출및자재집계_토공집계표_공종별수량산출(구미생태숲)-총괄" xfId="25251"/>
    <cellStyle name="_측구공_자재집계표(무릉소공원)_수량산출및자재집계_토공집계표_구미생태숲데크수량산출-아이비070222-지대리" xfId="25252"/>
    <cellStyle name="_측구공_자재집계표(무릉소공원)_수량산출및자재집계_토공집계표_데크수량산출(참고용)" xfId="25253"/>
    <cellStyle name="_측구공_자재집계표(무릉소공원)_자재집계표" xfId="25254"/>
    <cellStyle name="_측구공_자재집계표(무릉소공원)_자재집계표(아사어린이공원)" xfId="25255"/>
    <cellStyle name="_측구공_자재집계표(무릉소공원)_자재집계표(아사어린이공원)_공종별수량산출(구미생태숲)-총괄" xfId="25256"/>
    <cellStyle name="_측구공_자재집계표(무릉소공원)_자재집계표(아사어린이공원)_공종별수량산출(상모제8어린이)" xfId="25257"/>
    <cellStyle name="_측구공_자재집계표(무릉소공원)_자재집계표(아사어린이공원)_공종별수량산출(상모제8어린이)_공종별수량산출(구미생태숲)-총괄" xfId="25258"/>
    <cellStyle name="_측구공_자재집계표(무릉소공원)_자재집계표(아사어린이공원)_공종별수량산출(상모제8어린이)_구미생태숲데크수량산출-아이비070222-지대리" xfId="25259"/>
    <cellStyle name="_측구공_자재집계표(무릉소공원)_자재집계표(아사어린이공원)_공종별수량산출(상모제8어린이)_데크수량산출(참고용)" xfId="25260"/>
    <cellStyle name="_측구공_자재집계표(무릉소공원)_자재집계표(아사어린이공원)_구미생태숲데크수량산출-아이비070222-지대리" xfId="25261"/>
    <cellStyle name="_측구공_자재집계표(무릉소공원)_자재집계표(아사어린이공원)_데크수량산출(참고용)" xfId="25262"/>
    <cellStyle name="_측구공_자재집계표(무릉소공원)_자재집계표(아사어린이공원)_토공집계표" xfId="25263"/>
    <cellStyle name="_측구공_자재집계표(무릉소공원)_자재집계표(아사어린이공원)_토공집계표_공종별수량산출(구미생태숲)-총괄" xfId="25264"/>
    <cellStyle name="_측구공_자재집계표(무릉소공원)_자재집계표(아사어린이공원)_토공집계표_구미생태숲데크수량산출-아이비070222-지대리" xfId="25265"/>
    <cellStyle name="_측구공_자재집계표(무릉소공원)_자재집계표(아사어린이공원)_토공집계표_데크수량산출(참고용)" xfId="25266"/>
    <cellStyle name="_측구공_자재집계표(무릉소공원)_자재집계표_공종별수량산출(구미생태숲)-총괄" xfId="25267"/>
    <cellStyle name="_측구공_자재집계표(무릉소공원)_자재집계표_공종별수량산출(상모제8어린이)" xfId="25268"/>
    <cellStyle name="_측구공_자재집계표(무릉소공원)_자재집계표_공종별수량산출(상모제8어린이)_공종별수량산출(구미생태숲)-총괄" xfId="25269"/>
    <cellStyle name="_측구공_자재집계표(무릉소공원)_자재집계표_공종별수량산출(상모제8어린이)_구미생태숲데크수량산출-아이비070222-지대리" xfId="25270"/>
    <cellStyle name="_측구공_자재집계표(무릉소공원)_자재집계표_공종별수량산출(상모제8어린이)_데크수량산출(참고용)" xfId="25271"/>
    <cellStyle name="_측구공_자재집계표(무릉소공원)_자재집계표_구미생태숲데크수량산출-아이비070222-지대리" xfId="25272"/>
    <cellStyle name="_측구공_자재집계표(무릉소공원)_자재집계표_데크수량산출(참고용)" xfId="25273"/>
    <cellStyle name="_측구공_자재집계표(무릉소공원)_자재집계표_토공집계표" xfId="25274"/>
    <cellStyle name="_측구공_자재집계표(무릉소공원)_자재집계표_토공집계표_공종별수량산출(구미생태숲)-총괄" xfId="25275"/>
    <cellStyle name="_측구공_자재집계표(무릉소공원)_자재집계표_토공집계표_구미생태숲데크수량산출-아이비070222-지대리" xfId="25276"/>
    <cellStyle name="_측구공_자재집계표(무릉소공원)_자재집계표_토공집계표_데크수량산출(참고용)" xfId="25277"/>
    <cellStyle name="_측구공_자재집계표_공종별수량산출" xfId="25278"/>
    <cellStyle name="_측구공_자재집계표_공종별수량산출(게이트볼장주변시민공원)" xfId="25279"/>
    <cellStyle name="_측구공_자재집계표_공종별수량산출(게이트볼장주변시민공원)_공종별수량산출(구미생태숲)-총괄" xfId="25280"/>
    <cellStyle name="_측구공_자재집계표_공종별수량산출(게이트볼장주변시민공원)_구미생태숲데크수량산출-아이비070222-지대리" xfId="25281"/>
    <cellStyle name="_측구공_자재집계표_공종별수량산출(게이트볼장주변시민공원)_데크수량산출(참고용)" xfId="25282"/>
    <cellStyle name="_측구공_자재집계표_공종별수량산출(봉곡도서관)" xfId="25283"/>
    <cellStyle name="_측구공_자재집계표_공종별수량산출(봉곡도서관)_공종별수량산출(구미생태숲)-총괄" xfId="25284"/>
    <cellStyle name="_측구공_자재집계표_공종별수량산출(봉곡도서관)_구미생태숲데크수량산출-아이비070222-지대리" xfId="25285"/>
    <cellStyle name="_측구공_자재집계표_공종별수량산출(봉곡도서관)_데크수량산출(참고용)" xfId="25286"/>
    <cellStyle name="_측구공_자재집계표_공종별수량산출(봉곡도서관)-2차분" xfId="25287"/>
    <cellStyle name="_측구공_자재집계표_공종별수량산출(봉곡도서관)-2차분_공종별수량산출(구미생태숲)-총괄" xfId="25288"/>
    <cellStyle name="_측구공_자재집계표_공종별수량산출(봉곡도서관)-2차분_구미생태숲데크수량산출-아이비070222-지대리" xfId="25289"/>
    <cellStyle name="_측구공_자재집계표_공종별수량산출(봉곡도서관)-2차분_데크수량산출(참고용)" xfId="25290"/>
    <cellStyle name="_측구공_자재집계표_공종별수량산출(봉곡도서관)-총괄" xfId="25291"/>
    <cellStyle name="_측구공_자재집계표_공종별수량산출(봉곡도서관)-총괄_공종별수량산출(구미생태숲)-총괄" xfId="25292"/>
    <cellStyle name="_측구공_자재집계표_공종별수량산출(봉곡도서관)-총괄_구미생태숲데크수량산출-아이비070222-지대리" xfId="25293"/>
    <cellStyle name="_측구공_자재집계표_공종별수량산출(봉곡도서관)-총괄_데크수량산출(참고용)" xfId="25294"/>
    <cellStyle name="_측구공_자재집계표_공종별수량산출(사동게이트볼장)" xfId="25295"/>
    <cellStyle name="_측구공_자재집계표_공종별수량산출(사동게이트볼장)_공종별수량산출(구미생태숲)-총괄" xfId="25296"/>
    <cellStyle name="_측구공_자재집계표_공종별수량산출(사동게이트볼장)_구미생태숲데크수량산출-아이비070222-지대리" xfId="25297"/>
    <cellStyle name="_측구공_자재집계표_공종별수량산출(사동게이트볼장)_데크수량산출(참고용)" xfId="25298"/>
    <cellStyle name="_측구공_자재집계표_공종별수량산출(신평1)" xfId="25299"/>
    <cellStyle name="_측구공_자재집계표_공종별수량산출(신평1)_공종별수량산출(구미생태숲)-총괄" xfId="25300"/>
    <cellStyle name="_측구공_자재집계표_공종별수량산출(신평1)_공종별수량산출(상모제8어린이)" xfId="25301"/>
    <cellStyle name="_측구공_자재집계표_공종별수량산출(신평1)_공종별수량산출(상모제8어린이)_공종별수량산출(구미생태숲)-총괄" xfId="25302"/>
    <cellStyle name="_측구공_자재집계표_공종별수량산출(신평1)_공종별수량산출(상모제8어린이)_구미생태숲데크수량산출-아이비070222-지대리" xfId="25303"/>
    <cellStyle name="_측구공_자재집계표_공종별수량산출(신평1)_공종별수량산출(상모제8어린이)_데크수량산출(참고용)" xfId="25304"/>
    <cellStyle name="_측구공_자재집계표_공종별수량산출(신평1)_구미생태숲데크수량산출-아이비070222-지대리" xfId="25305"/>
    <cellStyle name="_측구공_자재집계표_공종별수량산출(신평1)_데크수량산출(참고용)" xfId="25306"/>
    <cellStyle name="_측구공_자재집계표_공종별수량산출(신평1)_토공집계표" xfId="25307"/>
    <cellStyle name="_측구공_자재집계표_공종별수량산출(신평1)_토공집계표_공종별수량산출(구미생태숲)-총괄" xfId="25308"/>
    <cellStyle name="_측구공_자재집계표_공종별수량산출(신평1)_토공집계표_구미생태숲데크수량산출-아이비070222-지대리" xfId="25309"/>
    <cellStyle name="_측구공_자재집계표_공종별수량산출(신평1)_토공집계표_데크수량산출(참고용)" xfId="25310"/>
    <cellStyle name="_측구공_자재집계표_공종별수량산출(신평1동주민쉼터)" xfId="25311"/>
    <cellStyle name="_측구공_자재집계표_공종별수량산출(신평1동주민쉼터)_공종별수량산출(구미생태숲)-총괄" xfId="25312"/>
    <cellStyle name="_측구공_자재집계표_공종별수량산출(신평1동주민쉼터)_구미생태숲데크수량산출-아이비070222-지대리" xfId="25313"/>
    <cellStyle name="_측구공_자재집계표_공종별수량산출(신평1동주민쉼터)_데크수량산출(참고용)" xfId="25314"/>
    <cellStyle name="_측구공_자재집계표_공종별수량산출(어린이공원 리모델링공사)-수정" xfId="25315"/>
    <cellStyle name="_측구공_자재집계표_공종별수량산출(어린이공원 리모델링공사)-수정_공종별수량산출(구미생태숲)-총괄" xfId="25316"/>
    <cellStyle name="_측구공_자재집계표_공종별수량산출(어린이공원 리모델링공사)-수정_구미생태숲데크수량산출-아이비070222-지대리" xfId="25317"/>
    <cellStyle name="_측구공_자재집계표_공종별수량산출(어린이공원 리모델링공사)-수정_데크수량산출(참고용)" xfId="25318"/>
    <cellStyle name="_측구공_자재집계표_공종별수량산출(오태)" xfId="25319"/>
    <cellStyle name="_측구공_자재집계표_공종별수량산출(오태).xls" xfId="25320"/>
    <cellStyle name="_측구공_자재집계표_공종별수량산출(오태).xls_공종별수량산출(구미생태숲)-총괄" xfId="25321"/>
    <cellStyle name="_측구공_자재집계표_공종별수량산출(오태).xls_공종별수량산출(상모제8어린이)" xfId="25322"/>
    <cellStyle name="_측구공_자재집계표_공종별수량산출(오태).xls_공종별수량산출(상모제8어린이)_공종별수량산출(구미생태숲)-총괄" xfId="25323"/>
    <cellStyle name="_측구공_자재집계표_공종별수량산출(오태).xls_공종별수량산출(상모제8어린이)_구미생태숲데크수량산출-아이비070222-지대리" xfId="25324"/>
    <cellStyle name="_측구공_자재집계표_공종별수량산출(오태).xls_공종별수량산출(상모제8어린이)_데크수량산출(참고용)" xfId="25325"/>
    <cellStyle name="_측구공_자재집계표_공종별수량산출(오태).xls_구미생태숲데크수량산출-아이비070222-지대리" xfId="25326"/>
    <cellStyle name="_측구공_자재집계표_공종별수량산출(오태).xls_데크수량산출(참고용)" xfId="25327"/>
    <cellStyle name="_측구공_자재집계표_공종별수량산출(오태).xls_토공집계표" xfId="25328"/>
    <cellStyle name="_측구공_자재집계표_공종별수량산출(오태).xls_토공집계표_공종별수량산출(구미생태숲)-총괄" xfId="25329"/>
    <cellStyle name="_측구공_자재집계표_공종별수량산출(오태).xls_토공집계표_구미생태숲데크수량산출-아이비070222-지대리" xfId="25330"/>
    <cellStyle name="_측구공_자재집계표_공종별수량산출(오태).xls_토공집계표_데크수량산출(참고용)" xfId="25331"/>
    <cellStyle name="_측구공_자재집계표_공종별수량산출(오태)_공종별수량산출(구미생태숲)-총괄" xfId="25332"/>
    <cellStyle name="_측구공_자재집계표_공종별수량산출(오태)_공종별수량산출(상모제8어린이)" xfId="25333"/>
    <cellStyle name="_측구공_자재집계표_공종별수량산출(오태)_공종별수량산출(상모제8어린이)_공종별수량산출(구미생태숲)-총괄" xfId="25334"/>
    <cellStyle name="_측구공_자재집계표_공종별수량산출(오태)_공종별수량산출(상모제8어린이)_구미생태숲데크수량산출-아이비070222-지대리" xfId="25335"/>
    <cellStyle name="_측구공_자재집계표_공종별수량산출(오태)_공종별수량산출(상모제8어린이)_데크수량산출(참고용)" xfId="25336"/>
    <cellStyle name="_측구공_자재집계표_공종별수량산출(오태)_구미생태숲데크수량산출-아이비070222-지대리" xfId="25337"/>
    <cellStyle name="_측구공_자재집계표_공종별수량산출(오태)_데크수량산출(참고용)" xfId="25338"/>
    <cellStyle name="_측구공_자재집계표_공종별수량산출(오태)_토공집계표" xfId="25339"/>
    <cellStyle name="_측구공_자재집계표_공종별수량산출(오태)_토공집계표_공종별수량산출(구미생태숲)-총괄" xfId="25340"/>
    <cellStyle name="_측구공_자재집계표_공종별수량산출(오태)_토공집계표_구미생태숲데크수량산출-아이비070222-지대리" xfId="25341"/>
    <cellStyle name="_측구공_자재집계표_공종별수량산출(오태)_토공집계표_데크수량산출(참고용)" xfId="25342"/>
    <cellStyle name="_측구공_자재집계표_공종별수량산출(오태제1어린이)" xfId="25343"/>
    <cellStyle name="_측구공_자재집계표_공종별수량산출(오태제1어린이)_공종별수량산출(구미생태숲)-총괄" xfId="25344"/>
    <cellStyle name="_측구공_자재집계표_공종별수량산출(오태제1어린이)_구미생태숲데크수량산출-아이비070222-지대리" xfId="25345"/>
    <cellStyle name="_측구공_자재집계표_공종별수량산출(오태제1어린이)_데크수량산출(참고용)" xfId="25346"/>
    <cellStyle name="_측구공_자재집계표_공종별수량산출(왕산기념공원)-총괄분" xfId="25347"/>
    <cellStyle name="_측구공_자재집계표_공종별수량산출(왕산기념공원)-총괄분_공종별수량산출(구미생태숲)-총괄" xfId="25348"/>
    <cellStyle name="_측구공_자재집계표_공종별수량산출(왕산기념공원)-총괄분_구미생태숲데크수량산출-아이비070222-지대리" xfId="25349"/>
    <cellStyle name="_측구공_자재집계표_공종별수량산출(왕산기념공원)-총괄분_데크수량산출(참고용)" xfId="25350"/>
    <cellStyle name="_측구공_자재집계표_공종별수량산출(장성초등학교)" xfId="25351"/>
    <cellStyle name="_측구공_자재집계표_공종별수량산출(확장공사)" xfId="25352"/>
    <cellStyle name="_측구공_자재집계표_공종별수량산출(확장공사)_공종별수량산출(구미생태숲)-총괄" xfId="25353"/>
    <cellStyle name="_측구공_자재집계표_공종별수량산출(확장공사)_공종별수량산출(상모제8어린이)" xfId="25354"/>
    <cellStyle name="_측구공_자재집계표_공종별수량산출(확장공사)_공종별수량산출(상모제8어린이)_공종별수량산출(구미생태숲)-총괄" xfId="25355"/>
    <cellStyle name="_측구공_자재집계표_공종별수량산출(확장공사)_공종별수량산출(상모제8어린이)_구미생태숲데크수량산출-아이비070222-지대리" xfId="25356"/>
    <cellStyle name="_측구공_자재집계표_공종별수량산출(확장공사)_공종별수량산출(상모제8어린이)_데크수량산출(참고용)" xfId="25357"/>
    <cellStyle name="_측구공_자재집계표_공종별수량산출(확장공사)_구미생태숲데크수량산출-아이비070222-지대리" xfId="25358"/>
    <cellStyle name="_측구공_자재집계표_공종별수량산출(확장공사)_데크수량산출(참고용)" xfId="25359"/>
    <cellStyle name="_측구공_자재집계표_공종별수량산출(확장공사)_토공집계표" xfId="25360"/>
    <cellStyle name="_측구공_자재집계표_공종별수량산출(확장공사)_토공집계표_공종별수량산출(구미생태숲)-총괄" xfId="25361"/>
    <cellStyle name="_측구공_자재집계표_공종별수량산출(확장공사)_토공집계표_구미생태숲데크수량산출-아이비070222-지대리" xfId="25362"/>
    <cellStyle name="_측구공_자재집계표_공종별수량산출(확장공사)_토공집계표_데크수량산출(참고용)" xfId="25363"/>
    <cellStyle name="_측구공_자재집계표_공종별수량산출(확장공사x).xls" xfId="25364"/>
    <cellStyle name="_측구공_자재집계표_공종별수량산출(확장공사x).xls_공종별수량산출(구미생태숲)-총괄" xfId="25365"/>
    <cellStyle name="_측구공_자재집계표_공종별수량산출(확장공사x).xls_공종별수량산출(상모제8어린이)" xfId="25366"/>
    <cellStyle name="_측구공_자재집계표_공종별수량산출(확장공사x).xls_공종별수량산출(상모제8어린이)_공종별수량산출(구미생태숲)-총괄" xfId="25367"/>
    <cellStyle name="_측구공_자재집계표_공종별수량산출(확장공사x).xls_공종별수량산출(상모제8어린이)_구미생태숲데크수량산출-아이비070222-지대리" xfId="25368"/>
    <cellStyle name="_측구공_자재집계표_공종별수량산출(확장공사x).xls_공종별수량산출(상모제8어린이)_데크수량산출(참고용)" xfId="25369"/>
    <cellStyle name="_측구공_자재집계표_공종별수량산출(확장공사x).xls_구미생태숲데크수량산출-아이비070222-지대리" xfId="25370"/>
    <cellStyle name="_측구공_자재집계표_공종별수량산출(확장공사x).xls_데크수량산출(참고용)" xfId="25371"/>
    <cellStyle name="_측구공_자재집계표_공종별수량산출(확장공사x).xls_토공집계표" xfId="25372"/>
    <cellStyle name="_측구공_자재집계표_공종별수량산출(확장공사x).xls_토공집계표_공종별수량산출(구미생태숲)-총괄" xfId="25373"/>
    <cellStyle name="_측구공_자재집계표_공종별수량산출(확장공사x).xls_토공집계표_구미생태숲데크수량산출-아이비070222-지대리" xfId="25374"/>
    <cellStyle name="_측구공_자재집계표_공종별수량산출(확장공사x).xls_토공집계표_데크수량산출(참고용)" xfId="25375"/>
    <cellStyle name="_측구공_자재집계표_공종별수량산출(황금수도시설주변)-2차분" xfId="25376"/>
    <cellStyle name="_측구공_자재집계표_공종별수량산출(황금수도시설주변)-2차분_공종별수량산출(구미생태숲)-총괄" xfId="25377"/>
    <cellStyle name="_측구공_자재집계표_공종별수량산출(황금수도시설주변)-2차분_구미생태숲데크수량산출-아이비070222-지대리" xfId="25378"/>
    <cellStyle name="_측구공_자재집계표_공종별수량산출(황금수도시설주변)-2차분_데크수량산출(참고용)" xfId="25379"/>
    <cellStyle name="_측구공_자재집계표_공종별수량산출(황금수도시설주변)-총괄분" xfId="25380"/>
    <cellStyle name="_측구공_자재집계표_공종별수량산출(황금수도시설주변)-총괄분_공종별수량산출(구미생태숲)-총괄" xfId="25381"/>
    <cellStyle name="_측구공_자재집계표_공종별수량산출(황금수도시설주변)-총괄분_구미생태숲데크수량산출-아이비070222-지대리" xfId="25382"/>
    <cellStyle name="_측구공_자재집계표_공종별수량산출(황금수도시설주변)-총괄분_데크수량산출(참고용)" xfId="25383"/>
    <cellStyle name="_측구공_자재집계표_공종별수량산출_공종별수량산출(구미생태숲)-총괄" xfId="25384"/>
    <cellStyle name="_측구공_자재집계표_공종별수량산출_공종별수량산출(상모제8어린이)" xfId="25385"/>
    <cellStyle name="_측구공_자재집계표_공종별수량산출_공종별수량산출(상모제8어린이)_공종별수량산출(구미생태숲)-총괄" xfId="25386"/>
    <cellStyle name="_측구공_자재집계표_공종별수량산출_공종별수량산출(상모제8어린이)_구미생태숲데크수량산출-아이비070222-지대리" xfId="25387"/>
    <cellStyle name="_측구공_자재집계표_공종별수량산출_공종별수량산출(상모제8어린이)_데크수량산출(참고용)" xfId="25388"/>
    <cellStyle name="_측구공_자재집계표_공종별수량산출_구미생태숲데크수량산출-아이비070222-지대리" xfId="25389"/>
    <cellStyle name="_측구공_자재집계표_공종별수량산출_데크수량산출(참고용)" xfId="25390"/>
    <cellStyle name="_측구공_자재집계표_공종별수량산출_토공집계표" xfId="25391"/>
    <cellStyle name="_측구공_자재집계표_공종별수량산출_토공집계표_공종별수량산출(구미생태숲)-총괄" xfId="25392"/>
    <cellStyle name="_측구공_자재집계표_공종별수량산출_토공집계표_구미생태숲데크수량산출-아이비070222-지대리" xfId="25393"/>
    <cellStyle name="_측구공_자재집계표_공종별수량산출_토공집계표_데크수량산출(참고용)" xfId="25394"/>
    <cellStyle name="_측구공_자재집계표_수량산출및자재집계" xfId="25395"/>
    <cellStyle name="_측구공_자재집계표_수량산출및자재집계_공종별수량산출(구미생태숲)-총괄" xfId="25396"/>
    <cellStyle name="_측구공_자재집계표_수량산출및자재집계_공종별수량산출(상모제8어린이)" xfId="25397"/>
    <cellStyle name="_측구공_자재집계표_수량산출및자재집계_공종별수량산출(상모제8어린이)_공종별수량산출(구미생태숲)-총괄" xfId="25398"/>
    <cellStyle name="_측구공_자재집계표_수량산출및자재집계_공종별수량산출(상모제8어린이)_구미생태숲데크수량산출-아이비070222-지대리" xfId="25399"/>
    <cellStyle name="_측구공_자재집계표_수량산출및자재집계_공종별수량산출(상모제8어린이)_데크수량산출(참고용)" xfId="25400"/>
    <cellStyle name="_측구공_자재집계표_수량산출및자재집계_구미생태숲데크수량산출-아이비070222-지대리" xfId="25401"/>
    <cellStyle name="_측구공_자재집계표_수량산출및자재집계_데크수량산출(참고용)" xfId="25402"/>
    <cellStyle name="_측구공_자재집계표_수량산출및자재집계_토공집계표" xfId="25403"/>
    <cellStyle name="_측구공_자재집계표_수량산출및자재집계_토공집계표_공종별수량산출(구미생태숲)-총괄" xfId="25404"/>
    <cellStyle name="_측구공_자재집계표_수량산출및자재집계_토공집계표_구미생태숲데크수량산출-아이비070222-지대리" xfId="25405"/>
    <cellStyle name="_측구공_자재집계표_수량산출및자재집계_토공집계표_데크수량산출(참고용)" xfId="25406"/>
    <cellStyle name="_측구공_자재집계표_자재집계표" xfId="25407"/>
    <cellStyle name="_측구공_자재집계표_자재집계표(아사어린이공원)" xfId="25408"/>
    <cellStyle name="_측구공_자재집계표_자재집계표(아사어린이공원)_공종별수량산출(구미생태숲)-총괄" xfId="25409"/>
    <cellStyle name="_측구공_자재집계표_자재집계표(아사어린이공원)_공종별수량산출(상모제8어린이)" xfId="25410"/>
    <cellStyle name="_측구공_자재집계표_자재집계표(아사어린이공원)_공종별수량산출(상모제8어린이)_공종별수량산출(구미생태숲)-총괄" xfId="25411"/>
    <cellStyle name="_측구공_자재집계표_자재집계표(아사어린이공원)_공종별수량산출(상모제8어린이)_구미생태숲데크수량산출-아이비070222-지대리" xfId="25412"/>
    <cellStyle name="_측구공_자재집계표_자재집계표(아사어린이공원)_공종별수량산출(상모제8어린이)_데크수량산출(참고용)" xfId="25413"/>
    <cellStyle name="_측구공_자재집계표_자재집계표(아사어린이공원)_구미생태숲데크수량산출-아이비070222-지대리" xfId="25414"/>
    <cellStyle name="_측구공_자재집계표_자재집계표(아사어린이공원)_데크수량산출(참고용)" xfId="25415"/>
    <cellStyle name="_측구공_자재집계표_자재집계표(아사어린이공원)_토공집계표" xfId="25416"/>
    <cellStyle name="_측구공_자재집계표_자재집계표(아사어린이공원)_토공집계표_공종별수량산출(구미생태숲)-총괄" xfId="25417"/>
    <cellStyle name="_측구공_자재집계표_자재집계표(아사어린이공원)_토공집계표_구미생태숲데크수량산출-아이비070222-지대리" xfId="25418"/>
    <cellStyle name="_측구공_자재집계표_자재집계표(아사어린이공원)_토공집계표_데크수량산출(참고용)" xfId="25419"/>
    <cellStyle name="_측구공_자재집계표_자재집계표_공종별수량산출(구미생태숲)-총괄" xfId="25420"/>
    <cellStyle name="_측구공_자재집계표_자재집계표_공종별수량산출(상모제8어린이)" xfId="25421"/>
    <cellStyle name="_측구공_자재집계표_자재집계표_공종별수량산출(상모제8어린이)_공종별수량산출(구미생태숲)-총괄" xfId="25422"/>
    <cellStyle name="_측구공_자재집계표_자재집계표_공종별수량산출(상모제8어린이)_구미생태숲데크수량산출-아이비070222-지대리" xfId="25423"/>
    <cellStyle name="_측구공_자재집계표_자재집계표_공종별수량산출(상모제8어린이)_데크수량산출(참고용)" xfId="25424"/>
    <cellStyle name="_측구공_자재집계표_자재집계표_구미생태숲데크수량산출-아이비070222-지대리" xfId="25425"/>
    <cellStyle name="_측구공_자재집계표_자재집계표_데크수량산출(참고용)" xfId="25426"/>
    <cellStyle name="_측구공_자재집계표_자재집계표_토공집계표" xfId="25427"/>
    <cellStyle name="_측구공_자재집계표_자재집계표_토공집계표_공종별수량산출(구미생태숲)-총괄" xfId="25428"/>
    <cellStyle name="_측구공_자재집계표_자재집계표_토공집계표_구미생태숲데크수량산출-아이비070222-지대리" xfId="25429"/>
    <cellStyle name="_측구공_자재집계표_자재집계표_토공집계표_데크수량산출(참고용)" xfId="25430"/>
    <cellStyle name="_측구공_토공집계표" xfId="25431"/>
    <cellStyle name="_측구공_토공집계표_공종별수량산출(구미생태숲)-총괄" xfId="25432"/>
    <cellStyle name="_측구공_토공집계표_구미생태숲데크수량산출-아이비070222-지대리" xfId="25433"/>
    <cellStyle name="_측구공_토공집계표_데크수량산출(참고용)" xfId="25434"/>
    <cellStyle name="_측구공0526" xfId="14498"/>
    <cellStyle name="_측구공0526 2" xfId="32888"/>
    <cellStyle name="_측구수량" xfId="1010"/>
    <cellStyle name="_칠금동정저리뜰농로포장공사-착공" xfId="14499"/>
    <cellStyle name="_칠음교 내역서 0219" xfId="14500"/>
    <cellStyle name="_칠음교 내역서 0308" xfId="14501"/>
    <cellStyle name="_칠음교 내역서 0309" xfId="14502"/>
    <cellStyle name="_침서교_일반수량" xfId="14503"/>
    <cellStyle name="_침서교_일반수량 2" xfId="32889"/>
    <cellStyle name="_콘크리트포장보수(3건)" xfId="14504"/>
    <cellStyle name="_큰골교포장공" xfId="14505"/>
    <cellStyle name="_큰골교포장공 2" xfId="32890"/>
    <cellStyle name="_큰골천BOX2" xfId="14506"/>
    <cellStyle name="_큰골천BOX2 2" xfId="32891"/>
    <cellStyle name="_큰골천BOX2_01.0.1)오수맨홀토공" xfId="14507"/>
    <cellStyle name="_큰골천BOX2_01.0.1)오수맨홀토공 2" xfId="32892"/>
    <cellStyle name="_큰골천BOX2_01.0.1)오수맨홀토공_포장공제(간성읍)-1" xfId="14508"/>
    <cellStyle name="_큰골천BOX2_01.0.1)오수맨홀토공_포장공제(간성읍)-1 2" xfId="32893"/>
    <cellStyle name="_큰골천BOX2_01.구조물헐기" xfId="14509"/>
    <cellStyle name="_큰골천BOX2_01.구조물헐기 2" xfId="32894"/>
    <cellStyle name="_큰골천BOX2_01.토공" xfId="14510"/>
    <cellStyle name="_큰골천BOX2_01.토공 2" xfId="32895"/>
    <cellStyle name="_큰골천BOX2_01.토공공" xfId="14511"/>
    <cellStyle name="_큰골천BOX2_01.토공공 2" xfId="32896"/>
    <cellStyle name="_큰골천BOX2_02. 설계서(대덕상모산마을폐기물)" xfId="25435"/>
    <cellStyle name="_큰골천BOX2_02. 설계서(보개가좌마을폐기물)" xfId="25436"/>
    <cellStyle name="_큰골천BOX2_02.01.오수맨홀수량" xfId="14512"/>
    <cellStyle name="_큰골천BOX2_02.01.오수맨홀수량 2" xfId="32897"/>
    <cellStyle name="_큰골천BOX2_02.01.오수맨홀수량_02.01.오수맨홀수량" xfId="14513"/>
    <cellStyle name="_큰골천BOX2_02.01.오수맨홀수량_02.01.오수맨홀수량 2" xfId="32898"/>
    <cellStyle name="_큰골천BOX2_02.01.오수맨홀수량_02.01.오수맨홀수량_포장공제(간성읍)-1" xfId="14514"/>
    <cellStyle name="_큰골천BOX2_02.01.오수맨홀수량_02.01.오수맨홀수량_포장공제(간성읍)-1 2" xfId="32899"/>
    <cellStyle name="_큰골천BOX2_02.01.오수맨홀수량_포장공제(간성읍)-1" xfId="14515"/>
    <cellStyle name="_큰골천BOX2_02.01.오수맨홀수량_포장공제(간성읍)-1 2" xfId="32900"/>
    <cellStyle name="_큰골천BOX2_02.토공" xfId="14516"/>
    <cellStyle name="_큰골천BOX2_02.토공 2" xfId="32901"/>
    <cellStyle name="_큰골천BOX2_02.토공(단구초교~병영교)" xfId="14517"/>
    <cellStyle name="_큰골천BOX2_02.토공(단구초교~병영교) 2" xfId="32902"/>
    <cellStyle name="_큰골천BOX2_02.헐기" xfId="14518"/>
    <cellStyle name="_큰골천BOX2_02.헐기 2" xfId="32903"/>
    <cellStyle name="_큰골천BOX2_03.관로공" xfId="14519"/>
    <cellStyle name="_큰골천BOX2_03.관로공 2" xfId="32904"/>
    <cellStyle name="_큰골천BOX2_04.부대공" xfId="14520"/>
    <cellStyle name="_큰골천BOX2_04.부대공 2" xfId="32905"/>
    <cellStyle name="_큰골천BOX2_05.상수공(구곡~원주대)" xfId="14521"/>
    <cellStyle name="_큰골천BOX2_05.상수공(구곡~원주대) 2" xfId="32906"/>
    <cellStyle name="_큰골천BOX2_05.포장공(단구초교~병영교)" xfId="14522"/>
    <cellStyle name="_큰골천BOX2_05.포장공(단구초교~병영교) 2" xfId="32907"/>
    <cellStyle name="_큰골천BOX2_관로공" xfId="14523"/>
    <cellStyle name="_큰골천BOX2_관로공 2" xfId="32908"/>
    <cellStyle name="_큰골천BOX2_구조물헐기" xfId="14524"/>
    <cellStyle name="_큰골천BOX2_구조물헐기 2" xfId="32909"/>
    <cellStyle name="_큰골천BOX2_깨기" xfId="14525"/>
    <cellStyle name="_큰골천BOX2_깨기 2" xfId="32910"/>
    <cellStyle name="_큰골천BOX2_상수공" xfId="14526"/>
    <cellStyle name="_큰골천BOX2_상수공 2" xfId="32911"/>
    <cellStyle name="_큰골천BOX2_폐기물" xfId="14527"/>
    <cellStyle name="_큰골천BOX2_폐기물 2" xfId="32912"/>
    <cellStyle name="_큰골천BOX2_포장공제(간성읍)-1" xfId="14528"/>
    <cellStyle name="_큰골천BOX2_포장공제(간성읍)-1 2" xfId="32913"/>
    <cellStyle name="_큰골천BOX2_헐기" xfId="14529"/>
    <cellStyle name="_큰골천BOX2_헐기 2" xfId="32914"/>
    <cellStyle name="_태인-원평2공구(협력)" xfId="1011"/>
    <cellStyle name="_태인-원평2공구(협력)_적상무주IC도로(1공구)" xfId="1012"/>
    <cellStyle name="_텍스-마이톤" xfId="14530"/>
    <cellStyle name="_토공" xfId="14531"/>
    <cellStyle name="_토공 2" xfId="32915"/>
    <cellStyle name="_토공(단월)" xfId="14532"/>
    <cellStyle name="_토공(맨홀2호)" xfId="14533"/>
    <cellStyle name="_토공(맨홀2호) 2" xfId="32916"/>
    <cellStyle name="_토공(전주)" xfId="14534"/>
    <cellStyle name="_토공(전주) 2" xfId="32917"/>
    <cellStyle name="_토공(존도)" xfId="14535"/>
    <cellStyle name="_토공(존도) 2" xfId="32918"/>
    <cellStyle name="_토공(존도)_배수공(논곡2-1)" xfId="14536"/>
    <cellStyle name="_토공(존도)_배수공(논곡2-1) 2" xfId="32919"/>
    <cellStyle name="_토공(존도)_배수공(산택)" xfId="14537"/>
    <cellStyle name="_토공(존도)_배수공(산택) 2" xfId="32920"/>
    <cellStyle name="_토공(존도)_배수공(산택)_배수공(논곡2-1)" xfId="14538"/>
    <cellStyle name="_토공(존도)_배수공(산택)_배수공(논곡2-1) 2" xfId="32921"/>
    <cellStyle name="_토공(존도)_배수공(산택)_포장공(응달취락)" xfId="14539"/>
    <cellStyle name="_토공(존도)_배수공(산택)_포장공(응달취락) 2" xfId="32922"/>
    <cellStyle name="_토공(존도)_포장공(응달취락)" xfId="14540"/>
    <cellStyle name="_토공(존도)_포장공(응달취락) 2" xfId="32923"/>
    <cellStyle name="_토공(총괄)" xfId="14541"/>
    <cellStyle name="_토공(총괄) 2" xfId="32924"/>
    <cellStyle name="_토공_01 토공-깨기" xfId="14542"/>
    <cellStyle name="_토공_01 토공-깨기 2" xfId="32925"/>
    <cellStyle name="_토공_01 토공-깨기_01 토공-깨기" xfId="14543"/>
    <cellStyle name="_토공_01 토공-깨기_01 토공-깨기 2" xfId="32926"/>
    <cellStyle name="_토공_01 토공-깨기_01 토공-깨기_8.06 보도용 난간" xfId="14544"/>
    <cellStyle name="_토공_01 토공-깨기_01 토공-깨기_8.06 보도용 난간 2" xfId="32927"/>
    <cellStyle name="_토공_01 토공-깨기_8.06 보도용 난간" xfId="14545"/>
    <cellStyle name="_토공_01 토공-깨기_8.06 보도용 난간 2" xfId="32928"/>
    <cellStyle name="_토공_02.토공" xfId="14546"/>
    <cellStyle name="_토공_02.토공 2" xfId="32929"/>
    <cellStyle name="_토공_02.토공_01 토공-깨기" xfId="14547"/>
    <cellStyle name="_토공_02.토공_01 토공-깨기 2" xfId="32930"/>
    <cellStyle name="_토공_02.토공_01 토공-깨기_01 토공-깨기" xfId="14548"/>
    <cellStyle name="_토공_02.토공_01 토공-깨기_01 토공-깨기 2" xfId="32931"/>
    <cellStyle name="_토공_02.토공_01 토공-깨기_01 토공-깨기_8.06 보도용 난간" xfId="14549"/>
    <cellStyle name="_토공_02.토공_01 토공-깨기_01 토공-깨기_8.06 보도용 난간 2" xfId="32932"/>
    <cellStyle name="_토공_02.토공_01 토공-깨기_8.06 보도용 난간" xfId="14550"/>
    <cellStyle name="_토공_02.토공_01 토공-깨기_8.06 보도용 난간 2" xfId="32933"/>
    <cellStyle name="_토공_02.토공_8.06 보도용 난간" xfId="14551"/>
    <cellStyle name="_토공_02.토공_8.06 보도용 난간 2" xfId="32934"/>
    <cellStyle name="_토공_02.토공_매천로 토공수량산출서(최종)" xfId="14552"/>
    <cellStyle name="_토공_02.토공_매천로 토공수량산출서(최종) 2" xfId="32935"/>
    <cellStyle name="_토공_02.토공_매천로 토공수량산출서(최종)_01 토공-깨기" xfId="14553"/>
    <cellStyle name="_토공_02.토공_매천로 토공수량산출서(최종)_01 토공-깨기 2" xfId="32936"/>
    <cellStyle name="_토공_02.토공_매천로 토공수량산출서(최종)_01 토공-깨기_01 토공-깨기" xfId="14554"/>
    <cellStyle name="_토공_02.토공_매천로 토공수량산출서(최종)_01 토공-깨기_01 토공-깨기 2" xfId="32937"/>
    <cellStyle name="_토공_02.토공_매천로 토공수량산출서(최종)_01 토공-깨기_01 토공-깨기_01 토공-깨기" xfId="14555"/>
    <cellStyle name="_토공_02.토공_매천로 토공수량산출서(최종)_01 토공-깨기_01 토공-깨기_01 토공-깨기 2" xfId="32938"/>
    <cellStyle name="_토공_02.토공_매천로 토공수량산출서(최종)_01 토공-깨기_01 토공-깨기_01 토공-깨기_8.06 보도용 난간" xfId="14556"/>
    <cellStyle name="_토공_02.토공_매천로 토공수량산출서(최종)_01 토공-깨기_01 토공-깨기_01 토공-깨기_8.06 보도용 난간 2" xfId="32939"/>
    <cellStyle name="_토공_02.토공_매천로 토공수량산출서(최종)_01 토공-깨기_01 토공-깨기_8.06 보도용 난간" xfId="14557"/>
    <cellStyle name="_토공_02.토공_매천로 토공수량산출서(최종)_01 토공-깨기_01 토공-깨기_8.06 보도용 난간 2" xfId="32940"/>
    <cellStyle name="_토공_02.토공_매천로 토공수량산출서(최종)_01 토공-깨기_8.06 보도용 난간" xfId="14558"/>
    <cellStyle name="_토공_02.토공_매천로 토공수량산출서(최종)_01 토공-깨기_8.06 보도용 난간 2" xfId="32941"/>
    <cellStyle name="_토공_02.토공_매천로 토공수량산출서(최종)_8.06 보도용 난간" xfId="14559"/>
    <cellStyle name="_토공_02.토공_매천로 토공수량산출서(최종)_8.06 보도용 난간 2" xfId="32942"/>
    <cellStyle name="_토공_1" xfId="14560"/>
    <cellStyle name="_토공_8.06 보도용 난간" xfId="14561"/>
    <cellStyle name="_토공_8.06 보도용 난간 2" xfId="32943"/>
    <cellStyle name="_토공_공종별수량산출(구미생태숲)-총괄" xfId="25437"/>
    <cellStyle name="_토공_공종별수량산출(상모제8어린이)" xfId="25438"/>
    <cellStyle name="_토공_공종별수량산출(상모제8어린이)_공종별수량산출(구미생태숲)-총괄" xfId="25439"/>
    <cellStyle name="_토공_공종별수량산출(상모제8어린이)_구미생태숲데크수량산출-아이비070222-지대리" xfId="25440"/>
    <cellStyle name="_토공_공종별수량산출(상모제8어린이)_데크수량산출(참고용)" xfId="25441"/>
    <cellStyle name="_토공_구미생태숲데크수량산출-아이비070222-지대리" xfId="25442"/>
    <cellStyle name="_토공_깨기수량" xfId="14562"/>
    <cellStyle name="_토공_깨기수량 2" xfId="32944"/>
    <cellStyle name="_토공_깨기수량_01 토공-깨기" xfId="14563"/>
    <cellStyle name="_토공_깨기수량_01 토공-깨기 2" xfId="32945"/>
    <cellStyle name="_토공_깨기수량_01 토공-깨기_01 토공-깨기" xfId="14564"/>
    <cellStyle name="_토공_깨기수량_01 토공-깨기_01 토공-깨기 2" xfId="32946"/>
    <cellStyle name="_토공_깨기수량_01 토공-깨기_01 토공-깨기_8.06 보도용 난간" xfId="14565"/>
    <cellStyle name="_토공_깨기수량_01 토공-깨기_01 토공-깨기_8.06 보도용 난간 2" xfId="32947"/>
    <cellStyle name="_토공_깨기수량_01 토공-깨기_8.06 보도용 난간" xfId="14566"/>
    <cellStyle name="_토공_깨기수량_01 토공-깨기_8.06 보도용 난간 2" xfId="32948"/>
    <cellStyle name="_토공_깨기수량_8.06 보도용 난간" xfId="14567"/>
    <cellStyle name="_토공_깨기수량_8.06 보도용 난간 2" xfId="32949"/>
    <cellStyle name="_토공_깨기수량_매천로 토공수량산출서(최종)" xfId="14568"/>
    <cellStyle name="_토공_깨기수량_매천로 토공수량산출서(최종) 2" xfId="32950"/>
    <cellStyle name="_토공_깨기수량_매천로 토공수량산출서(최종)_01 토공-깨기" xfId="14569"/>
    <cellStyle name="_토공_깨기수량_매천로 토공수량산출서(최종)_01 토공-깨기 2" xfId="32951"/>
    <cellStyle name="_토공_깨기수량_매천로 토공수량산출서(최종)_01 토공-깨기_01 토공-깨기" xfId="14570"/>
    <cellStyle name="_토공_깨기수량_매천로 토공수량산출서(최종)_01 토공-깨기_01 토공-깨기 2" xfId="32952"/>
    <cellStyle name="_토공_깨기수량_매천로 토공수량산출서(최종)_01 토공-깨기_01 토공-깨기_01 토공-깨기" xfId="14571"/>
    <cellStyle name="_토공_깨기수량_매천로 토공수량산출서(최종)_01 토공-깨기_01 토공-깨기_01 토공-깨기 2" xfId="32953"/>
    <cellStyle name="_토공_깨기수량_매천로 토공수량산출서(최종)_01 토공-깨기_01 토공-깨기_01 토공-깨기_8.06 보도용 난간" xfId="14572"/>
    <cellStyle name="_토공_깨기수량_매천로 토공수량산출서(최종)_01 토공-깨기_01 토공-깨기_01 토공-깨기_8.06 보도용 난간 2" xfId="32954"/>
    <cellStyle name="_토공_깨기수량_매천로 토공수량산출서(최종)_01 토공-깨기_01 토공-깨기_8.06 보도용 난간" xfId="14573"/>
    <cellStyle name="_토공_깨기수량_매천로 토공수량산출서(최종)_01 토공-깨기_01 토공-깨기_8.06 보도용 난간 2" xfId="32955"/>
    <cellStyle name="_토공_깨기수량_매천로 토공수량산출서(최종)_01 토공-깨기_8.06 보도용 난간" xfId="14574"/>
    <cellStyle name="_토공_깨기수량_매천로 토공수량산출서(최종)_01 토공-깨기_8.06 보도용 난간 2" xfId="32956"/>
    <cellStyle name="_토공_깨기수량_매천로 토공수량산출서(최종)_8.06 보도용 난간" xfId="14575"/>
    <cellStyle name="_토공_깨기수량_매천로 토공수량산출서(최종)_8.06 보도용 난간 2" xfId="32957"/>
    <cellStyle name="_토공_당평변경" xfId="14576"/>
    <cellStyle name="_토공_데크수량산출(참고용)" xfId="25443"/>
    <cellStyle name="_토공_매천로 토공수량산출서(최종)" xfId="14577"/>
    <cellStyle name="_토공_매천로 토공수량산출서(최종) 2" xfId="32958"/>
    <cellStyle name="_토공_매천로 토공수량산출서(최종)_01 토공-깨기" xfId="14578"/>
    <cellStyle name="_토공_매천로 토공수량산출서(최종)_01 토공-깨기 2" xfId="32959"/>
    <cellStyle name="_토공_매천로 토공수량산출서(최종)_01 토공-깨기_01 토공-깨기" xfId="14579"/>
    <cellStyle name="_토공_매천로 토공수량산출서(최종)_01 토공-깨기_01 토공-깨기 2" xfId="32960"/>
    <cellStyle name="_토공_매천로 토공수량산출서(최종)_01 토공-깨기_01 토공-깨기_01 토공-깨기" xfId="14580"/>
    <cellStyle name="_토공_매천로 토공수량산출서(최종)_01 토공-깨기_01 토공-깨기_01 토공-깨기 2" xfId="32961"/>
    <cellStyle name="_토공_매천로 토공수량산출서(최종)_01 토공-깨기_01 토공-깨기_01 토공-깨기_8.06 보도용 난간" xfId="14581"/>
    <cellStyle name="_토공_매천로 토공수량산출서(최종)_01 토공-깨기_01 토공-깨기_01 토공-깨기_8.06 보도용 난간 2" xfId="32962"/>
    <cellStyle name="_토공_매천로 토공수량산출서(최종)_01 토공-깨기_01 토공-깨기_8.06 보도용 난간" xfId="14582"/>
    <cellStyle name="_토공_매천로 토공수량산출서(최종)_01 토공-깨기_01 토공-깨기_8.06 보도용 난간 2" xfId="32963"/>
    <cellStyle name="_토공_매천로 토공수량산출서(최종)_01 토공-깨기_8.06 보도용 난간" xfId="14583"/>
    <cellStyle name="_토공_매천로 토공수량산출서(최종)_01 토공-깨기_8.06 보도용 난간 2" xfId="32964"/>
    <cellStyle name="_토공_매천로 토공수량산출서(최종)_8.06 보도용 난간" xfId="14584"/>
    <cellStyle name="_토공_매천로 토공수량산출서(최종)_8.06 보도용 난간 2" xfId="32965"/>
    <cellStyle name="_토공_안심교량" xfId="14585"/>
    <cellStyle name="_토공_안심변경" xfId="14586"/>
    <cellStyle name="_토공_자재집계표" xfId="25444"/>
    <cellStyle name="_토공_자재집계표(무릉소공원)" xfId="25445"/>
    <cellStyle name="_토공_자재집계표(무릉소공원)_공종별수량산출" xfId="25446"/>
    <cellStyle name="_토공_자재집계표(무릉소공원)_공종별수량산출(게이트볼장주변시민공원)" xfId="25447"/>
    <cellStyle name="_토공_자재집계표(무릉소공원)_공종별수량산출(게이트볼장주변시민공원)_공종별수량산출(구미생태숲)-총괄" xfId="25448"/>
    <cellStyle name="_토공_자재집계표(무릉소공원)_공종별수량산출(게이트볼장주변시민공원)_구미생태숲데크수량산출-아이비070222-지대리" xfId="25449"/>
    <cellStyle name="_토공_자재집계표(무릉소공원)_공종별수량산출(게이트볼장주변시민공원)_데크수량산출(참고용)" xfId="25450"/>
    <cellStyle name="_토공_자재집계표(무릉소공원)_공종별수량산출(봉곡도서관)" xfId="25451"/>
    <cellStyle name="_토공_자재집계표(무릉소공원)_공종별수량산출(봉곡도서관)_공종별수량산출(구미생태숲)-총괄" xfId="25452"/>
    <cellStyle name="_토공_자재집계표(무릉소공원)_공종별수량산출(봉곡도서관)_구미생태숲데크수량산출-아이비070222-지대리" xfId="25453"/>
    <cellStyle name="_토공_자재집계표(무릉소공원)_공종별수량산출(봉곡도서관)_데크수량산출(참고용)" xfId="25454"/>
    <cellStyle name="_토공_자재집계표(무릉소공원)_공종별수량산출(봉곡도서관)-2차분" xfId="25455"/>
    <cellStyle name="_토공_자재집계표(무릉소공원)_공종별수량산출(봉곡도서관)-2차분_공종별수량산출(구미생태숲)-총괄" xfId="25456"/>
    <cellStyle name="_토공_자재집계표(무릉소공원)_공종별수량산출(봉곡도서관)-2차분_구미생태숲데크수량산출-아이비070222-지대리" xfId="25457"/>
    <cellStyle name="_토공_자재집계표(무릉소공원)_공종별수량산출(봉곡도서관)-2차분_데크수량산출(참고용)" xfId="25458"/>
    <cellStyle name="_토공_자재집계표(무릉소공원)_공종별수량산출(봉곡도서관)-총괄" xfId="25459"/>
    <cellStyle name="_토공_자재집계표(무릉소공원)_공종별수량산출(봉곡도서관)-총괄_공종별수량산출(구미생태숲)-총괄" xfId="25460"/>
    <cellStyle name="_토공_자재집계표(무릉소공원)_공종별수량산출(봉곡도서관)-총괄_구미생태숲데크수량산출-아이비070222-지대리" xfId="25461"/>
    <cellStyle name="_토공_자재집계표(무릉소공원)_공종별수량산출(봉곡도서관)-총괄_데크수량산출(참고용)" xfId="25462"/>
    <cellStyle name="_토공_자재집계표(무릉소공원)_공종별수량산출(사동게이트볼장)" xfId="25463"/>
    <cellStyle name="_토공_자재집계표(무릉소공원)_공종별수량산출(사동게이트볼장)_공종별수량산출(구미생태숲)-총괄" xfId="25464"/>
    <cellStyle name="_토공_자재집계표(무릉소공원)_공종별수량산출(사동게이트볼장)_구미생태숲데크수량산출-아이비070222-지대리" xfId="25465"/>
    <cellStyle name="_토공_자재집계표(무릉소공원)_공종별수량산출(사동게이트볼장)_데크수량산출(참고용)" xfId="25466"/>
    <cellStyle name="_토공_자재집계표(무릉소공원)_공종별수량산출(신평1)" xfId="25467"/>
    <cellStyle name="_토공_자재집계표(무릉소공원)_공종별수량산출(신평1)_공종별수량산출(구미생태숲)-총괄" xfId="25468"/>
    <cellStyle name="_토공_자재집계표(무릉소공원)_공종별수량산출(신평1)_공종별수량산출(상모제8어린이)" xfId="25469"/>
    <cellStyle name="_토공_자재집계표(무릉소공원)_공종별수량산출(신평1)_공종별수량산출(상모제8어린이)_공종별수량산출(구미생태숲)-총괄" xfId="25470"/>
    <cellStyle name="_토공_자재집계표(무릉소공원)_공종별수량산출(신평1)_공종별수량산출(상모제8어린이)_구미생태숲데크수량산출-아이비070222-지대리" xfId="25471"/>
    <cellStyle name="_토공_자재집계표(무릉소공원)_공종별수량산출(신평1)_공종별수량산출(상모제8어린이)_데크수량산출(참고용)" xfId="25472"/>
    <cellStyle name="_토공_자재집계표(무릉소공원)_공종별수량산출(신평1)_구미생태숲데크수량산출-아이비070222-지대리" xfId="25473"/>
    <cellStyle name="_토공_자재집계표(무릉소공원)_공종별수량산출(신평1)_데크수량산출(참고용)" xfId="25474"/>
    <cellStyle name="_토공_자재집계표(무릉소공원)_공종별수량산출(신평1)_토공집계표" xfId="25475"/>
    <cellStyle name="_토공_자재집계표(무릉소공원)_공종별수량산출(신평1)_토공집계표_공종별수량산출(구미생태숲)-총괄" xfId="25476"/>
    <cellStyle name="_토공_자재집계표(무릉소공원)_공종별수량산출(신평1)_토공집계표_구미생태숲데크수량산출-아이비070222-지대리" xfId="25477"/>
    <cellStyle name="_토공_자재집계표(무릉소공원)_공종별수량산출(신평1)_토공집계표_데크수량산출(참고용)" xfId="25478"/>
    <cellStyle name="_토공_자재집계표(무릉소공원)_공종별수량산출(신평1동주민쉼터)" xfId="25479"/>
    <cellStyle name="_토공_자재집계표(무릉소공원)_공종별수량산출(신평1동주민쉼터)_공종별수량산출(구미생태숲)-총괄" xfId="25480"/>
    <cellStyle name="_토공_자재집계표(무릉소공원)_공종별수량산출(신평1동주민쉼터)_구미생태숲데크수량산출-아이비070222-지대리" xfId="25481"/>
    <cellStyle name="_토공_자재집계표(무릉소공원)_공종별수량산출(신평1동주민쉼터)_데크수량산출(참고용)" xfId="25482"/>
    <cellStyle name="_토공_자재집계표(무릉소공원)_공종별수량산출(어린이공원 리모델링공사)-수정" xfId="25483"/>
    <cellStyle name="_토공_자재집계표(무릉소공원)_공종별수량산출(어린이공원 리모델링공사)-수정_공종별수량산출(구미생태숲)-총괄" xfId="25484"/>
    <cellStyle name="_토공_자재집계표(무릉소공원)_공종별수량산출(어린이공원 리모델링공사)-수정_구미생태숲데크수량산출-아이비070222-지대리" xfId="25485"/>
    <cellStyle name="_토공_자재집계표(무릉소공원)_공종별수량산출(어린이공원 리모델링공사)-수정_데크수량산출(참고용)" xfId="25486"/>
    <cellStyle name="_토공_자재집계표(무릉소공원)_공종별수량산출(오태)" xfId="25487"/>
    <cellStyle name="_토공_자재집계표(무릉소공원)_공종별수량산출(오태).xls" xfId="25488"/>
    <cellStyle name="_토공_자재집계표(무릉소공원)_공종별수량산출(오태).xls_공종별수량산출(구미생태숲)-총괄" xfId="25489"/>
    <cellStyle name="_토공_자재집계표(무릉소공원)_공종별수량산출(오태).xls_공종별수량산출(상모제8어린이)" xfId="25490"/>
    <cellStyle name="_토공_자재집계표(무릉소공원)_공종별수량산출(오태).xls_공종별수량산출(상모제8어린이)_공종별수량산출(구미생태숲)-총괄" xfId="25491"/>
    <cellStyle name="_토공_자재집계표(무릉소공원)_공종별수량산출(오태).xls_공종별수량산출(상모제8어린이)_구미생태숲데크수량산출-아이비070222-지대리" xfId="25492"/>
    <cellStyle name="_토공_자재집계표(무릉소공원)_공종별수량산출(오태).xls_공종별수량산출(상모제8어린이)_데크수량산출(참고용)" xfId="25493"/>
    <cellStyle name="_토공_자재집계표(무릉소공원)_공종별수량산출(오태).xls_구미생태숲데크수량산출-아이비070222-지대리" xfId="25494"/>
    <cellStyle name="_토공_자재집계표(무릉소공원)_공종별수량산출(오태).xls_데크수량산출(참고용)" xfId="25495"/>
    <cellStyle name="_토공_자재집계표(무릉소공원)_공종별수량산출(오태).xls_토공집계표" xfId="25496"/>
    <cellStyle name="_토공_자재집계표(무릉소공원)_공종별수량산출(오태).xls_토공집계표_공종별수량산출(구미생태숲)-총괄" xfId="25497"/>
    <cellStyle name="_토공_자재집계표(무릉소공원)_공종별수량산출(오태).xls_토공집계표_구미생태숲데크수량산출-아이비070222-지대리" xfId="25498"/>
    <cellStyle name="_토공_자재집계표(무릉소공원)_공종별수량산출(오태).xls_토공집계표_데크수량산출(참고용)" xfId="25499"/>
    <cellStyle name="_토공_자재집계표(무릉소공원)_공종별수량산출(오태)_공종별수량산출(구미생태숲)-총괄" xfId="25500"/>
    <cellStyle name="_토공_자재집계표(무릉소공원)_공종별수량산출(오태)_공종별수량산출(상모제8어린이)" xfId="25501"/>
    <cellStyle name="_토공_자재집계표(무릉소공원)_공종별수량산출(오태)_공종별수량산출(상모제8어린이)_공종별수량산출(구미생태숲)-총괄" xfId="25502"/>
    <cellStyle name="_토공_자재집계표(무릉소공원)_공종별수량산출(오태)_공종별수량산출(상모제8어린이)_구미생태숲데크수량산출-아이비070222-지대리" xfId="25503"/>
    <cellStyle name="_토공_자재집계표(무릉소공원)_공종별수량산출(오태)_공종별수량산출(상모제8어린이)_데크수량산출(참고용)" xfId="25504"/>
    <cellStyle name="_토공_자재집계표(무릉소공원)_공종별수량산출(오태)_구미생태숲데크수량산출-아이비070222-지대리" xfId="25505"/>
    <cellStyle name="_토공_자재집계표(무릉소공원)_공종별수량산출(오태)_데크수량산출(참고용)" xfId="25506"/>
    <cellStyle name="_토공_자재집계표(무릉소공원)_공종별수량산출(오태)_토공집계표" xfId="25507"/>
    <cellStyle name="_토공_자재집계표(무릉소공원)_공종별수량산출(오태)_토공집계표_공종별수량산출(구미생태숲)-총괄" xfId="25508"/>
    <cellStyle name="_토공_자재집계표(무릉소공원)_공종별수량산출(오태)_토공집계표_구미생태숲데크수량산출-아이비070222-지대리" xfId="25509"/>
    <cellStyle name="_토공_자재집계표(무릉소공원)_공종별수량산출(오태)_토공집계표_데크수량산출(참고용)" xfId="25510"/>
    <cellStyle name="_토공_자재집계표(무릉소공원)_공종별수량산출(오태제1어린이)" xfId="25511"/>
    <cellStyle name="_토공_자재집계표(무릉소공원)_공종별수량산출(오태제1어린이)_공종별수량산출(구미생태숲)-총괄" xfId="25512"/>
    <cellStyle name="_토공_자재집계표(무릉소공원)_공종별수량산출(오태제1어린이)_구미생태숲데크수량산출-아이비070222-지대리" xfId="25513"/>
    <cellStyle name="_토공_자재집계표(무릉소공원)_공종별수량산출(오태제1어린이)_데크수량산출(참고용)" xfId="25514"/>
    <cellStyle name="_토공_자재집계표(무릉소공원)_공종별수량산출(왕산기념공원)-총괄분" xfId="25515"/>
    <cellStyle name="_토공_자재집계표(무릉소공원)_공종별수량산출(왕산기념공원)-총괄분_공종별수량산출(구미생태숲)-총괄" xfId="25516"/>
    <cellStyle name="_토공_자재집계표(무릉소공원)_공종별수량산출(왕산기념공원)-총괄분_구미생태숲데크수량산출-아이비070222-지대리" xfId="25517"/>
    <cellStyle name="_토공_자재집계표(무릉소공원)_공종별수량산출(왕산기념공원)-총괄분_데크수량산출(참고용)" xfId="25518"/>
    <cellStyle name="_토공_자재집계표(무릉소공원)_공종별수량산출(장성초등학교)" xfId="25519"/>
    <cellStyle name="_토공_자재집계표(무릉소공원)_공종별수량산출(확장공사)" xfId="25520"/>
    <cellStyle name="_토공_자재집계표(무릉소공원)_공종별수량산출(확장공사)_공종별수량산출(구미생태숲)-총괄" xfId="25521"/>
    <cellStyle name="_토공_자재집계표(무릉소공원)_공종별수량산출(확장공사)_공종별수량산출(상모제8어린이)" xfId="25522"/>
    <cellStyle name="_토공_자재집계표(무릉소공원)_공종별수량산출(확장공사)_공종별수량산출(상모제8어린이)_공종별수량산출(구미생태숲)-총괄" xfId="25523"/>
    <cellStyle name="_토공_자재집계표(무릉소공원)_공종별수량산출(확장공사)_공종별수량산출(상모제8어린이)_구미생태숲데크수량산출-아이비070222-지대리" xfId="25524"/>
    <cellStyle name="_토공_자재집계표(무릉소공원)_공종별수량산출(확장공사)_공종별수량산출(상모제8어린이)_데크수량산출(참고용)" xfId="25525"/>
    <cellStyle name="_토공_자재집계표(무릉소공원)_공종별수량산출(확장공사)_구미생태숲데크수량산출-아이비070222-지대리" xfId="25526"/>
    <cellStyle name="_토공_자재집계표(무릉소공원)_공종별수량산출(확장공사)_데크수량산출(참고용)" xfId="25527"/>
    <cellStyle name="_토공_자재집계표(무릉소공원)_공종별수량산출(확장공사)_토공집계표" xfId="25528"/>
    <cellStyle name="_토공_자재집계표(무릉소공원)_공종별수량산출(확장공사)_토공집계표_공종별수량산출(구미생태숲)-총괄" xfId="25529"/>
    <cellStyle name="_토공_자재집계표(무릉소공원)_공종별수량산출(확장공사)_토공집계표_구미생태숲데크수량산출-아이비070222-지대리" xfId="25530"/>
    <cellStyle name="_토공_자재집계표(무릉소공원)_공종별수량산출(확장공사)_토공집계표_데크수량산출(참고용)" xfId="25531"/>
    <cellStyle name="_토공_자재집계표(무릉소공원)_공종별수량산출(확장공사x).xls" xfId="25532"/>
    <cellStyle name="_토공_자재집계표(무릉소공원)_공종별수량산출(확장공사x).xls_공종별수량산출(구미생태숲)-총괄" xfId="25533"/>
    <cellStyle name="_토공_자재집계표(무릉소공원)_공종별수량산출(확장공사x).xls_공종별수량산출(상모제8어린이)" xfId="25534"/>
    <cellStyle name="_토공_자재집계표(무릉소공원)_공종별수량산출(확장공사x).xls_공종별수량산출(상모제8어린이)_공종별수량산출(구미생태숲)-총괄" xfId="25535"/>
    <cellStyle name="_토공_자재집계표(무릉소공원)_공종별수량산출(확장공사x).xls_공종별수량산출(상모제8어린이)_구미생태숲데크수량산출-아이비070222-지대리" xfId="25536"/>
    <cellStyle name="_토공_자재집계표(무릉소공원)_공종별수량산출(확장공사x).xls_공종별수량산출(상모제8어린이)_데크수량산출(참고용)" xfId="25537"/>
    <cellStyle name="_토공_자재집계표(무릉소공원)_공종별수량산출(확장공사x).xls_구미생태숲데크수량산출-아이비070222-지대리" xfId="25538"/>
    <cellStyle name="_토공_자재집계표(무릉소공원)_공종별수량산출(확장공사x).xls_데크수량산출(참고용)" xfId="25539"/>
    <cellStyle name="_토공_자재집계표(무릉소공원)_공종별수량산출(확장공사x).xls_토공집계표" xfId="25540"/>
    <cellStyle name="_토공_자재집계표(무릉소공원)_공종별수량산출(확장공사x).xls_토공집계표_공종별수량산출(구미생태숲)-총괄" xfId="25541"/>
    <cellStyle name="_토공_자재집계표(무릉소공원)_공종별수량산출(확장공사x).xls_토공집계표_구미생태숲데크수량산출-아이비070222-지대리" xfId="25542"/>
    <cellStyle name="_토공_자재집계표(무릉소공원)_공종별수량산출(확장공사x).xls_토공집계표_데크수량산출(참고용)" xfId="25543"/>
    <cellStyle name="_토공_자재집계표(무릉소공원)_공종별수량산출(황금수도시설주변)-2차분" xfId="25544"/>
    <cellStyle name="_토공_자재집계표(무릉소공원)_공종별수량산출(황금수도시설주변)-2차분_공종별수량산출(구미생태숲)-총괄" xfId="25545"/>
    <cellStyle name="_토공_자재집계표(무릉소공원)_공종별수량산출(황금수도시설주변)-2차분_구미생태숲데크수량산출-아이비070222-지대리" xfId="25546"/>
    <cellStyle name="_토공_자재집계표(무릉소공원)_공종별수량산출(황금수도시설주변)-2차분_데크수량산출(참고용)" xfId="25547"/>
    <cellStyle name="_토공_자재집계표(무릉소공원)_공종별수량산출(황금수도시설주변)-총괄분" xfId="25548"/>
    <cellStyle name="_토공_자재집계표(무릉소공원)_공종별수량산출(황금수도시설주변)-총괄분_공종별수량산출(구미생태숲)-총괄" xfId="25549"/>
    <cellStyle name="_토공_자재집계표(무릉소공원)_공종별수량산출(황금수도시설주변)-총괄분_구미생태숲데크수량산출-아이비070222-지대리" xfId="25550"/>
    <cellStyle name="_토공_자재집계표(무릉소공원)_공종별수량산출(황금수도시설주변)-총괄분_데크수량산출(참고용)" xfId="25551"/>
    <cellStyle name="_토공_자재집계표(무릉소공원)_공종별수량산출_공종별수량산출(구미생태숲)-총괄" xfId="25552"/>
    <cellStyle name="_토공_자재집계표(무릉소공원)_공종별수량산출_공종별수량산출(상모제8어린이)" xfId="25553"/>
    <cellStyle name="_토공_자재집계표(무릉소공원)_공종별수량산출_공종별수량산출(상모제8어린이)_공종별수량산출(구미생태숲)-총괄" xfId="25554"/>
    <cellStyle name="_토공_자재집계표(무릉소공원)_공종별수량산출_공종별수량산출(상모제8어린이)_구미생태숲데크수량산출-아이비070222-지대리" xfId="25555"/>
    <cellStyle name="_토공_자재집계표(무릉소공원)_공종별수량산출_공종별수량산출(상모제8어린이)_데크수량산출(참고용)" xfId="25556"/>
    <cellStyle name="_토공_자재집계표(무릉소공원)_공종별수량산출_구미생태숲데크수량산출-아이비070222-지대리" xfId="25557"/>
    <cellStyle name="_토공_자재집계표(무릉소공원)_공종별수량산출_데크수량산출(참고용)" xfId="25558"/>
    <cellStyle name="_토공_자재집계표(무릉소공원)_공종별수량산출_토공집계표" xfId="25559"/>
    <cellStyle name="_토공_자재집계표(무릉소공원)_공종별수량산출_토공집계표_공종별수량산출(구미생태숲)-총괄" xfId="25560"/>
    <cellStyle name="_토공_자재집계표(무릉소공원)_공종별수량산출_토공집계표_구미생태숲데크수량산출-아이비070222-지대리" xfId="25561"/>
    <cellStyle name="_토공_자재집계표(무릉소공원)_공종별수량산출_토공집계표_데크수량산출(참고용)" xfId="25562"/>
    <cellStyle name="_토공_자재집계표(무릉소공원)_수량산출및자재집계" xfId="25563"/>
    <cellStyle name="_토공_자재집계표(무릉소공원)_수량산출및자재집계_공종별수량산출(구미생태숲)-총괄" xfId="25564"/>
    <cellStyle name="_토공_자재집계표(무릉소공원)_수량산출및자재집계_공종별수량산출(상모제8어린이)" xfId="25565"/>
    <cellStyle name="_토공_자재집계표(무릉소공원)_수량산출및자재집계_공종별수량산출(상모제8어린이)_공종별수량산출(구미생태숲)-총괄" xfId="25566"/>
    <cellStyle name="_토공_자재집계표(무릉소공원)_수량산출및자재집계_공종별수량산출(상모제8어린이)_구미생태숲데크수량산출-아이비070222-지대리" xfId="25567"/>
    <cellStyle name="_토공_자재집계표(무릉소공원)_수량산출및자재집계_공종별수량산출(상모제8어린이)_데크수량산출(참고용)" xfId="25568"/>
    <cellStyle name="_토공_자재집계표(무릉소공원)_수량산출및자재집계_구미생태숲데크수량산출-아이비070222-지대리" xfId="25569"/>
    <cellStyle name="_토공_자재집계표(무릉소공원)_수량산출및자재집계_데크수량산출(참고용)" xfId="25570"/>
    <cellStyle name="_토공_자재집계표(무릉소공원)_수량산출및자재집계_토공집계표" xfId="25571"/>
    <cellStyle name="_토공_자재집계표(무릉소공원)_수량산출및자재집계_토공집계표_공종별수량산출(구미생태숲)-총괄" xfId="25572"/>
    <cellStyle name="_토공_자재집계표(무릉소공원)_수량산출및자재집계_토공집계표_구미생태숲데크수량산출-아이비070222-지대리" xfId="25573"/>
    <cellStyle name="_토공_자재집계표(무릉소공원)_수량산출및자재집계_토공집계표_데크수량산출(참고용)" xfId="25574"/>
    <cellStyle name="_토공_자재집계표(무릉소공원)_자재집계표" xfId="25575"/>
    <cellStyle name="_토공_자재집계표(무릉소공원)_자재집계표(아사어린이공원)" xfId="25576"/>
    <cellStyle name="_토공_자재집계표(무릉소공원)_자재집계표(아사어린이공원)_공종별수량산출(구미생태숲)-총괄" xfId="25577"/>
    <cellStyle name="_토공_자재집계표(무릉소공원)_자재집계표(아사어린이공원)_공종별수량산출(상모제8어린이)" xfId="25578"/>
    <cellStyle name="_토공_자재집계표(무릉소공원)_자재집계표(아사어린이공원)_공종별수량산출(상모제8어린이)_공종별수량산출(구미생태숲)-총괄" xfId="25579"/>
    <cellStyle name="_토공_자재집계표(무릉소공원)_자재집계표(아사어린이공원)_공종별수량산출(상모제8어린이)_구미생태숲데크수량산출-아이비070222-지대리" xfId="25580"/>
    <cellStyle name="_토공_자재집계표(무릉소공원)_자재집계표(아사어린이공원)_공종별수량산출(상모제8어린이)_데크수량산출(참고용)" xfId="25581"/>
    <cellStyle name="_토공_자재집계표(무릉소공원)_자재집계표(아사어린이공원)_구미생태숲데크수량산출-아이비070222-지대리" xfId="25582"/>
    <cellStyle name="_토공_자재집계표(무릉소공원)_자재집계표(아사어린이공원)_데크수량산출(참고용)" xfId="25583"/>
    <cellStyle name="_토공_자재집계표(무릉소공원)_자재집계표(아사어린이공원)_토공집계표" xfId="25584"/>
    <cellStyle name="_토공_자재집계표(무릉소공원)_자재집계표(아사어린이공원)_토공집계표_공종별수량산출(구미생태숲)-총괄" xfId="25585"/>
    <cellStyle name="_토공_자재집계표(무릉소공원)_자재집계표(아사어린이공원)_토공집계표_구미생태숲데크수량산출-아이비070222-지대리" xfId="25586"/>
    <cellStyle name="_토공_자재집계표(무릉소공원)_자재집계표(아사어린이공원)_토공집계표_데크수량산출(참고용)" xfId="25587"/>
    <cellStyle name="_토공_자재집계표(무릉소공원)_자재집계표_공종별수량산출(구미생태숲)-총괄" xfId="25588"/>
    <cellStyle name="_토공_자재집계표(무릉소공원)_자재집계표_공종별수량산출(상모제8어린이)" xfId="25589"/>
    <cellStyle name="_토공_자재집계표(무릉소공원)_자재집계표_공종별수량산출(상모제8어린이)_공종별수량산출(구미생태숲)-총괄" xfId="25590"/>
    <cellStyle name="_토공_자재집계표(무릉소공원)_자재집계표_공종별수량산출(상모제8어린이)_구미생태숲데크수량산출-아이비070222-지대리" xfId="25591"/>
    <cellStyle name="_토공_자재집계표(무릉소공원)_자재집계표_공종별수량산출(상모제8어린이)_데크수량산출(참고용)" xfId="25592"/>
    <cellStyle name="_토공_자재집계표(무릉소공원)_자재집계표_구미생태숲데크수량산출-아이비070222-지대리" xfId="25593"/>
    <cellStyle name="_토공_자재집계표(무릉소공원)_자재집계표_데크수량산출(참고용)" xfId="25594"/>
    <cellStyle name="_토공_자재집계표(무릉소공원)_자재집계표_토공집계표" xfId="25595"/>
    <cellStyle name="_토공_자재집계표(무릉소공원)_자재집계표_토공집계표_공종별수량산출(구미생태숲)-총괄" xfId="25596"/>
    <cellStyle name="_토공_자재집계표(무릉소공원)_자재집계표_토공집계표_구미생태숲데크수량산출-아이비070222-지대리" xfId="25597"/>
    <cellStyle name="_토공_자재집계표(무릉소공원)_자재집계표_토공집계표_데크수량산출(참고용)" xfId="25598"/>
    <cellStyle name="_토공_자재집계표_공종별수량산출" xfId="25599"/>
    <cellStyle name="_토공_자재집계표_공종별수량산출(게이트볼장주변시민공원)" xfId="25600"/>
    <cellStyle name="_토공_자재집계표_공종별수량산출(게이트볼장주변시민공원)_공종별수량산출(구미생태숲)-총괄" xfId="25601"/>
    <cellStyle name="_토공_자재집계표_공종별수량산출(게이트볼장주변시민공원)_구미생태숲데크수량산출-아이비070222-지대리" xfId="25602"/>
    <cellStyle name="_토공_자재집계표_공종별수량산출(게이트볼장주변시민공원)_데크수량산출(참고용)" xfId="25603"/>
    <cellStyle name="_토공_자재집계표_공종별수량산출(봉곡도서관)" xfId="25604"/>
    <cellStyle name="_토공_자재집계표_공종별수량산출(봉곡도서관)_공종별수량산출(구미생태숲)-총괄" xfId="25605"/>
    <cellStyle name="_토공_자재집계표_공종별수량산출(봉곡도서관)_구미생태숲데크수량산출-아이비070222-지대리" xfId="25606"/>
    <cellStyle name="_토공_자재집계표_공종별수량산출(봉곡도서관)_데크수량산출(참고용)" xfId="25607"/>
    <cellStyle name="_토공_자재집계표_공종별수량산출(봉곡도서관)-2차분" xfId="25608"/>
    <cellStyle name="_토공_자재집계표_공종별수량산출(봉곡도서관)-2차분_공종별수량산출(구미생태숲)-총괄" xfId="25609"/>
    <cellStyle name="_토공_자재집계표_공종별수량산출(봉곡도서관)-2차분_구미생태숲데크수량산출-아이비070222-지대리" xfId="25610"/>
    <cellStyle name="_토공_자재집계표_공종별수량산출(봉곡도서관)-2차분_데크수량산출(참고용)" xfId="25611"/>
    <cellStyle name="_토공_자재집계표_공종별수량산출(봉곡도서관)-총괄" xfId="25612"/>
    <cellStyle name="_토공_자재집계표_공종별수량산출(봉곡도서관)-총괄_공종별수량산출(구미생태숲)-총괄" xfId="25613"/>
    <cellStyle name="_토공_자재집계표_공종별수량산출(봉곡도서관)-총괄_구미생태숲데크수량산출-아이비070222-지대리" xfId="25614"/>
    <cellStyle name="_토공_자재집계표_공종별수량산출(봉곡도서관)-총괄_데크수량산출(참고용)" xfId="25615"/>
    <cellStyle name="_토공_자재집계표_공종별수량산출(사동게이트볼장)" xfId="25616"/>
    <cellStyle name="_토공_자재집계표_공종별수량산출(사동게이트볼장)_공종별수량산출(구미생태숲)-총괄" xfId="25617"/>
    <cellStyle name="_토공_자재집계표_공종별수량산출(사동게이트볼장)_구미생태숲데크수량산출-아이비070222-지대리" xfId="25618"/>
    <cellStyle name="_토공_자재집계표_공종별수량산출(사동게이트볼장)_데크수량산출(참고용)" xfId="25619"/>
    <cellStyle name="_토공_자재집계표_공종별수량산출(신평1)" xfId="25620"/>
    <cellStyle name="_토공_자재집계표_공종별수량산출(신평1)_공종별수량산출(구미생태숲)-총괄" xfId="25621"/>
    <cellStyle name="_토공_자재집계표_공종별수량산출(신평1)_공종별수량산출(상모제8어린이)" xfId="25622"/>
    <cellStyle name="_토공_자재집계표_공종별수량산출(신평1)_공종별수량산출(상모제8어린이)_공종별수량산출(구미생태숲)-총괄" xfId="25623"/>
    <cellStyle name="_토공_자재집계표_공종별수량산출(신평1)_공종별수량산출(상모제8어린이)_구미생태숲데크수량산출-아이비070222-지대리" xfId="25624"/>
    <cellStyle name="_토공_자재집계표_공종별수량산출(신평1)_공종별수량산출(상모제8어린이)_데크수량산출(참고용)" xfId="25625"/>
    <cellStyle name="_토공_자재집계표_공종별수량산출(신평1)_구미생태숲데크수량산출-아이비070222-지대리" xfId="25626"/>
    <cellStyle name="_토공_자재집계표_공종별수량산출(신평1)_데크수량산출(참고용)" xfId="25627"/>
    <cellStyle name="_토공_자재집계표_공종별수량산출(신평1)_토공집계표" xfId="25628"/>
    <cellStyle name="_토공_자재집계표_공종별수량산출(신평1)_토공집계표_공종별수량산출(구미생태숲)-총괄" xfId="25629"/>
    <cellStyle name="_토공_자재집계표_공종별수량산출(신평1)_토공집계표_구미생태숲데크수량산출-아이비070222-지대리" xfId="25630"/>
    <cellStyle name="_토공_자재집계표_공종별수량산출(신평1)_토공집계표_데크수량산출(참고용)" xfId="25631"/>
    <cellStyle name="_토공_자재집계표_공종별수량산출(신평1동주민쉼터)" xfId="25632"/>
    <cellStyle name="_토공_자재집계표_공종별수량산출(신평1동주민쉼터)_공종별수량산출(구미생태숲)-총괄" xfId="25633"/>
    <cellStyle name="_토공_자재집계표_공종별수량산출(신평1동주민쉼터)_구미생태숲데크수량산출-아이비070222-지대리" xfId="25634"/>
    <cellStyle name="_토공_자재집계표_공종별수량산출(신평1동주민쉼터)_데크수량산출(참고용)" xfId="25635"/>
    <cellStyle name="_토공_자재집계표_공종별수량산출(어린이공원 리모델링공사)-수정" xfId="25636"/>
    <cellStyle name="_토공_자재집계표_공종별수량산출(어린이공원 리모델링공사)-수정_공종별수량산출(구미생태숲)-총괄" xfId="25637"/>
    <cellStyle name="_토공_자재집계표_공종별수량산출(어린이공원 리모델링공사)-수정_구미생태숲데크수량산출-아이비070222-지대리" xfId="25638"/>
    <cellStyle name="_토공_자재집계표_공종별수량산출(어린이공원 리모델링공사)-수정_데크수량산출(참고용)" xfId="25639"/>
    <cellStyle name="_토공_자재집계표_공종별수량산출(오태)" xfId="25640"/>
    <cellStyle name="_토공_자재집계표_공종별수량산출(오태).xls" xfId="25641"/>
    <cellStyle name="_토공_자재집계표_공종별수량산출(오태).xls_공종별수량산출(구미생태숲)-총괄" xfId="25642"/>
    <cellStyle name="_토공_자재집계표_공종별수량산출(오태).xls_공종별수량산출(상모제8어린이)" xfId="25643"/>
    <cellStyle name="_토공_자재집계표_공종별수량산출(오태).xls_공종별수량산출(상모제8어린이)_공종별수량산출(구미생태숲)-총괄" xfId="25644"/>
    <cellStyle name="_토공_자재집계표_공종별수량산출(오태).xls_공종별수량산출(상모제8어린이)_구미생태숲데크수량산출-아이비070222-지대리" xfId="25645"/>
    <cellStyle name="_토공_자재집계표_공종별수량산출(오태).xls_공종별수량산출(상모제8어린이)_데크수량산출(참고용)" xfId="25646"/>
    <cellStyle name="_토공_자재집계표_공종별수량산출(오태).xls_구미생태숲데크수량산출-아이비070222-지대리" xfId="25647"/>
    <cellStyle name="_토공_자재집계표_공종별수량산출(오태).xls_데크수량산출(참고용)" xfId="25648"/>
    <cellStyle name="_토공_자재집계표_공종별수량산출(오태).xls_토공집계표" xfId="25649"/>
    <cellStyle name="_토공_자재집계표_공종별수량산출(오태).xls_토공집계표_공종별수량산출(구미생태숲)-총괄" xfId="25650"/>
    <cellStyle name="_토공_자재집계표_공종별수량산출(오태).xls_토공집계표_구미생태숲데크수량산출-아이비070222-지대리" xfId="25651"/>
    <cellStyle name="_토공_자재집계표_공종별수량산출(오태).xls_토공집계표_데크수량산출(참고용)" xfId="25652"/>
    <cellStyle name="_토공_자재집계표_공종별수량산출(오태)_공종별수량산출(구미생태숲)-총괄" xfId="25653"/>
    <cellStyle name="_토공_자재집계표_공종별수량산출(오태)_공종별수량산출(상모제8어린이)" xfId="25654"/>
    <cellStyle name="_토공_자재집계표_공종별수량산출(오태)_공종별수량산출(상모제8어린이)_공종별수량산출(구미생태숲)-총괄" xfId="25655"/>
    <cellStyle name="_토공_자재집계표_공종별수량산출(오태)_공종별수량산출(상모제8어린이)_구미생태숲데크수량산출-아이비070222-지대리" xfId="25656"/>
    <cellStyle name="_토공_자재집계표_공종별수량산출(오태)_공종별수량산출(상모제8어린이)_데크수량산출(참고용)" xfId="25657"/>
    <cellStyle name="_토공_자재집계표_공종별수량산출(오태)_구미생태숲데크수량산출-아이비070222-지대리" xfId="25658"/>
    <cellStyle name="_토공_자재집계표_공종별수량산출(오태)_데크수량산출(참고용)" xfId="25659"/>
    <cellStyle name="_토공_자재집계표_공종별수량산출(오태)_토공집계표" xfId="25660"/>
    <cellStyle name="_토공_자재집계표_공종별수량산출(오태)_토공집계표_공종별수량산출(구미생태숲)-총괄" xfId="25661"/>
    <cellStyle name="_토공_자재집계표_공종별수량산출(오태)_토공집계표_구미생태숲데크수량산출-아이비070222-지대리" xfId="25662"/>
    <cellStyle name="_토공_자재집계표_공종별수량산출(오태)_토공집계표_데크수량산출(참고용)" xfId="25663"/>
    <cellStyle name="_토공_자재집계표_공종별수량산출(오태제1어린이)" xfId="25664"/>
    <cellStyle name="_토공_자재집계표_공종별수량산출(오태제1어린이)_공종별수량산출(구미생태숲)-총괄" xfId="25665"/>
    <cellStyle name="_토공_자재집계표_공종별수량산출(오태제1어린이)_구미생태숲데크수량산출-아이비070222-지대리" xfId="25666"/>
    <cellStyle name="_토공_자재집계표_공종별수량산출(오태제1어린이)_데크수량산출(참고용)" xfId="25667"/>
    <cellStyle name="_토공_자재집계표_공종별수량산출(왕산기념공원)-총괄분" xfId="25668"/>
    <cellStyle name="_토공_자재집계표_공종별수량산출(왕산기념공원)-총괄분_공종별수량산출(구미생태숲)-총괄" xfId="25669"/>
    <cellStyle name="_토공_자재집계표_공종별수량산출(왕산기념공원)-총괄분_구미생태숲데크수량산출-아이비070222-지대리" xfId="25670"/>
    <cellStyle name="_토공_자재집계표_공종별수량산출(왕산기념공원)-총괄분_데크수량산출(참고용)" xfId="25671"/>
    <cellStyle name="_토공_자재집계표_공종별수량산출(장성초등학교)" xfId="25672"/>
    <cellStyle name="_토공_자재집계표_공종별수량산출(확장공사)" xfId="25673"/>
    <cellStyle name="_토공_자재집계표_공종별수량산출(확장공사)_공종별수량산출(구미생태숲)-총괄" xfId="25674"/>
    <cellStyle name="_토공_자재집계표_공종별수량산출(확장공사)_공종별수량산출(상모제8어린이)" xfId="25675"/>
    <cellStyle name="_토공_자재집계표_공종별수량산출(확장공사)_공종별수량산출(상모제8어린이)_공종별수량산출(구미생태숲)-총괄" xfId="25676"/>
    <cellStyle name="_토공_자재집계표_공종별수량산출(확장공사)_공종별수량산출(상모제8어린이)_구미생태숲데크수량산출-아이비070222-지대리" xfId="25677"/>
    <cellStyle name="_토공_자재집계표_공종별수량산출(확장공사)_공종별수량산출(상모제8어린이)_데크수량산출(참고용)" xfId="25678"/>
    <cellStyle name="_토공_자재집계표_공종별수량산출(확장공사)_구미생태숲데크수량산출-아이비070222-지대리" xfId="25679"/>
    <cellStyle name="_토공_자재집계표_공종별수량산출(확장공사)_데크수량산출(참고용)" xfId="25680"/>
    <cellStyle name="_토공_자재집계표_공종별수량산출(확장공사)_토공집계표" xfId="25681"/>
    <cellStyle name="_토공_자재집계표_공종별수량산출(확장공사)_토공집계표_공종별수량산출(구미생태숲)-총괄" xfId="25682"/>
    <cellStyle name="_토공_자재집계표_공종별수량산출(확장공사)_토공집계표_구미생태숲데크수량산출-아이비070222-지대리" xfId="25683"/>
    <cellStyle name="_토공_자재집계표_공종별수량산출(확장공사)_토공집계표_데크수량산출(참고용)" xfId="25684"/>
    <cellStyle name="_토공_자재집계표_공종별수량산출(확장공사x).xls" xfId="25685"/>
    <cellStyle name="_토공_자재집계표_공종별수량산출(확장공사x).xls_공종별수량산출(구미생태숲)-총괄" xfId="25686"/>
    <cellStyle name="_토공_자재집계표_공종별수량산출(확장공사x).xls_공종별수량산출(상모제8어린이)" xfId="25687"/>
    <cellStyle name="_토공_자재집계표_공종별수량산출(확장공사x).xls_공종별수량산출(상모제8어린이)_공종별수량산출(구미생태숲)-총괄" xfId="25688"/>
    <cellStyle name="_토공_자재집계표_공종별수량산출(확장공사x).xls_공종별수량산출(상모제8어린이)_구미생태숲데크수량산출-아이비070222-지대리" xfId="25689"/>
    <cellStyle name="_토공_자재집계표_공종별수량산출(확장공사x).xls_공종별수량산출(상모제8어린이)_데크수량산출(참고용)" xfId="25690"/>
    <cellStyle name="_토공_자재집계표_공종별수량산출(확장공사x).xls_구미생태숲데크수량산출-아이비070222-지대리" xfId="25691"/>
    <cellStyle name="_토공_자재집계표_공종별수량산출(확장공사x).xls_데크수량산출(참고용)" xfId="25692"/>
    <cellStyle name="_토공_자재집계표_공종별수량산출(확장공사x).xls_토공집계표" xfId="25693"/>
    <cellStyle name="_토공_자재집계표_공종별수량산출(확장공사x).xls_토공집계표_공종별수량산출(구미생태숲)-총괄" xfId="25694"/>
    <cellStyle name="_토공_자재집계표_공종별수량산출(확장공사x).xls_토공집계표_구미생태숲데크수량산출-아이비070222-지대리" xfId="25695"/>
    <cellStyle name="_토공_자재집계표_공종별수량산출(확장공사x).xls_토공집계표_데크수량산출(참고용)" xfId="25696"/>
    <cellStyle name="_토공_자재집계표_공종별수량산출(황금수도시설주변)-2차분" xfId="25697"/>
    <cellStyle name="_토공_자재집계표_공종별수량산출(황금수도시설주변)-2차분_공종별수량산출(구미생태숲)-총괄" xfId="25698"/>
    <cellStyle name="_토공_자재집계표_공종별수량산출(황금수도시설주변)-2차분_구미생태숲데크수량산출-아이비070222-지대리" xfId="25699"/>
    <cellStyle name="_토공_자재집계표_공종별수량산출(황금수도시설주변)-2차분_데크수량산출(참고용)" xfId="25700"/>
    <cellStyle name="_토공_자재집계표_공종별수량산출(황금수도시설주변)-총괄분" xfId="25701"/>
    <cellStyle name="_토공_자재집계표_공종별수량산출(황금수도시설주변)-총괄분_공종별수량산출(구미생태숲)-총괄" xfId="25702"/>
    <cellStyle name="_토공_자재집계표_공종별수량산출(황금수도시설주변)-총괄분_구미생태숲데크수량산출-아이비070222-지대리" xfId="25703"/>
    <cellStyle name="_토공_자재집계표_공종별수량산출(황금수도시설주변)-총괄분_데크수량산출(참고용)" xfId="25704"/>
    <cellStyle name="_토공_자재집계표_공종별수량산출_공종별수량산출(구미생태숲)-총괄" xfId="25705"/>
    <cellStyle name="_토공_자재집계표_공종별수량산출_공종별수량산출(상모제8어린이)" xfId="25706"/>
    <cellStyle name="_토공_자재집계표_공종별수량산출_공종별수량산출(상모제8어린이)_공종별수량산출(구미생태숲)-총괄" xfId="25707"/>
    <cellStyle name="_토공_자재집계표_공종별수량산출_공종별수량산출(상모제8어린이)_구미생태숲데크수량산출-아이비070222-지대리" xfId="25708"/>
    <cellStyle name="_토공_자재집계표_공종별수량산출_공종별수량산출(상모제8어린이)_데크수량산출(참고용)" xfId="25709"/>
    <cellStyle name="_토공_자재집계표_공종별수량산출_구미생태숲데크수량산출-아이비070222-지대리" xfId="25710"/>
    <cellStyle name="_토공_자재집계표_공종별수량산출_데크수량산출(참고용)" xfId="25711"/>
    <cellStyle name="_토공_자재집계표_공종별수량산출_토공집계표" xfId="25712"/>
    <cellStyle name="_토공_자재집계표_공종별수량산출_토공집계표_공종별수량산출(구미생태숲)-총괄" xfId="25713"/>
    <cellStyle name="_토공_자재집계표_공종별수량산출_토공집계표_구미생태숲데크수량산출-아이비070222-지대리" xfId="25714"/>
    <cellStyle name="_토공_자재집계표_공종별수량산출_토공집계표_데크수량산출(참고용)" xfId="25715"/>
    <cellStyle name="_토공_자재집계표_수량산출및자재집계" xfId="25716"/>
    <cellStyle name="_토공_자재집계표_수량산출및자재집계_공종별수량산출(구미생태숲)-총괄" xfId="25717"/>
    <cellStyle name="_토공_자재집계표_수량산출및자재집계_공종별수량산출(상모제8어린이)" xfId="25718"/>
    <cellStyle name="_토공_자재집계표_수량산출및자재집계_공종별수량산출(상모제8어린이)_공종별수량산출(구미생태숲)-총괄" xfId="25719"/>
    <cellStyle name="_토공_자재집계표_수량산출및자재집계_공종별수량산출(상모제8어린이)_구미생태숲데크수량산출-아이비070222-지대리" xfId="25720"/>
    <cellStyle name="_토공_자재집계표_수량산출및자재집계_공종별수량산출(상모제8어린이)_데크수량산출(참고용)" xfId="25721"/>
    <cellStyle name="_토공_자재집계표_수량산출및자재집계_구미생태숲데크수량산출-아이비070222-지대리" xfId="25722"/>
    <cellStyle name="_토공_자재집계표_수량산출및자재집계_데크수량산출(참고용)" xfId="25723"/>
    <cellStyle name="_토공_자재집계표_수량산출및자재집계_토공집계표" xfId="25724"/>
    <cellStyle name="_토공_자재집계표_수량산출및자재집계_토공집계표_공종별수량산출(구미생태숲)-총괄" xfId="25725"/>
    <cellStyle name="_토공_자재집계표_수량산출및자재집계_토공집계표_구미생태숲데크수량산출-아이비070222-지대리" xfId="25726"/>
    <cellStyle name="_토공_자재집계표_수량산출및자재집계_토공집계표_데크수량산출(참고용)" xfId="25727"/>
    <cellStyle name="_토공_자재집계표_자재집계표" xfId="25728"/>
    <cellStyle name="_토공_자재집계표_자재집계표(아사어린이공원)" xfId="25729"/>
    <cellStyle name="_토공_자재집계표_자재집계표(아사어린이공원)_공종별수량산출(구미생태숲)-총괄" xfId="25730"/>
    <cellStyle name="_토공_자재집계표_자재집계표(아사어린이공원)_공종별수량산출(상모제8어린이)" xfId="25731"/>
    <cellStyle name="_토공_자재집계표_자재집계표(아사어린이공원)_공종별수량산출(상모제8어린이)_공종별수량산출(구미생태숲)-총괄" xfId="25732"/>
    <cellStyle name="_토공_자재집계표_자재집계표(아사어린이공원)_공종별수량산출(상모제8어린이)_구미생태숲데크수량산출-아이비070222-지대리" xfId="25733"/>
    <cellStyle name="_토공_자재집계표_자재집계표(아사어린이공원)_공종별수량산출(상모제8어린이)_데크수량산출(참고용)" xfId="25734"/>
    <cellStyle name="_토공_자재집계표_자재집계표(아사어린이공원)_구미생태숲데크수량산출-아이비070222-지대리" xfId="25735"/>
    <cellStyle name="_토공_자재집계표_자재집계표(아사어린이공원)_데크수량산출(참고용)" xfId="25736"/>
    <cellStyle name="_토공_자재집계표_자재집계표(아사어린이공원)_토공집계표" xfId="25737"/>
    <cellStyle name="_토공_자재집계표_자재집계표(아사어린이공원)_토공집계표_공종별수량산출(구미생태숲)-총괄" xfId="25738"/>
    <cellStyle name="_토공_자재집계표_자재집계표(아사어린이공원)_토공집계표_구미생태숲데크수량산출-아이비070222-지대리" xfId="25739"/>
    <cellStyle name="_토공_자재집계표_자재집계표(아사어린이공원)_토공집계표_데크수량산출(참고용)" xfId="25740"/>
    <cellStyle name="_토공_자재집계표_자재집계표_공종별수량산출(구미생태숲)-총괄" xfId="25741"/>
    <cellStyle name="_토공_자재집계표_자재집계표_공종별수량산출(상모제8어린이)" xfId="25742"/>
    <cellStyle name="_토공_자재집계표_자재집계표_공종별수량산출(상모제8어린이)_공종별수량산출(구미생태숲)-총괄" xfId="25743"/>
    <cellStyle name="_토공_자재집계표_자재집계표_공종별수량산출(상모제8어린이)_구미생태숲데크수량산출-아이비070222-지대리" xfId="25744"/>
    <cellStyle name="_토공_자재집계표_자재집계표_공종별수량산출(상모제8어린이)_데크수량산출(참고용)" xfId="25745"/>
    <cellStyle name="_토공_자재집계표_자재집계표_구미생태숲데크수량산출-아이비070222-지대리" xfId="25746"/>
    <cellStyle name="_토공_자재집계표_자재집계표_데크수량산출(참고용)" xfId="25747"/>
    <cellStyle name="_토공_자재집계표_자재집계표_토공집계표" xfId="25748"/>
    <cellStyle name="_토공_자재집계표_자재집계표_토공집계표_공종별수량산출(구미생태숲)-총괄" xfId="25749"/>
    <cellStyle name="_토공_자재집계표_자재집계표_토공집계표_구미생태숲데크수량산출-아이비070222-지대리" xfId="25750"/>
    <cellStyle name="_토공_자재집계표_자재집계표_토공집계표_데크수량산출(참고용)" xfId="25751"/>
    <cellStyle name="_토공_토공집계표" xfId="25752"/>
    <cellStyle name="_토공_토공집계표_공종별수량산출(구미생태숲)-총괄" xfId="25753"/>
    <cellStyle name="_토공_토공집계표_구미생태숲데크수량산출-아이비070222-지대리" xfId="25754"/>
    <cellStyle name="_토공_토공집계표_데크수량산출(참고용)" xfId="25755"/>
    <cellStyle name="_토공1" xfId="14587"/>
    <cellStyle name="_토공1_돌수로수량" xfId="14588"/>
    <cellStyle name="_토공1_모산농로(증감대비표)" xfId="14589"/>
    <cellStyle name="_토공1_수량산출서(배일~마흘간2004시행분222)" xfId="14590"/>
    <cellStyle name="_토공깨기" xfId="14591"/>
    <cellStyle name="_토공깨기 2" xfId="32966"/>
    <cellStyle name="_토공깨기_01-1 기존구조물깨기" xfId="14592"/>
    <cellStyle name="_토공깨기_01-1 기존구조물깨기 2" xfId="32967"/>
    <cellStyle name="_토공깨기_기존구조물깨기" xfId="14593"/>
    <cellStyle name="_토공깨기_기존구조물깨기 2" xfId="32968"/>
    <cellStyle name="_토공깨기_천진구조물깨기" xfId="14594"/>
    <cellStyle name="_토공깨기_천진구조물깨기 2" xfId="32969"/>
    <cellStyle name="_토공집계표" xfId="25756"/>
    <cellStyle name="_토공집계표_1" xfId="25757"/>
    <cellStyle name="_토공집계표_공종별수량산출(구미생태숲)-총괄" xfId="25758"/>
    <cellStyle name="_토공집계표_구미생태숲데크수량산출-아이비070222-지대리" xfId="25759"/>
    <cellStyle name="_토공집계표_데크수량산출(참고용)" xfId="25760"/>
    <cellStyle name="_토량" xfId="25761"/>
    <cellStyle name="_토목설계" xfId="1013"/>
    <cellStyle name="_토적계산서" xfId="1014"/>
    <cellStyle name="_파주산림욕장설계서(산림조합과동일)" xfId="1015"/>
    <cellStyle name="_파주점실행 작업중" xfId="14595"/>
    <cellStyle name="_파주점실행 작업중 2" xfId="32970"/>
    <cellStyle name="_판곡농로" xfId="25762"/>
    <cellStyle name="_판곡농로_판곡농로(변경)" xfId="25763"/>
    <cellStyle name="_판암근린공원황톳길조성공사" xfId="1016"/>
    <cellStyle name="_평상" xfId="1017"/>
    <cellStyle name="_평촌교수량" xfId="14596"/>
    <cellStyle name="_평촌교수량 2" xfId="32971"/>
    <cellStyle name="_평촌교수량_12.토공" xfId="14597"/>
    <cellStyle name="_평촌교수량_12.토공 2" xfId="32972"/>
    <cellStyle name="_평촌교수량_2.토1공" xfId="14598"/>
    <cellStyle name="_평촌교수량_2.토1공 2" xfId="32973"/>
    <cellStyle name="_평촌교수량_2.토공" xfId="14599"/>
    <cellStyle name="_평촌교수량_2.토공 2" xfId="32974"/>
    <cellStyle name="_평촌교수량_구조물토공" xfId="14600"/>
    <cellStyle name="_평촌교수량_구조물토공 2" xfId="32975"/>
    <cellStyle name="_평촌교수량_구조물토공_수량" xfId="14601"/>
    <cellStyle name="_평촌교수량_구조물토공_수량 2" xfId="32976"/>
    <cellStyle name="_평촌교수량_내촌10 철근집계" xfId="14602"/>
    <cellStyle name="_평촌교수량_내촌10 철근집계 2" xfId="32977"/>
    <cellStyle name="_평촌교수량_내촌10 철근집계_수량" xfId="14603"/>
    <cellStyle name="_평촌교수량_내촌10 철근집계_수량 2" xfId="32978"/>
    <cellStyle name="_평촌교수량_내촌7 BOX수량" xfId="14604"/>
    <cellStyle name="_평촌교수량_내촌7 BOX수량 2" xfId="32979"/>
    <cellStyle name="_평촌교수량_박스수량" xfId="14605"/>
    <cellStyle name="_평촌교수량_박스수량 2" xfId="32980"/>
    <cellStyle name="_평촌교수량_박스수량_12.토공" xfId="14606"/>
    <cellStyle name="_평촌교수량_박스수량_12.토공 2" xfId="32981"/>
    <cellStyle name="_평촌교수량_박스수량_2.토1공" xfId="14607"/>
    <cellStyle name="_평촌교수량_박스수량_2.토1공 2" xfId="32982"/>
    <cellStyle name="_평촌교수량_박스수량_2.토공" xfId="14608"/>
    <cellStyle name="_평촌교수량_박스수량_2.토공 2" xfId="32983"/>
    <cellStyle name="_평촌교수량_박스수량_구조물토공" xfId="14609"/>
    <cellStyle name="_평촌교수량_박스수량_구조물토공 2" xfId="32984"/>
    <cellStyle name="_평촌교수량_박스수량_구조물토공_수량" xfId="14610"/>
    <cellStyle name="_평촌교수량_박스수량_구조물토공_수량 2" xfId="32985"/>
    <cellStyle name="_평촌교수량_박스수량_내촌10 철근집계" xfId="14611"/>
    <cellStyle name="_평촌교수량_박스수량_내촌10 철근집계 2" xfId="32986"/>
    <cellStyle name="_평촌교수량_박스수량_내촌10 철근집계_수량" xfId="14612"/>
    <cellStyle name="_평촌교수량_박스수량_내촌10 철근집계_수량 2" xfId="32987"/>
    <cellStyle name="_평촌교수량_박스수량_내촌7 BOX수량" xfId="14613"/>
    <cellStyle name="_평촌교수량_박스수량_내촌7 BOX수량 2" xfId="32988"/>
    <cellStyle name="_평촌교수량_박스수량_서석13 BOX수량" xfId="14614"/>
    <cellStyle name="_평촌교수량_박스수량_서석13 BOX수량 2" xfId="32989"/>
    <cellStyle name="_평촌교수량_박스수량_서석13 BOX수량_수량" xfId="14615"/>
    <cellStyle name="_평촌교수량_박스수량_서석13 BOX수량_수량 2" xfId="32990"/>
    <cellStyle name="_평촌교수량_박스수량_수량" xfId="14616"/>
    <cellStyle name="_평촌교수량_박스수량_수량 2" xfId="32991"/>
    <cellStyle name="_평촌교수량_박스수량_암거공" xfId="14617"/>
    <cellStyle name="_평촌교수량_박스수량_암거공 2" xfId="32992"/>
    <cellStyle name="_평촌교수량_박스수량_암거공_수량" xfId="14618"/>
    <cellStyle name="_평촌교수량_박스수량_암거공_수량 2" xfId="32993"/>
    <cellStyle name="_평촌교수량_박스수량_토공" xfId="14619"/>
    <cellStyle name="_평촌교수량_박스수량_토공 2" xfId="32994"/>
    <cellStyle name="_평촌교수량_박스수량_토공_수량" xfId="14620"/>
    <cellStyle name="_평촌교수량_박스수량_토공_수량 2" xfId="32995"/>
    <cellStyle name="_평촌교수량_부대공수량" xfId="14621"/>
    <cellStyle name="_평촌교수량_부대공수량(금회분)" xfId="14622"/>
    <cellStyle name="_평촌교수량_부대공수량(금회분)_직접시공계획서(충주지사연간)" xfId="14623"/>
    <cellStyle name="_평촌교수량_부대공수량_직접시공계획서(충주지사연간)" xfId="14624"/>
    <cellStyle name="_평촌교수량_서석13 BOX수량" xfId="14625"/>
    <cellStyle name="_평촌교수량_서석13 BOX수량 2" xfId="32996"/>
    <cellStyle name="_평촌교수량_서석13 BOX수량_수량" xfId="14626"/>
    <cellStyle name="_평촌교수량_서석13 BOX수량_수량 2" xfId="32997"/>
    <cellStyle name="_평촌교수량_수량" xfId="14627"/>
    <cellStyle name="_평촌교수량_수량 2" xfId="32998"/>
    <cellStyle name="_평촌교수량_암거공" xfId="14628"/>
    <cellStyle name="_평촌교수량_암거공 2" xfId="32999"/>
    <cellStyle name="_평촌교수량_암거공_수량" xfId="14629"/>
    <cellStyle name="_평촌교수량_암거공_수량 2" xfId="33000"/>
    <cellStyle name="_평촌교수량_직접시공계획서(충주지사연간)" xfId="14630"/>
    <cellStyle name="_평촌교수량_토공" xfId="14631"/>
    <cellStyle name="_평촌교수량_토공 2" xfId="33001"/>
    <cellStyle name="_평촌교수량_토공_수량" xfId="14632"/>
    <cellStyle name="_평촌교수량_토공_수량 2" xfId="33002"/>
    <cellStyle name="_폐기물설명서" xfId="14633"/>
    <cellStyle name="_폐기물수량" xfId="14634"/>
    <cellStyle name="_폐기물수량 2" xfId="33003"/>
    <cellStyle name="_폐기물수량-부석초" xfId="25764"/>
    <cellStyle name="_폐기물처리수량산출서" xfId="14635"/>
    <cellStyle name="_폐기물처리수량산출서 2" xfId="33004"/>
    <cellStyle name="_폐기물총괄" xfId="14636"/>
    <cellStyle name="_포장" xfId="14637"/>
    <cellStyle name="_포장 2" xfId="33005"/>
    <cellStyle name="_포장_00. 배수공자재총괄" xfId="14638"/>
    <cellStyle name="_포장_00. 배수공자재총괄 2" xfId="33006"/>
    <cellStyle name="_포장_라멘교 토공" xfId="14639"/>
    <cellStyle name="_포장_라멘교 토공 2" xfId="33007"/>
    <cellStyle name="_포장_라멘교 토공_00. 배수공자재총괄" xfId="14640"/>
    <cellStyle name="_포장_라멘교 토공_00. 배수공자재총괄 2" xfId="33008"/>
    <cellStyle name="_포장공" xfId="14641"/>
    <cellStyle name="_포장공 2" xfId="33009"/>
    <cellStyle name="_포장공(1-1)." xfId="14642"/>
    <cellStyle name="_포장공(1-1). 2" xfId="33010"/>
    <cellStyle name="_포장공(3-1)" xfId="14643"/>
    <cellStyle name="_포장공(3-1) 2" xfId="33011"/>
    <cellStyle name="_포장공(미산2-1,2)" xfId="14644"/>
    <cellStyle name="_포장공(미산2-1,2) 2" xfId="33012"/>
    <cellStyle name="_포장공(미산2-1,2)_포장공(응달취락)" xfId="14645"/>
    <cellStyle name="_포장공(미산2-1,2)_포장공(응달취락) 2" xfId="33013"/>
    <cellStyle name="_포장공(장현리)" xfId="14646"/>
    <cellStyle name="_포장공(장현리) 2" xfId="33014"/>
    <cellStyle name="_포장공(장현리)_포장공(응달취락)" xfId="14647"/>
    <cellStyle name="_포장공(장현리)_포장공(응달취락) 2" xfId="33015"/>
    <cellStyle name="_포장공(존도)" xfId="14648"/>
    <cellStyle name="_포장공(존도) 2" xfId="33016"/>
    <cellStyle name="_포장공(존도)_배수공(논곡2-1)" xfId="14649"/>
    <cellStyle name="_포장공(존도)_배수공(논곡2-1) 2" xfId="33017"/>
    <cellStyle name="_포장공(존도)_배수공(산택)" xfId="14650"/>
    <cellStyle name="_포장공(존도)_배수공(산택) 2" xfId="33018"/>
    <cellStyle name="_포장공(존도)_배수공(산택)_배수공(논곡2-1)" xfId="14651"/>
    <cellStyle name="_포장공(존도)_배수공(산택)_배수공(논곡2-1) 2" xfId="33019"/>
    <cellStyle name="_포장공(존도)_배수공(산택)_포장공(응달취락)" xfId="14652"/>
    <cellStyle name="_포장공(존도)_배수공(산택)_포장공(응달취락) 2" xfId="33020"/>
    <cellStyle name="_포장공(존도)_포장공(응달취락)" xfId="14653"/>
    <cellStyle name="_포장공(존도)_포장공(응달취락) 2" xfId="33021"/>
    <cellStyle name="_포장공_대포4 부대공" xfId="14654"/>
    <cellStyle name="_포장공_대포4 부대공 2" xfId="33022"/>
    <cellStyle name="_포장공0228" xfId="14655"/>
    <cellStyle name="_포장공0228 2" xfId="33023"/>
    <cellStyle name="_포장공0228_대포4 부대공" xfId="14656"/>
    <cellStyle name="_포장공0228_대포4 부대공 2" xfId="33024"/>
    <cellStyle name="_포장공0615" xfId="14657"/>
    <cellStyle name="_포장공0615 2" xfId="33025"/>
    <cellStyle name="_포장공0615_대포4 부대공" xfId="14658"/>
    <cellStyle name="_포장공0615_대포4 부대공 2" xfId="33026"/>
    <cellStyle name="_포장공1" xfId="14659"/>
    <cellStyle name="_포장공1 2" xfId="33027"/>
    <cellStyle name="_포장공1_대포4 부대공" xfId="14660"/>
    <cellStyle name="_포장공1_대포4 부대공 2" xfId="33028"/>
    <cellStyle name="_포장공집계" xfId="14661"/>
    <cellStyle name="_포장공집계 2" xfId="33029"/>
    <cellStyle name="_포장공총괄집계표" xfId="14662"/>
    <cellStyle name="_포장공총괄집계표 2" xfId="33030"/>
    <cellStyle name="_포장산출" xfId="14663"/>
    <cellStyle name="_포장산출 2" xfId="33031"/>
    <cellStyle name="_포장수량(2구간만)" xfId="14664"/>
    <cellStyle name="_포장수량(2구간만) 2" xfId="33032"/>
    <cellStyle name="_포항교도소(대동)" xfId="14665"/>
    <cellStyle name="_포항교도소(원본)" xfId="14666"/>
    <cellStyle name="_포항실행견적내역" xfId="14667"/>
    <cellStyle name="_포항실행견적내역 2" xfId="33033"/>
    <cellStyle name="_표산1교상부" xfId="14668"/>
    <cellStyle name="_표산2교상부" xfId="14669"/>
    <cellStyle name="_표지" xfId="14670"/>
    <cellStyle name="_표지 2" xfId="33034"/>
    <cellStyle name="_표지간지" xfId="14671"/>
    <cellStyle name="_표지간지 2" xfId="33035"/>
    <cellStyle name="_프리웨팅공법(-보수보강-2009하반기)일위대가(수정)" xfId="14672"/>
    <cellStyle name="_프리웨팅공법(-보수보강-2009하반기)일위대가(수정) 2" xfId="33036"/>
    <cellStyle name="_하도급양식" xfId="14673"/>
    <cellStyle name="_하류공원수량" xfId="14674"/>
    <cellStyle name="_하류공원수량 2" xfId="33037"/>
    <cellStyle name="_하류공원수량_대포4 부대공" xfId="14675"/>
    <cellStyle name="_하류공원수량_대포4 부대공 2" xfId="33038"/>
    <cellStyle name="_하마1교-수량" xfId="14676"/>
    <cellStyle name="_하마1교-수량 2" xfId="33039"/>
    <cellStyle name="_하마2교-수량" xfId="14677"/>
    <cellStyle name="_하마2교-수량 2" xfId="33040"/>
    <cellStyle name="_하마읍3교대" xfId="14678"/>
    <cellStyle name="_하마읍3교대 2" xfId="33041"/>
    <cellStyle name="_하마읍3교토공" xfId="14679"/>
    <cellStyle name="_하마읍3교토공 2" xfId="33042"/>
    <cellStyle name="_한국원자력안전기술원" xfId="1018"/>
    <cellStyle name="_한전연구견적" xfId="1019"/>
    <cellStyle name="_함평변경내역" xfId="14680"/>
    <cellStyle name="_합의서" xfId="14681"/>
    <cellStyle name="_합의서 2" xfId="33043"/>
    <cellStyle name="_합의서_V. 단위수량" xfId="14682"/>
    <cellStyle name="_합의서_V. 단위수량 2" xfId="33044"/>
    <cellStyle name="_합의서_V.단위수량" xfId="14683"/>
    <cellStyle name="_합의서_V.단위수량 2" xfId="33045"/>
    <cellStyle name="_합의서_선정안(삼산)" xfId="14684"/>
    <cellStyle name="_합의서_선정안(삼산) 2" xfId="33046"/>
    <cellStyle name="_합의서_선정안(삼산)_V. 단위수량" xfId="14685"/>
    <cellStyle name="_합의서_선정안(삼산)_V. 단위수량 2" xfId="33047"/>
    <cellStyle name="_합의서_선정안(삼산)_V.단위수량" xfId="14686"/>
    <cellStyle name="_합의서_선정안(삼산)_V.단위수량 2" xfId="33048"/>
    <cellStyle name="_합의서_추풍령" xfId="14687"/>
    <cellStyle name="_합의서_추풍령 2" xfId="33049"/>
    <cellStyle name="_합의서_추풍령_V. 단위수량" xfId="14688"/>
    <cellStyle name="_합의서_추풍령_V. 단위수량 2" xfId="33050"/>
    <cellStyle name="_합의서_추풍령_V.단위수량" xfId="14689"/>
    <cellStyle name="_합의서_추풍령_V.단위수량 2" xfId="33051"/>
    <cellStyle name="_합의서_추풍령-1" xfId="14690"/>
    <cellStyle name="_합의서_추풍령-1 2" xfId="33052"/>
    <cellStyle name="_합의서_추풍령-1_V. 단위수량" xfId="14691"/>
    <cellStyle name="_합의서_추풍령-1_V. 단위수량 2" xfId="33053"/>
    <cellStyle name="_합의서_추풍령-1_V.단위수량" xfId="14692"/>
    <cellStyle name="_합의서_추풍령-1_V.단위수량 2" xfId="33054"/>
    <cellStyle name="_험프식횡단보도 및 험프" xfId="14693"/>
    <cellStyle name="_험프식횡단보도 및 험프 2" xfId="33055"/>
    <cellStyle name="_호남선두계역외2개소연결통로" xfId="14694"/>
    <cellStyle name="_호남선두계역외2개소연결통로 2" xfId="33056"/>
    <cellStyle name="_호암리농로(불당골수정)" xfId="14695"/>
    <cellStyle name="_호암리농로(불당골수정) 2" xfId="33057"/>
    <cellStyle name="_홍림고가 수량산출서(588+588)" xfId="14696"/>
    <cellStyle name="_홍제초등학교(강산)" xfId="14697"/>
    <cellStyle name="_홍천(노천1지구)-1공구" xfId="14698"/>
    <cellStyle name="_홍천(노천1지구)-1공구 2" xfId="33058"/>
    <cellStyle name="_홍천(노천1지구)-1공구_02.2-4.배수공" xfId="14699"/>
    <cellStyle name="_홍천(노천1지구)-1공구_02.2-4.배수공 2" xfId="33059"/>
    <cellStyle name="_홍천(노천1지구)-1공구_02.3-6.배수공" xfId="14700"/>
    <cellStyle name="_홍천(노천1지구)-1공구_02.3-6.배수공 2" xfId="33060"/>
    <cellStyle name="_홍천(노천1지구)-1공구_02.3-G.배수공" xfId="14701"/>
    <cellStyle name="_홍천(노천1지구)-1공구_02.3-G.배수공 2" xfId="33061"/>
    <cellStyle name="_홍천(노천1지구)-1공구_사본 - 하마2교-수량" xfId="14702"/>
    <cellStyle name="_홍천(노천1지구)-1공구_사본 - 하마2교-수량 2" xfId="33062"/>
    <cellStyle name="_홍천(노천1지구)-1공구_하마1교-수량" xfId="14703"/>
    <cellStyle name="_홍천(노천1지구)-1공구_하마1교-수량 2" xfId="33063"/>
    <cellStyle name="_홍천(노천1지구)-1공구_하마2교-수량" xfId="14704"/>
    <cellStyle name="_홍천(노천1지구)-1공구_하마2교-수량 2" xfId="33064"/>
    <cellStyle name="_홍천(노천1지구)-1공구_하마읍3교대" xfId="14705"/>
    <cellStyle name="_홍천(노천1지구)-1공구_하마읍3교대 2" xfId="33065"/>
    <cellStyle name="_홍천(노천1지구)-1공구_하마읍3교토공" xfId="14706"/>
    <cellStyle name="_홍천(노천1지구)-1공구_하마읍3교토공 2" xfId="33066"/>
    <cellStyle name="_홍천중(강임계약내역)" xfId="14707"/>
    <cellStyle name="_홍천중(강임계약내역) 2" xfId="33067"/>
    <cellStyle name="_화정" xfId="14708"/>
    <cellStyle name="_환기구(용산선)" xfId="14709"/>
    <cellStyle name="_환기구(용산선)_가시설 길내기 수량산출" xfId="14710"/>
    <cellStyle name="_환기구(용산선)_가시설 길내기 수량산출(수정)" xfId="14711"/>
    <cellStyle name="_환기구(용산선)_가시설 길내기 수량산출(수정)_노반 수량" xfId="14712"/>
    <cellStyle name="_환기구(용산선)_가시설 길내기 수량산출(수정)_월곡제1 수로암거 일반수량" xfId="14713"/>
    <cellStyle name="_환기구(용산선)_가시설 길내기 수량산출_노반 수량" xfId="14714"/>
    <cellStyle name="_환기구(용산선)_가시설 길내기 수량산출_월곡제1 수로암거 일반수량" xfId="14715"/>
    <cellStyle name="_환기구(용산선)_가시설 본선 수량산출" xfId="14716"/>
    <cellStyle name="_환기구(용산선)_가시설 본선 수량산출_노반 수량" xfId="14717"/>
    <cellStyle name="_환기구(용산선)_가시설 본선 수량산출_월곡제1 수로암거 일반수량" xfId="14718"/>
    <cellStyle name="_환기구(용산선)_노반 수량" xfId="14719"/>
    <cellStyle name="_환기구(용산선)_월곡제1 수로암거 일반수량" xfId="14720"/>
    <cellStyle name="_환기구10S(최종)" xfId="14721"/>
    <cellStyle name="_환기구10S(최종)_가시설 길내기 수량산출" xfId="14722"/>
    <cellStyle name="_환기구10S(최종)_가시설 길내기 수량산출(수정)" xfId="14723"/>
    <cellStyle name="_환기구10S(최종)_가시설 길내기 수량산출(수정)_노반 수량" xfId="14724"/>
    <cellStyle name="_환기구10S(최종)_가시설 길내기 수량산출(수정)_월곡제1 수로암거 일반수량" xfId="14725"/>
    <cellStyle name="_환기구10S(최종)_가시설 길내기 수량산출_노반 수량" xfId="14726"/>
    <cellStyle name="_환기구10S(최종)_가시설 길내기 수량산출_월곡제1 수로암거 일반수량" xfId="14727"/>
    <cellStyle name="_환기구10S(최종)_가시설 본선 수량산출" xfId="14728"/>
    <cellStyle name="_환기구10S(최종)_가시설 본선 수량산출_노반 수량" xfId="14729"/>
    <cellStyle name="_환기구10S(최종)_가시설 본선 수량산출_월곡제1 수로암거 일반수량" xfId="14730"/>
    <cellStyle name="_환기구10S(최종)_노반 수량" xfId="14731"/>
    <cellStyle name="_환기구10S(최종)_월곡제1 수로암거 일반수량" xfId="14732"/>
    <cellStyle name="_환기구11E(0501)" xfId="14733"/>
    <cellStyle name="_환기구11E(0501)_5E(R)" xfId="14734"/>
    <cellStyle name="_환기구11E(0501)_5E(R)_가시설 길내기 수량산출" xfId="14735"/>
    <cellStyle name="_환기구11E(0501)_5E(R)_가시설 길내기 수량산출(수정)" xfId="14736"/>
    <cellStyle name="_환기구11E(0501)_5E(R)_가시설 길내기 수량산출(수정)_노반 수량" xfId="14737"/>
    <cellStyle name="_환기구11E(0501)_5E(R)_가시설 길내기 수량산출(수정)_월곡제1 수로암거 일반수량" xfId="14738"/>
    <cellStyle name="_환기구11E(0501)_5E(R)_가시설 길내기 수량산출_노반 수량" xfId="14739"/>
    <cellStyle name="_환기구11E(0501)_5E(R)_가시설 길내기 수량산출_월곡제1 수로암거 일반수량" xfId="14740"/>
    <cellStyle name="_환기구11E(0501)_5E(R)_가시설 본선 수량산출" xfId="14741"/>
    <cellStyle name="_환기구11E(0501)_5E(R)_가시설 본선 수량산출_노반 수량" xfId="14742"/>
    <cellStyle name="_환기구11E(0501)_5E(R)_가시설 본선 수량산출_월곡제1 수로암거 일반수량" xfId="14743"/>
    <cellStyle name="_환기구11E(0501)_5E(R)_노반 수량" xfId="14744"/>
    <cellStyle name="_환기구11E(0501)_5E(R)_월곡제1 수로암거 일반수량" xfId="14745"/>
    <cellStyle name="_환기구11E(0501)_7S(0624)" xfId="14746"/>
    <cellStyle name="_환기구11E(0501)_7S(0624)_가시설 길내기 수량산출" xfId="14747"/>
    <cellStyle name="_환기구11E(0501)_7S(0624)_가시설 길내기 수량산출(수정)" xfId="14748"/>
    <cellStyle name="_환기구11E(0501)_7S(0624)_가시설 길내기 수량산출(수정)_노반 수량" xfId="14749"/>
    <cellStyle name="_환기구11E(0501)_7S(0624)_가시설 길내기 수량산출(수정)_월곡제1 수로암거 일반수량" xfId="14750"/>
    <cellStyle name="_환기구11E(0501)_7S(0624)_가시설 길내기 수량산출_노반 수량" xfId="14751"/>
    <cellStyle name="_환기구11E(0501)_7S(0624)_가시설 길내기 수량산출_월곡제1 수로암거 일반수량" xfId="14752"/>
    <cellStyle name="_환기구11E(0501)_7S(0624)_가시설 본선 수량산출" xfId="14753"/>
    <cellStyle name="_환기구11E(0501)_7S(0624)_가시설 본선 수량산출_노반 수량" xfId="14754"/>
    <cellStyle name="_환기구11E(0501)_7S(0624)_가시설 본선 수량산출_월곡제1 수로암거 일반수량" xfId="14755"/>
    <cellStyle name="_환기구11E(0501)_7S(0624)_노반 수량" xfId="14756"/>
    <cellStyle name="_환기구11E(0501)_7S(0624)_월곡제1 수로암거 일반수량" xfId="14757"/>
    <cellStyle name="_환기구11E(0501)_7S(0804)" xfId="14758"/>
    <cellStyle name="_환기구11E(0501)_7S(0804)_가시설 길내기 수량산출" xfId="14759"/>
    <cellStyle name="_환기구11E(0501)_7S(0804)_가시설 길내기 수량산출(수정)" xfId="14760"/>
    <cellStyle name="_환기구11E(0501)_7S(0804)_가시설 길내기 수량산출(수정)_노반 수량" xfId="14761"/>
    <cellStyle name="_환기구11E(0501)_7S(0804)_가시설 길내기 수량산출(수정)_월곡제1 수로암거 일반수량" xfId="14762"/>
    <cellStyle name="_환기구11E(0501)_7S(0804)_가시설 길내기 수량산출_노반 수량" xfId="14763"/>
    <cellStyle name="_환기구11E(0501)_7S(0804)_가시설 길내기 수량산출_월곡제1 수로암거 일반수량" xfId="14764"/>
    <cellStyle name="_환기구11E(0501)_7S(0804)_가시설 본선 수량산출" xfId="14765"/>
    <cellStyle name="_환기구11E(0501)_7S(0804)_가시설 본선 수량산출_노반 수량" xfId="14766"/>
    <cellStyle name="_환기구11E(0501)_7S(0804)_가시설 본선 수량산출_월곡제1 수로암거 일반수량" xfId="14767"/>
    <cellStyle name="_환기구11E(0501)_7S(0804)_노반 수량" xfId="14768"/>
    <cellStyle name="_환기구11E(0501)_7S(0804)_월곡제1 수로암거 일반수량" xfId="14769"/>
    <cellStyle name="_환기구11E(0501)_9E(최종)" xfId="14770"/>
    <cellStyle name="_환기구11E(0501)_9E(최종)_가시설 길내기 수량산출" xfId="14771"/>
    <cellStyle name="_환기구11E(0501)_9E(최종)_가시설 길내기 수량산출(수정)" xfId="14772"/>
    <cellStyle name="_환기구11E(0501)_9E(최종)_가시설 길내기 수량산출(수정)_노반 수량" xfId="14773"/>
    <cellStyle name="_환기구11E(0501)_9E(최종)_가시설 길내기 수량산출(수정)_월곡제1 수로암거 일반수량" xfId="14774"/>
    <cellStyle name="_환기구11E(0501)_9E(최종)_가시설 길내기 수량산출_노반 수량" xfId="14775"/>
    <cellStyle name="_환기구11E(0501)_9E(최종)_가시설 길내기 수량산출_월곡제1 수로암거 일반수량" xfId="14776"/>
    <cellStyle name="_환기구11E(0501)_9E(최종)_가시설 본선 수량산출" xfId="14777"/>
    <cellStyle name="_환기구11E(0501)_9E(최종)_가시설 본선 수량산출_노반 수량" xfId="14778"/>
    <cellStyle name="_환기구11E(0501)_9E(최종)_가시설 본선 수량산출_월곡제1 수로암거 일반수량" xfId="14779"/>
    <cellStyle name="_환기구11E(0501)_9E(최종)_노반 수량" xfId="14780"/>
    <cellStyle name="_환기구11E(0501)_9E(최종)_월곡제1 수로암거 일반수량" xfId="14781"/>
    <cellStyle name="_환기구11E(0501)_가시설 길내기 수량산출" xfId="14782"/>
    <cellStyle name="_환기구11E(0501)_가시설 길내기 수량산출(수정)" xfId="14783"/>
    <cellStyle name="_환기구11E(0501)_가시설 길내기 수량산출(수정)_노반 수량" xfId="14784"/>
    <cellStyle name="_환기구11E(0501)_가시설 길내기 수량산출(수정)_월곡제1 수로암거 일반수량" xfId="14785"/>
    <cellStyle name="_환기구11E(0501)_가시설 길내기 수량산출_노반 수량" xfId="14786"/>
    <cellStyle name="_환기구11E(0501)_가시설 길내기 수량산출_월곡제1 수로암거 일반수량" xfId="14787"/>
    <cellStyle name="_환기구11E(0501)_가시설 본선 수량산출" xfId="14788"/>
    <cellStyle name="_환기구11E(0501)_가시설 본선 수량산출_노반 수량" xfId="14789"/>
    <cellStyle name="_환기구11E(0501)_가시설 본선 수량산출_월곡제1 수로암거 일반수량" xfId="14790"/>
    <cellStyle name="_환기구11E(0501)_노반 수량" xfId="14791"/>
    <cellStyle name="_환기구11E(0501)_월곡제1 수로암거 일반수량" xfId="14792"/>
    <cellStyle name="_환기구11E(0501)_환기구10S(0801)" xfId="14793"/>
    <cellStyle name="_환기구11E(0501)_환기구10S(0801)_가시설 길내기 수량산출" xfId="14794"/>
    <cellStyle name="_환기구11E(0501)_환기구10S(0801)_가시설 길내기 수량산출(수정)" xfId="14795"/>
    <cellStyle name="_환기구11E(0501)_환기구10S(0801)_가시설 길내기 수량산출(수정)_노반 수량" xfId="14796"/>
    <cellStyle name="_환기구11E(0501)_환기구10S(0801)_가시설 길내기 수량산출(수정)_월곡제1 수로암거 일반수량" xfId="14797"/>
    <cellStyle name="_환기구11E(0501)_환기구10S(0801)_가시설 길내기 수량산출_노반 수량" xfId="14798"/>
    <cellStyle name="_환기구11E(0501)_환기구10S(0801)_가시설 길내기 수량산출_월곡제1 수로암거 일반수량" xfId="14799"/>
    <cellStyle name="_환기구11E(0501)_환기구10S(0801)_가시설 본선 수량산출" xfId="14800"/>
    <cellStyle name="_환기구11E(0501)_환기구10S(0801)_가시설 본선 수량산출_노반 수량" xfId="14801"/>
    <cellStyle name="_환기구11E(0501)_환기구10S(0801)_가시설 본선 수량산출_월곡제1 수로암거 일반수량" xfId="14802"/>
    <cellStyle name="_환기구11E(0501)_환기구10S(0801)_노반 수량" xfId="14803"/>
    <cellStyle name="_환기구11E(0501)_환기구10S(0801)_월곡제1 수로암거 일반수량" xfId="14804"/>
    <cellStyle name="_환기구11E(0501)_환기구10S(최종)" xfId="14805"/>
    <cellStyle name="_환기구11E(0501)_환기구10S(최종)_가시설 길내기 수량산출" xfId="14806"/>
    <cellStyle name="_환기구11E(0501)_환기구10S(최종)_가시설 길내기 수량산출(수정)" xfId="14807"/>
    <cellStyle name="_환기구11E(0501)_환기구10S(최종)_가시설 길내기 수량산출(수정)_노반 수량" xfId="14808"/>
    <cellStyle name="_환기구11E(0501)_환기구10S(최종)_가시설 길내기 수량산출(수정)_월곡제1 수로암거 일반수량" xfId="14809"/>
    <cellStyle name="_환기구11E(0501)_환기구10S(최종)_가시설 길내기 수량산출_노반 수량" xfId="14810"/>
    <cellStyle name="_환기구11E(0501)_환기구10S(최종)_가시설 길내기 수량산출_월곡제1 수로암거 일반수량" xfId="14811"/>
    <cellStyle name="_환기구11E(0501)_환기구10S(최종)_가시설 본선 수량산출" xfId="14812"/>
    <cellStyle name="_환기구11E(0501)_환기구10S(최종)_가시설 본선 수량산출_노반 수량" xfId="14813"/>
    <cellStyle name="_환기구11E(0501)_환기구10S(최종)_가시설 본선 수량산출_월곡제1 수로암거 일반수량" xfId="14814"/>
    <cellStyle name="_환기구11E(0501)_환기구10S(최종)_노반 수량" xfId="14815"/>
    <cellStyle name="_환기구11E(0501)_환기구10S(최종)_월곡제1 수로암거 일반수량" xfId="14816"/>
    <cellStyle name="_환기구11E(0501)_환기구11E(0503)" xfId="14817"/>
    <cellStyle name="_환기구11E(0501)_환기구11E(0503)_가시설 길내기 수량산출" xfId="14818"/>
    <cellStyle name="_환기구11E(0501)_환기구11E(0503)_가시설 길내기 수량산출(수정)" xfId="14819"/>
    <cellStyle name="_환기구11E(0501)_환기구11E(0503)_가시설 길내기 수량산출(수정)_노반 수량" xfId="14820"/>
    <cellStyle name="_환기구11E(0501)_환기구11E(0503)_가시설 길내기 수량산출(수정)_월곡제1 수로암거 일반수량" xfId="14821"/>
    <cellStyle name="_환기구11E(0501)_환기구11E(0503)_가시설 길내기 수량산출_노반 수량" xfId="14822"/>
    <cellStyle name="_환기구11E(0501)_환기구11E(0503)_가시설 길내기 수량산출_월곡제1 수로암거 일반수량" xfId="14823"/>
    <cellStyle name="_환기구11E(0501)_환기구11E(0503)_가시설 본선 수량산출" xfId="14824"/>
    <cellStyle name="_환기구11E(0501)_환기구11E(0503)_가시설 본선 수량산출_노반 수량" xfId="14825"/>
    <cellStyle name="_환기구11E(0501)_환기구11E(0503)_가시설 본선 수량산출_월곡제1 수로암거 일반수량" xfId="14826"/>
    <cellStyle name="_환기구11E(0501)_환기구11E(0503)_노반 수량" xfId="14827"/>
    <cellStyle name="_환기구11E(0501)_환기구11E(0503)_월곡제1 수로암거 일반수량" xfId="14828"/>
    <cellStyle name="_환기구11E(0501)_환기구6E(A)(0701)" xfId="14829"/>
    <cellStyle name="_환기구11E(0501)_환기구6E(A)(0701)_가시설 길내기 수량산출" xfId="14830"/>
    <cellStyle name="_환기구11E(0501)_환기구6E(A)(0701)_가시설 길내기 수량산출(수정)" xfId="14831"/>
    <cellStyle name="_환기구11E(0501)_환기구6E(A)(0701)_가시설 길내기 수량산출(수정)_노반 수량" xfId="14832"/>
    <cellStyle name="_환기구11E(0501)_환기구6E(A)(0701)_가시설 길내기 수량산출(수정)_월곡제1 수로암거 일반수량" xfId="14833"/>
    <cellStyle name="_환기구11E(0501)_환기구6E(A)(0701)_가시설 길내기 수량산출_노반 수량" xfId="14834"/>
    <cellStyle name="_환기구11E(0501)_환기구6E(A)(0701)_가시설 길내기 수량산출_월곡제1 수로암거 일반수량" xfId="14835"/>
    <cellStyle name="_환기구11E(0501)_환기구6E(A)(0701)_가시설 본선 수량산출" xfId="14836"/>
    <cellStyle name="_환기구11E(0501)_환기구6E(A)(0701)_가시설 본선 수량산출_노반 수량" xfId="14837"/>
    <cellStyle name="_환기구11E(0501)_환기구6E(A)(0701)_가시설 본선 수량산출_월곡제1 수로암거 일반수량" xfId="14838"/>
    <cellStyle name="_환기구11E(0501)_환기구6E(A)(0701)_노반 수량" xfId="14839"/>
    <cellStyle name="_환기구11E(0501)_환기구6E(A)(0701)_월곡제1 수로암거 일반수량" xfId="14840"/>
    <cellStyle name="_환기구11E(0501)_환기구6E(B)-최종" xfId="14841"/>
    <cellStyle name="_환기구11E(0501)_환기구6E(B)-최종_가시설 길내기 수량산출" xfId="14842"/>
    <cellStyle name="_환기구11E(0501)_환기구6E(B)-최종_가시설 길내기 수량산출(수정)" xfId="14843"/>
    <cellStyle name="_환기구11E(0501)_환기구6E(B)-최종_가시설 길내기 수량산출(수정)_노반 수량" xfId="14844"/>
    <cellStyle name="_환기구11E(0501)_환기구6E(B)-최종_가시설 길내기 수량산출(수정)_월곡제1 수로암거 일반수량" xfId="14845"/>
    <cellStyle name="_환기구11E(0501)_환기구6E(B)-최종_가시설 길내기 수량산출_노반 수량" xfId="14846"/>
    <cellStyle name="_환기구11E(0501)_환기구6E(B)-최종_가시설 길내기 수량산출_월곡제1 수로암거 일반수량" xfId="14847"/>
    <cellStyle name="_환기구11E(0501)_환기구6E(B)-최종_가시설 본선 수량산출" xfId="14848"/>
    <cellStyle name="_환기구11E(0501)_환기구6E(B)-최종_가시설 본선 수량산출_노반 수량" xfId="14849"/>
    <cellStyle name="_환기구11E(0501)_환기구6E(B)-최종_가시설 본선 수량산출_월곡제1 수로암거 일반수량" xfId="14850"/>
    <cellStyle name="_환기구11E(0501)_환기구6E(B)-최종_노반 수량" xfId="14851"/>
    <cellStyle name="_환기구11E(0501)_환기구6E(B)-최종_월곡제1 수로암거 일반수량" xfId="14852"/>
    <cellStyle name="_환기구11E(0501)_환기구6E(B)-최종1" xfId="14853"/>
    <cellStyle name="_환기구11E(0501)_환기구6E(B)-최종1_가시설 길내기 수량산출" xfId="14854"/>
    <cellStyle name="_환기구11E(0501)_환기구6E(B)-최종1_가시설 길내기 수량산출(수정)" xfId="14855"/>
    <cellStyle name="_환기구11E(0501)_환기구6E(B)-최종1_가시설 길내기 수량산출(수정)_노반 수량" xfId="14856"/>
    <cellStyle name="_환기구11E(0501)_환기구6E(B)-최종1_가시설 길내기 수량산출(수정)_월곡제1 수로암거 일반수량" xfId="14857"/>
    <cellStyle name="_환기구11E(0501)_환기구6E(B)-최종1_가시설 길내기 수량산출_노반 수량" xfId="14858"/>
    <cellStyle name="_환기구11E(0501)_환기구6E(B)-최종1_가시설 길내기 수량산출_월곡제1 수로암거 일반수량" xfId="14859"/>
    <cellStyle name="_환기구11E(0501)_환기구6E(B)-최종1_가시설 본선 수량산출" xfId="14860"/>
    <cellStyle name="_환기구11E(0501)_환기구6E(B)-최종1_가시설 본선 수량산출_노반 수량" xfId="14861"/>
    <cellStyle name="_환기구11E(0501)_환기구6E(B)-최종1_가시설 본선 수량산출_월곡제1 수로암거 일반수량" xfId="14862"/>
    <cellStyle name="_환기구11E(0501)_환기구6E(B)-최종1_노반 수량" xfId="14863"/>
    <cellStyle name="_환기구11E(0501)_환기구6E(B)-최종1_월곡제1 수로암거 일반수량" xfId="14864"/>
    <cellStyle name="_환기구11E(0503)" xfId="14865"/>
    <cellStyle name="_환기구11E(0503)_가시설 길내기 수량산출" xfId="14866"/>
    <cellStyle name="_환기구11E(0503)_가시설 길내기 수량산출(수정)" xfId="14867"/>
    <cellStyle name="_환기구11E(0503)_가시설 길내기 수량산출(수정)_노반 수량" xfId="14868"/>
    <cellStyle name="_환기구11E(0503)_가시설 길내기 수량산출(수정)_월곡제1 수로암거 일반수량" xfId="14869"/>
    <cellStyle name="_환기구11E(0503)_가시설 길내기 수량산출_노반 수량" xfId="14870"/>
    <cellStyle name="_환기구11E(0503)_가시설 길내기 수량산출_월곡제1 수로암거 일반수량" xfId="14871"/>
    <cellStyle name="_환기구11E(0503)_가시설 본선 수량산출" xfId="14872"/>
    <cellStyle name="_환기구11E(0503)_가시설 본선 수량산출_노반 수량" xfId="14873"/>
    <cellStyle name="_환기구11E(0503)_가시설 본선 수량산출_월곡제1 수로암거 일반수량" xfId="14874"/>
    <cellStyle name="_환기구11E(0503)_노반 수량" xfId="14875"/>
    <cellStyle name="_환기구11E(0503)_월곡제1 수로암거 일반수량" xfId="14876"/>
    <cellStyle name="_환기구6E(B)(0701)" xfId="14877"/>
    <cellStyle name="_환기구6E(B)(0701)_가시설 길내기 수량산출" xfId="14878"/>
    <cellStyle name="_환기구6E(B)(0701)_가시설 길내기 수량산출(수정)" xfId="14879"/>
    <cellStyle name="_환기구6E(B)(0701)_가시설 길내기 수량산출(수정)_노반 수량" xfId="14880"/>
    <cellStyle name="_환기구6E(B)(0701)_가시설 길내기 수량산출(수정)_월곡제1 수로암거 일반수량" xfId="14881"/>
    <cellStyle name="_환기구6E(B)(0701)_가시설 길내기 수량산출_노반 수량" xfId="14882"/>
    <cellStyle name="_환기구6E(B)(0701)_가시설 길내기 수량산출_월곡제1 수로암거 일반수량" xfId="14883"/>
    <cellStyle name="_환기구6E(B)(0701)_가시설 본선 수량산출" xfId="14884"/>
    <cellStyle name="_환기구6E(B)(0701)_가시설 본선 수량산출_노반 수량" xfId="14885"/>
    <cellStyle name="_환기구6E(B)(0701)_가시설 본선 수량산출_월곡제1 수로암거 일반수량" xfId="14886"/>
    <cellStyle name="_환기구6E(B)(0701)_노반 수량" xfId="14887"/>
    <cellStyle name="_환기구6E(B)(0701)_월곡제1 수로암거 일반수량" xfId="14888"/>
    <cellStyle name="_환기구6E(B)-최종1" xfId="14889"/>
    <cellStyle name="_환기구6E(B)-최종1_가시설 길내기 수량산출" xfId="14890"/>
    <cellStyle name="_환기구6E(B)-최종1_가시설 길내기 수량산출(수정)" xfId="14891"/>
    <cellStyle name="_환기구6E(B)-최종1_가시설 길내기 수량산출(수정)_노반 수량" xfId="14892"/>
    <cellStyle name="_환기구6E(B)-최종1_가시설 길내기 수량산출(수정)_월곡제1 수로암거 일반수량" xfId="14893"/>
    <cellStyle name="_환기구6E(B)-최종1_가시설 길내기 수량산출_노반 수량" xfId="14894"/>
    <cellStyle name="_환기구6E(B)-최종1_가시설 길내기 수량산출_월곡제1 수로암거 일반수량" xfId="14895"/>
    <cellStyle name="_환기구6E(B)-최종1_가시설 본선 수량산출" xfId="14896"/>
    <cellStyle name="_환기구6E(B)-최종1_가시설 본선 수량산출_노반 수량" xfId="14897"/>
    <cellStyle name="_환기구6E(B)-최종1_가시설 본선 수량산출_월곡제1 수로암거 일반수량" xfId="14898"/>
    <cellStyle name="_환기구6E(B)-최종1_노반 수량" xfId="14899"/>
    <cellStyle name="_환기구6E(B)-최종1_월곡제1 수로암거 일반수량" xfId="14900"/>
    <cellStyle name="_환기구8E" xfId="14901"/>
    <cellStyle name="_환기구8E(0625)" xfId="14902"/>
    <cellStyle name="_환기구8E(0625)_가시설 길내기 수량산출" xfId="14903"/>
    <cellStyle name="_환기구8E(0625)_가시설 길내기 수량산출(수정)" xfId="14904"/>
    <cellStyle name="_환기구8E(0625)_가시설 길내기 수량산출(수정)_노반 수량" xfId="14905"/>
    <cellStyle name="_환기구8E(0625)_가시설 길내기 수량산출(수정)_월곡제1 수로암거 일반수량" xfId="14906"/>
    <cellStyle name="_환기구8E(0625)_가시설 길내기 수량산출_노반 수량" xfId="14907"/>
    <cellStyle name="_환기구8E(0625)_가시설 길내기 수량산출_월곡제1 수로암거 일반수량" xfId="14908"/>
    <cellStyle name="_환기구8E(0625)_가시설 본선 수량산출" xfId="14909"/>
    <cellStyle name="_환기구8E(0625)_가시설 본선 수량산출_노반 수량" xfId="14910"/>
    <cellStyle name="_환기구8E(0625)_가시설 본선 수량산출_월곡제1 수로암거 일반수량" xfId="14911"/>
    <cellStyle name="_환기구8E(0625)_노반 수량" xfId="14912"/>
    <cellStyle name="_환기구8E(0625)_월곡제1 수로암거 일반수량" xfId="14913"/>
    <cellStyle name="_환기구8E_5E(R)" xfId="14914"/>
    <cellStyle name="_환기구8E_5E(R)_가시설 길내기 수량산출" xfId="14915"/>
    <cellStyle name="_환기구8E_5E(R)_가시설 길내기 수량산출(수정)" xfId="14916"/>
    <cellStyle name="_환기구8E_5E(R)_가시설 길내기 수량산출(수정)_노반 수량" xfId="14917"/>
    <cellStyle name="_환기구8E_5E(R)_가시설 길내기 수량산출(수정)_월곡제1 수로암거 일반수량" xfId="14918"/>
    <cellStyle name="_환기구8E_5E(R)_가시설 길내기 수량산출_노반 수량" xfId="14919"/>
    <cellStyle name="_환기구8E_5E(R)_가시설 길내기 수량산출_월곡제1 수로암거 일반수량" xfId="14920"/>
    <cellStyle name="_환기구8E_5E(R)_가시설 본선 수량산출" xfId="14921"/>
    <cellStyle name="_환기구8E_5E(R)_가시설 본선 수량산출_노반 수량" xfId="14922"/>
    <cellStyle name="_환기구8E_5E(R)_가시설 본선 수량산출_월곡제1 수로암거 일반수량" xfId="14923"/>
    <cellStyle name="_환기구8E_5E(R)_노반 수량" xfId="14924"/>
    <cellStyle name="_환기구8E_5E(R)_월곡제1 수로암거 일반수량" xfId="14925"/>
    <cellStyle name="_환기구8E_7S(0624)" xfId="14926"/>
    <cellStyle name="_환기구8E_7S(0624)_가시설 길내기 수량산출" xfId="14927"/>
    <cellStyle name="_환기구8E_7S(0624)_가시설 길내기 수량산출(수정)" xfId="14928"/>
    <cellStyle name="_환기구8E_7S(0624)_가시설 길내기 수량산출(수정)_노반 수량" xfId="14929"/>
    <cellStyle name="_환기구8E_7S(0624)_가시설 길내기 수량산출(수정)_월곡제1 수로암거 일반수량" xfId="14930"/>
    <cellStyle name="_환기구8E_7S(0624)_가시설 길내기 수량산출_노반 수량" xfId="14931"/>
    <cellStyle name="_환기구8E_7S(0624)_가시설 길내기 수량산출_월곡제1 수로암거 일반수량" xfId="14932"/>
    <cellStyle name="_환기구8E_7S(0624)_가시설 본선 수량산출" xfId="14933"/>
    <cellStyle name="_환기구8E_7S(0624)_가시설 본선 수량산출_노반 수량" xfId="14934"/>
    <cellStyle name="_환기구8E_7S(0624)_가시설 본선 수량산출_월곡제1 수로암거 일반수량" xfId="14935"/>
    <cellStyle name="_환기구8E_7S(0624)_노반 수량" xfId="14936"/>
    <cellStyle name="_환기구8E_7S(0624)_월곡제1 수로암거 일반수량" xfId="14937"/>
    <cellStyle name="_환기구8E_7S(0804)" xfId="14938"/>
    <cellStyle name="_환기구8E_7S(0804)_가시설 길내기 수량산출" xfId="14939"/>
    <cellStyle name="_환기구8E_7S(0804)_가시설 길내기 수량산출(수정)" xfId="14940"/>
    <cellStyle name="_환기구8E_7S(0804)_가시설 길내기 수량산출(수정)_노반 수량" xfId="14941"/>
    <cellStyle name="_환기구8E_7S(0804)_가시설 길내기 수량산출(수정)_월곡제1 수로암거 일반수량" xfId="14942"/>
    <cellStyle name="_환기구8E_7S(0804)_가시설 길내기 수량산출_노반 수량" xfId="14943"/>
    <cellStyle name="_환기구8E_7S(0804)_가시설 길내기 수량산출_월곡제1 수로암거 일반수량" xfId="14944"/>
    <cellStyle name="_환기구8E_7S(0804)_가시설 본선 수량산출" xfId="14945"/>
    <cellStyle name="_환기구8E_7S(0804)_가시설 본선 수량산출_노반 수량" xfId="14946"/>
    <cellStyle name="_환기구8E_7S(0804)_가시설 본선 수량산출_월곡제1 수로암거 일반수량" xfId="14947"/>
    <cellStyle name="_환기구8E_7S(0804)_노반 수량" xfId="14948"/>
    <cellStyle name="_환기구8E_7S(0804)_월곡제1 수로암거 일반수량" xfId="14949"/>
    <cellStyle name="_환기구8E_9E(최종)" xfId="14950"/>
    <cellStyle name="_환기구8E_9E(최종)_가시설 길내기 수량산출" xfId="14951"/>
    <cellStyle name="_환기구8E_9E(최종)_가시설 길내기 수량산출(수정)" xfId="14952"/>
    <cellStyle name="_환기구8E_9E(최종)_가시설 길내기 수량산출(수정)_노반 수량" xfId="14953"/>
    <cellStyle name="_환기구8E_9E(최종)_가시설 길내기 수량산출(수정)_월곡제1 수로암거 일반수량" xfId="14954"/>
    <cellStyle name="_환기구8E_9E(최종)_가시설 길내기 수량산출_노반 수량" xfId="14955"/>
    <cellStyle name="_환기구8E_9E(최종)_가시설 길내기 수량산출_월곡제1 수로암거 일반수량" xfId="14956"/>
    <cellStyle name="_환기구8E_9E(최종)_가시설 본선 수량산출" xfId="14957"/>
    <cellStyle name="_환기구8E_9E(최종)_가시설 본선 수량산출_노반 수량" xfId="14958"/>
    <cellStyle name="_환기구8E_9E(최종)_가시설 본선 수량산출_월곡제1 수로암거 일반수량" xfId="14959"/>
    <cellStyle name="_환기구8E_9E(최종)_노반 수량" xfId="14960"/>
    <cellStyle name="_환기구8E_9E(최종)_월곡제1 수로암거 일반수량" xfId="14961"/>
    <cellStyle name="_환기구8E_가시설 길내기 수량산출" xfId="14962"/>
    <cellStyle name="_환기구8E_가시설 길내기 수량산출(수정)" xfId="14963"/>
    <cellStyle name="_환기구8E_가시설 길내기 수량산출(수정)_노반 수량" xfId="14964"/>
    <cellStyle name="_환기구8E_가시설 길내기 수량산출(수정)_월곡제1 수로암거 일반수량" xfId="14965"/>
    <cellStyle name="_환기구8E_가시설 길내기 수량산출_노반 수량" xfId="14966"/>
    <cellStyle name="_환기구8E_가시설 길내기 수량산출_월곡제1 수로암거 일반수량" xfId="14967"/>
    <cellStyle name="_환기구8E_가시설 본선 수량산출" xfId="14968"/>
    <cellStyle name="_환기구8E_가시설 본선 수량산출_노반 수량" xfId="14969"/>
    <cellStyle name="_환기구8E_가시설 본선 수량산출_월곡제1 수로암거 일반수량" xfId="14970"/>
    <cellStyle name="_환기구8E_노반 수량" xfId="14971"/>
    <cellStyle name="_환기구8E_월곡제1 수로암거 일반수량" xfId="14972"/>
    <cellStyle name="_환기구8E_환기구10S(0801)" xfId="14973"/>
    <cellStyle name="_환기구8E_환기구10S(0801)_가시설 길내기 수량산출" xfId="14974"/>
    <cellStyle name="_환기구8E_환기구10S(0801)_가시설 길내기 수량산출(수정)" xfId="14975"/>
    <cellStyle name="_환기구8E_환기구10S(0801)_가시설 길내기 수량산출(수정)_노반 수량" xfId="14976"/>
    <cellStyle name="_환기구8E_환기구10S(0801)_가시설 길내기 수량산출(수정)_월곡제1 수로암거 일반수량" xfId="14977"/>
    <cellStyle name="_환기구8E_환기구10S(0801)_가시설 길내기 수량산출_노반 수량" xfId="14978"/>
    <cellStyle name="_환기구8E_환기구10S(0801)_가시설 길내기 수량산출_월곡제1 수로암거 일반수량" xfId="14979"/>
    <cellStyle name="_환기구8E_환기구10S(0801)_가시설 본선 수량산출" xfId="14980"/>
    <cellStyle name="_환기구8E_환기구10S(0801)_가시설 본선 수량산출_노반 수량" xfId="14981"/>
    <cellStyle name="_환기구8E_환기구10S(0801)_가시설 본선 수량산출_월곡제1 수로암거 일반수량" xfId="14982"/>
    <cellStyle name="_환기구8E_환기구10S(0801)_노반 수량" xfId="14983"/>
    <cellStyle name="_환기구8E_환기구10S(0801)_월곡제1 수로암거 일반수량" xfId="14984"/>
    <cellStyle name="_환기구8E_환기구10S(최종)" xfId="14985"/>
    <cellStyle name="_환기구8E_환기구10S(최종)_가시설 길내기 수량산출" xfId="14986"/>
    <cellStyle name="_환기구8E_환기구10S(최종)_가시설 길내기 수량산출(수정)" xfId="14987"/>
    <cellStyle name="_환기구8E_환기구10S(최종)_가시설 길내기 수량산출(수정)_노반 수량" xfId="14988"/>
    <cellStyle name="_환기구8E_환기구10S(최종)_가시설 길내기 수량산출(수정)_월곡제1 수로암거 일반수량" xfId="14989"/>
    <cellStyle name="_환기구8E_환기구10S(최종)_가시설 길내기 수량산출_노반 수량" xfId="14990"/>
    <cellStyle name="_환기구8E_환기구10S(최종)_가시설 길내기 수량산출_월곡제1 수로암거 일반수량" xfId="14991"/>
    <cellStyle name="_환기구8E_환기구10S(최종)_가시설 본선 수량산출" xfId="14992"/>
    <cellStyle name="_환기구8E_환기구10S(최종)_가시설 본선 수량산출_노반 수량" xfId="14993"/>
    <cellStyle name="_환기구8E_환기구10S(최종)_가시설 본선 수량산출_월곡제1 수로암거 일반수량" xfId="14994"/>
    <cellStyle name="_환기구8E_환기구10S(최종)_노반 수량" xfId="14995"/>
    <cellStyle name="_환기구8E_환기구10S(최종)_월곡제1 수로암거 일반수량" xfId="14996"/>
    <cellStyle name="_환기구8E_환기구11E(0503)" xfId="14997"/>
    <cellStyle name="_환기구8E_환기구11E(0503)_가시설 길내기 수량산출" xfId="14998"/>
    <cellStyle name="_환기구8E_환기구11E(0503)_가시설 길내기 수량산출(수정)" xfId="14999"/>
    <cellStyle name="_환기구8E_환기구11E(0503)_가시설 길내기 수량산출(수정)_노반 수량" xfId="15000"/>
    <cellStyle name="_환기구8E_환기구11E(0503)_가시설 길내기 수량산출(수정)_월곡제1 수로암거 일반수량" xfId="15001"/>
    <cellStyle name="_환기구8E_환기구11E(0503)_가시설 길내기 수량산출_노반 수량" xfId="15002"/>
    <cellStyle name="_환기구8E_환기구11E(0503)_가시설 길내기 수량산출_월곡제1 수로암거 일반수량" xfId="15003"/>
    <cellStyle name="_환기구8E_환기구11E(0503)_가시설 본선 수량산출" xfId="15004"/>
    <cellStyle name="_환기구8E_환기구11E(0503)_가시설 본선 수량산출_노반 수량" xfId="15005"/>
    <cellStyle name="_환기구8E_환기구11E(0503)_가시설 본선 수량산출_월곡제1 수로암거 일반수량" xfId="15006"/>
    <cellStyle name="_환기구8E_환기구11E(0503)_노반 수량" xfId="15007"/>
    <cellStyle name="_환기구8E_환기구11E(0503)_월곡제1 수로암거 일반수량" xfId="15008"/>
    <cellStyle name="_환기구8E_환기구6E(A)(0701)" xfId="15009"/>
    <cellStyle name="_환기구8E_환기구6E(A)(0701)_가시설 길내기 수량산출" xfId="15010"/>
    <cellStyle name="_환기구8E_환기구6E(A)(0701)_가시설 길내기 수량산출(수정)" xfId="15011"/>
    <cellStyle name="_환기구8E_환기구6E(A)(0701)_가시설 길내기 수량산출(수정)_노반 수량" xfId="15012"/>
    <cellStyle name="_환기구8E_환기구6E(A)(0701)_가시설 길내기 수량산출(수정)_월곡제1 수로암거 일반수량" xfId="15013"/>
    <cellStyle name="_환기구8E_환기구6E(A)(0701)_가시설 길내기 수량산출_노반 수량" xfId="15014"/>
    <cellStyle name="_환기구8E_환기구6E(A)(0701)_가시설 길내기 수량산출_월곡제1 수로암거 일반수량" xfId="15015"/>
    <cellStyle name="_환기구8E_환기구6E(A)(0701)_가시설 본선 수량산출" xfId="15016"/>
    <cellStyle name="_환기구8E_환기구6E(A)(0701)_가시설 본선 수량산출_노반 수량" xfId="15017"/>
    <cellStyle name="_환기구8E_환기구6E(A)(0701)_가시설 본선 수량산출_월곡제1 수로암거 일반수량" xfId="15018"/>
    <cellStyle name="_환기구8E_환기구6E(A)(0701)_노반 수량" xfId="15019"/>
    <cellStyle name="_환기구8E_환기구6E(A)(0701)_월곡제1 수로암거 일반수량" xfId="15020"/>
    <cellStyle name="_환기구8E_환기구6E(B)-최종" xfId="15021"/>
    <cellStyle name="_환기구8E_환기구6E(B)-최종_가시설 길내기 수량산출" xfId="15022"/>
    <cellStyle name="_환기구8E_환기구6E(B)-최종_가시설 길내기 수량산출(수정)" xfId="15023"/>
    <cellStyle name="_환기구8E_환기구6E(B)-최종_가시설 길내기 수량산출(수정)_노반 수량" xfId="15024"/>
    <cellStyle name="_환기구8E_환기구6E(B)-최종_가시설 길내기 수량산출(수정)_월곡제1 수로암거 일반수량" xfId="15025"/>
    <cellStyle name="_환기구8E_환기구6E(B)-최종_가시설 길내기 수량산출_노반 수량" xfId="15026"/>
    <cellStyle name="_환기구8E_환기구6E(B)-최종_가시설 길내기 수량산출_월곡제1 수로암거 일반수량" xfId="15027"/>
    <cellStyle name="_환기구8E_환기구6E(B)-최종_가시설 본선 수량산출" xfId="15028"/>
    <cellStyle name="_환기구8E_환기구6E(B)-최종_가시설 본선 수량산출_노반 수량" xfId="15029"/>
    <cellStyle name="_환기구8E_환기구6E(B)-최종_가시설 본선 수량산출_월곡제1 수로암거 일반수량" xfId="15030"/>
    <cellStyle name="_환기구8E_환기구6E(B)-최종_노반 수량" xfId="15031"/>
    <cellStyle name="_환기구8E_환기구6E(B)-최종_월곡제1 수로암거 일반수량" xfId="15032"/>
    <cellStyle name="_환기구8E_환기구6E(B)-최종1" xfId="15033"/>
    <cellStyle name="_환기구8E_환기구6E(B)-최종1_가시설 길내기 수량산출" xfId="15034"/>
    <cellStyle name="_환기구8E_환기구6E(B)-최종1_가시설 길내기 수량산출(수정)" xfId="15035"/>
    <cellStyle name="_환기구8E_환기구6E(B)-최종1_가시설 길내기 수량산출(수정)_노반 수량" xfId="15036"/>
    <cellStyle name="_환기구8E_환기구6E(B)-최종1_가시설 길내기 수량산출(수정)_월곡제1 수로암거 일반수량" xfId="15037"/>
    <cellStyle name="_환기구8E_환기구6E(B)-최종1_가시설 길내기 수량산출_노반 수량" xfId="15038"/>
    <cellStyle name="_환기구8E_환기구6E(B)-최종1_가시설 길내기 수량산출_월곡제1 수로암거 일반수량" xfId="15039"/>
    <cellStyle name="_환기구8E_환기구6E(B)-최종1_가시설 본선 수량산출" xfId="15040"/>
    <cellStyle name="_환기구8E_환기구6E(B)-최종1_가시설 본선 수량산출_노반 수량" xfId="15041"/>
    <cellStyle name="_환기구8E_환기구6E(B)-최종1_가시설 본선 수량산출_월곡제1 수로암거 일반수량" xfId="15042"/>
    <cellStyle name="_환기구8E_환기구6E(B)-최종1_노반 수량" xfId="15043"/>
    <cellStyle name="_환기구8E_환기구6E(B)-최종1_월곡제1 수로암거 일반수량" xfId="15044"/>
    <cellStyle name="_회룡교(최종)" xfId="15045"/>
    <cellStyle name="_회야강요-수량산출서(수정본-선구)" xfId="15046"/>
    <cellStyle name="_회야강요-수량산출서(수정본-선구)_부산진역 내역서(05.08.05)-수량산출서" xfId="15047"/>
    <cellStyle name="_횡배수관" xfId="25765"/>
    <cellStyle name="_횡배수관_공종별수량산출(구미생태숲)-총괄" xfId="25766"/>
    <cellStyle name="_횡배수관_공종별수량산출(상모제8어린이)" xfId="25767"/>
    <cellStyle name="_횡배수관_공종별수량산출(상모제8어린이)_공종별수량산출(구미생태숲)-총괄" xfId="25768"/>
    <cellStyle name="_횡배수관_공종별수량산출(상모제8어린이)_구미생태숲데크수량산출-아이비070222-지대리" xfId="25769"/>
    <cellStyle name="_횡배수관_공종별수량산출(상모제8어린이)_데크수량산출(참고용)" xfId="25770"/>
    <cellStyle name="_횡배수관_구미생태숲데크수량산출-아이비070222-지대리" xfId="25771"/>
    <cellStyle name="_횡배수관_데크수량산출(참고용)" xfId="25772"/>
    <cellStyle name="_횡배수관_자재집계표" xfId="25773"/>
    <cellStyle name="_횡배수관_자재집계표(무릉소공원)" xfId="25774"/>
    <cellStyle name="_횡배수관_자재집계표(무릉소공원)_공종별수량산출" xfId="25775"/>
    <cellStyle name="_횡배수관_자재집계표(무릉소공원)_공종별수량산출(게이트볼장주변시민공원)" xfId="25776"/>
    <cellStyle name="_횡배수관_자재집계표(무릉소공원)_공종별수량산출(게이트볼장주변시민공원)_공종별수량산출(구미생태숲)-총괄" xfId="25777"/>
    <cellStyle name="_횡배수관_자재집계표(무릉소공원)_공종별수량산출(게이트볼장주변시민공원)_구미생태숲데크수량산출-아이비070222-지대리" xfId="25778"/>
    <cellStyle name="_횡배수관_자재집계표(무릉소공원)_공종별수량산출(게이트볼장주변시민공원)_데크수량산출(참고용)" xfId="25779"/>
    <cellStyle name="_횡배수관_자재집계표(무릉소공원)_공종별수량산출(봉곡도서관)" xfId="25780"/>
    <cellStyle name="_횡배수관_자재집계표(무릉소공원)_공종별수량산출(봉곡도서관)_공종별수량산출(구미생태숲)-총괄" xfId="25781"/>
    <cellStyle name="_횡배수관_자재집계표(무릉소공원)_공종별수량산출(봉곡도서관)_구미생태숲데크수량산출-아이비070222-지대리" xfId="25782"/>
    <cellStyle name="_횡배수관_자재집계표(무릉소공원)_공종별수량산출(봉곡도서관)_데크수량산출(참고용)" xfId="25783"/>
    <cellStyle name="_횡배수관_자재집계표(무릉소공원)_공종별수량산출(봉곡도서관)-2차분" xfId="25784"/>
    <cellStyle name="_횡배수관_자재집계표(무릉소공원)_공종별수량산출(봉곡도서관)-2차분_공종별수량산출(구미생태숲)-총괄" xfId="25785"/>
    <cellStyle name="_횡배수관_자재집계표(무릉소공원)_공종별수량산출(봉곡도서관)-2차분_구미생태숲데크수량산출-아이비070222-지대리" xfId="25786"/>
    <cellStyle name="_횡배수관_자재집계표(무릉소공원)_공종별수량산출(봉곡도서관)-2차분_데크수량산출(참고용)" xfId="25787"/>
    <cellStyle name="_횡배수관_자재집계표(무릉소공원)_공종별수량산출(봉곡도서관)-총괄" xfId="25788"/>
    <cellStyle name="_횡배수관_자재집계표(무릉소공원)_공종별수량산출(봉곡도서관)-총괄_공종별수량산출(구미생태숲)-총괄" xfId="25789"/>
    <cellStyle name="_횡배수관_자재집계표(무릉소공원)_공종별수량산출(봉곡도서관)-총괄_구미생태숲데크수량산출-아이비070222-지대리" xfId="25790"/>
    <cellStyle name="_횡배수관_자재집계표(무릉소공원)_공종별수량산출(봉곡도서관)-총괄_데크수량산출(참고용)" xfId="25791"/>
    <cellStyle name="_횡배수관_자재집계표(무릉소공원)_공종별수량산출(사동게이트볼장)" xfId="25792"/>
    <cellStyle name="_횡배수관_자재집계표(무릉소공원)_공종별수량산출(사동게이트볼장)_공종별수량산출(구미생태숲)-총괄" xfId="25793"/>
    <cellStyle name="_횡배수관_자재집계표(무릉소공원)_공종별수량산출(사동게이트볼장)_구미생태숲데크수량산출-아이비070222-지대리" xfId="25794"/>
    <cellStyle name="_횡배수관_자재집계표(무릉소공원)_공종별수량산출(사동게이트볼장)_데크수량산출(참고용)" xfId="25795"/>
    <cellStyle name="_횡배수관_자재집계표(무릉소공원)_공종별수량산출(신평1)" xfId="25796"/>
    <cellStyle name="_횡배수관_자재집계표(무릉소공원)_공종별수량산출(신평1)_공종별수량산출(구미생태숲)-총괄" xfId="25797"/>
    <cellStyle name="_횡배수관_자재집계표(무릉소공원)_공종별수량산출(신평1)_공종별수량산출(상모제8어린이)" xfId="25798"/>
    <cellStyle name="_횡배수관_자재집계표(무릉소공원)_공종별수량산출(신평1)_공종별수량산출(상모제8어린이)_공종별수량산출(구미생태숲)-총괄" xfId="25799"/>
    <cellStyle name="_횡배수관_자재집계표(무릉소공원)_공종별수량산출(신평1)_공종별수량산출(상모제8어린이)_구미생태숲데크수량산출-아이비070222-지대리" xfId="25800"/>
    <cellStyle name="_횡배수관_자재집계표(무릉소공원)_공종별수량산출(신평1)_공종별수량산출(상모제8어린이)_데크수량산출(참고용)" xfId="25801"/>
    <cellStyle name="_횡배수관_자재집계표(무릉소공원)_공종별수량산출(신평1)_구미생태숲데크수량산출-아이비070222-지대리" xfId="25802"/>
    <cellStyle name="_횡배수관_자재집계표(무릉소공원)_공종별수량산출(신평1)_데크수량산출(참고용)" xfId="25803"/>
    <cellStyle name="_횡배수관_자재집계표(무릉소공원)_공종별수량산출(신평1)_토공집계표" xfId="25804"/>
    <cellStyle name="_횡배수관_자재집계표(무릉소공원)_공종별수량산출(신평1)_토공집계표_공종별수량산출(구미생태숲)-총괄" xfId="25805"/>
    <cellStyle name="_횡배수관_자재집계표(무릉소공원)_공종별수량산출(신평1)_토공집계표_구미생태숲데크수량산출-아이비070222-지대리" xfId="25806"/>
    <cellStyle name="_횡배수관_자재집계표(무릉소공원)_공종별수량산출(신평1)_토공집계표_데크수량산출(참고용)" xfId="25807"/>
    <cellStyle name="_횡배수관_자재집계표(무릉소공원)_공종별수량산출(신평1동주민쉼터)" xfId="25808"/>
    <cellStyle name="_횡배수관_자재집계표(무릉소공원)_공종별수량산출(신평1동주민쉼터)_공종별수량산출(구미생태숲)-총괄" xfId="25809"/>
    <cellStyle name="_횡배수관_자재집계표(무릉소공원)_공종별수량산출(신평1동주민쉼터)_구미생태숲데크수량산출-아이비070222-지대리" xfId="25810"/>
    <cellStyle name="_횡배수관_자재집계표(무릉소공원)_공종별수량산출(신평1동주민쉼터)_데크수량산출(참고용)" xfId="25811"/>
    <cellStyle name="_횡배수관_자재집계표(무릉소공원)_공종별수량산출(어린이공원 리모델링공사)-수정" xfId="25812"/>
    <cellStyle name="_횡배수관_자재집계표(무릉소공원)_공종별수량산출(어린이공원 리모델링공사)-수정_공종별수량산출(구미생태숲)-총괄" xfId="25813"/>
    <cellStyle name="_횡배수관_자재집계표(무릉소공원)_공종별수량산출(어린이공원 리모델링공사)-수정_구미생태숲데크수량산출-아이비070222-지대리" xfId="25814"/>
    <cellStyle name="_횡배수관_자재집계표(무릉소공원)_공종별수량산출(어린이공원 리모델링공사)-수정_데크수량산출(참고용)" xfId="25815"/>
    <cellStyle name="_횡배수관_자재집계표(무릉소공원)_공종별수량산출(오태)" xfId="25816"/>
    <cellStyle name="_횡배수관_자재집계표(무릉소공원)_공종별수량산출(오태).xls" xfId="25817"/>
    <cellStyle name="_횡배수관_자재집계표(무릉소공원)_공종별수량산출(오태).xls_공종별수량산출(구미생태숲)-총괄" xfId="25818"/>
    <cellStyle name="_횡배수관_자재집계표(무릉소공원)_공종별수량산출(오태).xls_공종별수량산출(상모제8어린이)" xfId="25819"/>
    <cellStyle name="_횡배수관_자재집계표(무릉소공원)_공종별수량산출(오태).xls_공종별수량산출(상모제8어린이)_공종별수량산출(구미생태숲)-총괄" xfId="25820"/>
    <cellStyle name="_횡배수관_자재집계표(무릉소공원)_공종별수량산출(오태).xls_공종별수량산출(상모제8어린이)_구미생태숲데크수량산출-아이비070222-지대리" xfId="25821"/>
    <cellStyle name="_횡배수관_자재집계표(무릉소공원)_공종별수량산출(오태).xls_공종별수량산출(상모제8어린이)_데크수량산출(참고용)" xfId="25822"/>
    <cellStyle name="_횡배수관_자재집계표(무릉소공원)_공종별수량산출(오태).xls_구미생태숲데크수량산출-아이비070222-지대리" xfId="25823"/>
    <cellStyle name="_횡배수관_자재집계표(무릉소공원)_공종별수량산출(오태).xls_데크수량산출(참고용)" xfId="25824"/>
    <cellStyle name="_횡배수관_자재집계표(무릉소공원)_공종별수량산출(오태).xls_토공집계표" xfId="25825"/>
    <cellStyle name="_횡배수관_자재집계표(무릉소공원)_공종별수량산출(오태).xls_토공집계표_공종별수량산출(구미생태숲)-총괄" xfId="25826"/>
    <cellStyle name="_횡배수관_자재집계표(무릉소공원)_공종별수량산출(오태).xls_토공집계표_구미생태숲데크수량산출-아이비070222-지대리" xfId="25827"/>
    <cellStyle name="_횡배수관_자재집계표(무릉소공원)_공종별수량산출(오태).xls_토공집계표_데크수량산출(참고용)" xfId="25828"/>
    <cellStyle name="_횡배수관_자재집계표(무릉소공원)_공종별수량산출(오태)_공종별수량산출(구미생태숲)-총괄" xfId="25829"/>
    <cellStyle name="_횡배수관_자재집계표(무릉소공원)_공종별수량산출(오태)_공종별수량산출(상모제8어린이)" xfId="25830"/>
    <cellStyle name="_횡배수관_자재집계표(무릉소공원)_공종별수량산출(오태)_공종별수량산출(상모제8어린이)_공종별수량산출(구미생태숲)-총괄" xfId="25831"/>
    <cellStyle name="_횡배수관_자재집계표(무릉소공원)_공종별수량산출(오태)_공종별수량산출(상모제8어린이)_구미생태숲데크수량산출-아이비070222-지대리" xfId="25832"/>
    <cellStyle name="_횡배수관_자재집계표(무릉소공원)_공종별수량산출(오태)_공종별수량산출(상모제8어린이)_데크수량산출(참고용)" xfId="25833"/>
    <cellStyle name="_횡배수관_자재집계표(무릉소공원)_공종별수량산출(오태)_구미생태숲데크수량산출-아이비070222-지대리" xfId="25834"/>
    <cellStyle name="_횡배수관_자재집계표(무릉소공원)_공종별수량산출(오태)_데크수량산출(참고용)" xfId="25835"/>
    <cellStyle name="_횡배수관_자재집계표(무릉소공원)_공종별수량산출(오태)_토공집계표" xfId="25836"/>
    <cellStyle name="_횡배수관_자재집계표(무릉소공원)_공종별수량산출(오태)_토공집계표_공종별수량산출(구미생태숲)-총괄" xfId="25837"/>
    <cellStyle name="_횡배수관_자재집계표(무릉소공원)_공종별수량산출(오태)_토공집계표_구미생태숲데크수량산출-아이비070222-지대리" xfId="25838"/>
    <cellStyle name="_횡배수관_자재집계표(무릉소공원)_공종별수량산출(오태)_토공집계표_데크수량산출(참고용)" xfId="25839"/>
    <cellStyle name="_횡배수관_자재집계표(무릉소공원)_공종별수량산출(오태제1어린이)" xfId="25840"/>
    <cellStyle name="_횡배수관_자재집계표(무릉소공원)_공종별수량산출(오태제1어린이)_공종별수량산출(구미생태숲)-총괄" xfId="25841"/>
    <cellStyle name="_횡배수관_자재집계표(무릉소공원)_공종별수량산출(오태제1어린이)_구미생태숲데크수량산출-아이비070222-지대리" xfId="25842"/>
    <cellStyle name="_횡배수관_자재집계표(무릉소공원)_공종별수량산출(오태제1어린이)_데크수량산출(참고용)" xfId="25843"/>
    <cellStyle name="_횡배수관_자재집계표(무릉소공원)_공종별수량산출(왕산기념공원)-총괄분" xfId="25844"/>
    <cellStyle name="_횡배수관_자재집계표(무릉소공원)_공종별수량산출(왕산기념공원)-총괄분_공종별수량산출(구미생태숲)-총괄" xfId="25845"/>
    <cellStyle name="_횡배수관_자재집계표(무릉소공원)_공종별수량산출(왕산기념공원)-총괄분_구미생태숲데크수량산출-아이비070222-지대리" xfId="25846"/>
    <cellStyle name="_횡배수관_자재집계표(무릉소공원)_공종별수량산출(왕산기념공원)-총괄분_데크수량산출(참고용)" xfId="25847"/>
    <cellStyle name="_횡배수관_자재집계표(무릉소공원)_공종별수량산출(장성초등학교)" xfId="25848"/>
    <cellStyle name="_횡배수관_자재집계표(무릉소공원)_공종별수량산출(확장공사)" xfId="25849"/>
    <cellStyle name="_횡배수관_자재집계표(무릉소공원)_공종별수량산출(확장공사)_공종별수량산출(구미생태숲)-총괄" xfId="25850"/>
    <cellStyle name="_횡배수관_자재집계표(무릉소공원)_공종별수량산출(확장공사)_공종별수량산출(상모제8어린이)" xfId="25851"/>
    <cellStyle name="_횡배수관_자재집계표(무릉소공원)_공종별수량산출(확장공사)_공종별수량산출(상모제8어린이)_공종별수량산출(구미생태숲)-총괄" xfId="25852"/>
    <cellStyle name="_횡배수관_자재집계표(무릉소공원)_공종별수량산출(확장공사)_공종별수량산출(상모제8어린이)_구미생태숲데크수량산출-아이비070222-지대리" xfId="25853"/>
    <cellStyle name="_횡배수관_자재집계표(무릉소공원)_공종별수량산출(확장공사)_공종별수량산출(상모제8어린이)_데크수량산출(참고용)" xfId="25854"/>
    <cellStyle name="_횡배수관_자재집계표(무릉소공원)_공종별수량산출(확장공사)_구미생태숲데크수량산출-아이비070222-지대리" xfId="25855"/>
    <cellStyle name="_횡배수관_자재집계표(무릉소공원)_공종별수량산출(확장공사)_데크수량산출(참고용)" xfId="25856"/>
    <cellStyle name="_횡배수관_자재집계표(무릉소공원)_공종별수량산출(확장공사)_토공집계표" xfId="25857"/>
    <cellStyle name="_횡배수관_자재집계표(무릉소공원)_공종별수량산출(확장공사)_토공집계표_공종별수량산출(구미생태숲)-총괄" xfId="25858"/>
    <cellStyle name="_횡배수관_자재집계표(무릉소공원)_공종별수량산출(확장공사)_토공집계표_구미생태숲데크수량산출-아이비070222-지대리" xfId="25859"/>
    <cellStyle name="_횡배수관_자재집계표(무릉소공원)_공종별수량산출(확장공사)_토공집계표_데크수량산출(참고용)" xfId="25860"/>
    <cellStyle name="_횡배수관_자재집계표(무릉소공원)_공종별수량산출(확장공사x).xls" xfId="25861"/>
    <cellStyle name="_횡배수관_자재집계표(무릉소공원)_공종별수량산출(확장공사x).xls_공종별수량산출(구미생태숲)-총괄" xfId="25862"/>
    <cellStyle name="_횡배수관_자재집계표(무릉소공원)_공종별수량산출(확장공사x).xls_공종별수량산출(상모제8어린이)" xfId="25863"/>
    <cellStyle name="_횡배수관_자재집계표(무릉소공원)_공종별수량산출(확장공사x).xls_공종별수량산출(상모제8어린이)_공종별수량산출(구미생태숲)-총괄" xfId="25864"/>
    <cellStyle name="_횡배수관_자재집계표(무릉소공원)_공종별수량산출(확장공사x).xls_공종별수량산출(상모제8어린이)_구미생태숲데크수량산출-아이비070222-지대리" xfId="25865"/>
    <cellStyle name="_횡배수관_자재집계표(무릉소공원)_공종별수량산출(확장공사x).xls_공종별수량산출(상모제8어린이)_데크수량산출(참고용)" xfId="25866"/>
    <cellStyle name="_횡배수관_자재집계표(무릉소공원)_공종별수량산출(확장공사x).xls_구미생태숲데크수량산출-아이비070222-지대리" xfId="25867"/>
    <cellStyle name="_횡배수관_자재집계표(무릉소공원)_공종별수량산출(확장공사x).xls_데크수량산출(참고용)" xfId="25868"/>
    <cellStyle name="_횡배수관_자재집계표(무릉소공원)_공종별수량산출(확장공사x).xls_토공집계표" xfId="25869"/>
    <cellStyle name="_횡배수관_자재집계표(무릉소공원)_공종별수량산출(확장공사x).xls_토공집계표_공종별수량산출(구미생태숲)-총괄" xfId="25870"/>
    <cellStyle name="_횡배수관_자재집계표(무릉소공원)_공종별수량산출(확장공사x).xls_토공집계표_구미생태숲데크수량산출-아이비070222-지대리" xfId="25871"/>
    <cellStyle name="_횡배수관_자재집계표(무릉소공원)_공종별수량산출(확장공사x).xls_토공집계표_데크수량산출(참고용)" xfId="25872"/>
    <cellStyle name="_횡배수관_자재집계표(무릉소공원)_공종별수량산출(황금수도시설주변)-2차분" xfId="25873"/>
    <cellStyle name="_횡배수관_자재집계표(무릉소공원)_공종별수량산출(황금수도시설주변)-2차분_공종별수량산출(구미생태숲)-총괄" xfId="25874"/>
    <cellStyle name="_횡배수관_자재집계표(무릉소공원)_공종별수량산출(황금수도시설주변)-2차분_구미생태숲데크수량산출-아이비070222-지대리" xfId="25875"/>
    <cellStyle name="_횡배수관_자재집계표(무릉소공원)_공종별수량산출(황금수도시설주변)-2차분_데크수량산출(참고용)" xfId="25876"/>
    <cellStyle name="_횡배수관_자재집계표(무릉소공원)_공종별수량산출(황금수도시설주변)-총괄분" xfId="25877"/>
    <cellStyle name="_횡배수관_자재집계표(무릉소공원)_공종별수량산출(황금수도시설주변)-총괄분_공종별수량산출(구미생태숲)-총괄" xfId="25878"/>
    <cellStyle name="_횡배수관_자재집계표(무릉소공원)_공종별수량산출(황금수도시설주변)-총괄분_구미생태숲데크수량산출-아이비070222-지대리" xfId="25879"/>
    <cellStyle name="_횡배수관_자재집계표(무릉소공원)_공종별수량산출(황금수도시설주변)-총괄분_데크수량산출(참고용)" xfId="25880"/>
    <cellStyle name="_횡배수관_자재집계표(무릉소공원)_공종별수량산출_공종별수량산출(구미생태숲)-총괄" xfId="25881"/>
    <cellStyle name="_횡배수관_자재집계표(무릉소공원)_공종별수량산출_공종별수량산출(상모제8어린이)" xfId="25882"/>
    <cellStyle name="_횡배수관_자재집계표(무릉소공원)_공종별수량산출_공종별수량산출(상모제8어린이)_공종별수량산출(구미생태숲)-총괄" xfId="25883"/>
    <cellStyle name="_횡배수관_자재집계표(무릉소공원)_공종별수량산출_공종별수량산출(상모제8어린이)_구미생태숲데크수량산출-아이비070222-지대리" xfId="25884"/>
    <cellStyle name="_횡배수관_자재집계표(무릉소공원)_공종별수량산출_공종별수량산출(상모제8어린이)_데크수량산출(참고용)" xfId="25885"/>
    <cellStyle name="_횡배수관_자재집계표(무릉소공원)_공종별수량산출_구미생태숲데크수량산출-아이비070222-지대리" xfId="25886"/>
    <cellStyle name="_횡배수관_자재집계표(무릉소공원)_공종별수량산출_데크수량산출(참고용)" xfId="25887"/>
    <cellStyle name="_횡배수관_자재집계표(무릉소공원)_공종별수량산출_토공집계표" xfId="25888"/>
    <cellStyle name="_횡배수관_자재집계표(무릉소공원)_공종별수량산출_토공집계표_공종별수량산출(구미생태숲)-총괄" xfId="25889"/>
    <cellStyle name="_횡배수관_자재집계표(무릉소공원)_공종별수량산출_토공집계표_구미생태숲데크수량산출-아이비070222-지대리" xfId="25890"/>
    <cellStyle name="_횡배수관_자재집계표(무릉소공원)_공종별수량산출_토공집계표_데크수량산출(참고용)" xfId="25891"/>
    <cellStyle name="_횡배수관_자재집계표(무릉소공원)_수량산출및자재집계" xfId="25892"/>
    <cellStyle name="_횡배수관_자재집계표(무릉소공원)_수량산출및자재집계_공종별수량산출(구미생태숲)-총괄" xfId="25893"/>
    <cellStyle name="_횡배수관_자재집계표(무릉소공원)_수량산출및자재집계_공종별수량산출(상모제8어린이)" xfId="25894"/>
    <cellStyle name="_횡배수관_자재집계표(무릉소공원)_수량산출및자재집계_공종별수량산출(상모제8어린이)_공종별수량산출(구미생태숲)-총괄" xfId="25895"/>
    <cellStyle name="_횡배수관_자재집계표(무릉소공원)_수량산출및자재집계_공종별수량산출(상모제8어린이)_구미생태숲데크수량산출-아이비070222-지대리" xfId="25896"/>
    <cellStyle name="_횡배수관_자재집계표(무릉소공원)_수량산출및자재집계_공종별수량산출(상모제8어린이)_데크수량산출(참고용)" xfId="25897"/>
    <cellStyle name="_횡배수관_자재집계표(무릉소공원)_수량산출및자재집계_구미생태숲데크수량산출-아이비070222-지대리" xfId="25898"/>
    <cellStyle name="_횡배수관_자재집계표(무릉소공원)_수량산출및자재집계_데크수량산출(참고용)" xfId="25899"/>
    <cellStyle name="_횡배수관_자재집계표(무릉소공원)_수량산출및자재집계_토공집계표" xfId="25900"/>
    <cellStyle name="_횡배수관_자재집계표(무릉소공원)_수량산출및자재집계_토공집계표_공종별수량산출(구미생태숲)-총괄" xfId="25901"/>
    <cellStyle name="_횡배수관_자재집계표(무릉소공원)_수량산출및자재집계_토공집계표_구미생태숲데크수량산출-아이비070222-지대리" xfId="25902"/>
    <cellStyle name="_횡배수관_자재집계표(무릉소공원)_수량산출및자재집계_토공집계표_데크수량산출(참고용)" xfId="25903"/>
    <cellStyle name="_횡배수관_자재집계표(무릉소공원)_자재집계표" xfId="25904"/>
    <cellStyle name="_횡배수관_자재집계표(무릉소공원)_자재집계표(아사어린이공원)" xfId="25905"/>
    <cellStyle name="_횡배수관_자재집계표(무릉소공원)_자재집계표(아사어린이공원)_공종별수량산출(구미생태숲)-총괄" xfId="25906"/>
    <cellStyle name="_횡배수관_자재집계표(무릉소공원)_자재집계표(아사어린이공원)_공종별수량산출(상모제8어린이)" xfId="25907"/>
    <cellStyle name="_횡배수관_자재집계표(무릉소공원)_자재집계표(아사어린이공원)_공종별수량산출(상모제8어린이)_공종별수량산출(구미생태숲)-총괄" xfId="25908"/>
    <cellStyle name="_횡배수관_자재집계표(무릉소공원)_자재집계표(아사어린이공원)_공종별수량산출(상모제8어린이)_구미생태숲데크수량산출-아이비070222-지대리" xfId="25909"/>
    <cellStyle name="_횡배수관_자재집계표(무릉소공원)_자재집계표(아사어린이공원)_공종별수량산출(상모제8어린이)_데크수량산출(참고용)" xfId="25910"/>
    <cellStyle name="_횡배수관_자재집계표(무릉소공원)_자재집계표(아사어린이공원)_구미생태숲데크수량산출-아이비070222-지대리" xfId="25911"/>
    <cellStyle name="_횡배수관_자재집계표(무릉소공원)_자재집계표(아사어린이공원)_데크수량산출(참고용)" xfId="25912"/>
    <cellStyle name="_횡배수관_자재집계표(무릉소공원)_자재집계표(아사어린이공원)_토공집계표" xfId="25913"/>
    <cellStyle name="_횡배수관_자재집계표(무릉소공원)_자재집계표(아사어린이공원)_토공집계표_공종별수량산출(구미생태숲)-총괄" xfId="25914"/>
    <cellStyle name="_횡배수관_자재집계표(무릉소공원)_자재집계표(아사어린이공원)_토공집계표_구미생태숲데크수량산출-아이비070222-지대리" xfId="25915"/>
    <cellStyle name="_횡배수관_자재집계표(무릉소공원)_자재집계표(아사어린이공원)_토공집계표_데크수량산출(참고용)" xfId="25916"/>
    <cellStyle name="_횡배수관_자재집계표(무릉소공원)_자재집계표_공종별수량산출(구미생태숲)-총괄" xfId="25917"/>
    <cellStyle name="_횡배수관_자재집계표(무릉소공원)_자재집계표_공종별수량산출(상모제8어린이)" xfId="25918"/>
    <cellStyle name="_횡배수관_자재집계표(무릉소공원)_자재집계표_공종별수량산출(상모제8어린이)_공종별수량산출(구미생태숲)-총괄" xfId="25919"/>
    <cellStyle name="_횡배수관_자재집계표(무릉소공원)_자재집계표_공종별수량산출(상모제8어린이)_구미생태숲데크수량산출-아이비070222-지대리" xfId="25920"/>
    <cellStyle name="_횡배수관_자재집계표(무릉소공원)_자재집계표_공종별수량산출(상모제8어린이)_데크수량산출(참고용)" xfId="25921"/>
    <cellStyle name="_횡배수관_자재집계표(무릉소공원)_자재집계표_구미생태숲데크수량산출-아이비070222-지대리" xfId="25922"/>
    <cellStyle name="_횡배수관_자재집계표(무릉소공원)_자재집계표_데크수량산출(참고용)" xfId="25923"/>
    <cellStyle name="_횡배수관_자재집계표(무릉소공원)_자재집계표_토공집계표" xfId="25924"/>
    <cellStyle name="_횡배수관_자재집계표(무릉소공원)_자재집계표_토공집계표_공종별수량산출(구미생태숲)-총괄" xfId="25925"/>
    <cellStyle name="_횡배수관_자재집계표(무릉소공원)_자재집계표_토공집계표_구미생태숲데크수량산출-아이비070222-지대리" xfId="25926"/>
    <cellStyle name="_횡배수관_자재집계표(무릉소공원)_자재집계표_토공집계표_데크수량산출(참고용)" xfId="25927"/>
    <cellStyle name="_횡배수관_자재집계표_공종별수량산출" xfId="25928"/>
    <cellStyle name="_횡배수관_자재집계표_공종별수량산출(게이트볼장주변시민공원)" xfId="25929"/>
    <cellStyle name="_횡배수관_자재집계표_공종별수량산출(게이트볼장주변시민공원)_공종별수량산출(구미생태숲)-총괄" xfId="25930"/>
    <cellStyle name="_횡배수관_자재집계표_공종별수량산출(게이트볼장주변시민공원)_구미생태숲데크수량산출-아이비070222-지대리" xfId="25931"/>
    <cellStyle name="_횡배수관_자재집계표_공종별수량산출(게이트볼장주변시민공원)_데크수량산출(참고용)" xfId="25932"/>
    <cellStyle name="_횡배수관_자재집계표_공종별수량산출(봉곡도서관)" xfId="25933"/>
    <cellStyle name="_횡배수관_자재집계표_공종별수량산출(봉곡도서관)_공종별수량산출(구미생태숲)-총괄" xfId="25934"/>
    <cellStyle name="_횡배수관_자재집계표_공종별수량산출(봉곡도서관)_구미생태숲데크수량산출-아이비070222-지대리" xfId="25935"/>
    <cellStyle name="_횡배수관_자재집계표_공종별수량산출(봉곡도서관)_데크수량산출(참고용)" xfId="25936"/>
    <cellStyle name="_횡배수관_자재집계표_공종별수량산출(봉곡도서관)-2차분" xfId="25937"/>
    <cellStyle name="_횡배수관_자재집계표_공종별수량산출(봉곡도서관)-2차분_공종별수량산출(구미생태숲)-총괄" xfId="25938"/>
    <cellStyle name="_횡배수관_자재집계표_공종별수량산출(봉곡도서관)-2차분_구미생태숲데크수량산출-아이비070222-지대리" xfId="25939"/>
    <cellStyle name="_횡배수관_자재집계표_공종별수량산출(봉곡도서관)-2차분_데크수량산출(참고용)" xfId="25940"/>
    <cellStyle name="_횡배수관_자재집계표_공종별수량산출(봉곡도서관)-총괄" xfId="25941"/>
    <cellStyle name="_횡배수관_자재집계표_공종별수량산출(봉곡도서관)-총괄_공종별수량산출(구미생태숲)-총괄" xfId="25942"/>
    <cellStyle name="_횡배수관_자재집계표_공종별수량산출(봉곡도서관)-총괄_구미생태숲데크수량산출-아이비070222-지대리" xfId="25943"/>
    <cellStyle name="_횡배수관_자재집계표_공종별수량산출(봉곡도서관)-총괄_데크수량산출(참고용)" xfId="25944"/>
    <cellStyle name="_횡배수관_자재집계표_공종별수량산출(사동게이트볼장)" xfId="25945"/>
    <cellStyle name="_횡배수관_자재집계표_공종별수량산출(사동게이트볼장)_공종별수량산출(구미생태숲)-총괄" xfId="25946"/>
    <cellStyle name="_횡배수관_자재집계표_공종별수량산출(사동게이트볼장)_구미생태숲데크수량산출-아이비070222-지대리" xfId="25947"/>
    <cellStyle name="_횡배수관_자재집계표_공종별수량산출(사동게이트볼장)_데크수량산출(참고용)" xfId="25948"/>
    <cellStyle name="_횡배수관_자재집계표_공종별수량산출(신평1)" xfId="25949"/>
    <cellStyle name="_횡배수관_자재집계표_공종별수량산출(신평1)_공종별수량산출(구미생태숲)-총괄" xfId="25950"/>
    <cellStyle name="_횡배수관_자재집계표_공종별수량산출(신평1)_공종별수량산출(상모제8어린이)" xfId="25951"/>
    <cellStyle name="_횡배수관_자재집계표_공종별수량산출(신평1)_공종별수량산출(상모제8어린이)_공종별수량산출(구미생태숲)-총괄" xfId="25952"/>
    <cellStyle name="_횡배수관_자재집계표_공종별수량산출(신평1)_공종별수량산출(상모제8어린이)_구미생태숲데크수량산출-아이비070222-지대리" xfId="25953"/>
    <cellStyle name="_횡배수관_자재집계표_공종별수량산출(신평1)_공종별수량산출(상모제8어린이)_데크수량산출(참고용)" xfId="25954"/>
    <cellStyle name="_횡배수관_자재집계표_공종별수량산출(신평1)_구미생태숲데크수량산출-아이비070222-지대리" xfId="25955"/>
    <cellStyle name="_횡배수관_자재집계표_공종별수량산출(신평1)_데크수량산출(참고용)" xfId="25956"/>
    <cellStyle name="_횡배수관_자재집계표_공종별수량산출(신평1)_토공집계표" xfId="25957"/>
    <cellStyle name="_횡배수관_자재집계표_공종별수량산출(신평1)_토공집계표_공종별수량산출(구미생태숲)-총괄" xfId="25958"/>
    <cellStyle name="_횡배수관_자재집계표_공종별수량산출(신평1)_토공집계표_구미생태숲데크수량산출-아이비070222-지대리" xfId="25959"/>
    <cellStyle name="_횡배수관_자재집계표_공종별수량산출(신평1)_토공집계표_데크수량산출(참고용)" xfId="25960"/>
    <cellStyle name="_횡배수관_자재집계표_공종별수량산출(신평1동주민쉼터)" xfId="25961"/>
    <cellStyle name="_횡배수관_자재집계표_공종별수량산출(신평1동주민쉼터)_공종별수량산출(구미생태숲)-총괄" xfId="25962"/>
    <cellStyle name="_횡배수관_자재집계표_공종별수량산출(신평1동주민쉼터)_구미생태숲데크수량산출-아이비070222-지대리" xfId="25963"/>
    <cellStyle name="_횡배수관_자재집계표_공종별수량산출(신평1동주민쉼터)_데크수량산출(참고용)" xfId="25964"/>
    <cellStyle name="_횡배수관_자재집계표_공종별수량산출(어린이공원 리모델링공사)-수정" xfId="25965"/>
    <cellStyle name="_횡배수관_자재집계표_공종별수량산출(어린이공원 리모델링공사)-수정_공종별수량산출(구미생태숲)-총괄" xfId="25966"/>
    <cellStyle name="_횡배수관_자재집계표_공종별수량산출(어린이공원 리모델링공사)-수정_구미생태숲데크수량산출-아이비070222-지대리" xfId="25967"/>
    <cellStyle name="_횡배수관_자재집계표_공종별수량산출(어린이공원 리모델링공사)-수정_데크수량산출(참고용)" xfId="25968"/>
    <cellStyle name="_횡배수관_자재집계표_공종별수량산출(오태)" xfId="25969"/>
    <cellStyle name="_횡배수관_자재집계표_공종별수량산출(오태).xls" xfId="25970"/>
    <cellStyle name="_횡배수관_자재집계표_공종별수량산출(오태).xls_공종별수량산출(구미생태숲)-총괄" xfId="25971"/>
    <cellStyle name="_횡배수관_자재집계표_공종별수량산출(오태).xls_공종별수량산출(상모제8어린이)" xfId="25972"/>
    <cellStyle name="_횡배수관_자재집계표_공종별수량산출(오태).xls_공종별수량산출(상모제8어린이)_공종별수량산출(구미생태숲)-총괄" xfId="25973"/>
    <cellStyle name="_횡배수관_자재집계표_공종별수량산출(오태).xls_공종별수량산출(상모제8어린이)_구미생태숲데크수량산출-아이비070222-지대리" xfId="25974"/>
    <cellStyle name="_횡배수관_자재집계표_공종별수량산출(오태).xls_공종별수량산출(상모제8어린이)_데크수량산출(참고용)" xfId="25975"/>
    <cellStyle name="_횡배수관_자재집계표_공종별수량산출(오태).xls_구미생태숲데크수량산출-아이비070222-지대리" xfId="25976"/>
    <cellStyle name="_횡배수관_자재집계표_공종별수량산출(오태).xls_데크수량산출(참고용)" xfId="25977"/>
    <cellStyle name="_횡배수관_자재집계표_공종별수량산출(오태).xls_토공집계표" xfId="25978"/>
    <cellStyle name="_횡배수관_자재집계표_공종별수량산출(오태).xls_토공집계표_공종별수량산출(구미생태숲)-총괄" xfId="25979"/>
    <cellStyle name="_횡배수관_자재집계표_공종별수량산출(오태).xls_토공집계표_구미생태숲데크수량산출-아이비070222-지대리" xfId="25980"/>
    <cellStyle name="_횡배수관_자재집계표_공종별수량산출(오태).xls_토공집계표_데크수량산출(참고용)" xfId="25981"/>
    <cellStyle name="_횡배수관_자재집계표_공종별수량산출(오태)_공종별수량산출(구미생태숲)-총괄" xfId="25982"/>
    <cellStyle name="_횡배수관_자재집계표_공종별수량산출(오태)_공종별수량산출(상모제8어린이)" xfId="25983"/>
    <cellStyle name="_횡배수관_자재집계표_공종별수량산출(오태)_공종별수량산출(상모제8어린이)_공종별수량산출(구미생태숲)-총괄" xfId="25984"/>
    <cellStyle name="_횡배수관_자재집계표_공종별수량산출(오태)_공종별수량산출(상모제8어린이)_구미생태숲데크수량산출-아이비070222-지대리" xfId="25985"/>
    <cellStyle name="_횡배수관_자재집계표_공종별수량산출(오태)_공종별수량산출(상모제8어린이)_데크수량산출(참고용)" xfId="25986"/>
    <cellStyle name="_횡배수관_자재집계표_공종별수량산출(오태)_구미생태숲데크수량산출-아이비070222-지대리" xfId="25987"/>
    <cellStyle name="_횡배수관_자재집계표_공종별수량산출(오태)_데크수량산출(참고용)" xfId="25988"/>
    <cellStyle name="_횡배수관_자재집계표_공종별수량산출(오태)_토공집계표" xfId="25989"/>
    <cellStyle name="_횡배수관_자재집계표_공종별수량산출(오태)_토공집계표_공종별수량산출(구미생태숲)-총괄" xfId="25990"/>
    <cellStyle name="_횡배수관_자재집계표_공종별수량산출(오태)_토공집계표_구미생태숲데크수량산출-아이비070222-지대리" xfId="25991"/>
    <cellStyle name="_횡배수관_자재집계표_공종별수량산출(오태)_토공집계표_데크수량산출(참고용)" xfId="25992"/>
    <cellStyle name="_횡배수관_자재집계표_공종별수량산출(오태제1어린이)" xfId="25993"/>
    <cellStyle name="_횡배수관_자재집계표_공종별수량산출(오태제1어린이)_공종별수량산출(구미생태숲)-총괄" xfId="25994"/>
    <cellStyle name="_횡배수관_자재집계표_공종별수량산출(오태제1어린이)_구미생태숲데크수량산출-아이비070222-지대리" xfId="25995"/>
    <cellStyle name="_횡배수관_자재집계표_공종별수량산출(오태제1어린이)_데크수량산출(참고용)" xfId="25996"/>
    <cellStyle name="_횡배수관_자재집계표_공종별수량산출(왕산기념공원)-총괄분" xfId="25997"/>
    <cellStyle name="_횡배수관_자재집계표_공종별수량산출(왕산기념공원)-총괄분_공종별수량산출(구미생태숲)-총괄" xfId="25998"/>
    <cellStyle name="_횡배수관_자재집계표_공종별수량산출(왕산기념공원)-총괄분_구미생태숲데크수량산출-아이비070222-지대리" xfId="25999"/>
    <cellStyle name="_횡배수관_자재집계표_공종별수량산출(왕산기념공원)-총괄분_데크수량산출(참고용)" xfId="26000"/>
    <cellStyle name="_횡배수관_자재집계표_공종별수량산출(장성초등학교)" xfId="26001"/>
    <cellStyle name="_횡배수관_자재집계표_공종별수량산출(확장공사)" xfId="26002"/>
    <cellStyle name="_횡배수관_자재집계표_공종별수량산출(확장공사)_공종별수량산출(구미생태숲)-총괄" xfId="26003"/>
    <cellStyle name="_횡배수관_자재집계표_공종별수량산출(확장공사)_공종별수량산출(상모제8어린이)" xfId="26004"/>
    <cellStyle name="_횡배수관_자재집계표_공종별수량산출(확장공사)_공종별수량산출(상모제8어린이)_공종별수량산출(구미생태숲)-총괄" xfId="26005"/>
    <cellStyle name="_횡배수관_자재집계표_공종별수량산출(확장공사)_공종별수량산출(상모제8어린이)_구미생태숲데크수량산출-아이비070222-지대리" xfId="26006"/>
    <cellStyle name="_횡배수관_자재집계표_공종별수량산출(확장공사)_공종별수량산출(상모제8어린이)_데크수량산출(참고용)" xfId="26007"/>
    <cellStyle name="_횡배수관_자재집계표_공종별수량산출(확장공사)_구미생태숲데크수량산출-아이비070222-지대리" xfId="26008"/>
    <cellStyle name="_횡배수관_자재집계표_공종별수량산출(확장공사)_데크수량산출(참고용)" xfId="26009"/>
    <cellStyle name="_횡배수관_자재집계표_공종별수량산출(확장공사)_토공집계표" xfId="26010"/>
    <cellStyle name="_횡배수관_자재집계표_공종별수량산출(확장공사)_토공집계표_공종별수량산출(구미생태숲)-총괄" xfId="26011"/>
    <cellStyle name="_횡배수관_자재집계표_공종별수량산출(확장공사)_토공집계표_구미생태숲데크수량산출-아이비070222-지대리" xfId="26012"/>
    <cellStyle name="_횡배수관_자재집계표_공종별수량산출(확장공사)_토공집계표_데크수량산출(참고용)" xfId="26013"/>
    <cellStyle name="_횡배수관_자재집계표_공종별수량산출(확장공사x).xls" xfId="26014"/>
    <cellStyle name="_횡배수관_자재집계표_공종별수량산출(확장공사x).xls_공종별수량산출(구미생태숲)-총괄" xfId="26015"/>
    <cellStyle name="_횡배수관_자재집계표_공종별수량산출(확장공사x).xls_공종별수량산출(상모제8어린이)" xfId="26016"/>
    <cellStyle name="_횡배수관_자재집계표_공종별수량산출(확장공사x).xls_공종별수량산출(상모제8어린이)_공종별수량산출(구미생태숲)-총괄" xfId="26017"/>
    <cellStyle name="_횡배수관_자재집계표_공종별수량산출(확장공사x).xls_공종별수량산출(상모제8어린이)_구미생태숲데크수량산출-아이비070222-지대리" xfId="26018"/>
    <cellStyle name="_횡배수관_자재집계표_공종별수량산출(확장공사x).xls_공종별수량산출(상모제8어린이)_데크수량산출(참고용)" xfId="26019"/>
    <cellStyle name="_횡배수관_자재집계표_공종별수량산출(확장공사x).xls_구미생태숲데크수량산출-아이비070222-지대리" xfId="26020"/>
    <cellStyle name="_횡배수관_자재집계표_공종별수량산출(확장공사x).xls_데크수량산출(참고용)" xfId="26021"/>
    <cellStyle name="_횡배수관_자재집계표_공종별수량산출(확장공사x).xls_토공집계표" xfId="26022"/>
    <cellStyle name="_횡배수관_자재집계표_공종별수량산출(확장공사x).xls_토공집계표_공종별수량산출(구미생태숲)-총괄" xfId="26023"/>
    <cellStyle name="_횡배수관_자재집계표_공종별수량산출(확장공사x).xls_토공집계표_구미생태숲데크수량산출-아이비070222-지대리" xfId="26024"/>
    <cellStyle name="_횡배수관_자재집계표_공종별수량산출(확장공사x).xls_토공집계표_데크수량산출(참고용)" xfId="26025"/>
    <cellStyle name="_횡배수관_자재집계표_공종별수량산출(황금수도시설주변)-2차분" xfId="26026"/>
    <cellStyle name="_횡배수관_자재집계표_공종별수량산출(황금수도시설주변)-2차분_공종별수량산출(구미생태숲)-총괄" xfId="26027"/>
    <cellStyle name="_횡배수관_자재집계표_공종별수량산출(황금수도시설주변)-2차분_구미생태숲데크수량산출-아이비070222-지대리" xfId="26028"/>
    <cellStyle name="_횡배수관_자재집계표_공종별수량산출(황금수도시설주변)-2차분_데크수량산출(참고용)" xfId="26029"/>
    <cellStyle name="_횡배수관_자재집계표_공종별수량산출(황금수도시설주변)-총괄분" xfId="26030"/>
    <cellStyle name="_횡배수관_자재집계표_공종별수량산출(황금수도시설주변)-총괄분_공종별수량산출(구미생태숲)-총괄" xfId="26031"/>
    <cellStyle name="_횡배수관_자재집계표_공종별수량산출(황금수도시설주변)-총괄분_구미생태숲데크수량산출-아이비070222-지대리" xfId="26032"/>
    <cellStyle name="_횡배수관_자재집계표_공종별수량산출(황금수도시설주변)-총괄분_데크수량산출(참고용)" xfId="26033"/>
    <cellStyle name="_횡배수관_자재집계표_공종별수량산출_공종별수량산출(구미생태숲)-총괄" xfId="26034"/>
    <cellStyle name="_횡배수관_자재집계표_공종별수량산출_공종별수량산출(상모제8어린이)" xfId="26035"/>
    <cellStyle name="_횡배수관_자재집계표_공종별수량산출_공종별수량산출(상모제8어린이)_공종별수량산출(구미생태숲)-총괄" xfId="26036"/>
    <cellStyle name="_횡배수관_자재집계표_공종별수량산출_공종별수량산출(상모제8어린이)_구미생태숲데크수량산출-아이비070222-지대리" xfId="26037"/>
    <cellStyle name="_횡배수관_자재집계표_공종별수량산출_공종별수량산출(상모제8어린이)_데크수량산출(참고용)" xfId="26038"/>
    <cellStyle name="_횡배수관_자재집계표_공종별수량산출_구미생태숲데크수량산출-아이비070222-지대리" xfId="26039"/>
    <cellStyle name="_횡배수관_자재집계표_공종별수량산출_데크수량산출(참고용)" xfId="26040"/>
    <cellStyle name="_횡배수관_자재집계표_공종별수량산출_토공집계표" xfId="26041"/>
    <cellStyle name="_횡배수관_자재집계표_공종별수량산출_토공집계표_공종별수량산출(구미생태숲)-총괄" xfId="26042"/>
    <cellStyle name="_횡배수관_자재집계표_공종별수량산출_토공집계표_구미생태숲데크수량산출-아이비070222-지대리" xfId="26043"/>
    <cellStyle name="_횡배수관_자재집계표_공종별수량산출_토공집계표_데크수량산출(참고용)" xfId="26044"/>
    <cellStyle name="_횡배수관_자재집계표_수량산출및자재집계" xfId="26045"/>
    <cellStyle name="_횡배수관_자재집계표_수량산출및자재집계_공종별수량산출(구미생태숲)-총괄" xfId="26046"/>
    <cellStyle name="_횡배수관_자재집계표_수량산출및자재집계_공종별수량산출(상모제8어린이)" xfId="26047"/>
    <cellStyle name="_횡배수관_자재집계표_수량산출및자재집계_공종별수량산출(상모제8어린이)_공종별수량산출(구미생태숲)-총괄" xfId="26048"/>
    <cellStyle name="_횡배수관_자재집계표_수량산출및자재집계_공종별수량산출(상모제8어린이)_구미생태숲데크수량산출-아이비070222-지대리" xfId="26049"/>
    <cellStyle name="_횡배수관_자재집계표_수량산출및자재집계_공종별수량산출(상모제8어린이)_데크수량산출(참고용)" xfId="26050"/>
    <cellStyle name="_횡배수관_자재집계표_수량산출및자재집계_구미생태숲데크수량산출-아이비070222-지대리" xfId="26051"/>
    <cellStyle name="_횡배수관_자재집계표_수량산출및자재집계_데크수량산출(참고용)" xfId="26052"/>
    <cellStyle name="_횡배수관_자재집계표_수량산출및자재집계_토공집계표" xfId="26053"/>
    <cellStyle name="_횡배수관_자재집계표_수량산출및자재집계_토공집계표_공종별수량산출(구미생태숲)-총괄" xfId="26054"/>
    <cellStyle name="_횡배수관_자재집계표_수량산출및자재집계_토공집계표_구미생태숲데크수량산출-아이비070222-지대리" xfId="26055"/>
    <cellStyle name="_횡배수관_자재집계표_수량산출및자재집계_토공집계표_데크수량산출(참고용)" xfId="26056"/>
    <cellStyle name="_횡배수관_자재집계표_자재집계표" xfId="26057"/>
    <cellStyle name="_횡배수관_자재집계표_자재집계표(아사어린이공원)" xfId="26058"/>
    <cellStyle name="_횡배수관_자재집계표_자재집계표(아사어린이공원)_공종별수량산출(구미생태숲)-총괄" xfId="26059"/>
    <cellStyle name="_횡배수관_자재집계표_자재집계표(아사어린이공원)_공종별수량산출(상모제8어린이)" xfId="26060"/>
    <cellStyle name="_횡배수관_자재집계표_자재집계표(아사어린이공원)_공종별수량산출(상모제8어린이)_공종별수량산출(구미생태숲)-총괄" xfId="26061"/>
    <cellStyle name="_횡배수관_자재집계표_자재집계표(아사어린이공원)_공종별수량산출(상모제8어린이)_구미생태숲데크수량산출-아이비070222-지대리" xfId="26062"/>
    <cellStyle name="_횡배수관_자재집계표_자재집계표(아사어린이공원)_공종별수량산출(상모제8어린이)_데크수량산출(참고용)" xfId="26063"/>
    <cellStyle name="_횡배수관_자재집계표_자재집계표(아사어린이공원)_구미생태숲데크수량산출-아이비070222-지대리" xfId="26064"/>
    <cellStyle name="_횡배수관_자재집계표_자재집계표(아사어린이공원)_데크수량산출(참고용)" xfId="26065"/>
    <cellStyle name="_횡배수관_자재집계표_자재집계표(아사어린이공원)_토공집계표" xfId="26066"/>
    <cellStyle name="_횡배수관_자재집계표_자재집계표(아사어린이공원)_토공집계표_공종별수량산출(구미생태숲)-총괄" xfId="26067"/>
    <cellStyle name="_횡배수관_자재집계표_자재집계표(아사어린이공원)_토공집계표_구미생태숲데크수량산출-아이비070222-지대리" xfId="26068"/>
    <cellStyle name="_횡배수관_자재집계표_자재집계표(아사어린이공원)_토공집계표_데크수량산출(참고용)" xfId="26069"/>
    <cellStyle name="_횡배수관_자재집계표_자재집계표_공종별수량산출(구미생태숲)-총괄" xfId="26070"/>
    <cellStyle name="_횡배수관_자재집계표_자재집계표_공종별수량산출(상모제8어린이)" xfId="26071"/>
    <cellStyle name="_횡배수관_자재집계표_자재집계표_공종별수량산출(상모제8어린이)_공종별수량산출(구미생태숲)-총괄" xfId="26072"/>
    <cellStyle name="_횡배수관_자재집계표_자재집계표_공종별수량산출(상모제8어린이)_구미생태숲데크수량산출-아이비070222-지대리" xfId="26073"/>
    <cellStyle name="_횡배수관_자재집계표_자재집계표_공종별수량산출(상모제8어린이)_데크수량산출(참고용)" xfId="26074"/>
    <cellStyle name="_횡배수관_자재집계표_자재집계표_구미생태숲데크수량산출-아이비070222-지대리" xfId="26075"/>
    <cellStyle name="_횡배수관_자재집계표_자재집계표_데크수량산출(참고용)" xfId="26076"/>
    <cellStyle name="_횡배수관_자재집계표_자재집계표_토공집계표" xfId="26077"/>
    <cellStyle name="_횡배수관_자재집계표_자재집계표_토공집계표_공종별수량산출(구미생태숲)-총괄" xfId="26078"/>
    <cellStyle name="_횡배수관_자재집계표_자재집계표_토공집계표_구미생태숲데크수량산출-아이비070222-지대리" xfId="26079"/>
    <cellStyle name="_횡배수관_자재집계표_자재집계표_토공집계표_데크수량산출(참고용)" xfId="26080"/>
    <cellStyle name="_횡배수관_토공집계표" xfId="26081"/>
    <cellStyle name="_횡배수관_토공집계표_공종별수량산출(구미생태숲)-총괄" xfId="26082"/>
    <cellStyle name="_횡배수관_토공집계표_구미생태숲데크수량산출-아이비070222-지대리" xfId="26083"/>
    <cellStyle name="_횡배수관_토공집계표_데크수량산출(참고용)" xfId="26084"/>
    <cellStyle name="_횡배수관02 " xfId="1020"/>
    <cellStyle name="_횡배수관02  2" xfId="33068"/>
    <cellStyle name="_횡배수관02 _02배수공" xfId="1021"/>
    <cellStyle name="_횡배수관02 _ASP&amp;Conc포장" xfId="1022"/>
    <cellStyle name="_횡배수관02 _날개벽토공" xfId="1023"/>
    <cellStyle name="_횡배수관02 _옹벽수량" xfId="1024"/>
    <cellStyle name="_횡배수관02 _접속부(계산)" xfId="1025"/>
    <cellStyle name="_횡배수관02 _주차장수량산출" xfId="1026"/>
    <cellStyle name="_횡배수관02 _측구수량" xfId="1027"/>
    <cellStyle name="_효평동-125수량" xfId="1028"/>
    <cellStyle name="_흄관집계표" xfId="15048"/>
    <cellStyle name="_흄관집계표 2" xfId="33069"/>
    <cellStyle name="_흑석도로총괄내역" xfId="15049"/>
    <cellStyle name="``" xfId="15050"/>
    <cellStyle name="`` 2" xfId="33070"/>
    <cellStyle name="´þ" xfId="15051"/>
    <cellStyle name="´þ 2" xfId="33071"/>
    <cellStyle name="´Þ·?" xfId="15052"/>
    <cellStyle name="´Þ·? 2" xfId="33072"/>
    <cellStyle name="´Þ·¯" xfId="15053"/>
    <cellStyle name="´Þ·¯ 2" xfId="33073"/>
    <cellStyle name="’E‰Y [0.00]_laroux" xfId="1029"/>
    <cellStyle name="’E‰Y_laroux" xfId="1030"/>
    <cellStyle name="¤@?e_TEST-1 " xfId="1031"/>
    <cellStyle name="+,-,0" xfId="1032"/>
    <cellStyle name="+,-,0 2" xfId="33074"/>
    <cellStyle name="△ []" xfId="1033"/>
    <cellStyle name="△ [] 2" xfId="33075"/>
    <cellStyle name="△ [0]" xfId="1034"/>
    <cellStyle name="△ [0] 2" xfId="33076"/>
    <cellStyle name="△백분율" xfId="15054"/>
    <cellStyle name="△백분율 2" xfId="33077"/>
    <cellStyle name="△콤마" xfId="15055"/>
    <cellStyle name="△콤마 2" xfId="33078"/>
    <cellStyle name="°ia¤¼o " xfId="15056"/>
    <cellStyle name="°ia¤¼o  2" xfId="33079"/>
    <cellStyle name="°iA¤¼O¼yA¡" xfId="15057"/>
    <cellStyle name="°íÁ¤¼Ò¼ýÁ¡" xfId="15058"/>
    <cellStyle name="°iA¤¼O¼yA¡ 2" xfId="33080"/>
    <cellStyle name="°íÁ¤¼Ò¼ýÁ¡ 2" xfId="33081"/>
    <cellStyle name="°iA¤¼O¼yA¡_잠실엘스 1902호 세대 욕실_성우이앤씨" xfId="15059"/>
    <cellStyle name="°íÁ¤¼Ò¼ýÁ¡_잠실엘스 1902호 세대 욕실_성우이앤씨" xfId="15060"/>
    <cellStyle name="°iA¤¼O¼yA¡_잠실엘스 1902호 세대 욕실_성우이앤씨 2" xfId="33082"/>
    <cellStyle name="°íÁ¤¼Ò¼ýÁ¡_잠실엘스 1902호 세대 욕실_성우이앤씨 2" xfId="33083"/>
    <cellStyle name="°iA¤¼O¼yA¡_조경내역" xfId="15061"/>
    <cellStyle name="°ia¤aa " xfId="15062"/>
    <cellStyle name="°ia¤aa  2" xfId="33084"/>
    <cellStyle name="°iA¤Aa·A1" xfId="15063"/>
    <cellStyle name="°íÁ¤Ãâ·Â1" xfId="15064"/>
    <cellStyle name="°iA¤Aa·A1 2" xfId="33085"/>
    <cellStyle name="°íÁ¤Ãâ·Â1 2" xfId="33086"/>
    <cellStyle name="°iA¤Aa·A1_잠실엘스 1902호 세대 욕실_성우이앤씨" xfId="15065"/>
    <cellStyle name="°íÁ¤Ãâ·Â1_잠실엘스 1902호 세대 욕실_성우이앤씨" xfId="15066"/>
    <cellStyle name="°iA¤Aa·A1_잠실엘스 1902호 세대 욕실_성우이앤씨 2" xfId="33087"/>
    <cellStyle name="°íÁ¤Ãâ·Â1_잠실엘스 1902호 세대 욕실_성우이앤씨 2" xfId="33088"/>
    <cellStyle name="°iA¤Aa·A2" xfId="15067"/>
    <cellStyle name="°íÁ¤Ãâ·Â2" xfId="15068"/>
    <cellStyle name="°iA¤Aa·A2 2" xfId="33089"/>
    <cellStyle name="°íÁ¤Ãâ·Â2 2" xfId="33090"/>
    <cellStyle name="°iA¤Aa·A2_잠실엘스 1902호 세대 욕실_성우이앤씨" xfId="15069"/>
    <cellStyle name="°íÁ¤Ãâ·Â2_잠실엘스 1902호 세대 욕실_성우이앤씨" xfId="15070"/>
    <cellStyle name="°iA¤Aa·A2_잠실엘스 1902호 세대 욕실_성우이앤씨 2" xfId="33091"/>
    <cellStyle name="°íÁ¤Ãâ·Â2_잠실엘스 1902호 세대 욕실_성우이앤씨 2" xfId="33092"/>
    <cellStyle name="0" xfId="1035"/>
    <cellStyle name="0 2" xfId="26140"/>
    <cellStyle name="0 3" xfId="26572"/>
    <cellStyle name="0 4" xfId="26329"/>
    <cellStyle name="0 5" xfId="26154"/>
    <cellStyle name="0 6" xfId="26562"/>
    <cellStyle name="0,0  NA  " xfId="33093"/>
    <cellStyle name="0,0_x000d__x000a_NA_x000d__x000a_" xfId="15071"/>
    <cellStyle name="0,0_x000d__x000a_NA_x000d__x000a_ 2" xfId="26384"/>
    <cellStyle name="0,0_x000d__x000a_NA_x000d__x000a_ 3" xfId="26381"/>
    <cellStyle name="0,0_x000d__x000a_NA_x000d__x000a_ 4" xfId="26383"/>
    <cellStyle name="0,0_x000d__x000a_NA_x000d__x000a_ 5" xfId="26382"/>
    <cellStyle name="0.0" xfId="1036"/>
    <cellStyle name="0.0 2" xfId="26141"/>
    <cellStyle name="0.0 3" xfId="26571"/>
    <cellStyle name="0.0 4" xfId="26328"/>
    <cellStyle name="0.0 5" xfId="26155"/>
    <cellStyle name="0.0 6" xfId="26561"/>
    <cellStyle name="0.00" xfId="1037"/>
    <cellStyle name="0.00 2" xfId="26142"/>
    <cellStyle name="0.00 3" xfId="26570"/>
    <cellStyle name="0.00 4" xfId="26327"/>
    <cellStyle name="0.00 5" xfId="26156"/>
    <cellStyle name="0.00 6" xfId="26560"/>
    <cellStyle name="0_내역서(0823)" xfId="26085"/>
    <cellStyle name="0_내역서2" xfId="26086"/>
    <cellStyle name="0_단가산출서" xfId="26087"/>
    <cellStyle name="0_수량산출서" xfId="26088"/>
    <cellStyle name="0_수량산출서(0722)" xfId="26089"/>
    <cellStyle name="0_숭실대학교 걷고싶은 거리 녹화사업" xfId="26090"/>
    <cellStyle name="0_숭실대학교 걷고싶은 거리 녹화사업_1" xfId="26091"/>
    <cellStyle name="00" xfId="1038"/>
    <cellStyle name="00 2" xfId="33094"/>
    <cellStyle name="000" xfId="15072"/>
    <cellStyle name="000 2" xfId="33095"/>
    <cellStyle name="00K000" xfId="15073"/>
    <cellStyle name="00K000.000" xfId="15074"/>
    <cellStyle name="¼yAU" xfId="15075"/>
    <cellStyle name="¼yAU(R)" xfId="15076"/>
    <cellStyle name="1" xfId="1039"/>
    <cellStyle name="1 2" xfId="15077"/>
    <cellStyle name="1 2 2" xfId="33096"/>
    <cellStyle name="1 3" xfId="15078"/>
    <cellStyle name="1 3 2" xfId="33097"/>
    <cellStyle name="1 4" xfId="33098"/>
    <cellStyle name="1_(08)계단공" xfId="15079"/>
    <cellStyle name="1_(08)계단공 2" xfId="33099"/>
    <cellStyle name="1_00(1).자재집계" xfId="1040"/>
    <cellStyle name="1_00-예산서양식100" xfId="1041"/>
    <cellStyle name="1_00-자재총괄표" xfId="15080"/>
    <cellStyle name="1_00-자재총괄표 2" xfId="33100"/>
    <cellStyle name="1_01 근린집계1025" xfId="1042"/>
    <cellStyle name="1_01.수량산출" xfId="1043"/>
    <cellStyle name="1_03-배수관공" xfId="15081"/>
    <cellStyle name="1_03-배수관공 2" xfId="33101"/>
    <cellStyle name="1_03-배수관공_00-배수공집계" xfId="15082"/>
    <cellStyle name="1_03-배수관공_00-배수공집계 2" xfId="33102"/>
    <cellStyle name="1_1.토공" xfId="15083"/>
    <cellStyle name="1_1.토공 2" xfId="33103"/>
    <cellStyle name="1_1.포장공" xfId="15084"/>
    <cellStyle name="1_1.포장공 2" xfId="33104"/>
    <cellStyle name="1_2005상반기 노임단가" xfId="1044"/>
    <cellStyle name="1_2007.02.06" xfId="15085"/>
    <cellStyle name="1_22bl3lot수량산출" xfId="1045"/>
    <cellStyle name="1_22수량산출서(총괄)" xfId="1046"/>
    <cellStyle name="1_3. 수량산출(시설)" xfId="1047"/>
    <cellStyle name="1_3.시설물수량산출1" xfId="1048"/>
    <cellStyle name="1_5.수목집계표1" xfId="1049"/>
    <cellStyle name="1_5.우배수수량산출" xfId="1050"/>
    <cellStyle name="1_5.포장수량산출0" xfId="1051"/>
    <cellStyle name="1_6.우배수수량산출" xfId="1052"/>
    <cellStyle name="1_laroux" xfId="1053"/>
    <cellStyle name="1_laroux 2" xfId="33105"/>
    <cellStyle name="1_laroux_ATC-YOON1" xfId="1054"/>
    <cellStyle name="1_laroux_ATC-YOON1 2" xfId="33106"/>
    <cellStyle name="1_L형측구" xfId="1055"/>
    <cellStyle name="1_SHB-01(SB4등급)" xfId="15086"/>
    <cellStyle name="1_SHB-01(SB4등급) 2" xfId="33107"/>
    <cellStyle name="1_SHC-020" xfId="15087"/>
    <cellStyle name="1_SHC-020 2" xfId="33108"/>
    <cellStyle name="1_SHF-202" xfId="15088"/>
    <cellStyle name="1_SHF-202 2" xfId="33109"/>
    <cellStyle name="1_total" xfId="1056"/>
    <cellStyle name="1_total 2" xfId="33110"/>
    <cellStyle name="1_total_00-설계서양식" xfId="1057"/>
    <cellStyle name="1_total_00-예산서양식100" xfId="1058"/>
    <cellStyle name="1_total_00-예산서양식100_00-폐기물처리설계서양식" xfId="1059"/>
    <cellStyle name="1_total_00-예산서양식100_대전가오-설계서" xfId="1060"/>
    <cellStyle name="1_total_00-예산서양식100_대전가오-설계서(관리)" xfId="1061"/>
    <cellStyle name="1_total_00-예산서양식100_대전가오-설계서1" xfId="1062"/>
    <cellStyle name="1_total_00-예산서양식100_둥근달-수량산출서(철거)" xfId="1063"/>
    <cellStyle name="1_total_00-폐기물예산서양식2" xfId="1064"/>
    <cellStyle name="1_total_00-폐기물예산서양식2_00-폐기물처리설계서양식" xfId="1065"/>
    <cellStyle name="1_total_00-폐기물예산서양식2_둥근달-수량산출서(철거)" xfId="1066"/>
    <cellStyle name="1_total_00-폐기물처리설계서양식" xfId="1067"/>
    <cellStyle name="1_total_00-표지예정공정표" xfId="1068"/>
    <cellStyle name="1_total_00-표지예정공정표_00-폐기물처리설계서양식" xfId="1069"/>
    <cellStyle name="1_total_00-표지예정공정표_둥근달-수량산출서(철거)" xfId="1070"/>
    <cellStyle name="1_total_10.24종합" xfId="15089"/>
    <cellStyle name="1_total_10.24종합 2" xfId="33111"/>
    <cellStyle name="1_total_10.24종합_NEW단위수량-주산" xfId="15090"/>
    <cellStyle name="1_total_10.24종합_NEW단위수량-주산 2" xfId="33112"/>
    <cellStyle name="1_total_10.24종합_남대천단위수량" xfId="15091"/>
    <cellStyle name="1_total_10.24종합_남대천단위수량 2" xfId="33113"/>
    <cellStyle name="1_total_10.24종합_단원구 중앙로 은행나무 전정공사" xfId="15092"/>
    <cellStyle name="1_total_10.24종합_단원구 중앙로 은행나무 전정공사 2" xfId="33114"/>
    <cellStyle name="1_total_10.24종합_단위수량" xfId="15093"/>
    <cellStyle name="1_total_10.24종합_단위수량 2" xfId="33115"/>
    <cellStyle name="1_total_10.24종합_단위수량_단원구 중앙로 은행나무 전정공사" xfId="15094"/>
    <cellStyle name="1_total_10.24종합_단위수량_단원구 중앙로 은행나무 전정공사 2" xfId="33116"/>
    <cellStyle name="1_total_10.24종합_단위수량1" xfId="15095"/>
    <cellStyle name="1_total_10.24종합_단위수량1 2" xfId="33117"/>
    <cellStyle name="1_total_10.24종합_단위수량1_단원구 중앙로 은행나무 전정공사" xfId="15096"/>
    <cellStyle name="1_total_10.24종합_단위수량1_단원구 중앙로 은행나무 전정공사 2" xfId="33118"/>
    <cellStyle name="1_total_10.24종합_단위수량15" xfId="15097"/>
    <cellStyle name="1_total_10.24종합_단위수량15 2" xfId="33119"/>
    <cellStyle name="1_total_10.24종합_단위수량산출" xfId="15098"/>
    <cellStyle name="1_total_10.24종합_단위수량산출 2" xfId="33120"/>
    <cellStyle name="1_total_10.24종합_단위수량산출_단원구 중앙로 은행나무 전정공사" xfId="15099"/>
    <cellStyle name="1_total_10.24종합_단위수량산출_단원구 중앙로 은행나무 전정공사 2" xfId="33121"/>
    <cellStyle name="1_total_10.24종합_도곡단위수량" xfId="15100"/>
    <cellStyle name="1_total_10.24종합_도곡단위수량 2" xfId="33122"/>
    <cellStyle name="1_total_10.24종합_도곡단위수량_단원구 중앙로 은행나무 전정공사" xfId="15101"/>
    <cellStyle name="1_total_10.24종합_도곡단위수량_단원구 중앙로 은행나무 전정공사 2" xfId="33123"/>
    <cellStyle name="1_total_10.24종합_수량산출서-11.25" xfId="15102"/>
    <cellStyle name="1_total_10.24종합_수량산출서-11.25 2" xfId="33124"/>
    <cellStyle name="1_total_10.24종합_수량산출서-11.25_NEW단위수량-주산" xfId="15103"/>
    <cellStyle name="1_total_10.24종합_수량산출서-11.25_NEW단위수량-주산 2" xfId="33125"/>
    <cellStyle name="1_total_10.24종합_수량산출서-11.25_남대천단위수량" xfId="15104"/>
    <cellStyle name="1_total_10.24종합_수량산출서-11.25_남대천단위수량 2" xfId="33126"/>
    <cellStyle name="1_total_10.24종합_수량산출서-11.25_단원구 중앙로 은행나무 전정공사" xfId="15105"/>
    <cellStyle name="1_total_10.24종합_수량산출서-11.25_단원구 중앙로 은행나무 전정공사 2" xfId="33127"/>
    <cellStyle name="1_total_10.24종합_수량산출서-11.25_단위수량" xfId="15106"/>
    <cellStyle name="1_total_10.24종합_수량산출서-11.25_단위수량 2" xfId="33128"/>
    <cellStyle name="1_total_10.24종합_수량산출서-11.25_단위수량_단원구 중앙로 은행나무 전정공사" xfId="15107"/>
    <cellStyle name="1_total_10.24종합_수량산출서-11.25_단위수량_단원구 중앙로 은행나무 전정공사 2" xfId="33129"/>
    <cellStyle name="1_total_10.24종합_수량산출서-11.25_단위수량1" xfId="15108"/>
    <cellStyle name="1_total_10.24종합_수량산출서-11.25_단위수량1 2" xfId="33130"/>
    <cellStyle name="1_total_10.24종합_수량산출서-11.25_단위수량1_단원구 중앙로 은행나무 전정공사" xfId="15109"/>
    <cellStyle name="1_total_10.24종합_수량산출서-11.25_단위수량1_단원구 중앙로 은행나무 전정공사 2" xfId="33131"/>
    <cellStyle name="1_total_10.24종합_수량산출서-11.25_단위수량15" xfId="15110"/>
    <cellStyle name="1_total_10.24종합_수량산출서-11.25_단위수량15 2" xfId="33132"/>
    <cellStyle name="1_total_10.24종합_수량산출서-11.25_단위수량산출" xfId="15111"/>
    <cellStyle name="1_total_10.24종합_수량산출서-11.25_단위수량산출 2" xfId="33133"/>
    <cellStyle name="1_total_10.24종합_수량산출서-11.25_단위수량산출_단원구 중앙로 은행나무 전정공사" xfId="15112"/>
    <cellStyle name="1_total_10.24종합_수량산출서-11.25_단위수량산출_단원구 중앙로 은행나무 전정공사 2" xfId="33134"/>
    <cellStyle name="1_total_10.24종합_수량산출서-11.25_도곡단위수량" xfId="15113"/>
    <cellStyle name="1_total_10.24종합_수량산출서-11.25_도곡단위수량 2" xfId="33135"/>
    <cellStyle name="1_total_10.24종합_수량산출서-11.25_도곡단위수량_단원구 중앙로 은행나무 전정공사" xfId="15114"/>
    <cellStyle name="1_total_10.24종합_수량산출서-11.25_도곡단위수량_단원구 중앙로 은행나무 전정공사 2" xfId="33136"/>
    <cellStyle name="1_total_10.24종합_수량산출서-11.25_철거단위수량" xfId="15115"/>
    <cellStyle name="1_total_10.24종합_수량산출서-11.25_철거단위수량 2" xfId="33137"/>
    <cellStyle name="1_total_10.24종합_수량산출서-11.25_철거단위수량_단원구 중앙로 은행나무 전정공사" xfId="15116"/>
    <cellStyle name="1_total_10.24종합_수량산출서-11.25_철거단위수량_단원구 중앙로 은행나무 전정공사 2" xfId="33138"/>
    <cellStyle name="1_total_10.24종합_수량산출서-11.25_철거수량" xfId="15117"/>
    <cellStyle name="1_total_10.24종합_수량산출서-11.25_철거수량 2" xfId="33139"/>
    <cellStyle name="1_total_10.24종합_수량산출서-11.25_한수단위수량" xfId="15118"/>
    <cellStyle name="1_total_10.24종합_수량산출서-11.25_한수단위수량 2" xfId="33140"/>
    <cellStyle name="1_total_10.24종합_수량산출서-11.25_한수단위수량_단원구 중앙로 은행나무 전정공사" xfId="15119"/>
    <cellStyle name="1_total_10.24종합_수량산출서-11.25_한수단위수량_단원구 중앙로 은행나무 전정공사 2" xfId="33141"/>
    <cellStyle name="1_total_10.24종합_수량산출서-1201" xfId="15120"/>
    <cellStyle name="1_total_10.24종합_수량산출서-1201 2" xfId="33142"/>
    <cellStyle name="1_total_10.24종합_수량산출서-1201_NEW단위수량-주산" xfId="15121"/>
    <cellStyle name="1_total_10.24종합_수량산출서-1201_NEW단위수량-주산 2" xfId="33143"/>
    <cellStyle name="1_total_10.24종합_수량산출서-1201_남대천단위수량" xfId="15122"/>
    <cellStyle name="1_total_10.24종합_수량산출서-1201_남대천단위수량 2" xfId="33144"/>
    <cellStyle name="1_total_10.24종합_수량산출서-1201_단원구 중앙로 은행나무 전정공사" xfId="15123"/>
    <cellStyle name="1_total_10.24종합_수량산출서-1201_단원구 중앙로 은행나무 전정공사 2" xfId="33145"/>
    <cellStyle name="1_total_10.24종합_수량산출서-1201_단위수량" xfId="15124"/>
    <cellStyle name="1_total_10.24종합_수량산출서-1201_단위수량 2" xfId="33146"/>
    <cellStyle name="1_total_10.24종합_수량산출서-1201_단위수량_단원구 중앙로 은행나무 전정공사" xfId="15125"/>
    <cellStyle name="1_total_10.24종합_수량산출서-1201_단위수량_단원구 중앙로 은행나무 전정공사 2" xfId="33147"/>
    <cellStyle name="1_total_10.24종합_수량산출서-1201_단위수량1" xfId="15126"/>
    <cellStyle name="1_total_10.24종합_수량산출서-1201_단위수량1 2" xfId="33148"/>
    <cellStyle name="1_total_10.24종합_수량산출서-1201_단위수량1_단원구 중앙로 은행나무 전정공사" xfId="15127"/>
    <cellStyle name="1_total_10.24종합_수량산출서-1201_단위수량1_단원구 중앙로 은행나무 전정공사 2" xfId="33149"/>
    <cellStyle name="1_total_10.24종합_수량산출서-1201_단위수량15" xfId="15128"/>
    <cellStyle name="1_total_10.24종합_수량산출서-1201_단위수량15 2" xfId="33150"/>
    <cellStyle name="1_total_10.24종합_수량산출서-1201_단위수량산출" xfId="15129"/>
    <cellStyle name="1_total_10.24종합_수량산출서-1201_단위수량산출 2" xfId="33151"/>
    <cellStyle name="1_total_10.24종합_수량산출서-1201_단위수량산출_단원구 중앙로 은행나무 전정공사" xfId="15130"/>
    <cellStyle name="1_total_10.24종합_수량산출서-1201_단위수량산출_단원구 중앙로 은행나무 전정공사 2" xfId="33152"/>
    <cellStyle name="1_total_10.24종합_수량산출서-1201_도곡단위수량" xfId="15131"/>
    <cellStyle name="1_total_10.24종합_수량산출서-1201_도곡단위수량 2" xfId="33153"/>
    <cellStyle name="1_total_10.24종합_수량산출서-1201_도곡단위수량_단원구 중앙로 은행나무 전정공사" xfId="15132"/>
    <cellStyle name="1_total_10.24종합_수량산출서-1201_도곡단위수량_단원구 중앙로 은행나무 전정공사 2" xfId="33154"/>
    <cellStyle name="1_total_10.24종합_수량산출서-1201_철거단위수량" xfId="15133"/>
    <cellStyle name="1_total_10.24종합_수량산출서-1201_철거단위수량 2" xfId="33155"/>
    <cellStyle name="1_total_10.24종합_수량산출서-1201_철거단위수량_단원구 중앙로 은행나무 전정공사" xfId="15134"/>
    <cellStyle name="1_total_10.24종합_수량산출서-1201_철거단위수량_단원구 중앙로 은행나무 전정공사 2" xfId="33156"/>
    <cellStyle name="1_total_10.24종합_수량산출서-1201_철거수량" xfId="15135"/>
    <cellStyle name="1_total_10.24종합_수량산출서-1201_철거수량 2" xfId="33157"/>
    <cellStyle name="1_total_10.24종합_수량산출서-1201_한수단위수량" xfId="15136"/>
    <cellStyle name="1_total_10.24종합_수량산출서-1201_한수단위수량 2" xfId="33158"/>
    <cellStyle name="1_total_10.24종합_수량산출서-1201_한수단위수량_단원구 중앙로 은행나무 전정공사" xfId="15137"/>
    <cellStyle name="1_total_10.24종합_수량산출서-1201_한수단위수량_단원구 중앙로 은행나무 전정공사 2" xfId="33159"/>
    <cellStyle name="1_total_10.24종합_시설물단위수량" xfId="15138"/>
    <cellStyle name="1_total_10.24종합_시설물단위수량 2" xfId="33160"/>
    <cellStyle name="1_total_10.24종합_시설물단위수량_단원구 중앙로 은행나무 전정공사" xfId="15139"/>
    <cellStyle name="1_total_10.24종합_시설물단위수량_단원구 중앙로 은행나무 전정공사 2" xfId="33161"/>
    <cellStyle name="1_total_10.24종합_시설물단위수량1" xfId="15140"/>
    <cellStyle name="1_total_10.24종합_시설물단위수량1 2" xfId="33162"/>
    <cellStyle name="1_total_10.24종합_시설물단위수량1_단원구 중앙로 은행나무 전정공사" xfId="15141"/>
    <cellStyle name="1_total_10.24종합_시설물단위수량1_단원구 중앙로 은행나무 전정공사 2" xfId="33163"/>
    <cellStyle name="1_total_10.24종합_시설물단위수량1_시설물단위수량" xfId="15142"/>
    <cellStyle name="1_total_10.24종합_시설물단위수량1_시설물단위수량 2" xfId="33164"/>
    <cellStyle name="1_total_10.24종합_시설물단위수량1_시설물단위수량_단원구 중앙로 은행나무 전정공사" xfId="15143"/>
    <cellStyle name="1_total_10.24종합_시설물단위수량1_시설물단위수량_단원구 중앙로 은행나무 전정공사 2" xfId="33165"/>
    <cellStyle name="1_total_10.24종합_오창수량산출서" xfId="15144"/>
    <cellStyle name="1_total_10.24종합_오창수량산출서 2" xfId="33166"/>
    <cellStyle name="1_total_10.24종합_오창수량산출서_NEW단위수량-주산" xfId="15145"/>
    <cellStyle name="1_total_10.24종합_오창수량산출서_NEW단위수량-주산 2" xfId="33167"/>
    <cellStyle name="1_total_10.24종합_오창수량산출서_남대천단위수량" xfId="15146"/>
    <cellStyle name="1_total_10.24종합_오창수량산출서_남대천단위수량 2" xfId="33168"/>
    <cellStyle name="1_total_10.24종합_오창수량산출서_단원구 중앙로 은행나무 전정공사" xfId="15147"/>
    <cellStyle name="1_total_10.24종합_오창수량산출서_단원구 중앙로 은행나무 전정공사 2" xfId="33169"/>
    <cellStyle name="1_total_10.24종합_오창수량산출서_단위수량" xfId="15148"/>
    <cellStyle name="1_total_10.24종합_오창수량산출서_단위수량 2" xfId="33170"/>
    <cellStyle name="1_total_10.24종합_오창수량산출서_단위수량_단원구 중앙로 은행나무 전정공사" xfId="15149"/>
    <cellStyle name="1_total_10.24종합_오창수량산출서_단위수량_단원구 중앙로 은행나무 전정공사 2" xfId="33171"/>
    <cellStyle name="1_total_10.24종합_오창수량산출서_단위수량1" xfId="15150"/>
    <cellStyle name="1_total_10.24종합_오창수량산출서_단위수량1 2" xfId="33172"/>
    <cellStyle name="1_total_10.24종합_오창수량산출서_단위수량1_단원구 중앙로 은행나무 전정공사" xfId="15151"/>
    <cellStyle name="1_total_10.24종합_오창수량산출서_단위수량1_단원구 중앙로 은행나무 전정공사 2" xfId="33173"/>
    <cellStyle name="1_total_10.24종합_오창수량산출서_단위수량15" xfId="15152"/>
    <cellStyle name="1_total_10.24종합_오창수량산출서_단위수량15 2" xfId="33174"/>
    <cellStyle name="1_total_10.24종합_오창수량산출서_단위수량산출" xfId="15153"/>
    <cellStyle name="1_total_10.24종합_오창수량산출서_단위수량산출 2" xfId="33175"/>
    <cellStyle name="1_total_10.24종합_오창수량산출서_단위수량산출_단원구 중앙로 은행나무 전정공사" xfId="15154"/>
    <cellStyle name="1_total_10.24종합_오창수량산출서_단위수량산출_단원구 중앙로 은행나무 전정공사 2" xfId="33176"/>
    <cellStyle name="1_total_10.24종합_오창수량산출서_도곡단위수량" xfId="15155"/>
    <cellStyle name="1_total_10.24종합_오창수량산출서_도곡단위수량 2" xfId="33177"/>
    <cellStyle name="1_total_10.24종합_오창수량산출서_도곡단위수량_단원구 중앙로 은행나무 전정공사" xfId="15156"/>
    <cellStyle name="1_total_10.24종합_오창수량산출서_도곡단위수량_단원구 중앙로 은행나무 전정공사 2" xfId="33178"/>
    <cellStyle name="1_total_10.24종합_오창수량산출서_수량산출서-11.25" xfId="15157"/>
    <cellStyle name="1_total_10.24종합_오창수량산출서_수량산출서-11.25 2" xfId="33179"/>
    <cellStyle name="1_total_10.24종합_오창수량산출서_수량산출서-11.25_NEW단위수량-주산" xfId="15158"/>
    <cellStyle name="1_total_10.24종합_오창수량산출서_수량산출서-11.25_NEW단위수량-주산 2" xfId="33180"/>
    <cellStyle name="1_total_10.24종합_오창수량산출서_수량산출서-11.25_남대천단위수량" xfId="15159"/>
    <cellStyle name="1_total_10.24종합_오창수량산출서_수량산출서-11.25_남대천단위수량 2" xfId="33181"/>
    <cellStyle name="1_total_10.24종합_오창수량산출서_수량산출서-11.25_단원구 중앙로 은행나무 전정공사" xfId="15160"/>
    <cellStyle name="1_total_10.24종합_오창수량산출서_수량산출서-11.25_단원구 중앙로 은행나무 전정공사 2" xfId="33182"/>
    <cellStyle name="1_total_10.24종합_오창수량산출서_수량산출서-11.25_단위수량" xfId="15161"/>
    <cellStyle name="1_total_10.24종합_오창수량산출서_수량산출서-11.25_단위수량 2" xfId="33183"/>
    <cellStyle name="1_total_10.24종합_오창수량산출서_수량산출서-11.25_단위수량_단원구 중앙로 은행나무 전정공사" xfId="15162"/>
    <cellStyle name="1_total_10.24종합_오창수량산출서_수량산출서-11.25_단위수량_단원구 중앙로 은행나무 전정공사 2" xfId="33184"/>
    <cellStyle name="1_total_10.24종합_오창수량산출서_수량산출서-11.25_단위수량1" xfId="15163"/>
    <cellStyle name="1_total_10.24종합_오창수량산출서_수량산출서-11.25_단위수량1 2" xfId="33185"/>
    <cellStyle name="1_total_10.24종합_오창수량산출서_수량산출서-11.25_단위수량1_단원구 중앙로 은행나무 전정공사" xfId="15164"/>
    <cellStyle name="1_total_10.24종합_오창수량산출서_수량산출서-11.25_단위수량1_단원구 중앙로 은행나무 전정공사 2" xfId="33186"/>
    <cellStyle name="1_total_10.24종합_오창수량산출서_수량산출서-11.25_단위수량15" xfId="15165"/>
    <cellStyle name="1_total_10.24종합_오창수량산출서_수량산출서-11.25_단위수량15 2" xfId="33187"/>
    <cellStyle name="1_total_10.24종합_오창수량산출서_수량산출서-11.25_단위수량산출" xfId="15166"/>
    <cellStyle name="1_total_10.24종합_오창수량산출서_수량산출서-11.25_단위수량산출 2" xfId="33188"/>
    <cellStyle name="1_total_10.24종합_오창수량산출서_수량산출서-11.25_단위수량산출_단원구 중앙로 은행나무 전정공사" xfId="15167"/>
    <cellStyle name="1_total_10.24종합_오창수량산출서_수량산출서-11.25_단위수량산출_단원구 중앙로 은행나무 전정공사 2" xfId="33189"/>
    <cellStyle name="1_total_10.24종합_오창수량산출서_수량산출서-11.25_도곡단위수량" xfId="15168"/>
    <cellStyle name="1_total_10.24종합_오창수량산출서_수량산출서-11.25_도곡단위수량 2" xfId="33190"/>
    <cellStyle name="1_total_10.24종합_오창수량산출서_수량산출서-11.25_도곡단위수량_단원구 중앙로 은행나무 전정공사" xfId="15169"/>
    <cellStyle name="1_total_10.24종합_오창수량산출서_수량산출서-11.25_도곡단위수량_단원구 중앙로 은행나무 전정공사 2" xfId="33191"/>
    <cellStyle name="1_total_10.24종합_오창수량산출서_수량산출서-11.25_철거단위수량" xfId="15170"/>
    <cellStyle name="1_total_10.24종합_오창수량산출서_수량산출서-11.25_철거단위수량 2" xfId="33192"/>
    <cellStyle name="1_total_10.24종합_오창수량산출서_수량산출서-11.25_철거단위수량_단원구 중앙로 은행나무 전정공사" xfId="15171"/>
    <cellStyle name="1_total_10.24종합_오창수량산출서_수량산출서-11.25_철거단위수량_단원구 중앙로 은행나무 전정공사 2" xfId="33193"/>
    <cellStyle name="1_total_10.24종합_오창수량산출서_수량산출서-11.25_철거수량" xfId="15172"/>
    <cellStyle name="1_total_10.24종합_오창수량산출서_수량산출서-11.25_철거수량 2" xfId="33194"/>
    <cellStyle name="1_total_10.24종합_오창수량산출서_수량산출서-11.25_한수단위수량" xfId="15173"/>
    <cellStyle name="1_total_10.24종합_오창수량산출서_수량산출서-11.25_한수단위수량 2" xfId="33195"/>
    <cellStyle name="1_total_10.24종합_오창수량산출서_수량산출서-11.25_한수단위수량_단원구 중앙로 은행나무 전정공사" xfId="15174"/>
    <cellStyle name="1_total_10.24종합_오창수량산출서_수량산출서-11.25_한수단위수량_단원구 중앙로 은행나무 전정공사 2" xfId="33196"/>
    <cellStyle name="1_total_10.24종합_오창수량산출서_수량산출서-1201" xfId="15175"/>
    <cellStyle name="1_total_10.24종합_오창수량산출서_수량산출서-1201 2" xfId="33197"/>
    <cellStyle name="1_total_10.24종합_오창수량산출서_수량산출서-1201_NEW단위수량-주산" xfId="15176"/>
    <cellStyle name="1_total_10.24종합_오창수량산출서_수량산출서-1201_NEW단위수량-주산 2" xfId="33198"/>
    <cellStyle name="1_total_10.24종합_오창수량산출서_수량산출서-1201_남대천단위수량" xfId="15177"/>
    <cellStyle name="1_total_10.24종합_오창수량산출서_수량산출서-1201_남대천단위수량 2" xfId="33199"/>
    <cellStyle name="1_total_10.24종합_오창수량산출서_수량산출서-1201_단원구 중앙로 은행나무 전정공사" xfId="15178"/>
    <cellStyle name="1_total_10.24종합_오창수량산출서_수량산출서-1201_단원구 중앙로 은행나무 전정공사 2" xfId="33200"/>
    <cellStyle name="1_total_10.24종합_오창수량산출서_수량산출서-1201_단위수량" xfId="15179"/>
    <cellStyle name="1_total_10.24종합_오창수량산출서_수량산출서-1201_단위수량 2" xfId="33201"/>
    <cellStyle name="1_total_10.24종합_오창수량산출서_수량산출서-1201_단위수량_단원구 중앙로 은행나무 전정공사" xfId="15180"/>
    <cellStyle name="1_total_10.24종합_오창수량산출서_수량산출서-1201_단위수량_단원구 중앙로 은행나무 전정공사 2" xfId="33202"/>
    <cellStyle name="1_total_10.24종합_오창수량산출서_수량산출서-1201_단위수량1" xfId="15181"/>
    <cellStyle name="1_total_10.24종합_오창수량산출서_수량산출서-1201_단위수량1 2" xfId="33203"/>
    <cellStyle name="1_total_10.24종합_오창수량산출서_수량산출서-1201_단위수량1_단원구 중앙로 은행나무 전정공사" xfId="15182"/>
    <cellStyle name="1_total_10.24종합_오창수량산출서_수량산출서-1201_단위수량1_단원구 중앙로 은행나무 전정공사 2" xfId="33204"/>
    <cellStyle name="1_total_10.24종합_오창수량산출서_수량산출서-1201_단위수량15" xfId="15183"/>
    <cellStyle name="1_total_10.24종합_오창수량산출서_수량산출서-1201_단위수량15 2" xfId="33205"/>
    <cellStyle name="1_total_10.24종합_오창수량산출서_수량산출서-1201_단위수량산출" xfId="15184"/>
    <cellStyle name="1_total_10.24종합_오창수량산출서_수량산출서-1201_단위수량산출 2" xfId="33206"/>
    <cellStyle name="1_total_10.24종합_오창수량산출서_수량산출서-1201_단위수량산출_단원구 중앙로 은행나무 전정공사" xfId="15185"/>
    <cellStyle name="1_total_10.24종합_오창수량산출서_수량산출서-1201_단위수량산출_단원구 중앙로 은행나무 전정공사 2" xfId="33207"/>
    <cellStyle name="1_total_10.24종합_오창수량산출서_수량산출서-1201_도곡단위수량" xfId="15186"/>
    <cellStyle name="1_total_10.24종합_오창수량산출서_수량산출서-1201_도곡단위수량 2" xfId="33208"/>
    <cellStyle name="1_total_10.24종합_오창수량산출서_수량산출서-1201_도곡단위수량_단원구 중앙로 은행나무 전정공사" xfId="15187"/>
    <cellStyle name="1_total_10.24종합_오창수량산출서_수량산출서-1201_도곡단위수량_단원구 중앙로 은행나무 전정공사 2" xfId="33209"/>
    <cellStyle name="1_total_10.24종합_오창수량산출서_수량산출서-1201_철거단위수량" xfId="15188"/>
    <cellStyle name="1_total_10.24종합_오창수량산출서_수량산출서-1201_철거단위수량 2" xfId="33210"/>
    <cellStyle name="1_total_10.24종합_오창수량산출서_수량산출서-1201_철거단위수량_단원구 중앙로 은행나무 전정공사" xfId="15189"/>
    <cellStyle name="1_total_10.24종합_오창수량산출서_수량산출서-1201_철거단위수량_단원구 중앙로 은행나무 전정공사 2" xfId="33211"/>
    <cellStyle name="1_total_10.24종합_오창수량산출서_수량산출서-1201_철거수량" xfId="15190"/>
    <cellStyle name="1_total_10.24종합_오창수량산출서_수량산출서-1201_철거수량 2" xfId="33212"/>
    <cellStyle name="1_total_10.24종합_오창수량산출서_수량산출서-1201_한수단위수량" xfId="15191"/>
    <cellStyle name="1_total_10.24종합_오창수량산출서_수량산출서-1201_한수단위수량 2" xfId="33213"/>
    <cellStyle name="1_total_10.24종합_오창수량산출서_수량산출서-1201_한수단위수량_단원구 중앙로 은행나무 전정공사" xfId="15192"/>
    <cellStyle name="1_total_10.24종합_오창수량산출서_수량산출서-1201_한수단위수량_단원구 중앙로 은행나무 전정공사 2" xfId="33214"/>
    <cellStyle name="1_total_10.24종합_오창수량산출서_시설물단위수량" xfId="15193"/>
    <cellStyle name="1_total_10.24종합_오창수량산출서_시설물단위수량 2" xfId="33215"/>
    <cellStyle name="1_total_10.24종합_오창수량산출서_시설물단위수량_단원구 중앙로 은행나무 전정공사" xfId="15194"/>
    <cellStyle name="1_total_10.24종합_오창수량산출서_시설물단위수량_단원구 중앙로 은행나무 전정공사 2" xfId="33216"/>
    <cellStyle name="1_total_10.24종합_오창수량산출서_시설물단위수량1" xfId="15195"/>
    <cellStyle name="1_total_10.24종합_오창수량산출서_시설물단위수량1 2" xfId="33217"/>
    <cellStyle name="1_total_10.24종합_오창수량산출서_시설물단위수량1_단원구 중앙로 은행나무 전정공사" xfId="15196"/>
    <cellStyle name="1_total_10.24종합_오창수량산출서_시설물단위수량1_단원구 중앙로 은행나무 전정공사 2" xfId="33218"/>
    <cellStyle name="1_total_10.24종합_오창수량산출서_시설물단위수량1_시설물단위수량" xfId="15197"/>
    <cellStyle name="1_total_10.24종합_오창수량산출서_시설물단위수량1_시설물단위수량 2" xfId="33219"/>
    <cellStyle name="1_total_10.24종합_오창수량산출서_시설물단위수량1_시설물단위수량_단원구 중앙로 은행나무 전정공사" xfId="15198"/>
    <cellStyle name="1_total_10.24종합_오창수량산출서_시설물단위수량1_시설물단위수량_단원구 중앙로 은행나무 전정공사 2" xfId="33220"/>
    <cellStyle name="1_total_10.24종합_오창수량산출서_철거단위수량" xfId="15199"/>
    <cellStyle name="1_total_10.24종합_오창수량산출서_철거단위수량 2" xfId="33221"/>
    <cellStyle name="1_total_10.24종합_오창수량산출서_철거단위수량_단원구 중앙로 은행나무 전정공사" xfId="15200"/>
    <cellStyle name="1_total_10.24종합_오창수량산출서_철거단위수량_단원구 중앙로 은행나무 전정공사 2" xfId="33222"/>
    <cellStyle name="1_total_10.24종합_오창수량산출서_철거수량" xfId="15201"/>
    <cellStyle name="1_total_10.24종합_오창수량산출서_철거수량 2" xfId="33223"/>
    <cellStyle name="1_total_10.24종합_오창수량산출서_한수단위수량" xfId="15202"/>
    <cellStyle name="1_total_10.24종합_오창수량산출서_한수단위수량 2" xfId="33224"/>
    <cellStyle name="1_total_10.24종합_오창수량산출서_한수단위수량_단원구 중앙로 은행나무 전정공사" xfId="15203"/>
    <cellStyle name="1_total_10.24종합_오창수량산출서_한수단위수량_단원구 중앙로 은행나무 전정공사 2" xfId="33225"/>
    <cellStyle name="1_total_10.24종합_철거단위수량" xfId="15204"/>
    <cellStyle name="1_total_10.24종합_철거단위수량 2" xfId="33226"/>
    <cellStyle name="1_total_10.24종합_철거단위수량_단원구 중앙로 은행나무 전정공사" xfId="15205"/>
    <cellStyle name="1_total_10.24종합_철거단위수량_단원구 중앙로 은행나무 전정공사 2" xfId="33227"/>
    <cellStyle name="1_total_10.24종합_철거수량" xfId="15206"/>
    <cellStyle name="1_total_10.24종합_철거수량 2" xfId="33228"/>
    <cellStyle name="1_total_10.24종합_한수단위수량" xfId="15207"/>
    <cellStyle name="1_total_10.24종합_한수단위수량 2" xfId="33229"/>
    <cellStyle name="1_total_10.24종합_한수단위수량_단원구 중앙로 은행나무 전정공사" xfId="15208"/>
    <cellStyle name="1_total_10.24종합_한수단위수량_단원구 중앙로 은행나무 전정공사 2" xfId="33230"/>
    <cellStyle name="1_total_2006어린이공원정비공사" xfId="15209"/>
    <cellStyle name="1_total_2006어린이공원정비공사 2" xfId="33231"/>
    <cellStyle name="1_total_2006어린이공원정비공사_1 조경공수량" xfId="15210"/>
    <cellStyle name="1_total_2006어린이공원정비공사_1 조경공수량 2" xfId="33232"/>
    <cellStyle name="1_total_2006어린이공원정비공사_1 조경공수량_대포4 부대공" xfId="15211"/>
    <cellStyle name="1_total_2006어린이공원정비공사_1 조경공수량_대포4 부대공 2" xfId="33233"/>
    <cellStyle name="1_total_2006어린이공원정비공사_골안천 공원조성공사(4.8)" xfId="15212"/>
    <cellStyle name="1_total_2006어린이공원정비공사_골안천 공원조성공사(4.8) 2" xfId="33234"/>
    <cellStyle name="1_total_2006어린이공원정비공사_골안천 공원조성공사(4.8)_대포4 부대공" xfId="15213"/>
    <cellStyle name="1_total_2006어린이공원정비공사_골안천 공원조성공사(4.8)_대포4 부대공 2" xfId="33235"/>
    <cellStyle name="1_total_2006어린이공원정비공사_대포4 부대공" xfId="15214"/>
    <cellStyle name="1_total_2006어린이공원정비공사_대포4 부대공 2" xfId="33236"/>
    <cellStyle name="1_total_4.시설물수량산출" xfId="1071"/>
    <cellStyle name="1_total_hotel" xfId="1072"/>
    <cellStyle name="1_total_hotel(20021220)" xfId="1073"/>
    <cellStyle name="1_total_NEW단위수량" xfId="15215"/>
    <cellStyle name="1_total_NEW단위수량 2" xfId="33237"/>
    <cellStyle name="1_total_NEW단위수량_단원구 중앙로 은행나무 전정공사" xfId="15216"/>
    <cellStyle name="1_total_NEW단위수량_단원구 중앙로 은행나무 전정공사 2" xfId="33238"/>
    <cellStyle name="1_total_NEW단위수량-영동" xfId="15217"/>
    <cellStyle name="1_total_NEW단위수량-영동 2" xfId="33239"/>
    <cellStyle name="1_total_NEW단위수량-영동_단원구 중앙로 은행나무 전정공사" xfId="15218"/>
    <cellStyle name="1_total_NEW단위수량-영동_단원구 중앙로 은행나무 전정공사 2" xfId="33240"/>
    <cellStyle name="1_total_NEW단위수량-전남" xfId="15219"/>
    <cellStyle name="1_total_NEW단위수량-전남 2" xfId="33241"/>
    <cellStyle name="1_total_NEW단위수량-전남_단원구 중앙로 은행나무 전정공사" xfId="15220"/>
    <cellStyle name="1_total_NEW단위수량-전남_단원구 중앙로 은행나무 전정공사 2" xfId="33242"/>
    <cellStyle name="1_total_NEW단위수량-주산" xfId="15221"/>
    <cellStyle name="1_total_NEW단위수량-주산 2" xfId="33243"/>
    <cellStyle name="1_total_NEW단위수량-주산_단원구 중앙로 은행나무 전정공사" xfId="15222"/>
    <cellStyle name="1_total_NEW단위수량-주산_단원구 중앙로 은행나무 전정공사 2" xfId="33244"/>
    <cellStyle name="1_total_NEW단위수량-진안" xfId="15223"/>
    <cellStyle name="1_total_NEW단위수량-진안 2" xfId="33245"/>
    <cellStyle name="1_total_NEW단위수량-진안_단원구 중앙로 은행나무 전정공사" xfId="15224"/>
    <cellStyle name="1_total_NEW단위수량-진안_단원구 중앙로 은행나무 전정공사 2" xfId="33246"/>
    <cellStyle name="1_total_NEW단위수량-행당" xfId="15225"/>
    <cellStyle name="1_total_NEW단위수량-행당 2" xfId="33247"/>
    <cellStyle name="1_total_NEW단위수량-행당_단원구 중앙로 은행나무 전정공사" xfId="15226"/>
    <cellStyle name="1_total_NEW단위수량-행당_단원구 중앙로 은행나무 전정공사 2" xfId="33248"/>
    <cellStyle name="1_total_re수량산출1111" xfId="1074"/>
    <cellStyle name="1_total_re수량산출1111_2차 수량산출 1 " xfId="1075"/>
    <cellStyle name="1_total_re수량산출1111_2차 시설물수량산출" xfId="1076"/>
    <cellStyle name="1_total_re수량산출1111_re수량산출11111" xfId="1077"/>
    <cellStyle name="1_total_re수량산출1111_re수량산출111111" xfId="1078"/>
    <cellStyle name="1_total_re수량산출1111_무게산출" xfId="1079"/>
    <cellStyle name="1_total_re수량산출1111_수량산출" xfId="1080"/>
    <cellStyle name="1_total_re수량산출1111_수량산출(최종)" xfId="1081"/>
    <cellStyle name="1_total_Sheet1" xfId="2951"/>
    <cellStyle name="1_total_Sheet1_과천놀이터설계서" xfId="2952"/>
    <cellStyle name="1_total_Sheet1_덕원고-설계서갑지" xfId="2953"/>
    <cellStyle name="1_total_Sheet1_총괄갑지" xfId="2954"/>
    <cellStyle name="1_total_Sheet1_총괄내역서" xfId="2955"/>
    <cellStyle name="1_total_갑지0601" xfId="2956"/>
    <cellStyle name="1_total_갑지0601_과천놀이터설계서" xfId="2957"/>
    <cellStyle name="1_total_갑지0601_덕원고-설계서갑지" xfId="2958"/>
    <cellStyle name="1_total_갑지0601_총괄갑지" xfId="2959"/>
    <cellStyle name="1_total_갑지0601_총괄내역서" xfId="2960"/>
    <cellStyle name="1_total_개미공원(수정-1006-1)" xfId="15227"/>
    <cellStyle name="1_total_개미공원(수정-1006-1) 2" xfId="33249"/>
    <cellStyle name="1_total_개미공원(수정-1006-1)_1 조경공수량" xfId="15228"/>
    <cellStyle name="1_total_개미공원(수정-1006-1)_1 조경공수량 2" xfId="33250"/>
    <cellStyle name="1_total_개미공원(수정-1006-1)_1 조경공수량_대포4 부대공" xfId="15229"/>
    <cellStyle name="1_total_개미공원(수정-1006-1)_1 조경공수량_대포4 부대공 2" xfId="33251"/>
    <cellStyle name="1_total_개미공원(수정-1006-1)_골안천 공원조성공사(4.8)" xfId="15230"/>
    <cellStyle name="1_total_개미공원(수정-1006-1)_골안천 공원조성공사(4.8) 2" xfId="33252"/>
    <cellStyle name="1_total_개미공원(수정-1006-1)_골안천 공원조성공사(4.8)_대포4 부대공" xfId="15231"/>
    <cellStyle name="1_total_개미공원(수정-1006-1)_골안천 공원조성공사(4.8)_대포4 부대공 2" xfId="33253"/>
    <cellStyle name="1_total_개미공원(수정-1006-1)_대포4 부대공" xfId="15232"/>
    <cellStyle name="1_total_개미공원(수정-1006-1)_대포4 부대공 2" xfId="33254"/>
    <cellStyle name="1_total_견적서" xfId="1082"/>
    <cellStyle name="1_total_견적서11" xfId="1083"/>
    <cellStyle name="1_total_골안천 공원조성공사(4.2)" xfId="15233"/>
    <cellStyle name="1_total_골안천 공원조성공사(4.2) 2" xfId="33255"/>
    <cellStyle name="1_total_골안천 공원조성공사(4.2)_대포4 부대공" xfId="15234"/>
    <cellStyle name="1_total_골안천 공원조성공사(4.2)_대포4 부대공 2" xfId="33256"/>
    <cellStyle name="1_total_관로시설물" xfId="15235"/>
    <cellStyle name="1_total_관로시설물 2" xfId="33257"/>
    <cellStyle name="1_total_관로시설물_NEW단위수량-주산" xfId="15236"/>
    <cellStyle name="1_total_관로시설물_NEW단위수량-주산 2" xfId="33258"/>
    <cellStyle name="1_total_관로시설물_남대천단위수량" xfId="15237"/>
    <cellStyle name="1_total_관로시설물_남대천단위수량 2" xfId="33259"/>
    <cellStyle name="1_total_관로시설물_단원구 중앙로 은행나무 전정공사" xfId="15238"/>
    <cellStyle name="1_total_관로시설물_단원구 중앙로 은행나무 전정공사 2" xfId="33260"/>
    <cellStyle name="1_total_관로시설물_단위수량" xfId="15239"/>
    <cellStyle name="1_total_관로시설물_단위수량 2" xfId="33261"/>
    <cellStyle name="1_total_관로시설물_단위수량_단원구 중앙로 은행나무 전정공사" xfId="15240"/>
    <cellStyle name="1_total_관로시설물_단위수량_단원구 중앙로 은행나무 전정공사 2" xfId="33262"/>
    <cellStyle name="1_total_관로시설물_단위수량1" xfId="15241"/>
    <cellStyle name="1_total_관로시설물_단위수량1 2" xfId="33263"/>
    <cellStyle name="1_total_관로시설물_단위수량1_단원구 중앙로 은행나무 전정공사" xfId="15242"/>
    <cellStyle name="1_total_관로시설물_단위수량1_단원구 중앙로 은행나무 전정공사 2" xfId="33264"/>
    <cellStyle name="1_total_관로시설물_단위수량15" xfId="15243"/>
    <cellStyle name="1_total_관로시설물_단위수량15 2" xfId="33265"/>
    <cellStyle name="1_total_관로시설물_단위수량산출" xfId="15244"/>
    <cellStyle name="1_total_관로시설물_단위수량산출 2" xfId="33266"/>
    <cellStyle name="1_total_관로시설물_단위수량산출_단원구 중앙로 은행나무 전정공사" xfId="15245"/>
    <cellStyle name="1_total_관로시설물_단위수량산출_단원구 중앙로 은행나무 전정공사 2" xfId="33267"/>
    <cellStyle name="1_total_관로시설물_도곡단위수량" xfId="15246"/>
    <cellStyle name="1_total_관로시설물_도곡단위수량 2" xfId="33268"/>
    <cellStyle name="1_total_관로시설물_도곡단위수량_단원구 중앙로 은행나무 전정공사" xfId="15247"/>
    <cellStyle name="1_total_관로시설물_도곡단위수량_단원구 중앙로 은행나무 전정공사 2" xfId="33269"/>
    <cellStyle name="1_total_관로시설물_수량산출서-11.25" xfId="15248"/>
    <cellStyle name="1_total_관로시설물_수량산출서-11.25 2" xfId="33270"/>
    <cellStyle name="1_total_관로시설물_수량산출서-11.25_NEW단위수량-주산" xfId="15249"/>
    <cellStyle name="1_total_관로시설물_수량산출서-11.25_NEW단위수량-주산 2" xfId="33271"/>
    <cellStyle name="1_total_관로시설물_수량산출서-11.25_남대천단위수량" xfId="15250"/>
    <cellStyle name="1_total_관로시설물_수량산출서-11.25_남대천단위수량 2" xfId="33272"/>
    <cellStyle name="1_total_관로시설물_수량산출서-11.25_단원구 중앙로 은행나무 전정공사" xfId="15251"/>
    <cellStyle name="1_total_관로시설물_수량산출서-11.25_단원구 중앙로 은행나무 전정공사 2" xfId="33273"/>
    <cellStyle name="1_total_관로시설물_수량산출서-11.25_단위수량" xfId="15252"/>
    <cellStyle name="1_total_관로시설물_수량산출서-11.25_단위수량 2" xfId="33274"/>
    <cellStyle name="1_total_관로시설물_수량산출서-11.25_단위수량_단원구 중앙로 은행나무 전정공사" xfId="15253"/>
    <cellStyle name="1_total_관로시설물_수량산출서-11.25_단위수량_단원구 중앙로 은행나무 전정공사 2" xfId="33275"/>
    <cellStyle name="1_total_관로시설물_수량산출서-11.25_단위수량1" xfId="15254"/>
    <cellStyle name="1_total_관로시설물_수량산출서-11.25_단위수량1 2" xfId="33276"/>
    <cellStyle name="1_total_관로시설물_수량산출서-11.25_단위수량1_단원구 중앙로 은행나무 전정공사" xfId="15255"/>
    <cellStyle name="1_total_관로시설물_수량산출서-11.25_단위수량1_단원구 중앙로 은행나무 전정공사 2" xfId="33277"/>
    <cellStyle name="1_total_관로시설물_수량산출서-11.25_단위수량15" xfId="15256"/>
    <cellStyle name="1_total_관로시설물_수량산출서-11.25_단위수량15 2" xfId="33278"/>
    <cellStyle name="1_total_관로시설물_수량산출서-11.25_단위수량산출" xfId="15257"/>
    <cellStyle name="1_total_관로시설물_수량산출서-11.25_단위수량산출 2" xfId="33279"/>
    <cellStyle name="1_total_관로시설물_수량산출서-11.25_단위수량산출_단원구 중앙로 은행나무 전정공사" xfId="15258"/>
    <cellStyle name="1_total_관로시설물_수량산출서-11.25_단위수량산출_단원구 중앙로 은행나무 전정공사 2" xfId="33280"/>
    <cellStyle name="1_total_관로시설물_수량산출서-11.25_도곡단위수량" xfId="15259"/>
    <cellStyle name="1_total_관로시설물_수량산출서-11.25_도곡단위수량 2" xfId="33281"/>
    <cellStyle name="1_total_관로시설물_수량산출서-11.25_도곡단위수량_단원구 중앙로 은행나무 전정공사" xfId="15260"/>
    <cellStyle name="1_total_관로시설물_수량산출서-11.25_도곡단위수량_단원구 중앙로 은행나무 전정공사 2" xfId="33282"/>
    <cellStyle name="1_total_관로시설물_수량산출서-11.25_철거단위수량" xfId="15261"/>
    <cellStyle name="1_total_관로시설물_수량산출서-11.25_철거단위수량 2" xfId="33283"/>
    <cellStyle name="1_total_관로시설물_수량산출서-11.25_철거단위수량_단원구 중앙로 은행나무 전정공사" xfId="15262"/>
    <cellStyle name="1_total_관로시설물_수량산출서-11.25_철거단위수량_단원구 중앙로 은행나무 전정공사 2" xfId="33284"/>
    <cellStyle name="1_total_관로시설물_수량산출서-11.25_철거수량" xfId="15263"/>
    <cellStyle name="1_total_관로시설물_수량산출서-11.25_철거수량 2" xfId="33285"/>
    <cellStyle name="1_total_관로시설물_수량산출서-11.25_한수단위수량" xfId="15264"/>
    <cellStyle name="1_total_관로시설물_수량산출서-11.25_한수단위수량 2" xfId="33286"/>
    <cellStyle name="1_total_관로시설물_수량산출서-11.25_한수단위수량_단원구 중앙로 은행나무 전정공사" xfId="15265"/>
    <cellStyle name="1_total_관로시설물_수량산출서-11.25_한수단위수량_단원구 중앙로 은행나무 전정공사 2" xfId="33287"/>
    <cellStyle name="1_total_관로시설물_수량산출서-1201" xfId="15266"/>
    <cellStyle name="1_total_관로시설물_수량산출서-1201 2" xfId="33288"/>
    <cellStyle name="1_total_관로시설물_수량산출서-1201_NEW단위수량-주산" xfId="15267"/>
    <cellStyle name="1_total_관로시설물_수량산출서-1201_NEW단위수량-주산 2" xfId="33289"/>
    <cellStyle name="1_total_관로시설물_수량산출서-1201_남대천단위수량" xfId="15268"/>
    <cellStyle name="1_total_관로시설물_수량산출서-1201_남대천단위수량 2" xfId="33290"/>
    <cellStyle name="1_total_관로시설물_수량산출서-1201_단원구 중앙로 은행나무 전정공사" xfId="15269"/>
    <cellStyle name="1_total_관로시설물_수량산출서-1201_단원구 중앙로 은행나무 전정공사 2" xfId="33291"/>
    <cellStyle name="1_total_관로시설물_수량산출서-1201_단위수량" xfId="15270"/>
    <cellStyle name="1_total_관로시설물_수량산출서-1201_단위수량 2" xfId="33292"/>
    <cellStyle name="1_total_관로시설물_수량산출서-1201_단위수량_단원구 중앙로 은행나무 전정공사" xfId="15271"/>
    <cellStyle name="1_total_관로시설물_수량산출서-1201_단위수량_단원구 중앙로 은행나무 전정공사 2" xfId="33293"/>
    <cellStyle name="1_total_관로시설물_수량산출서-1201_단위수량1" xfId="15272"/>
    <cellStyle name="1_total_관로시설물_수량산출서-1201_단위수량1 2" xfId="33294"/>
    <cellStyle name="1_total_관로시설물_수량산출서-1201_단위수량1_단원구 중앙로 은행나무 전정공사" xfId="15273"/>
    <cellStyle name="1_total_관로시설물_수량산출서-1201_단위수량1_단원구 중앙로 은행나무 전정공사 2" xfId="33295"/>
    <cellStyle name="1_total_관로시설물_수량산출서-1201_단위수량15" xfId="15274"/>
    <cellStyle name="1_total_관로시설물_수량산출서-1201_단위수량15 2" xfId="33296"/>
    <cellStyle name="1_total_관로시설물_수량산출서-1201_단위수량산출" xfId="15275"/>
    <cellStyle name="1_total_관로시설물_수량산출서-1201_단위수량산출 2" xfId="33297"/>
    <cellStyle name="1_total_관로시설물_수량산출서-1201_단위수량산출_단원구 중앙로 은행나무 전정공사" xfId="15276"/>
    <cellStyle name="1_total_관로시설물_수량산출서-1201_단위수량산출_단원구 중앙로 은행나무 전정공사 2" xfId="33298"/>
    <cellStyle name="1_total_관로시설물_수량산출서-1201_도곡단위수량" xfId="15277"/>
    <cellStyle name="1_total_관로시설물_수량산출서-1201_도곡단위수량 2" xfId="33299"/>
    <cellStyle name="1_total_관로시설물_수량산출서-1201_도곡단위수량_단원구 중앙로 은행나무 전정공사" xfId="15278"/>
    <cellStyle name="1_total_관로시설물_수량산출서-1201_도곡단위수량_단원구 중앙로 은행나무 전정공사 2" xfId="33300"/>
    <cellStyle name="1_total_관로시설물_수량산출서-1201_철거단위수량" xfId="15279"/>
    <cellStyle name="1_total_관로시설물_수량산출서-1201_철거단위수량 2" xfId="33301"/>
    <cellStyle name="1_total_관로시설물_수량산출서-1201_철거단위수량_단원구 중앙로 은행나무 전정공사" xfId="15280"/>
    <cellStyle name="1_total_관로시설물_수량산출서-1201_철거단위수량_단원구 중앙로 은행나무 전정공사 2" xfId="33302"/>
    <cellStyle name="1_total_관로시설물_수량산출서-1201_철거수량" xfId="15281"/>
    <cellStyle name="1_total_관로시설물_수량산출서-1201_철거수량 2" xfId="33303"/>
    <cellStyle name="1_total_관로시설물_수량산출서-1201_한수단위수량" xfId="15282"/>
    <cellStyle name="1_total_관로시설물_수량산출서-1201_한수단위수량 2" xfId="33304"/>
    <cellStyle name="1_total_관로시설물_수량산출서-1201_한수단위수량_단원구 중앙로 은행나무 전정공사" xfId="15283"/>
    <cellStyle name="1_total_관로시설물_수량산출서-1201_한수단위수량_단원구 중앙로 은행나무 전정공사 2" xfId="33305"/>
    <cellStyle name="1_total_관로시설물_시설물단위수량" xfId="15284"/>
    <cellStyle name="1_total_관로시설물_시설물단위수량 2" xfId="33306"/>
    <cellStyle name="1_total_관로시설물_시설물단위수량_단원구 중앙로 은행나무 전정공사" xfId="15285"/>
    <cellStyle name="1_total_관로시설물_시설물단위수량_단원구 중앙로 은행나무 전정공사 2" xfId="33307"/>
    <cellStyle name="1_total_관로시설물_시설물단위수량1" xfId="15286"/>
    <cellStyle name="1_total_관로시설물_시설물단위수량1 2" xfId="33308"/>
    <cellStyle name="1_total_관로시설물_시설물단위수량1_단원구 중앙로 은행나무 전정공사" xfId="15287"/>
    <cellStyle name="1_total_관로시설물_시설물단위수량1_단원구 중앙로 은행나무 전정공사 2" xfId="33309"/>
    <cellStyle name="1_total_관로시설물_시설물단위수량1_시설물단위수량" xfId="15288"/>
    <cellStyle name="1_total_관로시설물_시설물단위수량1_시설물단위수량 2" xfId="33310"/>
    <cellStyle name="1_total_관로시설물_시설물단위수량1_시설물단위수량_단원구 중앙로 은행나무 전정공사" xfId="15289"/>
    <cellStyle name="1_total_관로시설물_시설물단위수량1_시설물단위수량_단원구 중앙로 은행나무 전정공사 2" xfId="33311"/>
    <cellStyle name="1_total_관로시설물_오창수량산출서" xfId="15290"/>
    <cellStyle name="1_total_관로시설물_오창수량산출서 2" xfId="33312"/>
    <cellStyle name="1_total_관로시설물_오창수량산출서_NEW단위수량-주산" xfId="15291"/>
    <cellStyle name="1_total_관로시설물_오창수량산출서_NEW단위수량-주산 2" xfId="33313"/>
    <cellStyle name="1_total_관로시설물_오창수량산출서_남대천단위수량" xfId="15292"/>
    <cellStyle name="1_total_관로시설물_오창수량산출서_남대천단위수량 2" xfId="33314"/>
    <cellStyle name="1_total_관로시설물_오창수량산출서_단원구 중앙로 은행나무 전정공사" xfId="15293"/>
    <cellStyle name="1_total_관로시설물_오창수량산출서_단원구 중앙로 은행나무 전정공사 2" xfId="33315"/>
    <cellStyle name="1_total_관로시설물_오창수량산출서_단위수량" xfId="15294"/>
    <cellStyle name="1_total_관로시설물_오창수량산출서_단위수량 2" xfId="33316"/>
    <cellStyle name="1_total_관로시설물_오창수량산출서_단위수량_단원구 중앙로 은행나무 전정공사" xfId="15295"/>
    <cellStyle name="1_total_관로시설물_오창수량산출서_단위수량_단원구 중앙로 은행나무 전정공사 2" xfId="33317"/>
    <cellStyle name="1_total_관로시설물_오창수량산출서_단위수량1" xfId="15296"/>
    <cellStyle name="1_total_관로시설물_오창수량산출서_단위수량1 2" xfId="33318"/>
    <cellStyle name="1_total_관로시설물_오창수량산출서_단위수량1_단원구 중앙로 은행나무 전정공사" xfId="15297"/>
    <cellStyle name="1_total_관로시설물_오창수량산출서_단위수량1_단원구 중앙로 은행나무 전정공사 2" xfId="33319"/>
    <cellStyle name="1_total_관로시설물_오창수량산출서_단위수량15" xfId="15298"/>
    <cellStyle name="1_total_관로시설물_오창수량산출서_단위수량15 2" xfId="33320"/>
    <cellStyle name="1_total_관로시설물_오창수량산출서_단위수량산출" xfId="15299"/>
    <cellStyle name="1_total_관로시설물_오창수량산출서_단위수량산출 2" xfId="33321"/>
    <cellStyle name="1_total_관로시설물_오창수량산출서_단위수량산출_단원구 중앙로 은행나무 전정공사" xfId="15300"/>
    <cellStyle name="1_total_관로시설물_오창수량산출서_단위수량산출_단원구 중앙로 은행나무 전정공사 2" xfId="33322"/>
    <cellStyle name="1_total_관로시설물_오창수량산출서_도곡단위수량" xfId="15301"/>
    <cellStyle name="1_total_관로시설물_오창수량산출서_도곡단위수량 2" xfId="33323"/>
    <cellStyle name="1_total_관로시설물_오창수량산출서_도곡단위수량_단원구 중앙로 은행나무 전정공사" xfId="15302"/>
    <cellStyle name="1_total_관로시설물_오창수량산출서_도곡단위수량_단원구 중앙로 은행나무 전정공사 2" xfId="33324"/>
    <cellStyle name="1_total_관로시설물_오창수량산출서_수량산출서-11.25" xfId="15303"/>
    <cellStyle name="1_total_관로시설물_오창수량산출서_수량산출서-11.25 2" xfId="33325"/>
    <cellStyle name="1_total_관로시설물_오창수량산출서_수량산출서-11.25_NEW단위수량-주산" xfId="15304"/>
    <cellStyle name="1_total_관로시설물_오창수량산출서_수량산출서-11.25_NEW단위수량-주산 2" xfId="33326"/>
    <cellStyle name="1_total_관로시설물_오창수량산출서_수량산출서-11.25_남대천단위수량" xfId="15305"/>
    <cellStyle name="1_total_관로시설물_오창수량산출서_수량산출서-11.25_남대천단위수량 2" xfId="33327"/>
    <cellStyle name="1_total_관로시설물_오창수량산출서_수량산출서-11.25_단원구 중앙로 은행나무 전정공사" xfId="15306"/>
    <cellStyle name="1_total_관로시설물_오창수량산출서_수량산출서-11.25_단원구 중앙로 은행나무 전정공사 2" xfId="33328"/>
    <cellStyle name="1_total_관로시설물_오창수량산출서_수량산출서-11.25_단위수량" xfId="15307"/>
    <cellStyle name="1_total_관로시설물_오창수량산출서_수량산출서-11.25_단위수량 2" xfId="33329"/>
    <cellStyle name="1_total_관로시설물_오창수량산출서_수량산출서-11.25_단위수량_단원구 중앙로 은행나무 전정공사" xfId="15308"/>
    <cellStyle name="1_total_관로시설물_오창수량산출서_수량산출서-11.25_단위수량_단원구 중앙로 은행나무 전정공사 2" xfId="33330"/>
    <cellStyle name="1_total_관로시설물_오창수량산출서_수량산출서-11.25_단위수량1" xfId="15309"/>
    <cellStyle name="1_total_관로시설물_오창수량산출서_수량산출서-11.25_단위수량1 2" xfId="33331"/>
    <cellStyle name="1_total_관로시설물_오창수량산출서_수량산출서-11.25_단위수량1_단원구 중앙로 은행나무 전정공사" xfId="15310"/>
    <cellStyle name="1_total_관로시설물_오창수량산출서_수량산출서-11.25_단위수량1_단원구 중앙로 은행나무 전정공사 2" xfId="33332"/>
    <cellStyle name="1_total_관로시설물_오창수량산출서_수량산출서-11.25_단위수량15" xfId="15311"/>
    <cellStyle name="1_total_관로시설물_오창수량산출서_수량산출서-11.25_단위수량15 2" xfId="33333"/>
    <cellStyle name="1_total_관로시설물_오창수량산출서_수량산출서-11.25_단위수량산출" xfId="15312"/>
    <cellStyle name="1_total_관로시설물_오창수량산출서_수량산출서-11.25_단위수량산출 2" xfId="33334"/>
    <cellStyle name="1_total_관로시설물_오창수량산출서_수량산출서-11.25_단위수량산출_단원구 중앙로 은행나무 전정공사" xfId="15313"/>
    <cellStyle name="1_total_관로시설물_오창수량산출서_수량산출서-11.25_단위수량산출_단원구 중앙로 은행나무 전정공사 2" xfId="33335"/>
    <cellStyle name="1_total_관로시설물_오창수량산출서_수량산출서-11.25_도곡단위수량" xfId="15314"/>
    <cellStyle name="1_total_관로시설물_오창수량산출서_수량산출서-11.25_도곡단위수량 2" xfId="33336"/>
    <cellStyle name="1_total_관로시설물_오창수량산출서_수량산출서-11.25_도곡단위수량_단원구 중앙로 은행나무 전정공사" xfId="15315"/>
    <cellStyle name="1_total_관로시설물_오창수량산출서_수량산출서-11.25_도곡단위수량_단원구 중앙로 은행나무 전정공사 2" xfId="33337"/>
    <cellStyle name="1_total_관로시설물_오창수량산출서_수량산출서-11.25_철거단위수량" xfId="15316"/>
    <cellStyle name="1_total_관로시설물_오창수량산출서_수량산출서-11.25_철거단위수량 2" xfId="33338"/>
    <cellStyle name="1_total_관로시설물_오창수량산출서_수량산출서-11.25_철거단위수량_단원구 중앙로 은행나무 전정공사" xfId="15317"/>
    <cellStyle name="1_total_관로시설물_오창수량산출서_수량산출서-11.25_철거단위수량_단원구 중앙로 은행나무 전정공사 2" xfId="33339"/>
    <cellStyle name="1_total_관로시설물_오창수량산출서_수량산출서-11.25_철거수량" xfId="15318"/>
    <cellStyle name="1_total_관로시설물_오창수량산출서_수량산출서-11.25_철거수량 2" xfId="33340"/>
    <cellStyle name="1_total_관로시설물_오창수량산출서_수량산출서-11.25_한수단위수량" xfId="15319"/>
    <cellStyle name="1_total_관로시설물_오창수량산출서_수량산출서-11.25_한수단위수량 2" xfId="33341"/>
    <cellStyle name="1_total_관로시설물_오창수량산출서_수량산출서-11.25_한수단위수량_단원구 중앙로 은행나무 전정공사" xfId="15320"/>
    <cellStyle name="1_total_관로시설물_오창수량산출서_수량산출서-11.25_한수단위수량_단원구 중앙로 은행나무 전정공사 2" xfId="33342"/>
    <cellStyle name="1_total_관로시설물_오창수량산출서_수량산출서-1201" xfId="15321"/>
    <cellStyle name="1_total_관로시설물_오창수량산출서_수량산출서-1201 2" xfId="33343"/>
    <cellStyle name="1_total_관로시설물_오창수량산출서_수량산출서-1201_NEW단위수량-주산" xfId="15322"/>
    <cellStyle name="1_total_관로시설물_오창수량산출서_수량산출서-1201_NEW단위수량-주산 2" xfId="33344"/>
    <cellStyle name="1_total_관로시설물_오창수량산출서_수량산출서-1201_남대천단위수량" xfId="15323"/>
    <cellStyle name="1_total_관로시설물_오창수량산출서_수량산출서-1201_남대천단위수량 2" xfId="33345"/>
    <cellStyle name="1_total_관로시설물_오창수량산출서_수량산출서-1201_단원구 중앙로 은행나무 전정공사" xfId="15324"/>
    <cellStyle name="1_total_관로시설물_오창수량산출서_수량산출서-1201_단원구 중앙로 은행나무 전정공사 2" xfId="33346"/>
    <cellStyle name="1_total_관로시설물_오창수량산출서_수량산출서-1201_단위수량" xfId="15325"/>
    <cellStyle name="1_total_관로시설물_오창수량산출서_수량산출서-1201_단위수량 2" xfId="33347"/>
    <cellStyle name="1_total_관로시설물_오창수량산출서_수량산출서-1201_단위수량_단원구 중앙로 은행나무 전정공사" xfId="15326"/>
    <cellStyle name="1_total_관로시설물_오창수량산출서_수량산출서-1201_단위수량_단원구 중앙로 은행나무 전정공사 2" xfId="33348"/>
    <cellStyle name="1_total_관로시설물_오창수량산출서_수량산출서-1201_단위수량1" xfId="15327"/>
    <cellStyle name="1_total_관로시설물_오창수량산출서_수량산출서-1201_단위수량1 2" xfId="33349"/>
    <cellStyle name="1_total_관로시설물_오창수량산출서_수량산출서-1201_단위수량1_단원구 중앙로 은행나무 전정공사" xfId="15328"/>
    <cellStyle name="1_total_관로시설물_오창수량산출서_수량산출서-1201_단위수량1_단원구 중앙로 은행나무 전정공사 2" xfId="33350"/>
    <cellStyle name="1_total_관로시설물_오창수량산출서_수량산출서-1201_단위수량15" xfId="15329"/>
    <cellStyle name="1_total_관로시설물_오창수량산출서_수량산출서-1201_단위수량15 2" xfId="33351"/>
    <cellStyle name="1_total_관로시설물_오창수량산출서_수량산출서-1201_단위수량산출" xfId="15330"/>
    <cellStyle name="1_total_관로시설물_오창수량산출서_수량산출서-1201_단위수량산출 2" xfId="33352"/>
    <cellStyle name="1_total_관로시설물_오창수량산출서_수량산출서-1201_단위수량산출_단원구 중앙로 은행나무 전정공사" xfId="15331"/>
    <cellStyle name="1_total_관로시설물_오창수량산출서_수량산출서-1201_단위수량산출_단원구 중앙로 은행나무 전정공사 2" xfId="33353"/>
    <cellStyle name="1_total_관로시설물_오창수량산출서_수량산출서-1201_도곡단위수량" xfId="15332"/>
    <cellStyle name="1_total_관로시설물_오창수량산출서_수량산출서-1201_도곡단위수량 2" xfId="33354"/>
    <cellStyle name="1_total_관로시설물_오창수량산출서_수량산출서-1201_도곡단위수량_단원구 중앙로 은행나무 전정공사" xfId="15333"/>
    <cellStyle name="1_total_관로시설물_오창수량산출서_수량산출서-1201_도곡단위수량_단원구 중앙로 은행나무 전정공사 2" xfId="33355"/>
    <cellStyle name="1_total_관로시설물_오창수량산출서_수량산출서-1201_철거단위수량" xfId="15334"/>
    <cellStyle name="1_total_관로시설물_오창수량산출서_수량산출서-1201_철거단위수량 2" xfId="33356"/>
    <cellStyle name="1_total_관로시설물_오창수량산출서_수량산출서-1201_철거단위수량_단원구 중앙로 은행나무 전정공사" xfId="15335"/>
    <cellStyle name="1_total_관로시설물_오창수량산출서_수량산출서-1201_철거단위수량_단원구 중앙로 은행나무 전정공사 2" xfId="33357"/>
    <cellStyle name="1_total_관로시설물_오창수량산출서_수량산출서-1201_철거수량" xfId="15336"/>
    <cellStyle name="1_total_관로시설물_오창수량산출서_수량산출서-1201_철거수량 2" xfId="33358"/>
    <cellStyle name="1_total_관로시설물_오창수량산출서_수량산출서-1201_한수단위수량" xfId="15337"/>
    <cellStyle name="1_total_관로시설물_오창수량산출서_수량산출서-1201_한수단위수량 2" xfId="33359"/>
    <cellStyle name="1_total_관로시설물_오창수량산출서_수량산출서-1201_한수단위수량_단원구 중앙로 은행나무 전정공사" xfId="15338"/>
    <cellStyle name="1_total_관로시설물_오창수량산출서_수량산출서-1201_한수단위수량_단원구 중앙로 은행나무 전정공사 2" xfId="33360"/>
    <cellStyle name="1_total_관로시설물_오창수량산출서_시설물단위수량" xfId="15339"/>
    <cellStyle name="1_total_관로시설물_오창수량산출서_시설물단위수량 2" xfId="33361"/>
    <cellStyle name="1_total_관로시설물_오창수량산출서_시설물단위수량_단원구 중앙로 은행나무 전정공사" xfId="15340"/>
    <cellStyle name="1_total_관로시설물_오창수량산출서_시설물단위수량_단원구 중앙로 은행나무 전정공사 2" xfId="33362"/>
    <cellStyle name="1_total_관로시설물_오창수량산출서_시설물단위수량1" xfId="15341"/>
    <cellStyle name="1_total_관로시설물_오창수량산출서_시설물단위수량1 2" xfId="33363"/>
    <cellStyle name="1_total_관로시설물_오창수량산출서_시설물단위수량1_단원구 중앙로 은행나무 전정공사" xfId="15342"/>
    <cellStyle name="1_total_관로시설물_오창수량산출서_시설물단위수량1_단원구 중앙로 은행나무 전정공사 2" xfId="33364"/>
    <cellStyle name="1_total_관로시설물_오창수량산출서_시설물단위수량1_시설물단위수량" xfId="15343"/>
    <cellStyle name="1_total_관로시설물_오창수량산출서_시설물단위수량1_시설물단위수량 2" xfId="33365"/>
    <cellStyle name="1_total_관로시설물_오창수량산출서_시설물단위수량1_시설물단위수량_단원구 중앙로 은행나무 전정공사" xfId="15344"/>
    <cellStyle name="1_total_관로시설물_오창수량산출서_시설물단위수량1_시설물단위수량_단원구 중앙로 은행나무 전정공사 2" xfId="33366"/>
    <cellStyle name="1_total_관로시설물_오창수량산출서_철거단위수량" xfId="15345"/>
    <cellStyle name="1_total_관로시설물_오창수량산출서_철거단위수량 2" xfId="33367"/>
    <cellStyle name="1_total_관로시설물_오창수량산출서_철거단위수량_단원구 중앙로 은행나무 전정공사" xfId="15346"/>
    <cellStyle name="1_total_관로시설물_오창수량산출서_철거단위수량_단원구 중앙로 은행나무 전정공사 2" xfId="33368"/>
    <cellStyle name="1_total_관로시설물_오창수량산출서_철거수량" xfId="15347"/>
    <cellStyle name="1_total_관로시설물_오창수량산출서_철거수량 2" xfId="33369"/>
    <cellStyle name="1_total_관로시설물_오창수량산출서_한수단위수량" xfId="15348"/>
    <cellStyle name="1_total_관로시설물_오창수량산출서_한수단위수량 2" xfId="33370"/>
    <cellStyle name="1_total_관로시설물_오창수량산출서_한수단위수량_단원구 중앙로 은행나무 전정공사" xfId="15349"/>
    <cellStyle name="1_total_관로시설물_오창수량산출서_한수단위수량_단원구 중앙로 은행나무 전정공사 2" xfId="33371"/>
    <cellStyle name="1_total_관로시설물_철거단위수량" xfId="15350"/>
    <cellStyle name="1_total_관로시설물_철거단위수량 2" xfId="33372"/>
    <cellStyle name="1_total_관로시설물_철거단위수량_단원구 중앙로 은행나무 전정공사" xfId="15351"/>
    <cellStyle name="1_total_관로시설물_철거단위수량_단원구 중앙로 은행나무 전정공사 2" xfId="33373"/>
    <cellStyle name="1_total_관로시설물_철거수량" xfId="15352"/>
    <cellStyle name="1_total_관로시설물_철거수량 2" xfId="33374"/>
    <cellStyle name="1_total_관로시설물_한수단위수량" xfId="15353"/>
    <cellStyle name="1_total_관로시설물_한수단위수량 2" xfId="33375"/>
    <cellStyle name="1_total_관로시설물_한수단위수량_단원구 중앙로 은행나무 전정공사" xfId="15354"/>
    <cellStyle name="1_total_관로시설물_한수단위수량_단원구 중앙로 은행나무 전정공사 2" xfId="33376"/>
    <cellStyle name="1_total_관악고수량산출서" xfId="1084"/>
    <cellStyle name="1_total_구로리총괄내역" xfId="1085"/>
    <cellStyle name="1_total_구로리총괄내역 2" xfId="33377"/>
    <cellStyle name="1_total_구로리총괄내역_2006어린이공원정비공사" xfId="15355"/>
    <cellStyle name="1_total_구로리총괄내역_2006어린이공원정비공사 2" xfId="33378"/>
    <cellStyle name="1_total_구로리총괄내역_2006어린이공원정비공사_1 조경공수량" xfId="15356"/>
    <cellStyle name="1_total_구로리총괄내역_2006어린이공원정비공사_1 조경공수량 2" xfId="33379"/>
    <cellStyle name="1_total_구로리총괄내역_2006어린이공원정비공사_1 조경공수량_대포4 부대공" xfId="15357"/>
    <cellStyle name="1_total_구로리총괄내역_2006어린이공원정비공사_1 조경공수량_대포4 부대공 2" xfId="33380"/>
    <cellStyle name="1_total_구로리총괄내역_2006어린이공원정비공사_골안천 공원조성공사(4.8)" xfId="15358"/>
    <cellStyle name="1_total_구로리총괄내역_2006어린이공원정비공사_골안천 공원조성공사(4.8) 2" xfId="33381"/>
    <cellStyle name="1_total_구로리총괄내역_2006어린이공원정비공사_골안천 공원조성공사(4.8)_대포4 부대공" xfId="15359"/>
    <cellStyle name="1_total_구로리총괄내역_2006어린이공원정비공사_골안천 공원조성공사(4.8)_대포4 부대공 2" xfId="33382"/>
    <cellStyle name="1_total_구로리총괄내역_2006어린이공원정비공사_대포4 부대공" xfId="15360"/>
    <cellStyle name="1_total_구로리총괄내역_2006어린이공원정비공사_대포4 부대공 2" xfId="33383"/>
    <cellStyle name="1_total_구로리총괄내역_4.시설물수량산출" xfId="1086"/>
    <cellStyle name="1_total_구로리총괄내역_re수량산출1111" xfId="1087"/>
    <cellStyle name="1_total_구로리총괄내역_re수량산출1111_2차 수량산출 1 " xfId="1088"/>
    <cellStyle name="1_total_구로리총괄내역_re수량산출1111_2차 시설물수량산출" xfId="1089"/>
    <cellStyle name="1_total_구로리총괄내역_re수량산출1111_re수량산출11111" xfId="1090"/>
    <cellStyle name="1_total_구로리총괄내역_re수량산출1111_re수량산출111111" xfId="1091"/>
    <cellStyle name="1_total_구로리총괄내역_re수량산출1111_무게산출" xfId="1092"/>
    <cellStyle name="1_total_구로리총괄내역_re수량산출1111_수량산출" xfId="1093"/>
    <cellStyle name="1_total_구로리총괄내역_re수량산출1111_수량산출(최종)" xfId="1094"/>
    <cellStyle name="1_total_구로리총괄내역_개미공원(수정-1006-1)" xfId="15361"/>
    <cellStyle name="1_total_구로리총괄내역_개미공원(수정-1006-1) 2" xfId="33384"/>
    <cellStyle name="1_total_구로리총괄내역_개미공원(수정-1006-1)_1 조경공수량" xfId="15362"/>
    <cellStyle name="1_total_구로리총괄내역_개미공원(수정-1006-1)_1 조경공수량 2" xfId="33385"/>
    <cellStyle name="1_total_구로리총괄내역_개미공원(수정-1006-1)_1 조경공수량_대포4 부대공" xfId="15363"/>
    <cellStyle name="1_total_구로리총괄내역_개미공원(수정-1006-1)_1 조경공수량_대포4 부대공 2" xfId="33386"/>
    <cellStyle name="1_total_구로리총괄내역_개미공원(수정-1006-1)_골안천 공원조성공사(4.8)" xfId="15364"/>
    <cellStyle name="1_total_구로리총괄내역_개미공원(수정-1006-1)_골안천 공원조성공사(4.8) 2" xfId="33387"/>
    <cellStyle name="1_total_구로리총괄내역_개미공원(수정-1006-1)_골안천 공원조성공사(4.8)_대포4 부대공" xfId="15365"/>
    <cellStyle name="1_total_구로리총괄내역_개미공원(수정-1006-1)_골안천 공원조성공사(4.8)_대포4 부대공 2" xfId="33388"/>
    <cellStyle name="1_total_구로리총괄내역_개미공원(수정-1006-1)_대포4 부대공" xfId="15366"/>
    <cellStyle name="1_total_구로리총괄내역_개미공원(수정-1006-1)_대포4 부대공 2" xfId="33389"/>
    <cellStyle name="1_total_구로리총괄내역_골안천 공원조성공사(4.2)" xfId="15367"/>
    <cellStyle name="1_total_구로리총괄내역_골안천 공원조성공사(4.2) 2" xfId="33390"/>
    <cellStyle name="1_total_구로리총괄내역_골안천 공원조성공사(4.2)_대포4 부대공" xfId="15368"/>
    <cellStyle name="1_total_구로리총괄내역_골안천 공원조성공사(4.2)_대포4 부대공 2" xfId="33391"/>
    <cellStyle name="1_total_구로리총괄내역_구로리설계예산서1029" xfId="1095"/>
    <cellStyle name="1_total_구로리총괄내역_구로리설계예산서1029 2" xfId="33392"/>
    <cellStyle name="1_total_구로리총괄내역_구로리설계예산서1029_2006어린이공원정비공사" xfId="15369"/>
    <cellStyle name="1_total_구로리총괄내역_구로리설계예산서1029_2006어린이공원정비공사 2" xfId="33393"/>
    <cellStyle name="1_total_구로리총괄내역_구로리설계예산서1029_2006어린이공원정비공사_1 조경공수량" xfId="15370"/>
    <cellStyle name="1_total_구로리총괄내역_구로리설계예산서1029_2006어린이공원정비공사_1 조경공수량 2" xfId="33394"/>
    <cellStyle name="1_total_구로리총괄내역_구로리설계예산서1029_2006어린이공원정비공사_1 조경공수량_대포4 부대공" xfId="15371"/>
    <cellStyle name="1_total_구로리총괄내역_구로리설계예산서1029_2006어린이공원정비공사_1 조경공수량_대포4 부대공 2" xfId="33395"/>
    <cellStyle name="1_total_구로리총괄내역_구로리설계예산서1029_2006어린이공원정비공사_골안천 공원조성공사(4.8)" xfId="15372"/>
    <cellStyle name="1_total_구로리총괄내역_구로리설계예산서1029_2006어린이공원정비공사_골안천 공원조성공사(4.8) 2" xfId="33396"/>
    <cellStyle name="1_total_구로리총괄내역_구로리설계예산서1029_2006어린이공원정비공사_골안천 공원조성공사(4.8)_대포4 부대공" xfId="15373"/>
    <cellStyle name="1_total_구로리총괄내역_구로리설계예산서1029_2006어린이공원정비공사_골안천 공원조성공사(4.8)_대포4 부대공 2" xfId="33397"/>
    <cellStyle name="1_total_구로리총괄내역_구로리설계예산서1029_2006어린이공원정비공사_대포4 부대공" xfId="15374"/>
    <cellStyle name="1_total_구로리총괄내역_구로리설계예산서1029_2006어린이공원정비공사_대포4 부대공 2" xfId="33398"/>
    <cellStyle name="1_total_구로리총괄내역_구로리설계예산서1029_4.시설물수량산출" xfId="1096"/>
    <cellStyle name="1_total_구로리총괄내역_구로리설계예산서1029_re수량산출1111" xfId="1097"/>
    <cellStyle name="1_total_구로리총괄내역_구로리설계예산서1029_re수량산출1111_2차 수량산출 1 " xfId="1098"/>
    <cellStyle name="1_total_구로리총괄내역_구로리설계예산서1029_re수량산출1111_2차 시설물수량산출" xfId="1099"/>
    <cellStyle name="1_total_구로리총괄내역_구로리설계예산서1029_re수량산출1111_re수량산출11111" xfId="1100"/>
    <cellStyle name="1_total_구로리총괄내역_구로리설계예산서1029_re수량산출1111_re수량산출111111" xfId="1101"/>
    <cellStyle name="1_total_구로리총괄내역_구로리설계예산서1029_re수량산출1111_무게산출" xfId="1102"/>
    <cellStyle name="1_total_구로리총괄내역_구로리설계예산서1029_re수량산출1111_수량산출" xfId="1103"/>
    <cellStyle name="1_total_구로리총괄내역_구로리설계예산서1029_re수량산출1111_수량산출(최종)" xfId="1104"/>
    <cellStyle name="1_total_구로리총괄내역_구로리설계예산서1029_개미공원(수정-1006-1)" xfId="15375"/>
    <cellStyle name="1_total_구로리총괄내역_구로리설계예산서1029_개미공원(수정-1006-1) 2" xfId="33399"/>
    <cellStyle name="1_total_구로리총괄내역_구로리설계예산서1029_개미공원(수정-1006-1)_1 조경공수량" xfId="15376"/>
    <cellStyle name="1_total_구로리총괄내역_구로리설계예산서1029_개미공원(수정-1006-1)_1 조경공수량 2" xfId="33400"/>
    <cellStyle name="1_total_구로리총괄내역_구로리설계예산서1029_개미공원(수정-1006-1)_1 조경공수량_대포4 부대공" xfId="15377"/>
    <cellStyle name="1_total_구로리총괄내역_구로리설계예산서1029_개미공원(수정-1006-1)_1 조경공수량_대포4 부대공 2" xfId="33401"/>
    <cellStyle name="1_total_구로리총괄내역_구로리설계예산서1029_개미공원(수정-1006-1)_골안천 공원조성공사(4.8)" xfId="15378"/>
    <cellStyle name="1_total_구로리총괄내역_구로리설계예산서1029_개미공원(수정-1006-1)_골안천 공원조성공사(4.8) 2" xfId="33402"/>
    <cellStyle name="1_total_구로리총괄내역_구로리설계예산서1029_개미공원(수정-1006-1)_골안천 공원조성공사(4.8)_대포4 부대공" xfId="15379"/>
    <cellStyle name="1_total_구로리총괄내역_구로리설계예산서1029_개미공원(수정-1006-1)_골안천 공원조성공사(4.8)_대포4 부대공 2" xfId="33403"/>
    <cellStyle name="1_total_구로리총괄내역_구로리설계예산서1029_개미공원(수정-1006-1)_대포4 부대공" xfId="15380"/>
    <cellStyle name="1_total_구로리총괄내역_구로리설계예산서1029_개미공원(수정-1006-1)_대포4 부대공 2" xfId="33404"/>
    <cellStyle name="1_total_구로리총괄내역_구로리설계예산서1029_골안천 공원조성공사(4.2)" xfId="15381"/>
    <cellStyle name="1_total_구로리총괄내역_구로리설계예산서1029_골안천 공원조성공사(4.2) 2" xfId="33405"/>
    <cellStyle name="1_total_구로리총괄내역_구로리설계예산서1029_골안천 공원조성공사(4.2)_대포4 부대공" xfId="15382"/>
    <cellStyle name="1_total_구로리총괄내역_구로리설계예산서1029_골안천 공원조성공사(4.2)_대포4 부대공 2" xfId="33406"/>
    <cellStyle name="1_total_구로리총괄내역_구로리설계예산서1029_대포4 부대공" xfId="15383"/>
    <cellStyle name="1_total_구로리총괄내역_구로리설계예산서1029_대포4 부대공 2" xfId="33407"/>
    <cellStyle name="1_total_구로리총괄내역_구로리설계예산서1029_영랑쉼터조성공사" xfId="15384"/>
    <cellStyle name="1_total_구로리총괄내역_구로리설계예산서1029_영랑쉼터조성공사 2" xfId="33408"/>
    <cellStyle name="1_total_구로리총괄내역_구로리설계예산서1029_영랑쉼터조성공사(3.13)" xfId="15385"/>
    <cellStyle name="1_total_구로리총괄내역_구로리설계예산서1029_영랑쉼터조성공사(3.13) 2" xfId="33409"/>
    <cellStyle name="1_total_구로리총괄내역_구로리설계예산서1029_영랑쉼터조성공사(3.13)_대포4 부대공" xfId="15386"/>
    <cellStyle name="1_total_구로리총괄내역_구로리설계예산서1029_영랑쉼터조성공사(3.13)_대포4 부대공 2" xfId="33410"/>
    <cellStyle name="1_total_구로리총괄내역_구로리설계예산서1029_영랑쉼터조성공사_대포4 부대공" xfId="15387"/>
    <cellStyle name="1_total_구로리총괄내역_구로리설계예산서1029_영랑쉼터조성공사_대포4 부대공 2" xfId="33411"/>
    <cellStyle name="1_total_구로리총괄내역_구로리설계예산서1118준공" xfId="1105"/>
    <cellStyle name="1_total_구로리총괄내역_구로리설계예산서1118준공 2" xfId="33412"/>
    <cellStyle name="1_total_구로리총괄내역_구로리설계예산서1118준공_2006어린이공원정비공사" xfId="15388"/>
    <cellStyle name="1_total_구로리총괄내역_구로리설계예산서1118준공_2006어린이공원정비공사 2" xfId="33413"/>
    <cellStyle name="1_total_구로리총괄내역_구로리설계예산서1118준공_2006어린이공원정비공사_1 조경공수량" xfId="15389"/>
    <cellStyle name="1_total_구로리총괄내역_구로리설계예산서1118준공_2006어린이공원정비공사_1 조경공수량 2" xfId="33414"/>
    <cellStyle name="1_total_구로리총괄내역_구로리설계예산서1118준공_2006어린이공원정비공사_1 조경공수량_대포4 부대공" xfId="15390"/>
    <cellStyle name="1_total_구로리총괄내역_구로리설계예산서1118준공_2006어린이공원정비공사_1 조경공수량_대포4 부대공 2" xfId="33415"/>
    <cellStyle name="1_total_구로리총괄내역_구로리설계예산서1118준공_2006어린이공원정비공사_골안천 공원조성공사(4.8)" xfId="15391"/>
    <cellStyle name="1_total_구로리총괄내역_구로리설계예산서1118준공_2006어린이공원정비공사_골안천 공원조성공사(4.8) 2" xfId="33416"/>
    <cellStyle name="1_total_구로리총괄내역_구로리설계예산서1118준공_2006어린이공원정비공사_골안천 공원조성공사(4.8)_대포4 부대공" xfId="15392"/>
    <cellStyle name="1_total_구로리총괄내역_구로리설계예산서1118준공_2006어린이공원정비공사_골안천 공원조성공사(4.8)_대포4 부대공 2" xfId="33417"/>
    <cellStyle name="1_total_구로리총괄내역_구로리설계예산서1118준공_2006어린이공원정비공사_대포4 부대공" xfId="15393"/>
    <cellStyle name="1_total_구로리총괄내역_구로리설계예산서1118준공_2006어린이공원정비공사_대포4 부대공 2" xfId="33418"/>
    <cellStyle name="1_total_구로리총괄내역_구로리설계예산서1118준공_4.시설물수량산출" xfId="1106"/>
    <cellStyle name="1_total_구로리총괄내역_구로리설계예산서1118준공_re수량산출1111" xfId="1107"/>
    <cellStyle name="1_total_구로리총괄내역_구로리설계예산서1118준공_re수량산출1111_2차 수량산출 1 " xfId="1108"/>
    <cellStyle name="1_total_구로리총괄내역_구로리설계예산서1118준공_re수량산출1111_2차 시설물수량산출" xfId="1109"/>
    <cellStyle name="1_total_구로리총괄내역_구로리설계예산서1118준공_re수량산출1111_re수량산출11111" xfId="1110"/>
    <cellStyle name="1_total_구로리총괄내역_구로리설계예산서1118준공_re수량산출1111_re수량산출111111" xfId="1111"/>
    <cellStyle name="1_total_구로리총괄내역_구로리설계예산서1118준공_re수량산출1111_무게산출" xfId="1112"/>
    <cellStyle name="1_total_구로리총괄내역_구로리설계예산서1118준공_re수량산출1111_수량산출" xfId="1113"/>
    <cellStyle name="1_total_구로리총괄내역_구로리설계예산서1118준공_re수량산출1111_수량산출(최종)" xfId="1114"/>
    <cellStyle name="1_total_구로리총괄내역_구로리설계예산서1118준공_개미공원(수정-1006-1)" xfId="15394"/>
    <cellStyle name="1_total_구로리총괄내역_구로리설계예산서1118준공_개미공원(수정-1006-1) 2" xfId="33419"/>
    <cellStyle name="1_total_구로리총괄내역_구로리설계예산서1118준공_개미공원(수정-1006-1)_1 조경공수량" xfId="15395"/>
    <cellStyle name="1_total_구로리총괄내역_구로리설계예산서1118준공_개미공원(수정-1006-1)_1 조경공수량 2" xfId="33420"/>
    <cellStyle name="1_total_구로리총괄내역_구로리설계예산서1118준공_개미공원(수정-1006-1)_1 조경공수량_대포4 부대공" xfId="15396"/>
    <cellStyle name="1_total_구로리총괄내역_구로리설계예산서1118준공_개미공원(수정-1006-1)_1 조경공수량_대포4 부대공 2" xfId="33421"/>
    <cellStyle name="1_total_구로리총괄내역_구로리설계예산서1118준공_개미공원(수정-1006-1)_골안천 공원조성공사(4.8)" xfId="15397"/>
    <cellStyle name="1_total_구로리총괄내역_구로리설계예산서1118준공_개미공원(수정-1006-1)_골안천 공원조성공사(4.8) 2" xfId="33422"/>
    <cellStyle name="1_total_구로리총괄내역_구로리설계예산서1118준공_개미공원(수정-1006-1)_골안천 공원조성공사(4.8)_대포4 부대공" xfId="15398"/>
    <cellStyle name="1_total_구로리총괄내역_구로리설계예산서1118준공_개미공원(수정-1006-1)_골안천 공원조성공사(4.8)_대포4 부대공 2" xfId="33423"/>
    <cellStyle name="1_total_구로리총괄내역_구로리설계예산서1118준공_개미공원(수정-1006-1)_대포4 부대공" xfId="15399"/>
    <cellStyle name="1_total_구로리총괄내역_구로리설계예산서1118준공_개미공원(수정-1006-1)_대포4 부대공 2" xfId="33424"/>
    <cellStyle name="1_total_구로리총괄내역_구로리설계예산서1118준공_골안천 공원조성공사(4.2)" xfId="15400"/>
    <cellStyle name="1_total_구로리총괄내역_구로리설계예산서1118준공_골안천 공원조성공사(4.2) 2" xfId="33425"/>
    <cellStyle name="1_total_구로리총괄내역_구로리설계예산서1118준공_골안천 공원조성공사(4.2)_대포4 부대공" xfId="15401"/>
    <cellStyle name="1_total_구로리총괄내역_구로리설계예산서1118준공_골안천 공원조성공사(4.2)_대포4 부대공 2" xfId="33426"/>
    <cellStyle name="1_total_구로리총괄내역_구로리설계예산서1118준공_대포4 부대공" xfId="15402"/>
    <cellStyle name="1_total_구로리총괄내역_구로리설계예산서1118준공_대포4 부대공 2" xfId="33427"/>
    <cellStyle name="1_total_구로리총괄내역_구로리설계예산서1118준공_영랑쉼터조성공사" xfId="15403"/>
    <cellStyle name="1_total_구로리총괄내역_구로리설계예산서1118준공_영랑쉼터조성공사 2" xfId="33428"/>
    <cellStyle name="1_total_구로리총괄내역_구로리설계예산서1118준공_영랑쉼터조성공사(3.13)" xfId="15404"/>
    <cellStyle name="1_total_구로리총괄내역_구로리설계예산서1118준공_영랑쉼터조성공사(3.13) 2" xfId="33429"/>
    <cellStyle name="1_total_구로리총괄내역_구로리설계예산서1118준공_영랑쉼터조성공사(3.13)_대포4 부대공" xfId="15405"/>
    <cellStyle name="1_total_구로리총괄내역_구로리설계예산서1118준공_영랑쉼터조성공사(3.13)_대포4 부대공 2" xfId="33430"/>
    <cellStyle name="1_total_구로리총괄내역_구로리설계예산서1118준공_영랑쉼터조성공사_대포4 부대공" xfId="15406"/>
    <cellStyle name="1_total_구로리총괄내역_구로리설계예산서1118준공_영랑쉼터조성공사_대포4 부대공 2" xfId="33431"/>
    <cellStyle name="1_total_구로리총괄내역_구로리설계예산서조경" xfId="1115"/>
    <cellStyle name="1_total_구로리총괄내역_구로리설계예산서조경 2" xfId="33432"/>
    <cellStyle name="1_total_구로리총괄내역_구로리설계예산서조경_2006어린이공원정비공사" xfId="15407"/>
    <cellStyle name="1_total_구로리총괄내역_구로리설계예산서조경_2006어린이공원정비공사 2" xfId="33433"/>
    <cellStyle name="1_total_구로리총괄내역_구로리설계예산서조경_2006어린이공원정비공사_1 조경공수량" xfId="15408"/>
    <cellStyle name="1_total_구로리총괄내역_구로리설계예산서조경_2006어린이공원정비공사_1 조경공수량 2" xfId="33434"/>
    <cellStyle name="1_total_구로리총괄내역_구로리설계예산서조경_2006어린이공원정비공사_1 조경공수량_대포4 부대공" xfId="15409"/>
    <cellStyle name="1_total_구로리총괄내역_구로리설계예산서조경_2006어린이공원정비공사_1 조경공수량_대포4 부대공 2" xfId="33435"/>
    <cellStyle name="1_total_구로리총괄내역_구로리설계예산서조경_2006어린이공원정비공사_골안천 공원조성공사(4.8)" xfId="15410"/>
    <cellStyle name="1_total_구로리총괄내역_구로리설계예산서조경_2006어린이공원정비공사_골안천 공원조성공사(4.8) 2" xfId="33436"/>
    <cellStyle name="1_total_구로리총괄내역_구로리설계예산서조경_2006어린이공원정비공사_골안천 공원조성공사(4.8)_대포4 부대공" xfId="15411"/>
    <cellStyle name="1_total_구로리총괄내역_구로리설계예산서조경_2006어린이공원정비공사_골안천 공원조성공사(4.8)_대포4 부대공 2" xfId="33437"/>
    <cellStyle name="1_total_구로리총괄내역_구로리설계예산서조경_2006어린이공원정비공사_대포4 부대공" xfId="15412"/>
    <cellStyle name="1_total_구로리총괄내역_구로리설계예산서조경_2006어린이공원정비공사_대포4 부대공 2" xfId="33438"/>
    <cellStyle name="1_total_구로리총괄내역_구로리설계예산서조경_4.시설물수량산출" xfId="1116"/>
    <cellStyle name="1_total_구로리총괄내역_구로리설계예산서조경_re수량산출1111" xfId="1117"/>
    <cellStyle name="1_total_구로리총괄내역_구로리설계예산서조경_re수량산출1111_2차 수량산출 1 " xfId="1118"/>
    <cellStyle name="1_total_구로리총괄내역_구로리설계예산서조경_re수량산출1111_2차 시설물수량산출" xfId="1119"/>
    <cellStyle name="1_total_구로리총괄내역_구로리설계예산서조경_re수량산출1111_re수량산출11111" xfId="1120"/>
    <cellStyle name="1_total_구로리총괄내역_구로리설계예산서조경_re수량산출1111_re수량산출111111" xfId="1121"/>
    <cellStyle name="1_total_구로리총괄내역_구로리설계예산서조경_re수량산출1111_무게산출" xfId="1122"/>
    <cellStyle name="1_total_구로리총괄내역_구로리설계예산서조경_re수량산출1111_수량산출" xfId="1123"/>
    <cellStyle name="1_total_구로리총괄내역_구로리설계예산서조경_re수량산출1111_수량산출(최종)" xfId="1124"/>
    <cellStyle name="1_total_구로리총괄내역_구로리설계예산서조경_개미공원(수정-1006-1)" xfId="15413"/>
    <cellStyle name="1_total_구로리총괄내역_구로리설계예산서조경_개미공원(수정-1006-1) 2" xfId="33439"/>
    <cellStyle name="1_total_구로리총괄내역_구로리설계예산서조경_개미공원(수정-1006-1)_1 조경공수량" xfId="15414"/>
    <cellStyle name="1_total_구로리총괄내역_구로리설계예산서조경_개미공원(수정-1006-1)_1 조경공수량 2" xfId="33440"/>
    <cellStyle name="1_total_구로리총괄내역_구로리설계예산서조경_개미공원(수정-1006-1)_1 조경공수량_대포4 부대공" xfId="15415"/>
    <cellStyle name="1_total_구로리총괄내역_구로리설계예산서조경_개미공원(수정-1006-1)_1 조경공수량_대포4 부대공 2" xfId="33441"/>
    <cellStyle name="1_total_구로리총괄내역_구로리설계예산서조경_개미공원(수정-1006-1)_골안천 공원조성공사(4.8)" xfId="15416"/>
    <cellStyle name="1_total_구로리총괄내역_구로리설계예산서조경_개미공원(수정-1006-1)_골안천 공원조성공사(4.8) 2" xfId="33442"/>
    <cellStyle name="1_total_구로리총괄내역_구로리설계예산서조경_개미공원(수정-1006-1)_골안천 공원조성공사(4.8)_대포4 부대공" xfId="15417"/>
    <cellStyle name="1_total_구로리총괄내역_구로리설계예산서조경_개미공원(수정-1006-1)_골안천 공원조성공사(4.8)_대포4 부대공 2" xfId="33443"/>
    <cellStyle name="1_total_구로리총괄내역_구로리설계예산서조경_개미공원(수정-1006-1)_대포4 부대공" xfId="15418"/>
    <cellStyle name="1_total_구로리총괄내역_구로리설계예산서조경_개미공원(수정-1006-1)_대포4 부대공 2" xfId="33444"/>
    <cellStyle name="1_total_구로리총괄내역_구로리설계예산서조경_골안천 공원조성공사(4.2)" xfId="15419"/>
    <cellStyle name="1_total_구로리총괄내역_구로리설계예산서조경_골안천 공원조성공사(4.2) 2" xfId="33445"/>
    <cellStyle name="1_total_구로리총괄내역_구로리설계예산서조경_골안천 공원조성공사(4.2)_대포4 부대공" xfId="15420"/>
    <cellStyle name="1_total_구로리총괄내역_구로리설계예산서조경_골안천 공원조성공사(4.2)_대포4 부대공 2" xfId="33446"/>
    <cellStyle name="1_total_구로리총괄내역_구로리설계예산서조경_대포4 부대공" xfId="15421"/>
    <cellStyle name="1_total_구로리총괄내역_구로리설계예산서조경_대포4 부대공 2" xfId="33447"/>
    <cellStyle name="1_total_구로리총괄내역_구로리설계예산서조경_영랑쉼터조성공사" xfId="15422"/>
    <cellStyle name="1_total_구로리총괄내역_구로리설계예산서조경_영랑쉼터조성공사 2" xfId="33448"/>
    <cellStyle name="1_total_구로리총괄내역_구로리설계예산서조경_영랑쉼터조성공사(3.13)" xfId="15423"/>
    <cellStyle name="1_total_구로리총괄내역_구로리설계예산서조경_영랑쉼터조성공사(3.13) 2" xfId="33449"/>
    <cellStyle name="1_total_구로리총괄내역_구로리설계예산서조경_영랑쉼터조성공사(3.13)_대포4 부대공" xfId="15424"/>
    <cellStyle name="1_total_구로리총괄내역_구로리설계예산서조경_영랑쉼터조성공사(3.13)_대포4 부대공 2" xfId="33450"/>
    <cellStyle name="1_total_구로리총괄내역_구로리설계예산서조경_영랑쉼터조성공사_대포4 부대공" xfId="15425"/>
    <cellStyle name="1_total_구로리총괄내역_구로리설계예산서조경_영랑쉼터조성공사_대포4 부대공 2" xfId="33451"/>
    <cellStyle name="1_total_구로리총괄내역_구로리어린이공원예산서(조경)1125" xfId="1125"/>
    <cellStyle name="1_total_구로리총괄내역_구로리어린이공원예산서(조경)1125 2" xfId="33452"/>
    <cellStyle name="1_total_구로리총괄내역_구로리어린이공원예산서(조경)1125_2006어린이공원정비공사" xfId="15426"/>
    <cellStyle name="1_total_구로리총괄내역_구로리어린이공원예산서(조경)1125_2006어린이공원정비공사 2" xfId="33453"/>
    <cellStyle name="1_total_구로리총괄내역_구로리어린이공원예산서(조경)1125_2006어린이공원정비공사_1 조경공수량" xfId="15427"/>
    <cellStyle name="1_total_구로리총괄내역_구로리어린이공원예산서(조경)1125_2006어린이공원정비공사_1 조경공수량 2" xfId="33454"/>
    <cellStyle name="1_total_구로리총괄내역_구로리어린이공원예산서(조경)1125_2006어린이공원정비공사_1 조경공수량_대포4 부대공" xfId="15428"/>
    <cellStyle name="1_total_구로리총괄내역_구로리어린이공원예산서(조경)1125_2006어린이공원정비공사_1 조경공수량_대포4 부대공 2" xfId="33455"/>
    <cellStyle name="1_total_구로리총괄내역_구로리어린이공원예산서(조경)1125_2006어린이공원정비공사_골안천 공원조성공사(4.8)" xfId="15429"/>
    <cellStyle name="1_total_구로리총괄내역_구로리어린이공원예산서(조경)1125_2006어린이공원정비공사_골안천 공원조성공사(4.8) 2" xfId="33456"/>
    <cellStyle name="1_total_구로리총괄내역_구로리어린이공원예산서(조경)1125_2006어린이공원정비공사_골안천 공원조성공사(4.8)_대포4 부대공" xfId="15430"/>
    <cellStyle name="1_total_구로리총괄내역_구로리어린이공원예산서(조경)1125_2006어린이공원정비공사_골안천 공원조성공사(4.8)_대포4 부대공 2" xfId="33457"/>
    <cellStyle name="1_total_구로리총괄내역_구로리어린이공원예산서(조경)1125_2006어린이공원정비공사_대포4 부대공" xfId="15431"/>
    <cellStyle name="1_total_구로리총괄내역_구로리어린이공원예산서(조경)1125_2006어린이공원정비공사_대포4 부대공 2" xfId="33458"/>
    <cellStyle name="1_total_구로리총괄내역_구로리어린이공원예산서(조경)1125_4.시설물수량산출" xfId="1126"/>
    <cellStyle name="1_total_구로리총괄내역_구로리어린이공원예산서(조경)1125_re수량산출1111" xfId="1127"/>
    <cellStyle name="1_total_구로리총괄내역_구로리어린이공원예산서(조경)1125_re수량산출1111_2차 수량산출 1 " xfId="1128"/>
    <cellStyle name="1_total_구로리총괄내역_구로리어린이공원예산서(조경)1125_re수량산출1111_2차 시설물수량산출" xfId="1129"/>
    <cellStyle name="1_total_구로리총괄내역_구로리어린이공원예산서(조경)1125_re수량산출1111_re수량산출11111" xfId="1130"/>
    <cellStyle name="1_total_구로리총괄내역_구로리어린이공원예산서(조경)1125_re수량산출1111_re수량산출111111" xfId="1131"/>
    <cellStyle name="1_total_구로리총괄내역_구로리어린이공원예산서(조경)1125_re수량산출1111_무게산출" xfId="1132"/>
    <cellStyle name="1_total_구로리총괄내역_구로리어린이공원예산서(조경)1125_re수량산출1111_수량산출" xfId="1133"/>
    <cellStyle name="1_total_구로리총괄내역_구로리어린이공원예산서(조경)1125_re수량산출1111_수량산출(최종)" xfId="1134"/>
    <cellStyle name="1_total_구로리총괄내역_구로리어린이공원예산서(조경)1125_개미공원(수정-1006-1)" xfId="15432"/>
    <cellStyle name="1_total_구로리총괄내역_구로리어린이공원예산서(조경)1125_개미공원(수정-1006-1) 2" xfId="33459"/>
    <cellStyle name="1_total_구로리총괄내역_구로리어린이공원예산서(조경)1125_개미공원(수정-1006-1)_1 조경공수량" xfId="15433"/>
    <cellStyle name="1_total_구로리총괄내역_구로리어린이공원예산서(조경)1125_개미공원(수정-1006-1)_1 조경공수량 2" xfId="33460"/>
    <cellStyle name="1_total_구로리총괄내역_구로리어린이공원예산서(조경)1125_개미공원(수정-1006-1)_1 조경공수량_대포4 부대공" xfId="15434"/>
    <cellStyle name="1_total_구로리총괄내역_구로리어린이공원예산서(조경)1125_개미공원(수정-1006-1)_1 조경공수량_대포4 부대공 2" xfId="33461"/>
    <cellStyle name="1_total_구로리총괄내역_구로리어린이공원예산서(조경)1125_개미공원(수정-1006-1)_골안천 공원조성공사(4.8)" xfId="15435"/>
    <cellStyle name="1_total_구로리총괄내역_구로리어린이공원예산서(조경)1125_개미공원(수정-1006-1)_골안천 공원조성공사(4.8) 2" xfId="33462"/>
    <cellStyle name="1_total_구로리총괄내역_구로리어린이공원예산서(조경)1125_개미공원(수정-1006-1)_골안천 공원조성공사(4.8)_대포4 부대공" xfId="15436"/>
    <cellStyle name="1_total_구로리총괄내역_구로리어린이공원예산서(조경)1125_개미공원(수정-1006-1)_골안천 공원조성공사(4.8)_대포4 부대공 2" xfId="33463"/>
    <cellStyle name="1_total_구로리총괄내역_구로리어린이공원예산서(조경)1125_개미공원(수정-1006-1)_대포4 부대공" xfId="15437"/>
    <cellStyle name="1_total_구로리총괄내역_구로리어린이공원예산서(조경)1125_개미공원(수정-1006-1)_대포4 부대공 2" xfId="33464"/>
    <cellStyle name="1_total_구로리총괄내역_구로리어린이공원예산서(조경)1125_골안천 공원조성공사(4.2)" xfId="15438"/>
    <cellStyle name="1_total_구로리총괄내역_구로리어린이공원예산서(조경)1125_골안천 공원조성공사(4.2) 2" xfId="33465"/>
    <cellStyle name="1_total_구로리총괄내역_구로리어린이공원예산서(조경)1125_골안천 공원조성공사(4.2)_대포4 부대공" xfId="15439"/>
    <cellStyle name="1_total_구로리총괄내역_구로리어린이공원예산서(조경)1125_골안천 공원조성공사(4.2)_대포4 부대공 2" xfId="33466"/>
    <cellStyle name="1_total_구로리총괄내역_구로리어린이공원예산서(조경)1125_대포4 부대공" xfId="15440"/>
    <cellStyle name="1_total_구로리총괄내역_구로리어린이공원예산서(조경)1125_대포4 부대공 2" xfId="33467"/>
    <cellStyle name="1_total_구로리총괄내역_구로리어린이공원예산서(조경)1125_영랑쉼터조성공사" xfId="15441"/>
    <cellStyle name="1_total_구로리총괄내역_구로리어린이공원예산서(조경)1125_영랑쉼터조성공사 2" xfId="33468"/>
    <cellStyle name="1_total_구로리총괄내역_구로리어린이공원예산서(조경)1125_영랑쉼터조성공사(3.13)" xfId="15442"/>
    <cellStyle name="1_total_구로리총괄내역_구로리어린이공원예산서(조경)1125_영랑쉼터조성공사(3.13) 2" xfId="33469"/>
    <cellStyle name="1_total_구로리총괄내역_구로리어린이공원예산서(조경)1125_영랑쉼터조성공사(3.13)_대포4 부대공" xfId="15443"/>
    <cellStyle name="1_total_구로리총괄내역_구로리어린이공원예산서(조경)1125_영랑쉼터조성공사(3.13)_대포4 부대공 2" xfId="33470"/>
    <cellStyle name="1_total_구로리총괄내역_구로리어린이공원예산서(조경)1125_영랑쉼터조성공사_대포4 부대공" xfId="15444"/>
    <cellStyle name="1_total_구로리총괄내역_구로리어린이공원예산서(조경)1125_영랑쉼터조성공사_대포4 부대공 2" xfId="33471"/>
    <cellStyle name="1_total_구로리총괄내역_내역서" xfId="1135"/>
    <cellStyle name="1_total_구로리총괄내역_내역서 2" xfId="33472"/>
    <cellStyle name="1_total_구로리총괄내역_내역서_2006어린이공원정비공사" xfId="15445"/>
    <cellStyle name="1_total_구로리총괄내역_내역서_2006어린이공원정비공사 2" xfId="33473"/>
    <cellStyle name="1_total_구로리총괄내역_내역서_2006어린이공원정비공사_1 조경공수량" xfId="15446"/>
    <cellStyle name="1_total_구로리총괄내역_내역서_2006어린이공원정비공사_1 조경공수량 2" xfId="33474"/>
    <cellStyle name="1_total_구로리총괄내역_내역서_2006어린이공원정비공사_1 조경공수량_대포4 부대공" xfId="15447"/>
    <cellStyle name="1_total_구로리총괄내역_내역서_2006어린이공원정비공사_1 조경공수량_대포4 부대공 2" xfId="33475"/>
    <cellStyle name="1_total_구로리총괄내역_내역서_2006어린이공원정비공사_골안천 공원조성공사(4.8)" xfId="15448"/>
    <cellStyle name="1_total_구로리총괄내역_내역서_2006어린이공원정비공사_골안천 공원조성공사(4.8) 2" xfId="33476"/>
    <cellStyle name="1_total_구로리총괄내역_내역서_2006어린이공원정비공사_골안천 공원조성공사(4.8)_대포4 부대공" xfId="15449"/>
    <cellStyle name="1_total_구로리총괄내역_내역서_2006어린이공원정비공사_골안천 공원조성공사(4.8)_대포4 부대공 2" xfId="33477"/>
    <cellStyle name="1_total_구로리총괄내역_내역서_2006어린이공원정비공사_대포4 부대공" xfId="15450"/>
    <cellStyle name="1_total_구로리총괄내역_내역서_2006어린이공원정비공사_대포4 부대공 2" xfId="33478"/>
    <cellStyle name="1_total_구로리총괄내역_내역서_4.시설물수량산출" xfId="1136"/>
    <cellStyle name="1_total_구로리총괄내역_내역서_re수량산출1111" xfId="1137"/>
    <cellStyle name="1_total_구로리총괄내역_내역서_re수량산출1111_2차 수량산출 1 " xfId="1138"/>
    <cellStyle name="1_total_구로리총괄내역_내역서_re수량산출1111_2차 시설물수량산출" xfId="1139"/>
    <cellStyle name="1_total_구로리총괄내역_내역서_re수량산출1111_re수량산출11111" xfId="1140"/>
    <cellStyle name="1_total_구로리총괄내역_내역서_re수량산출1111_re수량산출111111" xfId="1141"/>
    <cellStyle name="1_total_구로리총괄내역_내역서_re수량산출1111_무게산출" xfId="1142"/>
    <cellStyle name="1_total_구로리총괄내역_내역서_re수량산출1111_수량산출" xfId="1143"/>
    <cellStyle name="1_total_구로리총괄내역_내역서_re수량산출1111_수량산출(최종)" xfId="1144"/>
    <cellStyle name="1_total_구로리총괄내역_내역서_개미공원(수정-1006-1)" xfId="15451"/>
    <cellStyle name="1_total_구로리총괄내역_내역서_개미공원(수정-1006-1) 2" xfId="33479"/>
    <cellStyle name="1_total_구로리총괄내역_내역서_개미공원(수정-1006-1)_1 조경공수량" xfId="15452"/>
    <cellStyle name="1_total_구로리총괄내역_내역서_개미공원(수정-1006-1)_1 조경공수량 2" xfId="33480"/>
    <cellStyle name="1_total_구로리총괄내역_내역서_개미공원(수정-1006-1)_1 조경공수량_대포4 부대공" xfId="15453"/>
    <cellStyle name="1_total_구로리총괄내역_내역서_개미공원(수정-1006-1)_1 조경공수량_대포4 부대공 2" xfId="33481"/>
    <cellStyle name="1_total_구로리총괄내역_내역서_개미공원(수정-1006-1)_골안천 공원조성공사(4.8)" xfId="15454"/>
    <cellStyle name="1_total_구로리총괄내역_내역서_개미공원(수정-1006-1)_골안천 공원조성공사(4.8) 2" xfId="33482"/>
    <cellStyle name="1_total_구로리총괄내역_내역서_개미공원(수정-1006-1)_골안천 공원조성공사(4.8)_대포4 부대공" xfId="15455"/>
    <cellStyle name="1_total_구로리총괄내역_내역서_개미공원(수정-1006-1)_골안천 공원조성공사(4.8)_대포4 부대공 2" xfId="33483"/>
    <cellStyle name="1_total_구로리총괄내역_내역서_개미공원(수정-1006-1)_대포4 부대공" xfId="15456"/>
    <cellStyle name="1_total_구로리총괄내역_내역서_개미공원(수정-1006-1)_대포4 부대공 2" xfId="33484"/>
    <cellStyle name="1_total_구로리총괄내역_내역서_골안천 공원조성공사(4.2)" xfId="15457"/>
    <cellStyle name="1_total_구로리총괄내역_내역서_골안천 공원조성공사(4.2) 2" xfId="33485"/>
    <cellStyle name="1_total_구로리총괄내역_내역서_골안천 공원조성공사(4.2)_대포4 부대공" xfId="15458"/>
    <cellStyle name="1_total_구로리총괄내역_내역서_골안천 공원조성공사(4.2)_대포4 부대공 2" xfId="33486"/>
    <cellStyle name="1_total_구로리총괄내역_내역서_대포4 부대공" xfId="15459"/>
    <cellStyle name="1_total_구로리총괄내역_내역서_대포4 부대공 2" xfId="33487"/>
    <cellStyle name="1_total_구로리총괄내역_내역서_영랑쉼터조성공사" xfId="15460"/>
    <cellStyle name="1_total_구로리총괄내역_내역서_영랑쉼터조성공사 2" xfId="33488"/>
    <cellStyle name="1_total_구로리총괄내역_내역서_영랑쉼터조성공사(3.13)" xfId="15461"/>
    <cellStyle name="1_total_구로리총괄내역_내역서_영랑쉼터조성공사(3.13) 2" xfId="33489"/>
    <cellStyle name="1_total_구로리총괄내역_내역서_영랑쉼터조성공사(3.13)_대포4 부대공" xfId="15462"/>
    <cellStyle name="1_total_구로리총괄내역_내역서_영랑쉼터조성공사(3.13)_대포4 부대공 2" xfId="33490"/>
    <cellStyle name="1_total_구로리총괄내역_내역서_영랑쉼터조성공사_대포4 부대공" xfId="15463"/>
    <cellStyle name="1_total_구로리총괄내역_내역서_영랑쉼터조성공사_대포4 부대공 2" xfId="33491"/>
    <cellStyle name="1_total_구로리총괄내역_노임단가표" xfId="1145"/>
    <cellStyle name="1_total_구로리총괄내역_노임단가표 2" xfId="33492"/>
    <cellStyle name="1_total_구로리총괄내역_노임단가표_2006어린이공원정비공사" xfId="15464"/>
    <cellStyle name="1_total_구로리총괄내역_노임단가표_2006어린이공원정비공사 2" xfId="33493"/>
    <cellStyle name="1_total_구로리총괄내역_노임단가표_2006어린이공원정비공사_1 조경공수량" xfId="15465"/>
    <cellStyle name="1_total_구로리총괄내역_노임단가표_2006어린이공원정비공사_1 조경공수량 2" xfId="33494"/>
    <cellStyle name="1_total_구로리총괄내역_노임단가표_2006어린이공원정비공사_1 조경공수량_대포4 부대공" xfId="15466"/>
    <cellStyle name="1_total_구로리총괄내역_노임단가표_2006어린이공원정비공사_1 조경공수량_대포4 부대공 2" xfId="33495"/>
    <cellStyle name="1_total_구로리총괄내역_노임단가표_2006어린이공원정비공사_골안천 공원조성공사(4.8)" xfId="15467"/>
    <cellStyle name="1_total_구로리총괄내역_노임단가표_2006어린이공원정비공사_골안천 공원조성공사(4.8) 2" xfId="33496"/>
    <cellStyle name="1_total_구로리총괄내역_노임단가표_2006어린이공원정비공사_골안천 공원조성공사(4.8)_대포4 부대공" xfId="15468"/>
    <cellStyle name="1_total_구로리총괄내역_노임단가표_2006어린이공원정비공사_골안천 공원조성공사(4.8)_대포4 부대공 2" xfId="33497"/>
    <cellStyle name="1_total_구로리총괄내역_노임단가표_2006어린이공원정비공사_대포4 부대공" xfId="15469"/>
    <cellStyle name="1_total_구로리총괄내역_노임단가표_2006어린이공원정비공사_대포4 부대공 2" xfId="33498"/>
    <cellStyle name="1_total_구로리총괄내역_노임단가표_4.시설물수량산출" xfId="1146"/>
    <cellStyle name="1_total_구로리총괄내역_노임단가표_re수량산출1111" xfId="1147"/>
    <cellStyle name="1_total_구로리총괄내역_노임단가표_re수량산출1111_2차 수량산출 1 " xfId="1148"/>
    <cellStyle name="1_total_구로리총괄내역_노임단가표_re수량산출1111_2차 시설물수량산출" xfId="1149"/>
    <cellStyle name="1_total_구로리총괄내역_노임단가표_re수량산출1111_re수량산출11111" xfId="1150"/>
    <cellStyle name="1_total_구로리총괄내역_노임단가표_re수량산출1111_re수량산출111111" xfId="1151"/>
    <cellStyle name="1_total_구로리총괄내역_노임단가표_re수량산출1111_무게산출" xfId="1152"/>
    <cellStyle name="1_total_구로리총괄내역_노임단가표_re수량산출1111_수량산출" xfId="1153"/>
    <cellStyle name="1_total_구로리총괄내역_노임단가표_re수량산출1111_수량산출(최종)" xfId="1154"/>
    <cellStyle name="1_total_구로리총괄내역_노임단가표_개미공원(수정-1006-1)" xfId="15470"/>
    <cellStyle name="1_total_구로리총괄내역_노임단가표_개미공원(수정-1006-1) 2" xfId="33499"/>
    <cellStyle name="1_total_구로리총괄내역_노임단가표_개미공원(수정-1006-1)_1 조경공수량" xfId="15471"/>
    <cellStyle name="1_total_구로리총괄내역_노임단가표_개미공원(수정-1006-1)_1 조경공수량 2" xfId="33500"/>
    <cellStyle name="1_total_구로리총괄내역_노임단가표_개미공원(수정-1006-1)_1 조경공수량_대포4 부대공" xfId="15472"/>
    <cellStyle name="1_total_구로리총괄내역_노임단가표_개미공원(수정-1006-1)_1 조경공수량_대포4 부대공 2" xfId="33501"/>
    <cellStyle name="1_total_구로리총괄내역_노임단가표_개미공원(수정-1006-1)_골안천 공원조성공사(4.8)" xfId="15473"/>
    <cellStyle name="1_total_구로리총괄내역_노임단가표_개미공원(수정-1006-1)_골안천 공원조성공사(4.8) 2" xfId="33502"/>
    <cellStyle name="1_total_구로리총괄내역_노임단가표_개미공원(수정-1006-1)_골안천 공원조성공사(4.8)_대포4 부대공" xfId="15474"/>
    <cellStyle name="1_total_구로리총괄내역_노임단가표_개미공원(수정-1006-1)_골안천 공원조성공사(4.8)_대포4 부대공 2" xfId="33503"/>
    <cellStyle name="1_total_구로리총괄내역_노임단가표_개미공원(수정-1006-1)_대포4 부대공" xfId="15475"/>
    <cellStyle name="1_total_구로리총괄내역_노임단가표_개미공원(수정-1006-1)_대포4 부대공 2" xfId="33504"/>
    <cellStyle name="1_total_구로리총괄내역_노임단가표_골안천 공원조성공사(4.2)" xfId="15476"/>
    <cellStyle name="1_total_구로리총괄내역_노임단가표_골안천 공원조성공사(4.2) 2" xfId="33505"/>
    <cellStyle name="1_total_구로리총괄내역_노임단가표_골안천 공원조성공사(4.2)_대포4 부대공" xfId="15477"/>
    <cellStyle name="1_total_구로리총괄내역_노임단가표_골안천 공원조성공사(4.2)_대포4 부대공 2" xfId="33506"/>
    <cellStyle name="1_total_구로리총괄내역_노임단가표_대포4 부대공" xfId="15478"/>
    <cellStyle name="1_total_구로리총괄내역_노임단가표_대포4 부대공 2" xfId="33507"/>
    <cellStyle name="1_total_구로리총괄내역_노임단가표_영랑쉼터조성공사" xfId="15479"/>
    <cellStyle name="1_total_구로리총괄내역_노임단가표_영랑쉼터조성공사 2" xfId="33508"/>
    <cellStyle name="1_total_구로리총괄내역_노임단가표_영랑쉼터조성공사(3.13)" xfId="15480"/>
    <cellStyle name="1_total_구로리총괄내역_노임단가표_영랑쉼터조성공사(3.13) 2" xfId="33509"/>
    <cellStyle name="1_total_구로리총괄내역_노임단가표_영랑쉼터조성공사(3.13)_대포4 부대공" xfId="15481"/>
    <cellStyle name="1_total_구로리총괄내역_노임단가표_영랑쉼터조성공사(3.13)_대포4 부대공 2" xfId="33510"/>
    <cellStyle name="1_total_구로리총괄내역_노임단가표_영랑쉼터조성공사_대포4 부대공" xfId="15482"/>
    <cellStyle name="1_total_구로리총괄내역_노임단가표_영랑쉼터조성공사_대포4 부대공 2" xfId="33511"/>
    <cellStyle name="1_total_구로리총괄내역_대포4 부대공" xfId="15483"/>
    <cellStyle name="1_total_구로리총괄내역_대포4 부대공 2" xfId="33512"/>
    <cellStyle name="1_total_구로리총괄내역_배밭계약내역" xfId="26092"/>
    <cellStyle name="1_total_구로리총괄내역_설계내역서" xfId="26093"/>
    <cellStyle name="1_total_구로리총괄내역_수도권매립지" xfId="1155"/>
    <cellStyle name="1_total_구로리총괄내역_수도권매립지 2" xfId="33513"/>
    <cellStyle name="1_total_구로리총괄내역_수도권매립지_2006어린이공원정비공사" xfId="15484"/>
    <cellStyle name="1_total_구로리총괄내역_수도권매립지_2006어린이공원정비공사 2" xfId="33514"/>
    <cellStyle name="1_total_구로리총괄내역_수도권매립지_2006어린이공원정비공사_1 조경공수량" xfId="15485"/>
    <cellStyle name="1_total_구로리총괄내역_수도권매립지_2006어린이공원정비공사_1 조경공수량 2" xfId="33515"/>
    <cellStyle name="1_total_구로리총괄내역_수도권매립지_2006어린이공원정비공사_1 조경공수량_대포4 부대공" xfId="15486"/>
    <cellStyle name="1_total_구로리총괄내역_수도권매립지_2006어린이공원정비공사_1 조경공수량_대포4 부대공 2" xfId="33516"/>
    <cellStyle name="1_total_구로리총괄내역_수도권매립지_2006어린이공원정비공사_골안천 공원조성공사(4.8)" xfId="15487"/>
    <cellStyle name="1_total_구로리총괄내역_수도권매립지_2006어린이공원정비공사_골안천 공원조성공사(4.8) 2" xfId="33517"/>
    <cellStyle name="1_total_구로리총괄내역_수도권매립지_2006어린이공원정비공사_골안천 공원조성공사(4.8)_대포4 부대공" xfId="15488"/>
    <cellStyle name="1_total_구로리총괄내역_수도권매립지_2006어린이공원정비공사_골안천 공원조성공사(4.8)_대포4 부대공 2" xfId="33518"/>
    <cellStyle name="1_total_구로리총괄내역_수도권매립지_2006어린이공원정비공사_대포4 부대공" xfId="15489"/>
    <cellStyle name="1_total_구로리총괄내역_수도권매립지_2006어린이공원정비공사_대포4 부대공 2" xfId="33519"/>
    <cellStyle name="1_total_구로리총괄내역_수도권매립지_4.시설물수량산출" xfId="1156"/>
    <cellStyle name="1_total_구로리총괄내역_수도권매립지_re수량산출1111" xfId="1157"/>
    <cellStyle name="1_total_구로리총괄내역_수도권매립지_re수량산출1111_2차 수량산출 1 " xfId="1158"/>
    <cellStyle name="1_total_구로리총괄내역_수도권매립지_re수량산출1111_2차 시설물수량산출" xfId="1159"/>
    <cellStyle name="1_total_구로리총괄내역_수도권매립지_re수량산출1111_re수량산출11111" xfId="1160"/>
    <cellStyle name="1_total_구로리총괄내역_수도권매립지_re수량산출1111_re수량산출111111" xfId="1161"/>
    <cellStyle name="1_total_구로리총괄내역_수도권매립지_re수량산출1111_무게산출" xfId="1162"/>
    <cellStyle name="1_total_구로리총괄내역_수도권매립지_re수량산출1111_수량산출" xfId="1163"/>
    <cellStyle name="1_total_구로리총괄내역_수도권매립지_re수량산출1111_수량산출(최종)" xfId="1164"/>
    <cellStyle name="1_total_구로리총괄내역_수도권매립지_개미공원(수정-1006-1)" xfId="15490"/>
    <cellStyle name="1_total_구로리총괄내역_수도권매립지_개미공원(수정-1006-1) 2" xfId="33520"/>
    <cellStyle name="1_total_구로리총괄내역_수도권매립지_개미공원(수정-1006-1)_1 조경공수량" xfId="15491"/>
    <cellStyle name="1_total_구로리총괄내역_수도권매립지_개미공원(수정-1006-1)_1 조경공수량 2" xfId="33521"/>
    <cellStyle name="1_total_구로리총괄내역_수도권매립지_개미공원(수정-1006-1)_1 조경공수량_대포4 부대공" xfId="15492"/>
    <cellStyle name="1_total_구로리총괄내역_수도권매립지_개미공원(수정-1006-1)_1 조경공수량_대포4 부대공 2" xfId="33522"/>
    <cellStyle name="1_total_구로리총괄내역_수도권매립지_개미공원(수정-1006-1)_골안천 공원조성공사(4.8)" xfId="15493"/>
    <cellStyle name="1_total_구로리총괄내역_수도권매립지_개미공원(수정-1006-1)_골안천 공원조성공사(4.8) 2" xfId="33523"/>
    <cellStyle name="1_total_구로리총괄내역_수도권매립지_개미공원(수정-1006-1)_골안천 공원조성공사(4.8)_대포4 부대공" xfId="15494"/>
    <cellStyle name="1_total_구로리총괄내역_수도권매립지_개미공원(수정-1006-1)_골안천 공원조성공사(4.8)_대포4 부대공 2" xfId="33524"/>
    <cellStyle name="1_total_구로리총괄내역_수도권매립지_개미공원(수정-1006-1)_대포4 부대공" xfId="15495"/>
    <cellStyle name="1_total_구로리총괄내역_수도권매립지_개미공원(수정-1006-1)_대포4 부대공 2" xfId="33525"/>
    <cellStyle name="1_total_구로리총괄내역_수도권매립지_골안천 공원조성공사(4.2)" xfId="15496"/>
    <cellStyle name="1_total_구로리총괄내역_수도권매립지_골안천 공원조성공사(4.2) 2" xfId="33526"/>
    <cellStyle name="1_total_구로리총괄내역_수도권매립지_골안천 공원조성공사(4.2)_대포4 부대공" xfId="15497"/>
    <cellStyle name="1_total_구로리총괄내역_수도권매립지_골안천 공원조성공사(4.2)_대포4 부대공 2" xfId="33527"/>
    <cellStyle name="1_total_구로리총괄내역_수도권매립지_대포4 부대공" xfId="15498"/>
    <cellStyle name="1_total_구로리총괄내역_수도권매립지_대포4 부대공 2" xfId="33528"/>
    <cellStyle name="1_total_구로리총괄내역_수도권매립지_영랑쉼터조성공사" xfId="15499"/>
    <cellStyle name="1_total_구로리총괄내역_수도권매립지_영랑쉼터조성공사 2" xfId="33529"/>
    <cellStyle name="1_total_구로리총괄내역_수도권매립지_영랑쉼터조성공사(3.13)" xfId="15500"/>
    <cellStyle name="1_total_구로리총괄내역_수도권매립지_영랑쉼터조성공사(3.13) 2" xfId="33530"/>
    <cellStyle name="1_total_구로리총괄내역_수도권매립지_영랑쉼터조성공사(3.13)_대포4 부대공" xfId="15501"/>
    <cellStyle name="1_total_구로리총괄내역_수도권매립지_영랑쉼터조성공사(3.13)_대포4 부대공 2" xfId="33531"/>
    <cellStyle name="1_total_구로리총괄내역_수도권매립지_영랑쉼터조성공사_대포4 부대공" xfId="15502"/>
    <cellStyle name="1_total_구로리총괄내역_수도권매립지_영랑쉼터조성공사_대포4 부대공 2" xfId="33532"/>
    <cellStyle name="1_total_구로리총괄내역_수도권매립지1004(발주용)" xfId="1165"/>
    <cellStyle name="1_total_구로리총괄내역_수도권매립지1004(발주용) 2" xfId="33533"/>
    <cellStyle name="1_total_구로리총괄내역_수도권매립지1004(발주용)_2006어린이공원정비공사" xfId="15503"/>
    <cellStyle name="1_total_구로리총괄내역_수도권매립지1004(발주용)_2006어린이공원정비공사 2" xfId="33534"/>
    <cellStyle name="1_total_구로리총괄내역_수도권매립지1004(발주용)_2006어린이공원정비공사_1 조경공수량" xfId="15504"/>
    <cellStyle name="1_total_구로리총괄내역_수도권매립지1004(발주용)_2006어린이공원정비공사_1 조경공수량 2" xfId="33535"/>
    <cellStyle name="1_total_구로리총괄내역_수도권매립지1004(발주용)_2006어린이공원정비공사_1 조경공수량_대포4 부대공" xfId="15505"/>
    <cellStyle name="1_total_구로리총괄내역_수도권매립지1004(발주용)_2006어린이공원정비공사_1 조경공수량_대포4 부대공 2" xfId="33536"/>
    <cellStyle name="1_total_구로리총괄내역_수도권매립지1004(발주용)_2006어린이공원정비공사_골안천 공원조성공사(4.8)" xfId="15506"/>
    <cellStyle name="1_total_구로리총괄내역_수도권매립지1004(발주용)_2006어린이공원정비공사_골안천 공원조성공사(4.8) 2" xfId="33537"/>
    <cellStyle name="1_total_구로리총괄내역_수도권매립지1004(발주용)_2006어린이공원정비공사_골안천 공원조성공사(4.8)_대포4 부대공" xfId="15507"/>
    <cellStyle name="1_total_구로리총괄내역_수도권매립지1004(발주용)_2006어린이공원정비공사_골안천 공원조성공사(4.8)_대포4 부대공 2" xfId="33538"/>
    <cellStyle name="1_total_구로리총괄내역_수도권매립지1004(발주용)_2006어린이공원정비공사_대포4 부대공" xfId="15508"/>
    <cellStyle name="1_total_구로리총괄내역_수도권매립지1004(발주용)_2006어린이공원정비공사_대포4 부대공 2" xfId="33539"/>
    <cellStyle name="1_total_구로리총괄내역_수도권매립지1004(발주용)_4.시설물수량산출" xfId="1166"/>
    <cellStyle name="1_total_구로리총괄내역_수도권매립지1004(발주용)_re수량산출1111" xfId="1167"/>
    <cellStyle name="1_total_구로리총괄내역_수도권매립지1004(발주용)_re수량산출1111_2차 수량산출 1 " xfId="1168"/>
    <cellStyle name="1_total_구로리총괄내역_수도권매립지1004(발주용)_re수량산출1111_2차 시설물수량산출" xfId="1169"/>
    <cellStyle name="1_total_구로리총괄내역_수도권매립지1004(발주용)_re수량산출1111_re수량산출11111" xfId="1170"/>
    <cellStyle name="1_total_구로리총괄내역_수도권매립지1004(발주용)_re수량산출1111_re수량산출111111" xfId="1171"/>
    <cellStyle name="1_total_구로리총괄내역_수도권매립지1004(발주용)_re수량산출1111_무게산출" xfId="1172"/>
    <cellStyle name="1_total_구로리총괄내역_수도권매립지1004(발주용)_re수량산출1111_수량산출" xfId="1173"/>
    <cellStyle name="1_total_구로리총괄내역_수도권매립지1004(발주용)_re수량산출1111_수량산출(최종)" xfId="1174"/>
    <cellStyle name="1_total_구로리총괄내역_수도권매립지1004(발주용)_개미공원(수정-1006-1)" xfId="15509"/>
    <cellStyle name="1_total_구로리총괄내역_수도권매립지1004(발주용)_개미공원(수정-1006-1) 2" xfId="33540"/>
    <cellStyle name="1_total_구로리총괄내역_수도권매립지1004(발주용)_개미공원(수정-1006-1)_1 조경공수량" xfId="15510"/>
    <cellStyle name="1_total_구로리총괄내역_수도권매립지1004(발주용)_개미공원(수정-1006-1)_1 조경공수량 2" xfId="33541"/>
    <cellStyle name="1_total_구로리총괄내역_수도권매립지1004(발주용)_개미공원(수정-1006-1)_1 조경공수량_대포4 부대공" xfId="15511"/>
    <cellStyle name="1_total_구로리총괄내역_수도권매립지1004(발주용)_개미공원(수정-1006-1)_1 조경공수량_대포4 부대공 2" xfId="33542"/>
    <cellStyle name="1_total_구로리총괄내역_수도권매립지1004(발주용)_개미공원(수정-1006-1)_골안천 공원조성공사(4.8)" xfId="15512"/>
    <cellStyle name="1_total_구로리총괄내역_수도권매립지1004(발주용)_개미공원(수정-1006-1)_골안천 공원조성공사(4.8) 2" xfId="33543"/>
    <cellStyle name="1_total_구로리총괄내역_수도권매립지1004(발주용)_개미공원(수정-1006-1)_골안천 공원조성공사(4.8)_대포4 부대공" xfId="15513"/>
    <cellStyle name="1_total_구로리총괄내역_수도권매립지1004(발주용)_개미공원(수정-1006-1)_골안천 공원조성공사(4.8)_대포4 부대공 2" xfId="33544"/>
    <cellStyle name="1_total_구로리총괄내역_수도권매립지1004(발주용)_개미공원(수정-1006-1)_대포4 부대공" xfId="15514"/>
    <cellStyle name="1_total_구로리총괄내역_수도권매립지1004(발주용)_개미공원(수정-1006-1)_대포4 부대공 2" xfId="33545"/>
    <cellStyle name="1_total_구로리총괄내역_수도권매립지1004(발주용)_골안천 공원조성공사(4.2)" xfId="15515"/>
    <cellStyle name="1_total_구로리총괄내역_수도권매립지1004(발주용)_골안천 공원조성공사(4.2) 2" xfId="33546"/>
    <cellStyle name="1_total_구로리총괄내역_수도권매립지1004(발주용)_골안천 공원조성공사(4.2)_대포4 부대공" xfId="15516"/>
    <cellStyle name="1_total_구로리총괄내역_수도권매립지1004(발주용)_골안천 공원조성공사(4.2)_대포4 부대공 2" xfId="33547"/>
    <cellStyle name="1_total_구로리총괄내역_수도권매립지1004(발주용)_대포4 부대공" xfId="15517"/>
    <cellStyle name="1_total_구로리총괄내역_수도권매립지1004(발주용)_대포4 부대공 2" xfId="33548"/>
    <cellStyle name="1_total_구로리총괄내역_수도권매립지1004(발주용)_영랑쉼터조성공사" xfId="15518"/>
    <cellStyle name="1_total_구로리총괄내역_수도권매립지1004(발주용)_영랑쉼터조성공사 2" xfId="33549"/>
    <cellStyle name="1_total_구로리총괄내역_수도권매립지1004(발주용)_영랑쉼터조성공사(3.13)" xfId="15519"/>
    <cellStyle name="1_total_구로리총괄내역_수도권매립지1004(발주용)_영랑쉼터조성공사(3.13) 2" xfId="33550"/>
    <cellStyle name="1_total_구로리총괄내역_수도권매립지1004(발주용)_영랑쉼터조성공사(3.13)_대포4 부대공" xfId="15520"/>
    <cellStyle name="1_total_구로리총괄내역_수도권매립지1004(발주용)_영랑쉼터조성공사(3.13)_대포4 부대공 2" xfId="33551"/>
    <cellStyle name="1_total_구로리총괄내역_수도권매립지1004(발주용)_영랑쉼터조성공사_대포4 부대공" xfId="15521"/>
    <cellStyle name="1_total_구로리총괄내역_수도권매립지1004(발주용)_영랑쉼터조성공사_대포4 부대공 2" xfId="33552"/>
    <cellStyle name="1_total_구로리총괄내역_영랑쉼터조성공사" xfId="15522"/>
    <cellStyle name="1_total_구로리총괄내역_영랑쉼터조성공사 2" xfId="33553"/>
    <cellStyle name="1_total_구로리총괄내역_영랑쉼터조성공사(3.13)" xfId="15523"/>
    <cellStyle name="1_total_구로리총괄내역_영랑쉼터조성공사(3.13) 2" xfId="33554"/>
    <cellStyle name="1_total_구로리총괄내역_영랑쉼터조성공사(3.13)_대포4 부대공" xfId="15524"/>
    <cellStyle name="1_total_구로리총괄내역_영랑쉼터조성공사(3.13)_대포4 부대공 2" xfId="33555"/>
    <cellStyle name="1_total_구로리총괄내역_영랑쉼터조성공사_대포4 부대공" xfId="15525"/>
    <cellStyle name="1_total_구로리총괄내역_영랑쉼터조성공사_대포4 부대공 2" xfId="33556"/>
    <cellStyle name="1_total_구로리총괄내역_일신건영설계예산서(0211)" xfId="1175"/>
    <cellStyle name="1_total_구로리총괄내역_일신건영설계예산서(0211) 2" xfId="33557"/>
    <cellStyle name="1_total_구로리총괄내역_일신건영설계예산서(0211)_2006어린이공원정비공사" xfId="15526"/>
    <cellStyle name="1_total_구로리총괄내역_일신건영설계예산서(0211)_2006어린이공원정비공사 2" xfId="33558"/>
    <cellStyle name="1_total_구로리총괄내역_일신건영설계예산서(0211)_2006어린이공원정비공사_1 조경공수량" xfId="15527"/>
    <cellStyle name="1_total_구로리총괄내역_일신건영설계예산서(0211)_2006어린이공원정비공사_1 조경공수량 2" xfId="33559"/>
    <cellStyle name="1_total_구로리총괄내역_일신건영설계예산서(0211)_2006어린이공원정비공사_1 조경공수량_대포4 부대공" xfId="15528"/>
    <cellStyle name="1_total_구로리총괄내역_일신건영설계예산서(0211)_2006어린이공원정비공사_1 조경공수량_대포4 부대공 2" xfId="33560"/>
    <cellStyle name="1_total_구로리총괄내역_일신건영설계예산서(0211)_2006어린이공원정비공사_골안천 공원조성공사(4.8)" xfId="15529"/>
    <cellStyle name="1_total_구로리총괄내역_일신건영설계예산서(0211)_2006어린이공원정비공사_골안천 공원조성공사(4.8) 2" xfId="33561"/>
    <cellStyle name="1_total_구로리총괄내역_일신건영설계예산서(0211)_2006어린이공원정비공사_골안천 공원조성공사(4.8)_대포4 부대공" xfId="15530"/>
    <cellStyle name="1_total_구로리총괄내역_일신건영설계예산서(0211)_2006어린이공원정비공사_골안천 공원조성공사(4.8)_대포4 부대공 2" xfId="33562"/>
    <cellStyle name="1_total_구로리총괄내역_일신건영설계예산서(0211)_2006어린이공원정비공사_대포4 부대공" xfId="15531"/>
    <cellStyle name="1_total_구로리총괄내역_일신건영설계예산서(0211)_2006어린이공원정비공사_대포4 부대공 2" xfId="33563"/>
    <cellStyle name="1_total_구로리총괄내역_일신건영설계예산서(0211)_4.시설물수량산출" xfId="1176"/>
    <cellStyle name="1_total_구로리총괄내역_일신건영설계예산서(0211)_re수량산출1111" xfId="1177"/>
    <cellStyle name="1_total_구로리총괄내역_일신건영설계예산서(0211)_re수량산출1111_2차 수량산출 1 " xfId="1178"/>
    <cellStyle name="1_total_구로리총괄내역_일신건영설계예산서(0211)_re수량산출1111_2차 시설물수량산출" xfId="1179"/>
    <cellStyle name="1_total_구로리총괄내역_일신건영설계예산서(0211)_re수량산출1111_re수량산출11111" xfId="1180"/>
    <cellStyle name="1_total_구로리총괄내역_일신건영설계예산서(0211)_re수량산출1111_re수량산출111111" xfId="1181"/>
    <cellStyle name="1_total_구로리총괄내역_일신건영설계예산서(0211)_re수량산출1111_무게산출" xfId="1182"/>
    <cellStyle name="1_total_구로리총괄내역_일신건영설계예산서(0211)_re수량산출1111_수량산출" xfId="1183"/>
    <cellStyle name="1_total_구로리총괄내역_일신건영설계예산서(0211)_re수량산출1111_수량산출(최종)" xfId="1184"/>
    <cellStyle name="1_total_구로리총괄내역_일신건영설계예산서(0211)_개미공원(수정-1006-1)" xfId="15532"/>
    <cellStyle name="1_total_구로리총괄내역_일신건영설계예산서(0211)_개미공원(수정-1006-1) 2" xfId="33564"/>
    <cellStyle name="1_total_구로리총괄내역_일신건영설계예산서(0211)_개미공원(수정-1006-1)_1 조경공수량" xfId="15533"/>
    <cellStyle name="1_total_구로리총괄내역_일신건영설계예산서(0211)_개미공원(수정-1006-1)_1 조경공수량 2" xfId="33565"/>
    <cellStyle name="1_total_구로리총괄내역_일신건영설계예산서(0211)_개미공원(수정-1006-1)_1 조경공수량_대포4 부대공" xfId="15534"/>
    <cellStyle name="1_total_구로리총괄내역_일신건영설계예산서(0211)_개미공원(수정-1006-1)_1 조경공수량_대포4 부대공 2" xfId="33566"/>
    <cellStyle name="1_total_구로리총괄내역_일신건영설계예산서(0211)_개미공원(수정-1006-1)_골안천 공원조성공사(4.8)" xfId="15535"/>
    <cellStyle name="1_total_구로리총괄내역_일신건영설계예산서(0211)_개미공원(수정-1006-1)_골안천 공원조성공사(4.8) 2" xfId="33567"/>
    <cellStyle name="1_total_구로리총괄내역_일신건영설계예산서(0211)_개미공원(수정-1006-1)_골안천 공원조성공사(4.8)_대포4 부대공" xfId="15536"/>
    <cellStyle name="1_total_구로리총괄내역_일신건영설계예산서(0211)_개미공원(수정-1006-1)_골안천 공원조성공사(4.8)_대포4 부대공 2" xfId="33568"/>
    <cellStyle name="1_total_구로리총괄내역_일신건영설계예산서(0211)_개미공원(수정-1006-1)_대포4 부대공" xfId="15537"/>
    <cellStyle name="1_total_구로리총괄내역_일신건영설계예산서(0211)_개미공원(수정-1006-1)_대포4 부대공 2" xfId="33569"/>
    <cellStyle name="1_total_구로리총괄내역_일신건영설계예산서(0211)_골안천 공원조성공사(4.2)" xfId="15538"/>
    <cellStyle name="1_total_구로리총괄내역_일신건영설계예산서(0211)_골안천 공원조성공사(4.2) 2" xfId="33570"/>
    <cellStyle name="1_total_구로리총괄내역_일신건영설계예산서(0211)_골안천 공원조성공사(4.2)_대포4 부대공" xfId="15539"/>
    <cellStyle name="1_total_구로리총괄내역_일신건영설계예산서(0211)_골안천 공원조성공사(4.2)_대포4 부대공 2" xfId="33571"/>
    <cellStyle name="1_total_구로리총괄내역_일신건영설계예산서(0211)_대포4 부대공" xfId="15540"/>
    <cellStyle name="1_total_구로리총괄내역_일신건영설계예산서(0211)_대포4 부대공 2" xfId="33572"/>
    <cellStyle name="1_total_구로리총괄내역_일신건영설계예산서(0211)_영랑쉼터조성공사" xfId="15541"/>
    <cellStyle name="1_total_구로리총괄내역_일신건영설계예산서(0211)_영랑쉼터조성공사 2" xfId="33573"/>
    <cellStyle name="1_total_구로리총괄내역_일신건영설계예산서(0211)_영랑쉼터조성공사(3.13)" xfId="15542"/>
    <cellStyle name="1_total_구로리총괄내역_일신건영설계예산서(0211)_영랑쉼터조성공사(3.13) 2" xfId="33574"/>
    <cellStyle name="1_total_구로리총괄내역_일신건영설계예산서(0211)_영랑쉼터조성공사(3.13)_대포4 부대공" xfId="15543"/>
    <cellStyle name="1_total_구로리총괄내역_일신건영설계예산서(0211)_영랑쉼터조성공사(3.13)_대포4 부대공 2" xfId="33575"/>
    <cellStyle name="1_total_구로리총괄내역_일신건영설계예산서(0211)_영랑쉼터조성공사_대포4 부대공" xfId="15544"/>
    <cellStyle name="1_total_구로리총괄내역_일신건영설계예산서(0211)_영랑쉼터조성공사_대포4 부대공 2" xfId="33576"/>
    <cellStyle name="1_total_구로리총괄내역_일위대가" xfId="1185"/>
    <cellStyle name="1_total_구로리총괄내역_일위대가 2" xfId="33577"/>
    <cellStyle name="1_total_구로리총괄내역_일위대가_2006어린이공원정비공사" xfId="15545"/>
    <cellStyle name="1_total_구로리총괄내역_일위대가_2006어린이공원정비공사 2" xfId="33578"/>
    <cellStyle name="1_total_구로리총괄내역_일위대가_2006어린이공원정비공사_1 조경공수량" xfId="15546"/>
    <cellStyle name="1_total_구로리총괄내역_일위대가_2006어린이공원정비공사_1 조경공수량 2" xfId="33579"/>
    <cellStyle name="1_total_구로리총괄내역_일위대가_2006어린이공원정비공사_1 조경공수량_대포4 부대공" xfId="15547"/>
    <cellStyle name="1_total_구로리총괄내역_일위대가_2006어린이공원정비공사_1 조경공수량_대포4 부대공 2" xfId="33580"/>
    <cellStyle name="1_total_구로리총괄내역_일위대가_2006어린이공원정비공사_골안천 공원조성공사(4.8)" xfId="15548"/>
    <cellStyle name="1_total_구로리총괄내역_일위대가_2006어린이공원정비공사_골안천 공원조성공사(4.8) 2" xfId="33581"/>
    <cellStyle name="1_total_구로리총괄내역_일위대가_2006어린이공원정비공사_골안천 공원조성공사(4.8)_대포4 부대공" xfId="15549"/>
    <cellStyle name="1_total_구로리총괄내역_일위대가_2006어린이공원정비공사_골안천 공원조성공사(4.8)_대포4 부대공 2" xfId="33582"/>
    <cellStyle name="1_total_구로리총괄내역_일위대가_2006어린이공원정비공사_대포4 부대공" xfId="15550"/>
    <cellStyle name="1_total_구로리총괄내역_일위대가_2006어린이공원정비공사_대포4 부대공 2" xfId="33583"/>
    <cellStyle name="1_total_구로리총괄내역_일위대가_4.시설물수량산출" xfId="1186"/>
    <cellStyle name="1_total_구로리총괄내역_일위대가_re수량산출1111" xfId="1187"/>
    <cellStyle name="1_total_구로리총괄내역_일위대가_re수량산출1111_2차 수량산출 1 " xfId="1188"/>
    <cellStyle name="1_total_구로리총괄내역_일위대가_re수량산출1111_2차 시설물수량산출" xfId="1189"/>
    <cellStyle name="1_total_구로리총괄내역_일위대가_re수량산출1111_re수량산출11111" xfId="1190"/>
    <cellStyle name="1_total_구로리총괄내역_일위대가_re수량산출1111_re수량산출111111" xfId="1191"/>
    <cellStyle name="1_total_구로리총괄내역_일위대가_re수량산출1111_무게산출" xfId="1192"/>
    <cellStyle name="1_total_구로리총괄내역_일위대가_re수량산출1111_수량산출" xfId="1193"/>
    <cellStyle name="1_total_구로리총괄내역_일위대가_re수량산출1111_수량산출(최종)" xfId="1194"/>
    <cellStyle name="1_total_구로리총괄내역_일위대가_개미공원(수정-1006-1)" xfId="15551"/>
    <cellStyle name="1_total_구로리총괄내역_일위대가_개미공원(수정-1006-1) 2" xfId="33584"/>
    <cellStyle name="1_total_구로리총괄내역_일위대가_개미공원(수정-1006-1)_1 조경공수량" xfId="15552"/>
    <cellStyle name="1_total_구로리총괄내역_일위대가_개미공원(수정-1006-1)_1 조경공수량 2" xfId="33585"/>
    <cellStyle name="1_total_구로리총괄내역_일위대가_개미공원(수정-1006-1)_1 조경공수량_대포4 부대공" xfId="15553"/>
    <cellStyle name="1_total_구로리총괄내역_일위대가_개미공원(수정-1006-1)_1 조경공수량_대포4 부대공 2" xfId="33586"/>
    <cellStyle name="1_total_구로리총괄내역_일위대가_개미공원(수정-1006-1)_골안천 공원조성공사(4.8)" xfId="15554"/>
    <cellStyle name="1_total_구로리총괄내역_일위대가_개미공원(수정-1006-1)_골안천 공원조성공사(4.8) 2" xfId="33587"/>
    <cellStyle name="1_total_구로리총괄내역_일위대가_개미공원(수정-1006-1)_골안천 공원조성공사(4.8)_대포4 부대공" xfId="15555"/>
    <cellStyle name="1_total_구로리총괄내역_일위대가_개미공원(수정-1006-1)_골안천 공원조성공사(4.8)_대포4 부대공 2" xfId="33588"/>
    <cellStyle name="1_total_구로리총괄내역_일위대가_개미공원(수정-1006-1)_대포4 부대공" xfId="15556"/>
    <cellStyle name="1_total_구로리총괄내역_일위대가_개미공원(수정-1006-1)_대포4 부대공 2" xfId="33589"/>
    <cellStyle name="1_total_구로리총괄내역_일위대가_골안천 공원조성공사(4.2)" xfId="15557"/>
    <cellStyle name="1_total_구로리총괄내역_일위대가_골안천 공원조성공사(4.2) 2" xfId="33590"/>
    <cellStyle name="1_total_구로리총괄내역_일위대가_골안천 공원조성공사(4.2)_대포4 부대공" xfId="15558"/>
    <cellStyle name="1_total_구로리총괄내역_일위대가_골안천 공원조성공사(4.2)_대포4 부대공 2" xfId="33591"/>
    <cellStyle name="1_total_구로리총괄내역_일위대가_대포4 부대공" xfId="15559"/>
    <cellStyle name="1_total_구로리총괄내역_일위대가_대포4 부대공 2" xfId="33592"/>
    <cellStyle name="1_total_구로리총괄내역_일위대가_영랑쉼터조성공사" xfId="15560"/>
    <cellStyle name="1_total_구로리총괄내역_일위대가_영랑쉼터조성공사 2" xfId="33593"/>
    <cellStyle name="1_total_구로리총괄내역_일위대가_영랑쉼터조성공사(3.13)" xfId="15561"/>
    <cellStyle name="1_total_구로리총괄내역_일위대가_영랑쉼터조성공사(3.13) 2" xfId="33594"/>
    <cellStyle name="1_total_구로리총괄내역_일위대가_영랑쉼터조성공사(3.13)_대포4 부대공" xfId="15562"/>
    <cellStyle name="1_total_구로리총괄내역_일위대가_영랑쉼터조성공사(3.13)_대포4 부대공 2" xfId="33595"/>
    <cellStyle name="1_total_구로리총괄내역_일위대가_영랑쉼터조성공사_대포4 부대공" xfId="15563"/>
    <cellStyle name="1_total_구로리총괄내역_일위대가_영랑쉼터조성공사_대포4 부대공 2" xfId="33596"/>
    <cellStyle name="1_total_구로리총괄내역_자재단가표" xfId="1195"/>
    <cellStyle name="1_total_구로리총괄내역_자재단가표 2" xfId="33597"/>
    <cellStyle name="1_total_구로리총괄내역_자재단가표_2006어린이공원정비공사" xfId="15564"/>
    <cellStyle name="1_total_구로리총괄내역_자재단가표_2006어린이공원정비공사 2" xfId="33598"/>
    <cellStyle name="1_total_구로리총괄내역_자재단가표_2006어린이공원정비공사_1 조경공수량" xfId="15565"/>
    <cellStyle name="1_total_구로리총괄내역_자재단가표_2006어린이공원정비공사_1 조경공수량 2" xfId="33599"/>
    <cellStyle name="1_total_구로리총괄내역_자재단가표_2006어린이공원정비공사_1 조경공수량_대포4 부대공" xfId="15566"/>
    <cellStyle name="1_total_구로리총괄내역_자재단가표_2006어린이공원정비공사_1 조경공수량_대포4 부대공 2" xfId="33600"/>
    <cellStyle name="1_total_구로리총괄내역_자재단가표_2006어린이공원정비공사_골안천 공원조성공사(4.8)" xfId="15567"/>
    <cellStyle name="1_total_구로리총괄내역_자재단가표_2006어린이공원정비공사_골안천 공원조성공사(4.8) 2" xfId="33601"/>
    <cellStyle name="1_total_구로리총괄내역_자재단가표_2006어린이공원정비공사_골안천 공원조성공사(4.8)_대포4 부대공" xfId="15568"/>
    <cellStyle name="1_total_구로리총괄내역_자재단가표_2006어린이공원정비공사_골안천 공원조성공사(4.8)_대포4 부대공 2" xfId="33602"/>
    <cellStyle name="1_total_구로리총괄내역_자재단가표_2006어린이공원정비공사_대포4 부대공" xfId="15569"/>
    <cellStyle name="1_total_구로리총괄내역_자재단가표_2006어린이공원정비공사_대포4 부대공 2" xfId="33603"/>
    <cellStyle name="1_total_구로리총괄내역_자재단가표_4.시설물수량산출" xfId="1196"/>
    <cellStyle name="1_total_구로리총괄내역_자재단가표_re수량산출1111" xfId="1197"/>
    <cellStyle name="1_total_구로리총괄내역_자재단가표_re수량산출1111_2차 수량산출 1 " xfId="1198"/>
    <cellStyle name="1_total_구로리총괄내역_자재단가표_re수량산출1111_2차 시설물수량산출" xfId="1199"/>
    <cellStyle name="1_total_구로리총괄내역_자재단가표_re수량산출1111_re수량산출11111" xfId="1200"/>
    <cellStyle name="1_total_구로리총괄내역_자재단가표_re수량산출1111_re수량산출111111" xfId="1201"/>
    <cellStyle name="1_total_구로리총괄내역_자재단가표_re수량산출1111_무게산출" xfId="1202"/>
    <cellStyle name="1_total_구로리총괄내역_자재단가표_re수량산출1111_수량산출" xfId="1203"/>
    <cellStyle name="1_total_구로리총괄내역_자재단가표_re수량산출1111_수량산출(최종)" xfId="1204"/>
    <cellStyle name="1_total_구로리총괄내역_자재단가표_개미공원(수정-1006-1)" xfId="15570"/>
    <cellStyle name="1_total_구로리총괄내역_자재단가표_개미공원(수정-1006-1) 2" xfId="33604"/>
    <cellStyle name="1_total_구로리총괄내역_자재단가표_개미공원(수정-1006-1)_1 조경공수량" xfId="15571"/>
    <cellStyle name="1_total_구로리총괄내역_자재단가표_개미공원(수정-1006-1)_1 조경공수량 2" xfId="33605"/>
    <cellStyle name="1_total_구로리총괄내역_자재단가표_개미공원(수정-1006-1)_1 조경공수량_대포4 부대공" xfId="15572"/>
    <cellStyle name="1_total_구로리총괄내역_자재단가표_개미공원(수정-1006-1)_1 조경공수량_대포4 부대공 2" xfId="33606"/>
    <cellStyle name="1_total_구로리총괄내역_자재단가표_개미공원(수정-1006-1)_골안천 공원조성공사(4.8)" xfId="15573"/>
    <cellStyle name="1_total_구로리총괄내역_자재단가표_개미공원(수정-1006-1)_골안천 공원조성공사(4.8) 2" xfId="33607"/>
    <cellStyle name="1_total_구로리총괄내역_자재단가표_개미공원(수정-1006-1)_골안천 공원조성공사(4.8)_대포4 부대공" xfId="15574"/>
    <cellStyle name="1_total_구로리총괄내역_자재단가표_개미공원(수정-1006-1)_골안천 공원조성공사(4.8)_대포4 부대공 2" xfId="33608"/>
    <cellStyle name="1_total_구로리총괄내역_자재단가표_개미공원(수정-1006-1)_대포4 부대공" xfId="15575"/>
    <cellStyle name="1_total_구로리총괄내역_자재단가표_개미공원(수정-1006-1)_대포4 부대공 2" xfId="33609"/>
    <cellStyle name="1_total_구로리총괄내역_자재단가표_골안천 공원조성공사(4.2)" xfId="15576"/>
    <cellStyle name="1_total_구로리총괄내역_자재단가표_골안천 공원조성공사(4.2) 2" xfId="33610"/>
    <cellStyle name="1_total_구로리총괄내역_자재단가표_골안천 공원조성공사(4.2)_대포4 부대공" xfId="15577"/>
    <cellStyle name="1_total_구로리총괄내역_자재단가표_골안천 공원조성공사(4.2)_대포4 부대공 2" xfId="33611"/>
    <cellStyle name="1_total_구로리총괄내역_자재단가표_대포4 부대공" xfId="15578"/>
    <cellStyle name="1_total_구로리총괄내역_자재단가표_대포4 부대공 2" xfId="33612"/>
    <cellStyle name="1_total_구로리총괄내역_자재단가표_영랑쉼터조성공사" xfId="15579"/>
    <cellStyle name="1_total_구로리총괄내역_자재단가표_영랑쉼터조성공사 2" xfId="33613"/>
    <cellStyle name="1_total_구로리총괄내역_자재단가표_영랑쉼터조성공사(3.13)" xfId="15580"/>
    <cellStyle name="1_total_구로리총괄내역_자재단가표_영랑쉼터조성공사(3.13) 2" xfId="33614"/>
    <cellStyle name="1_total_구로리총괄내역_자재단가표_영랑쉼터조성공사(3.13)_대포4 부대공" xfId="15581"/>
    <cellStyle name="1_total_구로리총괄내역_자재단가표_영랑쉼터조성공사(3.13)_대포4 부대공 2" xfId="33615"/>
    <cellStyle name="1_total_구로리총괄내역_자재단가표_영랑쉼터조성공사_대포4 부대공" xfId="15582"/>
    <cellStyle name="1_total_구로리총괄내역_자재단가표_영랑쉼터조성공사_대포4 부대공 2" xfId="33616"/>
    <cellStyle name="1_total_구로리총괄내역_장안초등학교내역0814" xfId="1205"/>
    <cellStyle name="1_total_구로리총괄내역_장안초등학교내역0814 2" xfId="33617"/>
    <cellStyle name="1_total_구로리총괄내역_장안초등학교내역0814_2006어린이공원정비공사" xfId="15583"/>
    <cellStyle name="1_total_구로리총괄내역_장안초등학교내역0814_2006어린이공원정비공사 2" xfId="33618"/>
    <cellStyle name="1_total_구로리총괄내역_장안초등학교내역0814_2006어린이공원정비공사_1 조경공수량" xfId="15584"/>
    <cellStyle name="1_total_구로리총괄내역_장안초등학교내역0814_2006어린이공원정비공사_1 조경공수량 2" xfId="33619"/>
    <cellStyle name="1_total_구로리총괄내역_장안초등학교내역0814_2006어린이공원정비공사_1 조경공수량_대포4 부대공" xfId="15585"/>
    <cellStyle name="1_total_구로리총괄내역_장안초등학교내역0814_2006어린이공원정비공사_1 조경공수량_대포4 부대공 2" xfId="33620"/>
    <cellStyle name="1_total_구로리총괄내역_장안초등학교내역0814_2006어린이공원정비공사_골안천 공원조성공사(4.8)" xfId="15586"/>
    <cellStyle name="1_total_구로리총괄내역_장안초등학교내역0814_2006어린이공원정비공사_골안천 공원조성공사(4.8) 2" xfId="33621"/>
    <cellStyle name="1_total_구로리총괄내역_장안초등학교내역0814_2006어린이공원정비공사_골안천 공원조성공사(4.8)_대포4 부대공" xfId="15587"/>
    <cellStyle name="1_total_구로리총괄내역_장안초등학교내역0814_2006어린이공원정비공사_골안천 공원조성공사(4.8)_대포4 부대공 2" xfId="33622"/>
    <cellStyle name="1_total_구로리총괄내역_장안초등학교내역0814_2006어린이공원정비공사_대포4 부대공" xfId="15588"/>
    <cellStyle name="1_total_구로리총괄내역_장안초등학교내역0814_2006어린이공원정비공사_대포4 부대공 2" xfId="33623"/>
    <cellStyle name="1_total_구로리총괄내역_장안초등학교내역0814_4.시설물수량산출" xfId="1206"/>
    <cellStyle name="1_total_구로리총괄내역_장안초등학교내역0814_re수량산출1111" xfId="1207"/>
    <cellStyle name="1_total_구로리총괄내역_장안초등학교내역0814_re수량산출1111_2차 수량산출 1 " xfId="1208"/>
    <cellStyle name="1_total_구로리총괄내역_장안초등학교내역0814_re수량산출1111_2차 시설물수량산출" xfId="1209"/>
    <cellStyle name="1_total_구로리총괄내역_장안초등학교내역0814_re수량산출1111_re수량산출11111" xfId="1210"/>
    <cellStyle name="1_total_구로리총괄내역_장안초등학교내역0814_re수량산출1111_re수량산출111111" xfId="1211"/>
    <cellStyle name="1_total_구로리총괄내역_장안초등학교내역0814_re수량산출1111_무게산출" xfId="1212"/>
    <cellStyle name="1_total_구로리총괄내역_장안초등학교내역0814_re수량산출1111_수량산출" xfId="1213"/>
    <cellStyle name="1_total_구로리총괄내역_장안초등학교내역0814_re수량산출1111_수량산출(최종)" xfId="1214"/>
    <cellStyle name="1_total_구로리총괄내역_장안초등학교내역0814_개미공원(수정-1006-1)" xfId="15589"/>
    <cellStyle name="1_total_구로리총괄내역_장안초등학교내역0814_개미공원(수정-1006-1) 2" xfId="33624"/>
    <cellStyle name="1_total_구로리총괄내역_장안초등학교내역0814_개미공원(수정-1006-1)_1 조경공수량" xfId="15590"/>
    <cellStyle name="1_total_구로리총괄내역_장안초등학교내역0814_개미공원(수정-1006-1)_1 조경공수량 2" xfId="33625"/>
    <cellStyle name="1_total_구로리총괄내역_장안초등학교내역0814_개미공원(수정-1006-1)_1 조경공수량_대포4 부대공" xfId="15591"/>
    <cellStyle name="1_total_구로리총괄내역_장안초등학교내역0814_개미공원(수정-1006-1)_1 조경공수량_대포4 부대공 2" xfId="33626"/>
    <cellStyle name="1_total_구로리총괄내역_장안초등학교내역0814_개미공원(수정-1006-1)_골안천 공원조성공사(4.8)" xfId="15592"/>
    <cellStyle name="1_total_구로리총괄내역_장안초등학교내역0814_개미공원(수정-1006-1)_골안천 공원조성공사(4.8) 2" xfId="33627"/>
    <cellStyle name="1_total_구로리총괄내역_장안초등학교내역0814_개미공원(수정-1006-1)_골안천 공원조성공사(4.8)_대포4 부대공" xfId="15593"/>
    <cellStyle name="1_total_구로리총괄내역_장안초등학교내역0814_개미공원(수정-1006-1)_골안천 공원조성공사(4.8)_대포4 부대공 2" xfId="33628"/>
    <cellStyle name="1_total_구로리총괄내역_장안초등학교내역0814_개미공원(수정-1006-1)_대포4 부대공" xfId="15594"/>
    <cellStyle name="1_total_구로리총괄내역_장안초등학교내역0814_개미공원(수정-1006-1)_대포4 부대공 2" xfId="33629"/>
    <cellStyle name="1_total_구로리총괄내역_장안초등학교내역0814_골안천 공원조성공사(4.2)" xfId="15595"/>
    <cellStyle name="1_total_구로리총괄내역_장안초등학교내역0814_골안천 공원조성공사(4.2) 2" xfId="33630"/>
    <cellStyle name="1_total_구로리총괄내역_장안초등학교내역0814_골안천 공원조성공사(4.2)_대포4 부대공" xfId="15596"/>
    <cellStyle name="1_total_구로리총괄내역_장안초등학교내역0814_골안천 공원조성공사(4.2)_대포4 부대공 2" xfId="33631"/>
    <cellStyle name="1_total_구로리총괄내역_장안초등학교내역0814_대포4 부대공" xfId="15597"/>
    <cellStyle name="1_total_구로리총괄내역_장안초등학교내역0814_대포4 부대공 2" xfId="33632"/>
    <cellStyle name="1_total_구로리총괄내역_장안초등학교내역0814_영랑쉼터조성공사" xfId="15598"/>
    <cellStyle name="1_total_구로리총괄내역_장안초등학교내역0814_영랑쉼터조성공사 2" xfId="33633"/>
    <cellStyle name="1_total_구로리총괄내역_장안초등학교내역0814_영랑쉼터조성공사(3.13)" xfId="15599"/>
    <cellStyle name="1_total_구로리총괄내역_장안초등학교내역0814_영랑쉼터조성공사(3.13) 2" xfId="33634"/>
    <cellStyle name="1_total_구로리총괄내역_장안초등학교내역0814_영랑쉼터조성공사(3.13)_대포4 부대공" xfId="15600"/>
    <cellStyle name="1_total_구로리총괄내역_장안초등학교내역0814_영랑쉼터조성공사(3.13)_대포4 부대공 2" xfId="33635"/>
    <cellStyle name="1_total_구로리총괄내역_장안초등학교내역0814_영랑쉼터조성공사_대포4 부대공" xfId="15601"/>
    <cellStyle name="1_total_구로리총괄내역_장안초등학교내역0814_영랑쉼터조성공사_대포4 부대공 2" xfId="33636"/>
    <cellStyle name="1_total_구조물,조형물,수목보호" xfId="15602"/>
    <cellStyle name="1_total_구조물,조형물,수목보호 2" xfId="33637"/>
    <cellStyle name="1_total_구조물,조형물,수목보호_NEW단위수량-주산" xfId="15603"/>
    <cellStyle name="1_total_구조물,조형물,수목보호_NEW단위수량-주산 2" xfId="33638"/>
    <cellStyle name="1_total_구조물,조형물,수목보호_남대천단위수량" xfId="15604"/>
    <cellStyle name="1_total_구조물,조형물,수목보호_남대천단위수량 2" xfId="33639"/>
    <cellStyle name="1_total_구조물,조형물,수목보호_단원구 중앙로 은행나무 전정공사" xfId="15605"/>
    <cellStyle name="1_total_구조물,조형물,수목보호_단원구 중앙로 은행나무 전정공사 2" xfId="33640"/>
    <cellStyle name="1_total_구조물,조형물,수목보호_단위수량" xfId="15606"/>
    <cellStyle name="1_total_구조물,조형물,수목보호_단위수량 2" xfId="33641"/>
    <cellStyle name="1_total_구조물,조형물,수목보호_단위수량_단원구 중앙로 은행나무 전정공사" xfId="15607"/>
    <cellStyle name="1_total_구조물,조형물,수목보호_단위수량_단원구 중앙로 은행나무 전정공사 2" xfId="33642"/>
    <cellStyle name="1_total_구조물,조형물,수목보호_단위수량1" xfId="15608"/>
    <cellStyle name="1_total_구조물,조형물,수목보호_단위수량1 2" xfId="33643"/>
    <cellStyle name="1_total_구조물,조형물,수목보호_단위수량1_단원구 중앙로 은행나무 전정공사" xfId="15609"/>
    <cellStyle name="1_total_구조물,조형물,수목보호_단위수량1_단원구 중앙로 은행나무 전정공사 2" xfId="33644"/>
    <cellStyle name="1_total_구조물,조형물,수목보호_단위수량15" xfId="15610"/>
    <cellStyle name="1_total_구조물,조형물,수목보호_단위수량15 2" xfId="33645"/>
    <cellStyle name="1_total_구조물,조형물,수목보호_단위수량산출" xfId="15611"/>
    <cellStyle name="1_total_구조물,조형물,수목보호_단위수량산출 2" xfId="33646"/>
    <cellStyle name="1_total_구조물,조형물,수목보호_단위수량산출_단원구 중앙로 은행나무 전정공사" xfId="15612"/>
    <cellStyle name="1_total_구조물,조형물,수목보호_단위수량산출_단원구 중앙로 은행나무 전정공사 2" xfId="33647"/>
    <cellStyle name="1_total_구조물,조형물,수목보호_도곡단위수량" xfId="15613"/>
    <cellStyle name="1_total_구조물,조형물,수목보호_도곡단위수량 2" xfId="33648"/>
    <cellStyle name="1_total_구조물,조형물,수목보호_도곡단위수량_단원구 중앙로 은행나무 전정공사" xfId="15614"/>
    <cellStyle name="1_total_구조물,조형물,수목보호_도곡단위수량_단원구 중앙로 은행나무 전정공사 2" xfId="33649"/>
    <cellStyle name="1_total_구조물,조형물,수목보호_수량산출서-11.25" xfId="15615"/>
    <cellStyle name="1_total_구조물,조형물,수목보호_수량산출서-11.25 2" xfId="33650"/>
    <cellStyle name="1_total_구조물,조형물,수목보호_수량산출서-11.25_NEW단위수량-주산" xfId="15616"/>
    <cellStyle name="1_total_구조물,조형물,수목보호_수량산출서-11.25_NEW단위수량-주산 2" xfId="33651"/>
    <cellStyle name="1_total_구조물,조형물,수목보호_수량산출서-11.25_남대천단위수량" xfId="15617"/>
    <cellStyle name="1_total_구조물,조형물,수목보호_수량산출서-11.25_남대천단위수량 2" xfId="33652"/>
    <cellStyle name="1_total_구조물,조형물,수목보호_수량산출서-11.25_단원구 중앙로 은행나무 전정공사" xfId="15618"/>
    <cellStyle name="1_total_구조물,조형물,수목보호_수량산출서-11.25_단원구 중앙로 은행나무 전정공사 2" xfId="33653"/>
    <cellStyle name="1_total_구조물,조형물,수목보호_수량산출서-11.25_단위수량" xfId="15619"/>
    <cellStyle name="1_total_구조물,조형물,수목보호_수량산출서-11.25_단위수량 2" xfId="33654"/>
    <cellStyle name="1_total_구조물,조형물,수목보호_수량산출서-11.25_단위수량_단원구 중앙로 은행나무 전정공사" xfId="15620"/>
    <cellStyle name="1_total_구조물,조형물,수목보호_수량산출서-11.25_단위수량_단원구 중앙로 은행나무 전정공사 2" xfId="33655"/>
    <cellStyle name="1_total_구조물,조형물,수목보호_수량산출서-11.25_단위수량1" xfId="15621"/>
    <cellStyle name="1_total_구조물,조형물,수목보호_수량산출서-11.25_단위수량1 2" xfId="33656"/>
    <cellStyle name="1_total_구조물,조형물,수목보호_수량산출서-11.25_단위수량1_단원구 중앙로 은행나무 전정공사" xfId="15622"/>
    <cellStyle name="1_total_구조물,조형물,수목보호_수량산출서-11.25_단위수량1_단원구 중앙로 은행나무 전정공사 2" xfId="33657"/>
    <cellStyle name="1_total_구조물,조형물,수목보호_수량산출서-11.25_단위수량15" xfId="15623"/>
    <cellStyle name="1_total_구조물,조형물,수목보호_수량산출서-11.25_단위수량15 2" xfId="33658"/>
    <cellStyle name="1_total_구조물,조형물,수목보호_수량산출서-11.25_단위수량산출" xfId="15624"/>
    <cellStyle name="1_total_구조물,조형물,수목보호_수량산출서-11.25_단위수량산출 2" xfId="33659"/>
    <cellStyle name="1_total_구조물,조형물,수목보호_수량산출서-11.25_단위수량산출_단원구 중앙로 은행나무 전정공사" xfId="15625"/>
    <cellStyle name="1_total_구조물,조형물,수목보호_수량산출서-11.25_단위수량산출_단원구 중앙로 은행나무 전정공사 2" xfId="33660"/>
    <cellStyle name="1_total_구조물,조형물,수목보호_수량산출서-11.25_도곡단위수량" xfId="15626"/>
    <cellStyle name="1_total_구조물,조형물,수목보호_수량산출서-11.25_도곡단위수량 2" xfId="33661"/>
    <cellStyle name="1_total_구조물,조형물,수목보호_수량산출서-11.25_도곡단위수량_단원구 중앙로 은행나무 전정공사" xfId="15627"/>
    <cellStyle name="1_total_구조물,조형물,수목보호_수량산출서-11.25_도곡단위수량_단원구 중앙로 은행나무 전정공사 2" xfId="33662"/>
    <cellStyle name="1_total_구조물,조형물,수목보호_수량산출서-11.25_철거단위수량" xfId="15628"/>
    <cellStyle name="1_total_구조물,조형물,수목보호_수량산출서-11.25_철거단위수량 2" xfId="33663"/>
    <cellStyle name="1_total_구조물,조형물,수목보호_수량산출서-11.25_철거단위수량_단원구 중앙로 은행나무 전정공사" xfId="15629"/>
    <cellStyle name="1_total_구조물,조형물,수목보호_수량산출서-11.25_철거단위수량_단원구 중앙로 은행나무 전정공사 2" xfId="33664"/>
    <cellStyle name="1_total_구조물,조형물,수목보호_수량산출서-11.25_철거수량" xfId="15630"/>
    <cellStyle name="1_total_구조물,조형물,수목보호_수량산출서-11.25_철거수량 2" xfId="33665"/>
    <cellStyle name="1_total_구조물,조형물,수목보호_수량산출서-11.25_한수단위수량" xfId="15631"/>
    <cellStyle name="1_total_구조물,조형물,수목보호_수량산출서-11.25_한수단위수량 2" xfId="33666"/>
    <cellStyle name="1_total_구조물,조형물,수목보호_수량산출서-11.25_한수단위수량_단원구 중앙로 은행나무 전정공사" xfId="15632"/>
    <cellStyle name="1_total_구조물,조형물,수목보호_수량산출서-11.25_한수단위수량_단원구 중앙로 은행나무 전정공사 2" xfId="33667"/>
    <cellStyle name="1_total_구조물,조형물,수목보호_수량산출서-1201" xfId="15633"/>
    <cellStyle name="1_total_구조물,조형물,수목보호_수량산출서-1201 2" xfId="33668"/>
    <cellStyle name="1_total_구조물,조형물,수목보호_수량산출서-1201_NEW단위수량-주산" xfId="15634"/>
    <cellStyle name="1_total_구조물,조형물,수목보호_수량산출서-1201_NEW단위수량-주산 2" xfId="33669"/>
    <cellStyle name="1_total_구조물,조형물,수목보호_수량산출서-1201_남대천단위수량" xfId="15635"/>
    <cellStyle name="1_total_구조물,조형물,수목보호_수량산출서-1201_남대천단위수량 2" xfId="33670"/>
    <cellStyle name="1_total_구조물,조형물,수목보호_수량산출서-1201_단원구 중앙로 은행나무 전정공사" xfId="15636"/>
    <cellStyle name="1_total_구조물,조형물,수목보호_수량산출서-1201_단원구 중앙로 은행나무 전정공사 2" xfId="33671"/>
    <cellStyle name="1_total_구조물,조형물,수목보호_수량산출서-1201_단위수량" xfId="15637"/>
    <cellStyle name="1_total_구조물,조형물,수목보호_수량산출서-1201_단위수량 2" xfId="33672"/>
    <cellStyle name="1_total_구조물,조형물,수목보호_수량산출서-1201_단위수량_단원구 중앙로 은행나무 전정공사" xfId="15638"/>
    <cellStyle name="1_total_구조물,조형물,수목보호_수량산출서-1201_단위수량_단원구 중앙로 은행나무 전정공사 2" xfId="33673"/>
    <cellStyle name="1_total_구조물,조형물,수목보호_수량산출서-1201_단위수량1" xfId="15639"/>
    <cellStyle name="1_total_구조물,조형물,수목보호_수량산출서-1201_단위수량1 2" xfId="33674"/>
    <cellStyle name="1_total_구조물,조형물,수목보호_수량산출서-1201_단위수량1_단원구 중앙로 은행나무 전정공사" xfId="15640"/>
    <cellStyle name="1_total_구조물,조형물,수목보호_수량산출서-1201_단위수량1_단원구 중앙로 은행나무 전정공사 2" xfId="33675"/>
    <cellStyle name="1_total_구조물,조형물,수목보호_수량산출서-1201_단위수량15" xfId="15641"/>
    <cellStyle name="1_total_구조물,조형물,수목보호_수량산출서-1201_단위수량15 2" xfId="33676"/>
    <cellStyle name="1_total_구조물,조형물,수목보호_수량산출서-1201_단위수량산출" xfId="15642"/>
    <cellStyle name="1_total_구조물,조형물,수목보호_수량산출서-1201_단위수량산출 2" xfId="33677"/>
    <cellStyle name="1_total_구조물,조형물,수목보호_수량산출서-1201_단위수량산출_단원구 중앙로 은행나무 전정공사" xfId="15643"/>
    <cellStyle name="1_total_구조물,조형물,수목보호_수량산출서-1201_단위수량산출_단원구 중앙로 은행나무 전정공사 2" xfId="33678"/>
    <cellStyle name="1_total_구조물,조형물,수목보호_수량산출서-1201_도곡단위수량" xfId="15644"/>
    <cellStyle name="1_total_구조물,조형물,수목보호_수량산출서-1201_도곡단위수량 2" xfId="33679"/>
    <cellStyle name="1_total_구조물,조형물,수목보호_수량산출서-1201_도곡단위수량_단원구 중앙로 은행나무 전정공사" xfId="15645"/>
    <cellStyle name="1_total_구조물,조형물,수목보호_수량산출서-1201_도곡단위수량_단원구 중앙로 은행나무 전정공사 2" xfId="33680"/>
    <cellStyle name="1_total_구조물,조형물,수목보호_수량산출서-1201_철거단위수량" xfId="15646"/>
    <cellStyle name="1_total_구조물,조형물,수목보호_수량산출서-1201_철거단위수량 2" xfId="33681"/>
    <cellStyle name="1_total_구조물,조형물,수목보호_수량산출서-1201_철거단위수량_단원구 중앙로 은행나무 전정공사" xfId="15647"/>
    <cellStyle name="1_total_구조물,조형물,수목보호_수량산출서-1201_철거단위수량_단원구 중앙로 은행나무 전정공사 2" xfId="33682"/>
    <cellStyle name="1_total_구조물,조형물,수목보호_수량산출서-1201_철거수량" xfId="15648"/>
    <cellStyle name="1_total_구조물,조형물,수목보호_수량산출서-1201_철거수량 2" xfId="33683"/>
    <cellStyle name="1_total_구조물,조형물,수목보호_수량산출서-1201_한수단위수량" xfId="15649"/>
    <cellStyle name="1_total_구조물,조형물,수목보호_수량산출서-1201_한수단위수량 2" xfId="33684"/>
    <cellStyle name="1_total_구조물,조형물,수목보호_수량산출서-1201_한수단위수량_단원구 중앙로 은행나무 전정공사" xfId="15650"/>
    <cellStyle name="1_total_구조물,조형물,수목보호_수량산출서-1201_한수단위수량_단원구 중앙로 은행나무 전정공사 2" xfId="33685"/>
    <cellStyle name="1_total_구조물,조형물,수목보호_시설물단위수량" xfId="15651"/>
    <cellStyle name="1_total_구조물,조형물,수목보호_시설물단위수량 2" xfId="33686"/>
    <cellStyle name="1_total_구조물,조형물,수목보호_시설물단위수량_단원구 중앙로 은행나무 전정공사" xfId="15652"/>
    <cellStyle name="1_total_구조물,조형물,수목보호_시설물단위수량_단원구 중앙로 은행나무 전정공사 2" xfId="33687"/>
    <cellStyle name="1_total_구조물,조형물,수목보호_시설물단위수량1" xfId="15653"/>
    <cellStyle name="1_total_구조물,조형물,수목보호_시설물단위수량1 2" xfId="33688"/>
    <cellStyle name="1_total_구조물,조형물,수목보호_시설물단위수량1_단원구 중앙로 은행나무 전정공사" xfId="15654"/>
    <cellStyle name="1_total_구조물,조형물,수목보호_시설물단위수량1_단원구 중앙로 은행나무 전정공사 2" xfId="33689"/>
    <cellStyle name="1_total_구조물,조형물,수목보호_시설물단위수량1_시설물단위수량" xfId="15655"/>
    <cellStyle name="1_total_구조물,조형물,수목보호_시설물단위수량1_시설물단위수량 2" xfId="33690"/>
    <cellStyle name="1_total_구조물,조형물,수목보호_시설물단위수량1_시설물단위수량_단원구 중앙로 은행나무 전정공사" xfId="15656"/>
    <cellStyle name="1_total_구조물,조형물,수목보호_시설물단위수량1_시설물단위수량_단원구 중앙로 은행나무 전정공사 2" xfId="33691"/>
    <cellStyle name="1_total_구조물,조형물,수목보호_오창수량산출서" xfId="15657"/>
    <cellStyle name="1_total_구조물,조형물,수목보호_오창수량산출서 2" xfId="33692"/>
    <cellStyle name="1_total_구조물,조형물,수목보호_오창수량산출서_NEW단위수량-주산" xfId="15658"/>
    <cellStyle name="1_total_구조물,조형물,수목보호_오창수량산출서_NEW단위수량-주산 2" xfId="33693"/>
    <cellStyle name="1_total_구조물,조형물,수목보호_오창수량산출서_남대천단위수량" xfId="15659"/>
    <cellStyle name="1_total_구조물,조형물,수목보호_오창수량산출서_남대천단위수량 2" xfId="33694"/>
    <cellStyle name="1_total_구조물,조형물,수목보호_오창수량산출서_단원구 중앙로 은행나무 전정공사" xfId="15660"/>
    <cellStyle name="1_total_구조물,조형물,수목보호_오창수량산출서_단원구 중앙로 은행나무 전정공사 2" xfId="33695"/>
    <cellStyle name="1_total_구조물,조형물,수목보호_오창수량산출서_단위수량" xfId="15661"/>
    <cellStyle name="1_total_구조물,조형물,수목보호_오창수량산출서_단위수량 2" xfId="33696"/>
    <cellStyle name="1_total_구조물,조형물,수목보호_오창수량산출서_단위수량_단원구 중앙로 은행나무 전정공사" xfId="15662"/>
    <cellStyle name="1_total_구조물,조형물,수목보호_오창수량산출서_단위수량_단원구 중앙로 은행나무 전정공사 2" xfId="33697"/>
    <cellStyle name="1_total_구조물,조형물,수목보호_오창수량산출서_단위수량1" xfId="15663"/>
    <cellStyle name="1_total_구조물,조형물,수목보호_오창수량산출서_단위수량1 2" xfId="33698"/>
    <cellStyle name="1_total_구조물,조형물,수목보호_오창수량산출서_단위수량1_단원구 중앙로 은행나무 전정공사" xfId="15664"/>
    <cellStyle name="1_total_구조물,조형물,수목보호_오창수량산출서_단위수량1_단원구 중앙로 은행나무 전정공사 2" xfId="33699"/>
    <cellStyle name="1_total_구조물,조형물,수목보호_오창수량산출서_단위수량15" xfId="15665"/>
    <cellStyle name="1_total_구조물,조형물,수목보호_오창수량산출서_단위수량15 2" xfId="33700"/>
    <cellStyle name="1_total_구조물,조형물,수목보호_오창수량산출서_단위수량산출" xfId="15666"/>
    <cellStyle name="1_total_구조물,조형물,수목보호_오창수량산출서_단위수량산출 2" xfId="33701"/>
    <cellStyle name="1_total_구조물,조형물,수목보호_오창수량산출서_단위수량산출_단원구 중앙로 은행나무 전정공사" xfId="15667"/>
    <cellStyle name="1_total_구조물,조형물,수목보호_오창수량산출서_단위수량산출_단원구 중앙로 은행나무 전정공사 2" xfId="33702"/>
    <cellStyle name="1_total_구조물,조형물,수목보호_오창수량산출서_도곡단위수량" xfId="15668"/>
    <cellStyle name="1_total_구조물,조형물,수목보호_오창수량산출서_도곡단위수량 2" xfId="33703"/>
    <cellStyle name="1_total_구조물,조형물,수목보호_오창수량산출서_도곡단위수량_단원구 중앙로 은행나무 전정공사" xfId="15669"/>
    <cellStyle name="1_total_구조물,조형물,수목보호_오창수량산출서_도곡단위수량_단원구 중앙로 은행나무 전정공사 2" xfId="33704"/>
    <cellStyle name="1_total_구조물,조형물,수목보호_오창수량산출서_수량산출서-11.25" xfId="15670"/>
    <cellStyle name="1_total_구조물,조형물,수목보호_오창수량산출서_수량산출서-11.25 2" xfId="33705"/>
    <cellStyle name="1_total_구조물,조형물,수목보호_오창수량산출서_수량산출서-11.25_NEW단위수량-주산" xfId="15671"/>
    <cellStyle name="1_total_구조물,조형물,수목보호_오창수량산출서_수량산출서-11.25_NEW단위수량-주산 2" xfId="33706"/>
    <cellStyle name="1_total_구조물,조형물,수목보호_오창수량산출서_수량산출서-11.25_남대천단위수량" xfId="15672"/>
    <cellStyle name="1_total_구조물,조형물,수목보호_오창수량산출서_수량산출서-11.25_남대천단위수량 2" xfId="33707"/>
    <cellStyle name="1_total_구조물,조형물,수목보호_오창수량산출서_수량산출서-11.25_단원구 중앙로 은행나무 전정공사" xfId="15673"/>
    <cellStyle name="1_total_구조물,조형물,수목보호_오창수량산출서_수량산출서-11.25_단원구 중앙로 은행나무 전정공사 2" xfId="33708"/>
    <cellStyle name="1_total_구조물,조형물,수목보호_오창수량산출서_수량산출서-11.25_단위수량" xfId="15674"/>
    <cellStyle name="1_total_구조물,조형물,수목보호_오창수량산출서_수량산출서-11.25_단위수량 2" xfId="33709"/>
    <cellStyle name="1_total_구조물,조형물,수목보호_오창수량산출서_수량산출서-11.25_단위수량_단원구 중앙로 은행나무 전정공사" xfId="15675"/>
    <cellStyle name="1_total_구조물,조형물,수목보호_오창수량산출서_수량산출서-11.25_단위수량_단원구 중앙로 은행나무 전정공사 2" xfId="33710"/>
    <cellStyle name="1_total_구조물,조형물,수목보호_오창수량산출서_수량산출서-11.25_단위수량1" xfId="15676"/>
    <cellStyle name="1_total_구조물,조형물,수목보호_오창수량산출서_수량산출서-11.25_단위수량1 2" xfId="33711"/>
    <cellStyle name="1_total_구조물,조형물,수목보호_오창수량산출서_수량산출서-11.25_단위수량1_단원구 중앙로 은행나무 전정공사" xfId="15677"/>
    <cellStyle name="1_total_구조물,조형물,수목보호_오창수량산출서_수량산출서-11.25_단위수량1_단원구 중앙로 은행나무 전정공사 2" xfId="33712"/>
    <cellStyle name="1_total_구조물,조형물,수목보호_오창수량산출서_수량산출서-11.25_단위수량15" xfId="15678"/>
    <cellStyle name="1_total_구조물,조형물,수목보호_오창수량산출서_수량산출서-11.25_단위수량15 2" xfId="33713"/>
    <cellStyle name="1_total_구조물,조형물,수목보호_오창수량산출서_수량산출서-11.25_단위수량산출" xfId="15679"/>
    <cellStyle name="1_total_구조물,조형물,수목보호_오창수량산출서_수량산출서-11.25_단위수량산출 2" xfId="33714"/>
    <cellStyle name="1_total_구조물,조형물,수목보호_오창수량산출서_수량산출서-11.25_단위수량산출_단원구 중앙로 은행나무 전정공사" xfId="15680"/>
    <cellStyle name="1_total_구조물,조형물,수목보호_오창수량산출서_수량산출서-11.25_단위수량산출_단원구 중앙로 은행나무 전정공사 2" xfId="33715"/>
    <cellStyle name="1_total_구조물,조형물,수목보호_오창수량산출서_수량산출서-11.25_도곡단위수량" xfId="15681"/>
    <cellStyle name="1_total_구조물,조형물,수목보호_오창수량산출서_수량산출서-11.25_도곡단위수량 2" xfId="33716"/>
    <cellStyle name="1_total_구조물,조형물,수목보호_오창수량산출서_수량산출서-11.25_도곡단위수량_단원구 중앙로 은행나무 전정공사" xfId="15682"/>
    <cellStyle name="1_total_구조물,조형물,수목보호_오창수량산출서_수량산출서-11.25_도곡단위수량_단원구 중앙로 은행나무 전정공사 2" xfId="33717"/>
    <cellStyle name="1_total_구조물,조형물,수목보호_오창수량산출서_수량산출서-11.25_철거단위수량" xfId="15683"/>
    <cellStyle name="1_total_구조물,조형물,수목보호_오창수량산출서_수량산출서-11.25_철거단위수량 2" xfId="33718"/>
    <cellStyle name="1_total_구조물,조형물,수목보호_오창수량산출서_수량산출서-11.25_철거단위수량_단원구 중앙로 은행나무 전정공사" xfId="15684"/>
    <cellStyle name="1_total_구조물,조형물,수목보호_오창수량산출서_수량산출서-11.25_철거단위수량_단원구 중앙로 은행나무 전정공사 2" xfId="33719"/>
    <cellStyle name="1_total_구조물,조형물,수목보호_오창수량산출서_수량산출서-11.25_철거수량" xfId="15685"/>
    <cellStyle name="1_total_구조물,조형물,수목보호_오창수량산출서_수량산출서-11.25_철거수량 2" xfId="33720"/>
    <cellStyle name="1_total_구조물,조형물,수목보호_오창수량산출서_수량산출서-11.25_한수단위수량" xfId="15686"/>
    <cellStyle name="1_total_구조물,조형물,수목보호_오창수량산출서_수량산출서-11.25_한수단위수량 2" xfId="33721"/>
    <cellStyle name="1_total_구조물,조형물,수목보호_오창수량산출서_수량산출서-11.25_한수단위수량_단원구 중앙로 은행나무 전정공사" xfId="15687"/>
    <cellStyle name="1_total_구조물,조형물,수목보호_오창수량산출서_수량산출서-11.25_한수단위수량_단원구 중앙로 은행나무 전정공사 2" xfId="33722"/>
    <cellStyle name="1_total_구조물,조형물,수목보호_오창수량산출서_수량산출서-1201" xfId="15688"/>
    <cellStyle name="1_total_구조물,조형물,수목보호_오창수량산출서_수량산출서-1201 2" xfId="33723"/>
    <cellStyle name="1_total_구조물,조형물,수목보호_오창수량산출서_수량산출서-1201_NEW단위수량-주산" xfId="15689"/>
    <cellStyle name="1_total_구조물,조형물,수목보호_오창수량산출서_수량산출서-1201_NEW단위수량-주산 2" xfId="33724"/>
    <cellStyle name="1_total_구조물,조형물,수목보호_오창수량산출서_수량산출서-1201_남대천단위수량" xfId="15690"/>
    <cellStyle name="1_total_구조물,조형물,수목보호_오창수량산출서_수량산출서-1201_남대천단위수량 2" xfId="33725"/>
    <cellStyle name="1_total_구조물,조형물,수목보호_오창수량산출서_수량산출서-1201_단원구 중앙로 은행나무 전정공사" xfId="15691"/>
    <cellStyle name="1_total_구조물,조형물,수목보호_오창수량산출서_수량산출서-1201_단원구 중앙로 은행나무 전정공사 2" xfId="33726"/>
    <cellStyle name="1_total_구조물,조형물,수목보호_오창수량산출서_수량산출서-1201_단위수량" xfId="15692"/>
    <cellStyle name="1_total_구조물,조형물,수목보호_오창수량산출서_수량산출서-1201_단위수량 2" xfId="33727"/>
    <cellStyle name="1_total_구조물,조형물,수목보호_오창수량산출서_수량산출서-1201_단위수량_단원구 중앙로 은행나무 전정공사" xfId="15693"/>
    <cellStyle name="1_total_구조물,조형물,수목보호_오창수량산출서_수량산출서-1201_단위수량_단원구 중앙로 은행나무 전정공사 2" xfId="33728"/>
    <cellStyle name="1_total_구조물,조형물,수목보호_오창수량산출서_수량산출서-1201_단위수량1" xfId="15694"/>
    <cellStyle name="1_total_구조물,조형물,수목보호_오창수량산출서_수량산출서-1201_단위수량1 2" xfId="33729"/>
    <cellStyle name="1_total_구조물,조형물,수목보호_오창수량산출서_수량산출서-1201_단위수량1_단원구 중앙로 은행나무 전정공사" xfId="15695"/>
    <cellStyle name="1_total_구조물,조형물,수목보호_오창수량산출서_수량산출서-1201_단위수량1_단원구 중앙로 은행나무 전정공사 2" xfId="33730"/>
    <cellStyle name="1_total_구조물,조형물,수목보호_오창수량산출서_수량산출서-1201_단위수량15" xfId="15696"/>
    <cellStyle name="1_total_구조물,조형물,수목보호_오창수량산출서_수량산출서-1201_단위수량15 2" xfId="33731"/>
    <cellStyle name="1_total_구조물,조형물,수목보호_오창수량산출서_수량산출서-1201_단위수량산출" xfId="15697"/>
    <cellStyle name="1_total_구조물,조형물,수목보호_오창수량산출서_수량산출서-1201_단위수량산출 2" xfId="33732"/>
    <cellStyle name="1_total_구조물,조형물,수목보호_오창수량산출서_수량산출서-1201_단위수량산출_단원구 중앙로 은행나무 전정공사" xfId="15698"/>
    <cellStyle name="1_total_구조물,조형물,수목보호_오창수량산출서_수량산출서-1201_단위수량산출_단원구 중앙로 은행나무 전정공사 2" xfId="33733"/>
    <cellStyle name="1_total_구조물,조형물,수목보호_오창수량산출서_수량산출서-1201_도곡단위수량" xfId="15699"/>
    <cellStyle name="1_total_구조물,조형물,수목보호_오창수량산출서_수량산출서-1201_도곡단위수량 2" xfId="33734"/>
    <cellStyle name="1_total_구조물,조형물,수목보호_오창수량산출서_수량산출서-1201_도곡단위수량_단원구 중앙로 은행나무 전정공사" xfId="15700"/>
    <cellStyle name="1_total_구조물,조형물,수목보호_오창수량산출서_수량산출서-1201_도곡단위수량_단원구 중앙로 은행나무 전정공사 2" xfId="33735"/>
    <cellStyle name="1_total_구조물,조형물,수목보호_오창수량산출서_수량산출서-1201_철거단위수량" xfId="15701"/>
    <cellStyle name="1_total_구조물,조형물,수목보호_오창수량산출서_수량산출서-1201_철거단위수량 2" xfId="33736"/>
    <cellStyle name="1_total_구조물,조형물,수목보호_오창수량산출서_수량산출서-1201_철거단위수량_단원구 중앙로 은행나무 전정공사" xfId="15702"/>
    <cellStyle name="1_total_구조물,조형물,수목보호_오창수량산출서_수량산출서-1201_철거단위수량_단원구 중앙로 은행나무 전정공사 2" xfId="33737"/>
    <cellStyle name="1_total_구조물,조형물,수목보호_오창수량산출서_수량산출서-1201_철거수량" xfId="15703"/>
    <cellStyle name="1_total_구조물,조형물,수목보호_오창수량산출서_수량산출서-1201_철거수량 2" xfId="33738"/>
    <cellStyle name="1_total_구조물,조형물,수목보호_오창수량산출서_수량산출서-1201_한수단위수량" xfId="15704"/>
    <cellStyle name="1_total_구조물,조형물,수목보호_오창수량산출서_수량산출서-1201_한수단위수량 2" xfId="33739"/>
    <cellStyle name="1_total_구조물,조형물,수목보호_오창수량산출서_수량산출서-1201_한수단위수량_단원구 중앙로 은행나무 전정공사" xfId="15705"/>
    <cellStyle name="1_total_구조물,조형물,수목보호_오창수량산출서_수량산출서-1201_한수단위수량_단원구 중앙로 은행나무 전정공사 2" xfId="33740"/>
    <cellStyle name="1_total_구조물,조형물,수목보호_오창수량산출서_시설물단위수량" xfId="15706"/>
    <cellStyle name="1_total_구조물,조형물,수목보호_오창수량산출서_시설물단위수량 2" xfId="33741"/>
    <cellStyle name="1_total_구조물,조형물,수목보호_오창수량산출서_시설물단위수량_단원구 중앙로 은행나무 전정공사" xfId="15707"/>
    <cellStyle name="1_total_구조물,조형물,수목보호_오창수량산출서_시설물단위수량_단원구 중앙로 은행나무 전정공사 2" xfId="33742"/>
    <cellStyle name="1_total_구조물,조형물,수목보호_오창수량산출서_시설물단위수량1" xfId="15708"/>
    <cellStyle name="1_total_구조물,조형물,수목보호_오창수량산출서_시설물단위수량1 2" xfId="33743"/>
    <cellStyle name="1_total_구조물,조형물,수목보호_오창수량산출서_시설물단위수량1_단원구 중앙로 은행나무 전정공사" xfId="15709"/>
    <cellStyle name="1_total_구조물,조형물,수목보호_오창수량산출서_시설물단위수량1_단원구 중앙로 은행나무 전정공사 2" xfId="33744"/>
    <cellStyle name="1_total_구조물,조형물,수목보호_오창수량산출서_시설물단위수량1_시설물단위수량" xfId="15710"/>
    <cellStyle name="1_total_구조물,조형물,수목보호_오창수량산출서_시설물단위수량1_시설물단위수량 2" xfId="33745"/>
    <cellStyle name="1_total_구조물,조형물,수목보호_오창수량산출서_시설물단위수량1_시설물단위수량_단원구 중앙로 은행나무 전정공사" xfId="15711"/>
    <cellStyle name="1_total_구조물,조형물,수목보호_오창수량산출서_시설물단위수량1_시설물단위수량_단원구 중앙로 은행나무 전정공사 2" xfId="33746"/>
    <cellStyle name="1_total_구조물,조형물,수목보호_오창수량산출서_철거단위수량" xfId="15712"/>
    <cellStyle name="1_total_구조물,조형물,수목보호_오창수량산출서_철거단위수량 2" xfId="33747"/>
    <cellStyle name="1_total_구조물,조형물,수목보호_오창수량산출서_철거단위수량_단원구 중앙로 은행나무 전정공사" xfId="15713"/>
    <cellStyle name="1_total_구조물,조형물,수목보호_오창수량산출서_철거단위수량_단원구 중앙로 은행나무 전정공사 2" xfId="33748"/>
    <cellStyle name="1_total_구조물,조형물,수목보호_오창수량산출서_철거수량" xfId="15714"/>
    <cellStyle name="1_total_구조물,조형물,수목보호_오창수량산출서_철거수량 2" xfId="33749"/>
    <cellStyle name="1_total_구조물,조형물,수목보호_오창수량산출서_한수단위수량" xfId="15715"/>
    <cellStyle name="1_total_구조물,조형물,수목보호_오창수량산출서_한수단위수량 2" xfId="33750"/>
    <cellStyle name="1_total_구조물,조형물,수목보호_오창수량산출서_한수단위수량_단원구 중앙로 은행나무 전정공사" xfId="15716"/>
    <cellStyle name="1_total_구조물,조형물,수목보호_오창수량산출서_한수단위수량_단원구 중앙로 은행나무 전정공사 2" xfId="33751"/>
    <cellStyle name="1_total_구조물,조형물,수목보호_철거단위수량" xfId="15717"/>
    <cellStyle name="1_total_구조물,조형물,수목보호_철거단위수량 2" xfId="33752"/>
    <cellStyle name="1_total_구조물,조형물,수목보호_철거단위수량_단원구 중앙로 은행나무 전정공사" xfId="15718"/>
    <cellStyle name="1_total_구조물,조형물,수목보호_철거단위수량_단원구 중앙로 은행나무 전정공사 2" xfId="33753"/>
    <cellStyle name="1_total_구조물,조형물,수목보호_철거수량" xfId="15719"/>
    <cellStyle name="1_total_구조물,조형물,수목보호_철거수량 2" xfId="33754"/>
    <cellStyle name="1_total_구조물,조형물,수목보호_한수단위수량" xfId="15720"/>
    <cellStyle name="1_total_구조물,조형물,수목보호_한수단위수량 2" xfId="33755"/>
    <cellStyle name="1_total_구조물,조형물,수목보호_한수단위수량_단원구 중앙로 은행나무 전정공사" xfId="15721"/>
    <cellStyle name="1_total_구조물,조형물,수목보호_한수단위수량_단원구 중앙로 은행나무 전정공사 2" xfId="33756"/>
    <cellStyle name="1_total_구청본과-폐기물예산서양식" xfId="1215"/>
    <cellStyle name="1_total_구청본과-폐기물예산서양식_둥근달-수량산출서(철거)" xfId="1216"/>
    <cellStyle name="1_total_남대천단위수량" xfId="15722"/>
    <cellStyle name="1_total_남대천단위수량 2" xfId="33757"/>
    <cellStyle name="1_total_노원구가로수-폐기물예산서" xfId="1217"/>
    <cellStyle name="1_total_노원구가로수-폐기물예산서_00-폐기물처리설계서양식" xfId="1218"/>
    <cellStyle name="1_total_노원구가로수-폐기물예산서_둥근달-수량산출서(철거)" xfId="1219"/>
    <cellStyle name="1_total_단원구 중앙로 은행나무 전정공사" xfId="15723"/>
    <cellStyle name="1_total_단원구 중앙로 은행나무 전정공사 2" xfId="33758"/>
    <cellStyle name="1_total_단위1" xfId="15724"/>
    <cellStyle name="1_total_단위1 2" xfId="33759"/>
    <cellStyle name="1_total_단위수량" xfId="15725"/>
    <cellStyle name="1_total_단위수량 2" xfId="33760"/>
    <cellStyle name="1_total_단위수량_단원구 중앙로 은행나무 전정공사" xfId="15726"/>
    <cellStyle name="1_total_단위수량_단원구 중앙로 은행나무 전정공사 2" xfId="33761"/>
    <cellStyle name="1_total_단위수량1" xfId="15727"/>
    <cellStyle name="1_total_단위수량1 2" xfId="33762"/>
    <cellStyle name="1_total_단위수량1_단원구 중앙로 은행나무 전정공사" xfId="15728"/>
    <cellStyle name="1_total_단위수량1_단원구 중앙로 은행나무 전정공사 2" xfId="33763"/>
    <cellStyle name="1_total_단위수량15" xfId="15729"/>
    <cellStyle name="1_total_단위수량15 2" xfId="33764"/>
    <cellStyle name="1_total_단위수량산출" xfId="15730"/>
    <cellStyle name="1_total_단위수량산출 2" xfId="33765"/>
    <cellStyle name="1_total_단위수량산출_1" xfId="15731"/>
    <cellStyle name="1_total_단위수량산출_1 2" xfId="33766"/>
    <cellStyle name="1_total_단위수량산출_1_단원구 중앙로 은행나무 전정공사" xfId="15732"/>
    <cellStyle name="1_total_단위수량산출_1_단원구 중앙로 은행나무 전정공사 2" xfId="33767"/>
    <cellStyle name="1_total_단위수량산출_NEW단위수량-주산" xfId="15733"/>
    <cellStyle name="1_total_단위수량산출_NEW단위수량-주산 2" xfId="33768"/>
    <cellStyle name="1_total_단위수량산출_남대천단위수량" xfId="15734"/>
    <cellStyle name="1_total_단위수량산출_남대천단위수량 2" xfId="33769"/>
    <cellStyle name="1_total_단위수량산출_단원구 중앙로 은행나무 전정공사" xfId="15735"/>
    <cellStyle name="1_total_단위수량산출_단원구 중앙로 은행나무 전정공사 2" xfId="33770"/>
    <cellStyle name="1_total_단위수량산출_단위수량" xfId="15736"/>
    <cellStyle name="1_total_단위수량산출_단위수량 2" xfId="33771"/>
    <cellStyle name="1_total_단위수량산출_단위수량_단원구 중앙로 은행나무 전정공사" xfId="15737"/>
    <cellStyle name="1_total_단위수량산출_단위수량_단원구 중앙로 은행나무 전정공사 2" xfId="33772"/>
    <cellStyle name="1_total_단위수량산출_단위수량1" xfId="15738"/>
    <cellStyle name="1_total_단위수량산출_단위수량1 2" xfId="33773"/>
    <cellStyle name="1_total_단위수량산출_단위수량1_단원구 중앙로 은행나무 전정공사" xfId="15739"/>
    <cellStyle name="1_total_단위수량산출_단위수량1_단원구 중앙로 은행나무 전정공사 2" xfId="33774"/>
    <cellStyle name="1_total_단위수량산출_단위수량15" xfId="15740"/>
    <cellStyle name="1_total_단위수량산출_단위수량15 2" xfId="33775"/>
    <cellStyle name="1_total_단위수량산출_단위수량산출" xfId="15741"/>
    <cellStyle name="1_total_단위수량산출_단위수량산출 2" xfId="33776"/>
    <cellStyle name="1_total_단위수량산출_단위수량산출_단원구 중앙로 은행나무 전정공사" xfId="15742"/>
    <cellStyle name="1_total_단위수량산출_단위수량산출_단원구 중앙로 은행나무 전정공사 2" xfId="33777"/>
    <cellStyle name="1_total_단위수량산출_도곡단위수량" xfId="15743"/>
    <cellStyle name="1_total_단위수량산출_도곡단위수량 2" xfId="33778"/>
    <cellStyle name="1_total_단위수량산출_도곡단위수량_단원구 중앙로 은행나무 전정공사" xfId="15744"/>
    <cellStyle name="1_total_단위수량산출_도곡단위수량_단원구 중앙로 은행나무 전정공사 2" xfId="33779"/>
    <cellStyle name="1_total_단위수량산출_수량산출서-11.25" xfId="15745"/>
    <cellStyle name="1_total_단위수량산출_수량산출서-11.25 2" xfId="33780"/>
    <cellStyle name="1_total_단위수량산출_수량산출서-11.25_NEW단위수량-주산" xfId="15746"/>
    <cellStyle name="1_total_단위수량산출_수량산출서-11.25_NEW단위수량-주산 2" xfId="33781"/>
    <cellStyle name="1_total_단위수량산출_수량산출서-11.25_남대천단위수량" xfId="15747"/>
    <cellStyle name="1_total_단위수량산출_수량산출서-11.25_남대천단위수량 2" xfId="33782"/>
    <cellStyle name="1_total_단위수량산출_수량산출서-11.25_단원구 중앙로 은행나무 전정공사" xfId="15748"/>
    <cellStyle name="1_total_단위수량산출_수량산출서-11.25_단원구 중앙로 은행나무 전정공사 2" xfId="33783"/>
    <cellStyle name="1_total_단위수량산출_수량산출서-11.25_단위수량" xfId="15749"/>
    <cellStyle name="1_total_단위수량산출_수량산출서-11.25_단위수량 2" xfId="33784"/>
    <cellStyle name="1_total_단위수량산출_수량산출서-11.25_단위수량_단원구 중앙로 은행나무 전정공사" xfId="15750"/>
    <cellStyle name="1_total_단위수량산출_수량산출서-11.25_단위수량_단원구 중앙로 은행나무 전정공사 2" xfId="33785"/>
    <cellStyle name="1_total_단위수량산출_수량산출서-11.25_단위수량1" xfId="15751"/>
    <cellStyle name="1_total_단위수량산출_수량산출서-11.25_단위수량1 2" xfId="33786"/>
    <cellStyle name="1_total_단위수량산출_수량산출서-11.25_단위수량1_단원구 중앙로 은행나무 전정공사" xfId="15752"/>
    <cellStyle name="1_total_단위수량산출_수량산출서-11.25_단위수량1_단원구 중앙로 은행나무 전정공사 2" xfId="33787"/>
    <cellStyle name="1_total_단위수량산출_수량산출서-11.25_단위수량15" xfId="15753"/>
    <cellStyle name="1_total_단위수량산출_수량산출서-11.25_단위수량15 2" xfId="33788"/>
    <cellStyle name="1_total_단위수량산출_수량산출서-11.25_단위수량산출" xfId="15754"/>
    <cellStyle name="1_total_단위수량산출_수량산출서-11.25_단위수량산출 2" xfId="33789"/>
    <cellStyle name="1_total_단위수량산출_수량산출서-11.25_단위수량산출_단원구 중앙로 은행나무 전정공사" xfId="15755"/>
    <cellStyle name="1_total_단위수량산출_수량산출서-11.25_단위수량산출_단원구 중앙로 은행나무 전정공사 2" xfId="33790"/>
    <cellStyle name="1_total_단위수량산출_수량산출서-11.25_도곡단위수량" xfId="15756"/>
    <cellStyle name="1_total_단위수량산출_수량산출서-11.25_도곡단위수량 2" xfId="33791"/>
    <cellStyle name="1_total_단위수량산출_수량산출서-11.25_도곡단위수량_단원구 중앙로 은행나무 전정공사" xfId="15757"/>
    <cellStyle name="1_total_단위수량산출_수량산출서-11.25_도곡단위수량_단원구 중앙로 은행나무 전정공사 2" xfId="33792"/>
    <cellStyle name="1_total_단위수량산출_수량산출서-11.25_철거단위수량" xfId="15758"/>
    <cellStyle name="1_total_단위수량산출_수량산출서-11.25_철거단위수량 2" xfId="33793"/>
    <cellStyle name="1_total_단위수량산출_수량산출서-11.25_철거단위수량_단원구 중앙로 은행나무 전정공사" xfId="15759"/>
    <cellStyle name="1_total_단위수량산출_수량산출서-11.25_철거단위수량_단원구 중앙로 은행나무 전정공사 2" xfId="33794"/>
    <cellStyle name="1_total_단위수량산출_수량산출서-11.25_철거수량" xfId="15760"/>
    <cellStyle name="1_total_단위수량산출_수량산출서-11.25_철거수량 2" xfId="33795"/>
    <cellStyle name="1_total_단위수량산출_수량산출서-11.25_한수단위수량" xfId="15761"/>
    <cellStyle name="1_total_단위수량산출_수량산출서-11.25_한수단위수량 2" xfId="33796"/>
    <cellStyle name="1_total_단위수량산출_수량산출서-11.25_한수단위수량_단원구 중앙로 은행나무 전정공사" xfId="15762"/>
    <cellStyle name="1_total_단위수량산출_수량산출서-11.25_한수단위수량_단원구 중앙로 은행나무 전정공사 2" xfId="33797"/>
    <cellStyle name="1_total_단위수량산출_수량산출서-1201" xfId="15763"/>
    <cellStyle name="1_total_단위수량산출_수량산출서-1201 2" xfId="33798"/>
    <cellStyle name="1_total_단위수량산출_수량산출서-1201_NEW단위수량-주산" xfId="15764"/>
    <cellStyle name="1_total_단위수량산출_수량산출서-1201_NEW단위수량-주산 2" xfId="33799"/>
    <cellStyle name="1_total_단위수량산출_수량산출서-1201_남대천단위수량" xfId="15765"/>
    <cellStyle name="1_total_단위수량산출_수량산출서-1201_남대천단위수량 2" xfId="33800"/>
    <cellStyle name="1_total_단위수량산출_수량산출서-1201_단원구 중앙로 은행나무 전정공사" xfId="15766"/>
    <cellStyle name="1_total_단위수량산출_수량산출서-1201_단원구 중앙로 은행나무 전정공사 2" xfId="33801"/>
    <cellStyle name="1_total_단위수량산출_수량산출서-1201_단위수량" xfId="15767"/>
    <cellStyle name="1_total_단위수량산출_수량산출서-1201_단위수량 2" xfId="33802"/>
    <cellStyle name="1_total_단위수량산출_수량산출서-1201_단위수량_단원구 중앙로 은행나무 전정공사" xfId="15768"/>
    <cellStyle name="1_total_단위수량산출_수량산출서-1201_단위수량_단원구 중앙로 은행나무 전정공사 2" xfId="33803"/>
    <cellStyle name="1_total_단위수량산출_수량산출서-1201_단위수량1" xfId="15769"/>
    <cellStyle name="1_total_단위수량산출_수량산출서-1201_단위수량1 2" xfId="33804"/>
    <cellStyle name="1_total_단위수량산출_수량산출서-1201_단위수량1_단원구 중앙로 은행나무 전정공사" xfId="15770"/>
    <cellStyle name="1_total_단위수량산출_수량산출서-1201_단위수량1_단원구 중앙로 은행나무 전정공사 2" xfId="33805"/>
    <cellStyle name="1_total_단위수량산출_수량산출서-1201_단위수량15" xfId="15771"/>
    <cellStyle name="1_total_단위수량산출_수량산출서-1201_단위수량15 2" xfId="33806"/>
    <cellStyle name="1_total_단위수량산출_수량산출서-1201_단위수량산출" xfId="15772"/>
    <cellStyle name="1_total_단위수량산출_수량산출서-1201_단위수량산출 2" xfId="33807"/>
    <cellStyle name="1_total_단위수량산출_수량산출서-1201_단위수량산출_단원구 중앙로 은행나무 전정공사" xfId="15773"/>
    <cellStyle name="1_total_단위수량산출_수량산출서-1201_단위수량산출_단원구 중앙로 은행나무 전정공사 2" xfId="33808"/>
    <cellStyle name="1_total_단위수량산출_수량산출서-1201_도곡단위수량" xfId="15774"/>
    <cellStyle name="1_total_단위수량산출_수량산출서-1201_도곡단위수량 2" xfId="33809"/>
    <cellStyle name="1_total_단위수량산출_수량산출서-1201_도곡단위수량_단원구 중앙로 은행나무 전정공사" xfId="15775"/>
    <cellStyle name="1_total_단위수량산출_수량산출서-1201_도곡단위수량_단원구 중앙로 은행나무 전정공사 2" xfId="33810"/>
    <cellStyle name="1_total_단위수량산출_수량산출서-1201_철거단위수량" xfId="15776"/>
    <cellStyle name="1_total_단위수량산출_수량산출서-1201_철거단위수량 2" xfId="33811"/>
    <cellStyle name="1_total_단위수량산출_수량산출서-1201_철거단위수량_단원구 중앙로 은행나무 전정공사" xfId="15777"/>
    <cellStyle name="1_total_단위수량산출_수량산출서-1201_철거단위수량_단원구 중앙로 은행나무 전정공사 2" xfId="33812"/>
    <cellStyle name="1_total_단위수량산출_수량산출서-1201_철거수량" xfId="15778"/>
    <cellStyle name="1_total_단위수량산출_수량산출서-1201_철거수량 2" xfId="33813"/>
    <cellStyle name="1_total_단위수량산출_수량산출서-1201_한수단위수량" xfId="15779"/>
    <cellStyle name="1_total_단위수량산출_수량산출서-1201_한수단위수량 2" xfId="33814"/>
    <cellStyle name="1_total_단위수량산출_수량산출서-1201_한수단위수량_단원구 중앙로 은행나무 전정공사" xfId="15780"/>
    <cellStyle name="1_total_단위수량산출_수량산출서-1201_한수단위수량_단원구 중앙로 은행나무 전정공사 2" xfId="33815"/>
    <cellStyle name="1_total_단위수량산출_시설물단위수량" xfId="15781"/>
    <cellStyle name="1_total_단위수량산출_시설물단위수량 2" xfId="33816"/>
    <cellStyle name="1_total_단위수량산출_시설물단위수량_단원구 중앙로 은행나무 전정공사" xfId="15782"/>
    <cellStyle name="1_total_단위수량산출_시설물단위수량_단원구 중앙로 은행나무 전정공사 2" xfId="33817"/>
    <cellStyle name="1_total_단위수량산출_시설물단위수량1" xfId="15783"/>
    <cellStyle name="1_total_단위수량산출_시설물단위수량1 2" xfId="33818"/>
    <cellStyle name="1_total_단위수량산출_시설물단위수량1_단원구 중앙로 은행나무 전정공사" xfId="15784"/>
    <cellStyle name="1_total_단위수량산출_시설물단위수량1_단원구 중앙로 은행나무 전정공사 2" xfId="33819"/>
    <cellStyle name="1_total_단위수량산출_시설물단위수량1_시설물단위수량" xfId="15785"/>
    <cellStyle name="1_total_단위수량산출_시설물단위수량1_시설물단위수량 2" xfId="33820"/>
    <cellStyle name="1_total_단위수량산출_시설물단위수량1_시설물단위수량_단원구 중앙로 은행나무 전정공사" xfId="15786"/>
    <cellStyle name="1_total_단위수량산출_시설물단위수량1_시설물단위수량_단원구 중앙로 은행나무 전정공사 2" xfId="33821"/>
    <cellStyle name="1_total_단위수량산출_오창수량산출서" xfId="15787"/>
    <cellStyle name="1_total_단위수량산출_오창수량산출서 2" xfId="33822"/>
    <cellStyle name="1_total_단위수량산출_오창수량산출서_NEW단위수량-주산" xfId="15788"/>
    <cellStyle name="1_total_단위수량산출_오창수량산출서_NEW단위수량-주산 2" xfId="33823"/>
    <cellStyle name="1_total_단위수량산출_오창수량산출서_남대천단위수량" xfId="15789"/>
    <cellStyle name="1_total_단위수량산출_오창수량산출서_남대천단위수량 2" xfId="33824"/>
    <cellStyle name="1_total_단위수량산출_오창수량산출서_단원구 중앙로 은행나무 전정공사" xfId="15790"/>
    <cellStyle name="1_total_단위수량산출_오창수량산출서_단원구 중앙로 은행나무 전정공사 2" xfId="33825"/>
    <cellStyle name="1_total_단위수량산출_오창수량산출서_단위수량" xfId="15791"/>
    <cellStyle name="1_total_단위수량산출_오창수량산출서_단위수량 2" xfId="33826"/>
    <cellStyle name="1_total_단위수량산출_오창수량산출서_단위수량_단원구 중앙로 은행나무 전정공사" xfId="15792"/>
    <cellStyle name="1_total_단위수량산출_오창수량산출서_단위수량_단원구 중앙로 은행나무 전정공사 2" xfId="33827"/>
    <cellStyle name="1_total_단위수량산출_오창수량산출서_단위수량1" xfId="15793"/>
    <cellStyle name="1_total_단위수량산출_오창수량산출서_단위수량1 2" xfId="33828"/>
    <cellStyle name="1_total_단위수량산출_오창수량산출서_단위수량1_단원구 중앙로 은행나무 전정공사" xfId="15794"/>
    <cellStyle name="1_total_단위수량산출_오창수량산출서_단위수량1_단원구 중앙로 은행나무 전정공사 2" xfId="33829"/>
    <cellStyle name="1_total_단위수량산출_오창수량산출서_단위수량15" xfId="15795"/>
    <cellStyle name="1_total_단위수량산출_오창수량산출서_단위수량15 2" xfId="33830"/>
    <cellStyle name="1_total_단위수량산출_오창수량산출서_단위수량산출" xfId="15796"/>
    <cellStyle name="1_total_단위수량산출_오창수량산출서_단위수량산출 2" xfId="33831"/>
    <cellStyle name="1_total_단위수량산출_오창수량산출서_단위수량산출_단원구 중앙로 은행나무 전정공사" xfId="15797"/>
    <cellStyle name="1_total_단위수량산출_오창수량산출서_단위수량산출_단원구 중앙로 은행나무 전정공사 2" xfId="33832"/>
    <cellStyle name="1_total_단위수량산출_오창수량산출서_도곡단위수량" xfId="15798"/>
    <cellStyle name="1_total_단위수량산출_오창수량산출서_도곡단위수량 2" xfId="33833"/>
    <cellStyle name="1_total_단위수량산출_오창수량산출서_도곡단위수량_단원구 중앙로 은행나무 전정공사" xfId="15799"/>
    <cellStyle name="1_total_단위수량산출_오창수량산출서_도곡단위수량_단원구 중앙로 은행나무 전정공사 2" xfId="33834"/>
    <cellStyle name="1_total_단위수량산출_오창수량산출서_수량산출서-11.25" xfId="15800"/>
    <cellStyle name="1_total_단위수량산출_오창수량산출서_수량산출서-11.25 2" xfId="33835"/>
    <cellStyle name="1_total_단위수량산출_오창수량산출서_수량산출서-11.25_NEW단위수량-주산" xfId="15801"/>
    <cellStyle name="1_total_단위수량산출_오창수량산출서_수량산출서-11.25_NEW단위수량-주산 2" xfId="33836"/>
    <cellStyle name="1_total_단위수량산출_오창수량산출서_수량산출서-11.25_남대천단위수량" xfId="15802"/>
    <cellStyle name="1_total_단위수량산출_오창수량산출서_수량산출서-11.25_남대천단위수량 2" xfId="33837"/>
    <cellStyle name="1_total_단위수량산출_오창수량산출서_수량산출서-11.25_단원구 중앙로 은행나무 전정공사" xfId="15803"/>
    <cellStyle name="1_total_단위수량산출_오창수량산출서_수량산출서-11.25_단원구 중앙로 은행나무 전정공사 2" xfId="33838"/>
    <cellStyle name="1_total_단위수량산출_오창수량산출서_수량산출서-11.25_단위수량" xfId="15804"/>
    <cellStyle name="1_total_단위수량산출_오창수량산출서_수량산출서-11.25_단위수량 2" xfId="33839"/>
    <cellStyle name="1_total_단위수량산출_오창수량산출서_수량산출서-11.25_단위수량_단원구 중앙로 은행나무 전정공사" xfId="15805"/>
    <cellStyle name="1_total_단위수량산출_오창수량산출서_수량산출서-11.25_단위수량_단원구 중앙로 은행나무 전정공사 2" xfId="33840"/>
    <cellStyle name="1_total_단위수량산출_오창수량산출서_수량산출서-11.25_단위수량1" xfId="15806"/>
    <cellStyle name="1_total_단위수량산출_오창수량산출서_수량산출서-11.25_단위수량1 2" xfId="33841"/>
    <cellStyle name="1_total_단위수량산출_오창수량산출서_수량산출서-11.25_단위수량1_단원구 중앙로 은행나무 전정공사" xfId="15807"/>
    <cellStyle name="1_total_단위수량산출_오창수량산출서_수량산출서-11.25_단위수량1_단원구 중앙로 은행나무 전정공사 2" xfId="33842"/>
    <cellStyle name="1_total_단위수량산출_오창수량산출서_수량산출서-11.25_단위수량15" xfId="15808"/>
    <cellStyle name="1_total_단위수량산출_오창수량산출서_수량산출서-11.25_단위수량15 2" xfId="33843"/>
    <cellStyle name="1_total_단위수량산출_오창수량산출서_수량산출서-11.25_단위수량산출" xfId="15809"/>
    <cellStyle name="1_total_단위수량산출_오창수량산출서_수량산출서-11.25_단위수량산출 2" xfId="33844"/>
    <cellStyle name="1_total_단위수량산출_오창수량산출서_수량산출서-11.25_단위수량산출_단원구 중앙로 은행나무 전정공사" xfId="15810"/>
    <cellStyle name="1_total_단위수량산출_오창수량산출서_수량산출서-11.25_단위수량산출_단원구 중앙로 은행나무 전정공사 2" xfId="33845"/>
    <cellStyle name="1_total_단위수량산출_오창수량산출서_수량산출서-11.25_도곡단위수량" xfId="15811"/>
    <cellStyle name="1_total_단위수량산출_오창수량산출서_수량산출서-11.25_도곡단위수량 2" xfId="33846"/>
    <cellStyle name="1_total_단위수량산출_오창수량산출서_수량산출서-11.25_도곡단위수량_단원구 중앙로 은행나무 전정공사" xfId="15812"/>
    <cellStyle name="1_total_단위수량산출_오창수량산출서_수량산출서-11.25_도곡단위수량_단원구 중앙로 은행나무 전정공사 2" xfId="33847"/>
    <cellStyle name="1_total_단위수량산출_오창수량산출서_수량산출서-11.25_철거단위수량" xfId="15813"/>
    <cellStyle name="1_total_단위수량산출_오창수량산출서_수량산출서-11.25_철거단위수량 2" xfId="33848"/>
    <cellStyle name="1_total_단위수량산출_오창수량산출서_수량산출서-11.25_철거단위수량_단원구 중앙로 은행나무 전정공사" xfId="15814"/>
    <cellStyle name="1_total_단위수량산출_오창수량산출서_수량산출서-11.25_철거단위수량_단원구 중앙로 은행나무 전정공사 2" xfId="33849"/>
    <cellStyle name="1_total_단위수량산출_오창수량산출서_수량산출서-11.25_철거수량" xfId="15815"/>
    <cellStyle name="1_total_단위수량산출_오창수량산출서_수량산출서-11.25_철거수량 2" xfId="33850"/>
    <cellStyle name="1_total_단위수량산출_오창수량산출서_수량산출서-11.25_한수단위수량" xfId="15816"/>
    <cellStyle name="1_total_단위수량산출_오창수량산출서_수량산출서-11.25_한수단위수량 2" xfId="33851"/>
    <cellStyle name="1_total_단위수량산출_오창수량산출서_수량산출서-11.25_한수단위수량_단원구 중앙로 은행나무 전정공사" xfId="15817"/>
    <cellStyle name="1_total_단위수량산출_오창수량산출서_수량산출서-11.25_한수단위수량_단원구 중앙로 은행나무 전정공사 2" xfId="33852"/>
    <cellStyle name="1_total_단위수량산출_오창수량산출서_수량산출서-1201" xfId="15818"/>
    <cellStyle name="1_total_단위수량산출_오창수량산출서_수량산출서-1201 2" xfId="33853"/>
    <cellStyle name="1_total_단위수량산출_오창수량산출서_수량산출서-1201_NEW단위수량-주산" xfId="15819"/>
    <cellStyle name="1_total_단위수량산출_오창수량산출서_수량산출서-1201_NEW단위수량-주산 2" xfId="33854"/>
    <cellStyle name="1_total_단위수량산출_오창수량산출서_수량산출서-1201_남대천단위수량" xfId="15820"/>
    <cellStyle name="1_total_단위수량산출_오창수량산출서_수량산출서-1201_남대천단위수량 2" xfId="33855"/>
    <cellStyle name="1_total_단위수량산출_오창수량산출서_수량산출서-1201_단원구 중앙로 은행나무 전정공사" xfId="15821"/>
    <cellStyle name="1_total_단위수량산출_오창수량산출서_수량산출서-1201_단원구 중앙로 은행나무 전정공사 2" xfId="33856"/>
    <cellStyle name="1_total_단위수량산출_오창수량산출서_수량산출서-1201_단위수량" xfId="15822"/>
    <cellStyle name="1_total_단위수량산출_오창수량산출서_수량산출서-1201_단위수량 2" xfId="33857"/>
    <cellStyle name="1_total_단위수량산출_오창수량산출서_수량산출서-1201_단위수량_단원구 중앙로 은행나무 전정공사" xfId="15823"/>
    <cellStyle name="1_total_단위수량산출_오창수량산출서_수량산출서-1201_단위수량_단원구 중앙로 은행나무 전정공사 2" xfId="33858"/>
    <cellStyle name="1_total_단위수량산출_오창수량산출서_수량산출서-1201_단위수량1" xfId="15824"/>
    <cellStyle name="1_total_단위수량산출_오창수량산출서_수량산출서-1201_단위수량1 2" xfId="33859"/>
    <cellStyle name="1_total_단위수량산출_오창수량산출서_수량산출서-1201_단위수량1_단원구 중앙로 은행나무 전정공사" xfId="15825"/>
    <cellStyle name="1_total_단위수량산출_오창수량산출서_수량산출서-1201_단위수량1_단원구 중앙로 은행나무 전정공사 2" xfId="33860"/>
    <cellStyle name="1_total_단위수량산출_오창수량산출서_수량산출서-1201_단위수량15" xfId="15826"/>
    <cellStyle name="1_total_단위수량산출_오창수량산출서_수량산출서-1201_단위수량15 2" xfId="33861"/>
    <cellStyle name="1_total_단위수량산출_오창수량산출서_수량산출서-1201_단위수량산출" xfId="15827"/>
    <cellStyle name="1_total_단위수량산출_오창수량산출서_수량산출서-1201_단위수량산출 2" xfId="33862"/>
    <cellStyle name="1_total_단위수량산출_오창수량산출서_수량산출서-1201_단위수량산출_단원구 중앙로 은행나무 전정공사" xfId="15828"/>
    <cellStyle name="1_total_단위수량산출_오창수량산출서_수량산출서-1201_단위수량산출_단원구 중앙로 은행나무 전정공사 2" xfId="33863"/>
    <cellStyle name="1_total_단위수량산출_오창수량산출서_수량산출서-1201_도곡단위수량" xfId="15829"/>
    <cellStyle name="1_total_단위수량산출_오창수량산출서_수량산출서-1201_도곡단위수량 2" xfId="33864"/>
    <cellStyle name="1_total_단위수량산출_오창수량산출서_수량산출서-1201_도곡단위수량_단원구 중앙로 은행나무 전정공사" xfId="15830"/>
    <cellStyle name="1_total_단위수량산출_오창수량산출서_수량산출서-1201_도곡단위수량_단원구 중앙로 은행나무 전정공사 2" xfId="33865"/>
    <cellStyle name="1_total_단위수량산출_오창수량산출서_수량산출서-1201_철거단위수량" xfId="15831"/>
    <cellStyle name="1_total_단위수량산출_오창수량산출서_수량산출서-1201_철거단위수량 2" xfId="33866"/>
    <cellStyle name="1_total_단위수량산출_오창수량산출서_수량산출서-1201_철거단위수량_단원구 중앙로 은행나무 전정공사" xfId="15832"/>
    <cellStyle name="1_total_단위수량산출_오창수량산출서_수량산출서-1201_철거단위수량_단원구 중앙로 은행나무 전정공사 2" xfId="33867"/>
    <cellStyle name="1_total_단위수량산출_오창수량산출서_수량산출서-1201_철거수량" xfId="15833"/>
    <cellStyle name="1_total_단위수량산출_오창수량산출서_수량산출서-1201_철거수량 2" xfId="33868"/>
    <cellStyle name="1_total_단위수량산출_오창수량산출서_수량산출서-1201_한수단위수량" xfId="15834"/>
    <cellStyle name="1_total_단위수량산출_오창수량산출서_수량산출서-1201_한수단위수량 2" xfId="33869"/>
    <cellStyle name="1_total_단위수량산출_오창수량산출서_수량산출서-1201_한수단위수량_단원구 중앙로 은행나무 전정공사" xfId="15835"/>
    <cellStyle name="1_total_단위수량산출_오창수량산출서_수량산출서-1201_한수단위수량_단원구 중앙로 은행나무 전정공사 2" xfId="33870"/>
    <cellStyle name="1_total_단위수량산출_오창수량산출서_시설물단위수량" xfId="15836"/>
    <cellStyle name="1_total_단위수량산출_오창수량산출서_시설물단위수량 2" xfId="33871"/>
    <cellStyle name="1_total_단위수량산출_오창수량산출서_시설물단위수량_단원구 중앙로 은행나무 전정공사" xfId="15837"/>
    <cellStyle name="1_total_단위수량산출_오창수량산출서_시설물단위수량_단원구 중앙로 은행나무 전정공사 2" xfId="33872"/>
    <cellStyle name="1_total_단위수량산출_오창수량산출서_시설물단위수량1" xfId="15838"/>
    <cellStyle name="1_total_단위수량산출_오창수량산출서_시설물단위수량1 2" xfId="33873"/>
    <cellStyle name="1_total_단위수량산출_오창수량산출서_시설물단위수량1_단원구 중앙로 은행나무 전정공사" xfId="15839"/>
    <cellStyle name="1_total_단위수량산출_오창수량산출서_시설물단위수량1_단원구 중앙로 은행나무 전정공사 2" xfId="33874"/>
    <cellStyle name="1_total_단위수량산출_오창수량산출서_시설물단위수량1_시설물단위수량" xfId="15840"/>
    <cellStyle name="1_total_단위수량산출_오창수량산출서_시설물단위수량1_시설물단위수량 2" xfId="33875"/>
    <cellStyle name="1_total_단위수량산출_오창수량산출서_시설물단위수량1_시설물단위수량_단원구 중앙로 은행나무 전정공사" xfId="15841"/>
    <cellStyle name="1_total_단위수량산출_오창수량산출서_시설물단위수량1_시설물단위수량_단원구 중앙로 은행나무 전정공사 2" xfId="33876"/>
    <cellStyle name="1_total_단위수량산출_오창수량산출서_철거단위수량" xfId="15842"/>
    <cellStyle name="1_total_단위수량산출_오창수량산출서_철거단위수량 2" xfId="33877"/>
    <cellStyle name="1_total_단위수량산출_오창수량산출서_철거단위수량_단원구 중앙로 은행나무 전정공사" xfId="15843"/>
    <cellStyle name="1_total_단위수량산출_오창수량산출서_철거단위수량_단원구 중앙로 은행나무 전정공사 2" xfId="33878"/>
    <cellStyle name="1_total_단위수량산출_오창수량산출서_철거수량" xfId="15844"/>
    <cellStyle name="1_total_단위수량산출_오창수량산출서_철거수량 2" xfId="33879"/>
    <cellStyle name="1_total_단위수량산출_오창수량산출서_한수단위수량" xfId="15845"/>
    <cellStyle name="1_total_단위수량산출_오창수량산출서_한수단위수량 2" xfId="33880"/>
    <cellStyle name="1_total_단위수량산출_오창수량산출서_한수단위수량_단원구 중앙로 은행나무 전정공사" xfId="15846"/>
    <cellStyle name="1_total_단위수량산출_오창수량산출서_한수단위수량_단원구 중앙로 은행나무 전정공사 2" xfId="33881"/>
    <cellStyle name="1_total_단위수량산출_용평단위수량" xfId="15847"/>
    <cellStyle name="1_total_단위수량산출_용평단위수량 2" xfId="33882"/>
    <cellStyle name="1_total_단위수량산출_철거단위수량" xfId="15848"/>
    <cellStyle name="1_total_단위수량산출_철거단위수량 2" xfId="33883"/>
    <cellStyle name="1_total_단위수량산출_철거단위수량_단원구 중앙로 은행나무 전정공사" xfId="15849"/>
    <cellStyle name="1_total_단위수량산출_철거단위수량_단원구 중앙로 은행나무 전정공사 2" xfId="33884"/>
    <cellStyle name="1_total_단위수량산출_철거수량" xfId="15850"/>
    <cellStyle name="1_total_단위수량산출_철거수량 2" xfId="33885"/>
    <cellStyle name="1_total_단위수량산출_한수단위수량" xfId="15851"/>
    <cellStyle name="1_total_단위수량산출_한수단위수량 2" xfId="33886"/>
    <cellStyle name="1_total_단위수량산출_한수단위수량_단원구 중앙로 은행나무 전정공사" xfId="15852"/>
    <cellStyle name="1_total_단위수량산출_한수단위수량_단원구 중앙로 은행나무 전정공사 2" xfId="33887"/>
    <cellStyle name="1_total_단위수량산출1" xfId="15853"/>
    <cellStyle name="1_total_단위수량산출-1" xfId="15854"/>
    <cellStyle name="1_total_단위수량산출1 2" xfId="33888"/>
    <cellStyle name="1_total_단위수량산출-1 2" xfId="33889"/>
    <cellStyle name="1_total_단위수량산출1_1" xfId="15855"/>
    <cellStyle name="1_total_단위수량산출1_1 2" xfId="33890"/>
    <cellStyle name="1_total_단위수량산출1_NEW단위수량-주산" xfId="15856"/>
    <cellStyle name="1_total_단위수량산출-1_NEW단위수량-주산" xfId="15857"/>
    <cellStyle name="1_total_단위수량산출1_NEW단위수량-주산 2" xfId="33891"/>
    <cellStyle name="1_total_단위수량산출-1_NEW단위수량-주산 2" xfId="33892"/>
    <cellStyle name="1_total_단위수량산출1_남대천단위수량" xfId="15858"/>
    <cellStyle name="1_total_단위수량산출-1_남대천단위수량" xfId="15859"/>
    <cellStyle name="1_total_단위수량산출1_남대천단위수량 2" xfId="33893"/>
    <cellStyle name="1_total_단위수량산출-1_남대천단위수량 2" xfId="33894"/>
    <cellStyle name="1_total_단위수량산출1_단원구 중앙로 은행나무 전정공사" xfId="15860"/>
    <cellStyle name="1_total_단위수량산출-1_단원구 중앙로 은행나무 전정공사" xfId="15861"/>
    <cellStyle name="1_total_단위수량산출1_단원구 중앙로 은행나무 전정공사 2" xfId="33895"/>
    <cellStyle name="1_total_단위수량산출-1_단원구 중앙로 은행나무 전정공사 2" xfId="33896"/>
    <cellStyle name="1_total_단위수량산출1_단위수량" xfId="15862"/>
    <cellStyle name="1_total_단위수량산출-1_단위수량" xfId="15863"/>
    <cellStyle name="1_total_단위수량산출1_단위수량 2" xfId="33897"/>
    <cellStyle name="1_total_단위수량산출-1_단위수량 2" xfId="33898"/>
    <cellStyle name="1_total_단위수량산출1_단위수량_단원구 중앙로 은행나무 전정공사" xfId="15864"/>
    <cellStyle name="1_total_단위수량산출-1_단위수량_단원구 중앙로 은행나무 전정공사" xfId="15865"/>
    <cellStyle name="1_total_단위수량산출1_단위수량_단원구 중앙로 은행나무 전정공사 2" xfId="33899"/>
    <cellStyle name="1_total_단위수량산출-1_단위수량_단원구 중앙로 은행나무 전정공사 2" xfId="33900"/>
    <cellStyle name="1_total_단위수량산출1_단위수량1" xfId="15866"/>
    <cellStyle name="1_total_단위수량산출-1_단위수량1" xfId="15867"/>
    <cellStyle name="1_total_단위수량산출1_단위수량1 2" xfId="33901"/>
    <cellStyle name="1_total_단위수량산출-1_단위수량1 2" xfId="33902"/>
    <cellStyle name="1_total_단위수량산출1_단위수량1_단원구 중앙로 은행나무 전정공사" xfId="15868"/>
    <cellStyle name="1_total_단위수량산출-1_단위수량1_단원구 중앙로 은행나무 전정공사" xfId="15869"/>
    <cellStyle name="1_total_단위수량산출1_단위수량1_단원구 중앙로 은행나무 전정공사 2" xfId="33903"/>
    <cellStyle name="1_total_단위수량산출-1_단위수량1_단원구 중앙로 은행나무 전정공사 2" xfId="33904"/>
    <cellStyle name="1_total_단위수량산출1_단위수량15" xfId="15870"/>
    <cellStyle name="1_total_단위수량산출-1_단위수량15" xfId="15871"/>
    <cellStyle name="1_total_단위수량산출1_단위수량15 2" xfId="33905"/>
    <cellStyle name="1_total_단위수량산출-1_단위수량15 2" xfId="33906"/>
    <cellStyle name="1_total_단위수량산출1_단위수량산출" xfId="15872"/>
    <cellStyle name="1_total_단위수량산출-1_단위수량산출" xfId="15873"/>
    <cellStyle name="1_total_단위수량산출1_단위수량산출 2" xfId="33907"/>
    <cellStyle name="1_total_단위수량산출-1_단위수량산출 2" xfId="33908"/>
    <cellStyle name="1_total_단위수량산출1_단위수량산출_단원구 중앙로 은행나무 전정공사" xfId="15874"/>
    <cellStyle name="1_total_단위수량산출-1_단위수량산출_단원구 중앙로 은행나무 전정공사" xfId="15875"/>
    <cellStyle name="1_total_단위수량산출1_단위수량산출_단원구 중앙로 은행나무 전정공사 2" xfId="33909"/>
    <cellStyle name="1_total_단위수량산출-1_단위수량산출_단원구 중앙로 은행나무 전정공사 2" xfId="33910"/>
    <cellStyle name="1_total_단위수량산출1_도곡단위수량" xfId="15876"/>
    <cellStyle name="1_total_단위수량산출-1_도곡단위수량" xfId="15877"/>
    <cellStyle name="1_total_단위수량산출1_도곡단위수량 2" xfId="33911"/>
    <cellStyle name="1_total_단위수량산출-1_도곡단위수량 2" xfId="33912"/>
    <cellStyle name="1_total_단위수량산출1_도곡단위수량_단원구 중앙로 은행나무 전정공사" xfId="15878"/>
    <cellStyle name="1_total_단위수량산출-1_도곡단위수량_단원구 중앙로 은행나무 전정공사" xfId="15879"/>
    <cellStyle name="1_total_단위수량산출1_도곡단위수량_단원구 중앙로 은행나무 전정공사 2" xfId="33913"/>
    <cellStyle name="1_total_단위수량산출-1_도곡단위수량_단원구 중앙로 은행나무 전정공사 2" xfId="33914"/>
    <cellStyle name="1_total_단위수량산출1_수량산출서-11.25" xfId="15880"/>
    <cellStyle name="1_total_단위수량산출-1_수량산출서-11.25" xfId="15881"/>
    <cellStyle name="1_total_단위수량산출1_수량산출서-11.25 2" xfId="33915"/>
    <cellStyle name="1_total_단위수량산출-1_수량산출서-11.25 2" xfId="33916"/>
    <cellStyle name="1_total_단위수량산출1_수량산출서-11.25_NEW단위수량-주산" xfId="15882"/>
    <cellStyle name="1_total_단위수량산출-1_수량산출서-11.25_NEW단위수량-주산" xfId="15883"/>
    <cellStyle name="1_total_단위수량산출1_수량산출서-11.25_NEW단위수량-주산 2" xfId="33917"/>
    <cellStyle name="1_total_단위수량산출-1_수량산출서-11.25_NEW단위수량-주산 2" xfId="33918"/>
    <cellStyle name="1_total_단위수량산출1_수량산출서-11.25_남대천단위수량" xfId="15884"/>
    <cellStyle name="1_total_단위수량산출-1_수량산출서-11.25_남대천단위수량" xfId="15885"/>
    <cellStyle name="1_total_단위수량산출1_수량산출서-11.25_남대천단위수량 2" xfId="33919"/>
    <cellStyle name="1_total_단위수량산출-1_수량산출서-11.25_남대천단위수량 2" xfId="33920"/>
    <cellStyle name="1_total_단위수량산출1_수량산출서-11.25_단원구 중앙로 은행나무 전정공사" xfId="15886"/>
    <cellStyle name="1_total_단위수량산출-1_수량산출서-11.25_단원구 중앙로 은행나무 전정공사" xfId="15887"/>
    <cellStyle name="1_total_단위수량산출1_수량산출서-11.25_단원구 중앙로 은행나무 전정공사 2" xfId="33921"/>
    <cellStyle name="1_total_단위수량산출-1_수량산출서-11.25_단원구 중앙로 은행나무 전정공사 2" xfId="33922"/>
    <cellStyle name="1_total_단위수량산출1_수량산출서-11.25_단위수량" xfId="15888"/>
    <cellStyle name="1_total_단위수량산출-1_수량산출서-11.25_단위수량" xfId="15889"/>
    <cellStyle name="1_total_단위수량산출1_수량산출서-11.25_단위수량 2" xfId="33923"/>
    <cellStyle name="1_total_단위수량산출-1_수량산출서-11.25_단위수량 2" xfId="33924"/>
    <cellStyle name="1_total_단위수량산출1_수량산출서-11.25_단위수량_단원구 중앙로 은행나무 전정공사" xfId="15890"/>
    <cellStyle name="1_total_단위수량산출-1_수량산출서-11.25_단위수량_단원구 중앙로 은행나무 전정공사" xfId="15891"/>
    <cellStyle name="1_total_단위수량산출1_수량산출서-11.25_단위수량_단원구 중앙로 은행나무 전정공사 2" xfId="33925"/>
    <cellStyle name="1_total_단위수량산출-1_수량산출서-11.25_단위수량_단원구 중앙로 은행나무 전정공사 2" xfId="33926"/>
    <cellStyle name="1_total_단위수량산출1_수량산출서-11.25_단위수량1" xfId="15892"/>
    <cellStyle name="1_total_단위수량산출-1_수량산출서-11.25_단위수량1" xfId="15893"/>
    <cellStyle name="1_total_단위수량산출1_수량산출서-11.25_단위수량1 2" xfId="33927"/>
    <cellStyle name="1_total_단위수량산출-1_수량산출서-11.25_단위수량1 2" xfId="33928"/>
    <cellStyle name="1_total_단위수량산출1_수량산출서-11.25_단위수량1_단원구 중앙로 은행나무 전정공사" xfId="15894"/>
    <cellStyle name="1_total_단위수량산출-1_수량산출서-11.25_단위수량1_단원구 중앙로 은행나무 전정공사" xfId="15895"/>
    <cellStyle name="1_total_단위수량산출1_수량산출서-11.25_단위수량1_단원구 중앙로 은행나무 전정공사 2" xfId="33929"/>
    <cellStyle name="1_total_단위수량산출-1_수량산출서-11.25_단위수량1_단원구 중앙로 은행나무 전정공사 2" xfId="33930"/>
    <cellStyle name="1_total_단위수량산출1_수량산출서-11.25_단위수량15" xfId="15896"/>
    <cellStyle name="1_total_단위수량산출-1_수량산출서-11.25_단위수량15" xfId="15897"/>
    <cellStyle name="1_total_단위수량산출1_수량산출서-11.25_단위수량15 2" xfId="33931"/>
    <cellStyle name="1_total_단위수량산출-1_수량산출서-11.25_단위수량15 2" xfId="33932"/>
    <cellStyle name="1_total_단위수량산출1_수량산출서-11.25_단위수량산출" xfId="15898"/>
    <cellStyle name="1_total_단위수량산출-1_수량산출서-11.25_단위수량산출" xfId="15899"/>
    <cellStyle name="1_total_단위수량산출1_수량산출서-11.25_단위수량산출 2" xfId="33933"/>
    <cellStyle name="1_total_단위수량산출-1_수량산출서-11.25_단위수량산출 2" xfId="33934"/>
    <cellStyle name="1_total_단위수량산출1_수량산출서-11.25_단위수량산출_단원구 중앙로 은행나무 전정공사" xfId="15900"/>
    <cellStyle name="1_total_단위수량산출-1_수량산출서-11.25_단위수량산출_단원구 중앙로 은행나무 전정공사" xfId="15901"/>
    <cellStyle name="1_total_단위수량산출1_수량산출서-11.25_단위수량산출_단원구 중앙로 은행나무 전정공사 2" xfId="33935"/>
    <cellStyle name="1_total_단위수량산출-1_수량산출서-11.25_단위수량산출_단원구 중앙로 은행나무 전정공사 2" xfId="33936"/>
    <cellStyle name="1_total_단위수량산출1_수량산출서-11.25_도곡단위수량" xfId="15902"/>
    <cellStyle name="1_total_단위수량산출-1_수량산출서-11.25_도곡단위수량" xfId="15903"/>
    <cellStyle name="1_total_단위수량산출1_수량산출서-11.25_도곡단위수량 2" xfId="33937"/>
    <cellStyle name="1_total_단위수량산출-1_수량산출서-11.25_도곡단위수량 2" xfId="33938"/>
    <cellStyle name="1_total_단위수량산출1_수량산출서-11.25_도곡단위수량_단원구 중앙로 은행나무 전정공사" xfId="15904"/>
    <cellStyle name="1_total_단위수량산출-1_수량산출서-11.25_도곡단위수량_단원구 중앙로 은행나무 전정공사" xfId="15905"/>
    <cellStyle name="1_total_단위수량산출1_수량산출서-11.25_도곡단위수량_단원구 중앙로 은행나무 전정공사 2" xfId="33939"/>
    <cellStyle name="1_total_단위수량산출-1_수량산출서-11.25_도곡단위수량_단원구 중앙로 은행나무 전정공사 2" xfId="33940"/>
    <cellStyle name="1_total_단위수량산출1_수량산출서-11.25_철거단위수량" xfId="15906"/>
    <cellStyle name="1_total_단위수량산출-1_수량산출서-11.25_철거단위수량" xfId="15907"/>
    <cellStyle name="1_total_단위수량산출1_수량산출서-11.25_철거단위수량 2" xfId="33941"/>
    <cellStyle name="1_total_단위수량산출-1_수량산출서-11.25_철거단위수량 2" xfId="33942"/>
    <cellStyle name="1_total_단위수량산출1_수량산출서-11.25_철거단위수량_단원구 중앙로 은행나무 전정공사" xfId="15908"/>
    <cellStyle name="1_total_단위수량산출-1_수량산출서-11.25_철거단위수량_단원구 중앙로 은행나무 전정공사" xfId="15909"/>
    <cellStyle name="1_total_단위수량산출1_수량산출서-11.25_철거단위수량_단원구 중앙로 은행나무 전정공사 2" xfId="33943"/>
    <cellStyle name="1_total_단위수량산출-1_수량산출서-11.25_철거단위수량_단원구 중앙로 은행나무 전정공사 2" xfId="33944"/>
    <cellStyle name="1_total_단위수량산출1_수량산출서-11.25_철거수량" xfId="15910"/>
    <cellStyle name="1_total_단위수량산출-1_수량산출서-11.25_철거수량" xfId="15911"/>
    <cellStyle name="1_total_단위수량산출1_수량산출서-11.25_철거수량 2" xfId="33945"/>
    <cellStyle name="1_total_단위수량산출-1_수량산출서-11.25_철거수량 2" xfId="33946"/>
    <cellStyle name="1_total_단위수량산출1_수량산출서-11.25_한수단위수량" xfId="15912"/>
    <cellStyle name="1_total_단위수량산출-1_수량산출서-11.25_한수단위수량" xfId="15913"/>
    <cellStyle name="1_total_단위수량산출1_수량산출서-11.25_한수단위수량 2" xfId="33947"/>
    <cellStyle name="1_total_단위수량산출-1_수량산출서-11.25_한수단위수량 2" xfId="33948"/>
    <cellStyle name="1_total_단위수량산출1_수량산출서-11.25_한수단위수량_단원구 중앙로 은행나무 전정공사" xfId="15914"/>
    <cellStyle name="1_total_단위수량산출-1_수량산출서-11.25_한수단위수량_단원구 중앙로 은행나무 전정공사" xfId="15915"/>
    <cellStyle name="1_total_단위수량산출1_수량산출서-11.25_한수단위수량_단원구 중앙로 은행나무 전정공사 2" xfId="33949"/>
    <cellStyle name="1_total_단위수량산출-1_수량산출서-11.25_한수단위수량_단원구 중앙로 은행나무 전정공사 2" xfId="33950"/>
    <cellStyle name="1_total_단위수량산출1_수량산출서-1201" xfId="15916"/>
    <cellStyle name="1_total_단위수량산출-1_수량산출서-1201" xfId="15917"/>
    <cellStyle name="1_total_단위수량산출1_수량산출서-1201 2" xfId="33951"/>
    <cellStyle name="1_total_단위수량산출-1_수량산출서-1201 2" xfId="33952"/>
    <cellStyle name="1_total_단위수량산출1_수량산출서-1201_NEW단위수량-주산" xfId="15918"/>
    <cellStyle name="1_total_단위수량산출-1_수량산출서-1201_NEW단위수량-주산" xfId="15919"/>
    <cellStyle name="1_total_단위수량산출1_수량산출서-1201_NEW단위수량-주산 2" xfId="33953"/>
    <cellStyle name="1_total_단위수량산출-1_수량산출서-1201_NEW단위수량-주산 2" xfId="33954"/>
    <cellStyle name="1_total_단위수량산출1_수량산출서-1201_남대천단위수량" xfId="15920"/>
    <cellStyle name="1_total_단위수량산출-1_수량산출서-1201_남대천단위수량" xfId="15921"/>
    <cellStyle name="1_total_단위수량산출1_수량산출서-1201_남대천단위수량 2" xfId="33955"/>
    <cellStyle name="1_total_단위수량산출-1_수량산출서-1201_남대천단위수량 2" xfId="33956"/>
    <cellStyle name="1_total_단위수량산출1_수량산출서-1201_단원구 중앙로 은행나무 전정공사" xfId="15922"/>
    <cellStyle name="1_total_단위수량산출-1_수량산출서-1201_단원구 중앙로 은행나무 전정공사" xfId="15923"/>
    <cellStyle name="1_total_단위수량산출1_수량산출서-1201_단원구 중앙로 은행나무 전정공사 2" xfId="33957"/>
    <cellStyle name="1_total_단위수량산출-1_수량산출서-1201_단원구 중앙로 은행나무 전정공사 2" xfId="33958"/>
    <cellStyle name="1_total_단위수량산출1_수량산출서-1201_단위수량" xfId="15924"/>
    <cellStyle name="1_total_단위수량산출-1_수량산출서-1201_단위수량" xfId="15925"/>
    <cellStyle name="1_total_단위수량산출1_수량산출서-1201_단위수량 2" xfId="33959"/>
    <cellStyle name="1_total_단위수량산출-1_수량산출서-1201_단위수량 2" xfId="33960"/>
    <cellStyle name="1_total_단위수량산출1_수량산출서-1201_단위수량_단원구 중앙로 은행나무 전정공사" xfId="15926"/>
    <cellStyle name="1_total_단위수량산출-1_수량산출서-1201_단위수량_단원구 중앙로 은행나무 전정공사" xfId="15927"/>
    <cellStyle name="1_total_단위수량산출1_수량산출서-1201_단위수량_단원구 중앙로 은행나무 전정공사 2" xfId="33961"/>
    <cellStyle name="1_total_단위수량산출-1_수량산출서-1201_단위수량_단원구 중앙로 은행나무 전정공사 2" xfId="33962"/>
    <cellStyle name="1_total_단위수량산출1_수량산출서-1201_단위수량1" xfId="15928"/>
    <cellStyle name="1_total_단위수량산출-1_수량산출서-1201_단위수량1" xfId="15929"/>
    <cellStyle name="1_total_단위수량산출1_수량산출서-1201_단위수량1 2" xfId="33963"/>
    <cellStyle name="1_total_단위수량산출-1_수량산출서-1201_단위수량1 2" xfId="33964"/>
    <cellStyle name="1_total_단위수량산출1_수량산출서-1201_단위수량1_단원구 중앙로 은행나무 전정공사" xfId="15930"/>
    <cellStyle name="1_total_단위수량산출-1_수량산출서-1201_단위수량1_단원구 중앙로 은행나무 전정공사" xfId="15931"/>
    <cellStyle name="1_total_단위수량산출1_수량산출서-1201_단위수량1_단원구 중앙로 은행나무 전정공사 2" xfId="33965"/>
    <cellStyle name="1_total_단위수량산출-1_수량산출서-1201_단위수량1_단원구 중앙로 은행나무 전정공사 2" xfId="33966"/>
    <cellStyle name="1_total_단위수량산출1_수량산출서-1201_단위수량15" xfId="15932"/>
    <cellStyle name="1_total_단위수량산출-1_수량산출서-1201_단위수량15" xfId="15933"/>
    <cellStyle name="1_total_단위수량산출1_수량산출서-1201_단위수량15 2" xfId="33967"/>
    <cellStyle name="1_total_단위수량산출-1_수량산출서-1201_단위수량15 2" xfId="33968"/>
    <cellStyle name="1_total_단위수량산출1_수량산출서-1201_단위수량산출" xfId="15934"/>
    <cellStyle name="1_total_단위수량산출-1_수량산출서-1201_단위수량산출" xfId="15935"/>
    <cellStyle name="1_total_단위수량산출1_수량산출서-1201_단위수량산출 2" xfId="33969"/>
    <cellStyle name="1_total_단위수량산출-1_수량산출서-1201_단위수량산출 2" xfId="33970"/>
    <cellStyle name="1_total_단위수량산출1_수량산출서-1201_단위수량산출_단원구 중앙로 은행나무 전정공사" xfId="15936"/>
    <cellStyle name="1_total_단위수량산출-1_수량산출서-1201_단위수량산출_단원구 중앙로 은행나무 전정공사" xfId="15937"/>
    <cellStyle name="1_total_단위수량산출1_수량산출서-1201_단위수량산출_단원구 중앙로 은행나무 전정공사 2" xfId="33971"/>
    <cellStyle name="1_total_단위수량산출-1_수량산출서-1201_단위수량산출_단원구 중앙로 은행나무 전정공사 2" xfId="33972"/>
    <cellStyle name="1_total_단위수량산출1_수량산출서-1201_도곡단위수량" xfId="15938"/>
    <cellStyle name="1_total_단위수량산출-1_수량산출서-1201_도곡단위수량" xfId="15939"/>
    <cellStyle name="1_total_단위수량산출1_수량산출서-1201_도곡단위수량 2" xfId="33973"/>
    <cellStyle name="1_total_단위수량산출-1_수량산출서-1201_도곡단위수량 2" xfId="33974"/>
    <cellStyle name="1_total_단위수량산출1_수량산출서-1201_도곡단위수량_단원구 중앙로 은행나무 전정공사" xfId="15940"/>
    <cellStyle name="1_total_단위수량산출-1_수량산출서-1201_도곡단위수량_단원구 중앙로 은행나무 전정공사" xfId="15941"/>
    <cellStyle name="1_total_단위수량산출1_수량산출서-1201_도곡단위수량_단원구 중앙로 은행나무 전정공사 2" xfId="33975"/>
    <cellStyle name="1_total_단위수량산출-1_수량산출서-1201_도곡단위수량_단원구 중앙로 은행나무 전정공사 2" xfId="33976"/>
    <cellStyle name="1_total_단위수량산출1_수량산출서-1201_철거단위수량" xfId="15942"/>
    <cellStyle name="1_total_단위수량산출-1_수량산출서-1201_철거단위수량" xfId="15943"/>
    <cellStyle name="1_total_단위수량산출1_수량산출서-1201_철거단위수량 2" xfId="33977"/>
    <cellStyle name="1_total_단위수량산출-1_수량산출서-1201_철거단위수량 2" xfId="33978"/>
    <cellStyle name="1_total_단위수량산출1_수량산출서-1201_철거단위수량_단원구 중앙로 은행나무 전정공사" xfId="15944"/>
    <cellStyle name="1_total_단위수량산출-1_수량산출서-1201_철거단위수량_단원구 중앙로 은행나무 전정공사" xfId="15945"/>
    <cellStyle name="1_total_단위수량산출1_수량산출서-1201_철거단위수량_단원구 중앙로 은행나무 전정공사 2" xfId="33979"/>
    <cellStyle name="1_total_단위수량산출-1_수량산출서-1201_철거단위수량_단원구 중앙로 은행나무 전정공사 2" xfId="33980"/>
    <cellStyle name="1_total_단위수량산출1_수량산출서-1201_철거수량" xfId="15946"/>
    <cellStyle name="1_total_단위수량산출-1_수량산출서-1201_철거수량" xfId="15947"/>
    <cellStyle name="1_total_단위수량산출1_수량산출서-1201_철거수량 2" xfId="33981"/>
    <cellStyle name="1_total_단위수량산출-1_수량산출서-1201_철거수량 2" xfId="33982"/>
    <cellStyle name="1_total_단위수량산출1_수량산출서-1201_한수단위수량" xfId="15948"/>
    <cellStyle name="1_total_단위수량산출-1_수량산출서-1201_한수단위수량" xfId="15949"/>
    <cellStyle name="1_total_단위수량산출1_수량산출서-1201_한수단위수량 2" xfId="33983"/>
    <cellStyle name="1_total_단위수량산출-1_수량산출서-1201_한수단위수량 2" xfId="33984"/>
    <cellStyle name="1_total_단위수량산출1_수량산출서-1201_한수단위수량_단원구 중앙로 은행나무 전정공사" xfId="15950"/>
    <cellStyle name="1_total_단위수량산출-1_수량산출서-1201_한수단위수량_단원구 중앙로 은행나무 전정공사" xfId="15951"/>
    <cellStyle name="1_total_단위수량산출1_수량산출서-1201_한수단위수량_단원구 중앙로 은행나무 전정공사 2" xfId="33985"/>
    <cellStyle name="1_total_단위수량산출-1_수량산출서-1201_한수단위수량_단원구 중앙로 은행나무 전정공사 2" xfId="33986"/>
    <cellStyle name="1_total_단위수량산출1_시설물단위수량" xfId="15952"/>
    <cellStyle name="1_total_단위수량산출-1_시설물단위수량" xfId="15953"/>
    <cellStyle name="1_total_단위수량산출1_시설물단위수량 2" xfId="33987"/>
    <cellStyle name="1_total_단위수량산출-1_시설물단위수량 2" xfId="33988"/>
    <cellStyle name="1_total_단위수량산출1_시설물단위수량_단원구 중앙로 은행나무 전정공사" xfId="15954"/>
    <cellStyle name="1_total_단위수량산출-1_시설물단위수량_단원구 중앙로 은행나무 전정공사" xfId="15955"/>
    <cellStyle name="1_total_단위수량산출1_시설물단위수량_단원구 중앙로 은행나무 전정공사 2" xfId="33989"/>
    <cellStyle name="1_total_단위수량산출-1_시설물단위수량_단원구 중앙로 은행나무 전정공사 2" xfId="33990"/>
    <cellStyle name="1_total_단위수량산출1_시설물단위수량1" xfId="15956"/>
    <cellStyle name="1_total_단위수량산출-1_시설물단위수량1" xfId="15957"/>
    <cellStyle name="1_total_단위수량산출1_시설물단위수량1 2" xfId="33991"/>
    <cellStyle name="1_total_단위수량산출-1_시설물단위수량1 2" xfId="33992"/>
    <cellStyle name="1_total_단위수량산출1_시설물단위수량1_단원구 중앙로 은행나무 전정공사" xfId="15958"/>
    <cellStyle name="1_total_단위수량산출-1_시설물단위수량1_단원구 중앙로 은행나무 전정공사" xfId="15959"/>
    <cellStyle name="1_total_단위수량산출1_시설물단위수량1_단원구 중앙로 은행나무 전정공사 2" xfId="33993"/>
    <cellStyle name="1_total_단위수량산출-1_시설물단위수량1_단원구 중앙로 은행나무 전정공사 2" xfId="33994"/>
    <cellStyle name="1_total_단위수량산출1_시설물단위수량1_시설물단위수량" xfId="15960"/>
    <cellStyle name="1_total_단위수량산출-1_시설물단위수량1_시설물단위수량" xfId="15961"/>
    <cellStyle name="1_total_단위수량산출1_시설물단위수량1_시설물단위수량 2" xfId="33995"/>
    <cellStyle name="1_total_단위수량산출-1_시설물단위수량1_시설물단위수량 2" xfId="33996"/>
    <cellStyle name="1_total_단위수량산출1_시설물단위수량1_시설물단위수량_단원구 중앙로 은행나무 전정공사" xfId="15962"/>
    <cellStyle name="1_total_단위수량산출-1_시설물단위수량1_시설물단위수량_단원구 중앙로 은행나무 전정공사" xfId="15963"/>
    <cellStyle name="1_total_단위수량산출1_시설물단위수량1_시설물단위수량_단원구 중앙로 은행나무 전정공사 2" xfId="33997"/>
    <cellStyle name="1_total_단위수량산출-1_시설물단위수량1_시설물단위수량_단원구 중앙로 은행나무 전정공사 2" xfId="33998"/>
    <cellStyle name="1_total_단위수량산출1_오창수량산출서" xfId="15964"/>
    <cellStyle name="1_total_단위수량산출-1_오창수량산출서" xfId="15965"/>
    <cellStyle name="1_total_단위수량산출1_오창수량산출서 2" xfId="33999"/>
    <cellStyle name="1_total_단위수량산출-1_오창수량산출서 2" xfId="34000"/>
    <cellStyle name="1_total_단위수량산출1_오창수량산출서_NEW단위수량-주산" xfId="15966"/>
    <cellStyle name="1_total_단위수량산출-1_오창수량산출서_NEW단위수량-주산" xfId="15967"/>
    <cellStyle name="1_total_단위수량산출1_오창수량산출서_NEW단위수량-주산 2" xfId="34001"/>
    <cellStyle name="1_total_단위수량산출-1_오창수량산출서_NEW단위수량-주산 2" xfId="34002"/>
    <cellStyle name="1_total_단위수량산출1_오창수량산출서_남대천단위수량" xfId="15968"/>
    <cellStyle name="1_total_단위수량산출-1_오창수량산출서_남대천단위수량" xfId="15969"/>
    <cellStyle name="1_total_단위수량산출1_오창수량산출서_남대천단위수량 2" xfId="34003"/>
    <cellStyle name="1_total_단위수량산출-1_오창수량산출서_남대천단위수량 2" xfId="34004"/>
    <cellStyle name="1_total_단위수량산출1_오창수량산출서_단원구 중앙로 은행나무 전정공사" xfId="15970"/>
    <cellStyle name="1_total_단위수량산출-1_오창수량산출서_단원구 중앙로 은행나무 전정공사" xfId="15971"/>
    <cellStyle name="1_total_단위수량산출1_오창수량산출서_단원구 중앙로 은행나무 전정공사 2" xfId="34005"/>
    <cellStyle name="1_total_단위수량산출-1_오창수량산출서_단원구 중앙로 은행나무 전정공사 2" xfId="34006"/>
    <cellStyle name="1_total_단위수량산출1_오창수량산출서_단위수량" xfId="15972"/>
    <cellStyle name="1_total_단위수량산출-1_오창수량산출서_단위수량" xfId="15973"/>
    <cellStyle name="1_total_단위수량산출1_오창수량산출서_단위수량 2" xfId="34007"/>
    <cellStyle name="1_total_단위수량산출-1_오창수량산출서_단위수량 2" xfId="34008"/>
    <cellStyle name="1_total_단위수량산출1_오창수량산출서_단위수량_단원구 중앙로 은행나무 전정공사" xfId="15974"/>
    <cellStyle name="1_total_단위수량산출-1_오창수량산출서_단위수량_단원구 중앙로 은행나무 전정공사" xfId="15975"/>
    <cellStyle name="1_total_단위수량산출1_오창수량산출서_단위수량_단원구 중앙로 은행나무 전정공사 2" xfId="34009"/>
    <cellStyle name="1_total_단위수량산출-1_오창수량산출서_단위수량_단원구 중앙로 은행나무 전정공사 2" xfId="34010"/>
    <cellStyle name="1_total_단위수량산출1_오창수량산출서_단위수량1" xfId="15976"/>
    <cellStyle name="1_total_단위수량산출-1_오창수량산출서_단위수량1" xfId="15977"/>
    <cellStyle name="1_total_단위수량산출1_오창수량산출서_단위수량1 2" xfId="34011"/>
    <cellStyle name="1_total_단위수량산출-1_오창수량산출서_단위수량1 2" xfId="34012"/>
    <cellStyle name="1_total_단위수량산출1_오창수량산출서_단위수량1_단원구 중앙로 은행나무 전정공사" xfId="15978"/>
    <cellStyle name="1_total_단위수량산출-1_오창수량산출서_단위수량1_단원구 중앙로 은행나무 전정공사" xfId="15979"/>
    <cellStyle name="1_total_단위수량산출1_오창수량산출서_단위수량1_단원구 중앙로 은행나무 전정공사 2" xfId="34013"/>
    <cellStyle name="1_total_단위수량산출-1_오창수량산출서_단위수량1_단원구 중앙로 은행나무 전정공사 2" xfId="34014"/>
    <cellStyle name="1_total_단위수량산출1_오창수량산출서_단위수량15" xfId="15980"/>
    <cellStyle name="1_total_단위수량산출-1_오창수량산출서_단위수량15" xfId="15981"/>
    <cellStyle name="1_total_단위수량산출1_오창수량산출서_단위수량15 2" xfId="34015"/>
    <cellStyle name="1_total_단위수량산출-1_오창수량산출서_단위수량15 2" xfId="34016"/>
    <cellStyle name="1_total_단위수량산출1_오창수량산출서_단위수량산출" xfId="15982"/>
    <cellStyle name="1_total_단위수량산출-1_오창수량산출서_단위수량산출" xfId="15983"/>
    <cellStyle name="1_total_단위수량산출1_오창수량산출서_단위수량산출 2" xfId="34017"/>
    <cellStyle name="1_total_단위수량산출-1_오창수량산출서_단위수량산출 2" xfId="34018"/>
    <cellStyle name="1_total_단위수량산출1_오창수량산출서_단위수량산출_단원구 중앙로 은행나무 전정공사" xfId="15984"/>
    <cellStyle name="1_total_단위수량산출-1_오창수량산출서_단위수량산출_단원구 중앙로 은행나무 전정공사" xfId="15985"/>
    <cellStyle name="1_total_단위수량산출1_오창수량산출서_단위수량산출_단원구 중앙로 은행나무 전정공사 2" xfId="34019"/>
    <cellStyle name="1_total_단위수량산출-1_오창수량산출서_단위수량산출_단원구 중앙로 은행나무 전정공사 2" xfId="34020"/>
    <cellStyle name="1_total_단위수량산출1_오창수량산출서_도곡단위수량" xfId="15986"/>
    <cellStyle name="1_total_단위수량산출-1_오창수량산출서_도곡단위수량" xfId="15987"/>
    <cellStyle name="1_total_단위수량산출1_오창수량산출서_도곡단위수량 2" xfId="34021"/>
    <cellStyle name="1_total_단위수량산출-1_오창수량산출서_도곡단위수량 2" xfId="34022"/>
    <cellStyle name="1_total_단위수량산출1_오창수량산출서_도곡단위수량_단원구 중앙로 은행나무 전정공사" xfId="15988"/>
    <cellStyle name="1_total_단위수량산출-1_오창수량산출서_도곡단위수량_단원구 중앙로 은행나무 전정공사" xfId="15989"/>
    <cellStyle name="1_total_단위수량산출1_오창수량산출서_도곡단위수량_단원구 중앙로 은행나무 전정공사 2" xfId="34023"/>
    <cellStyle name="1_total_단위수량산출-1_오창수량산출서_도곡단위수량_단원구 중앙로 은행나무 전정공사 2" xfId="34024"/>
    <cellStyle name="1_total_단위수량산출1_오창수량산출서_수량산출서-11.25" xfId="15990"/>
    <cellStyle name="1_total_단위수량산출-1_오창수량산출서_수량산출서-11.25" xfId="15991"/>
    <cellStyle name="1_total_단위수량산출1_오창수량산출서_수량산출서-11.25 2" xfId="34025"/>
    <cellStyle name="1_total_단위수량산출-1_오창수량산출서_수량산출서-11.25 2" xfId="34026"/>
    <cellStyle name="1_total_단위수량산출1_오창수량산출서_수량산출서-11.25_NEW단위수량-주산" xfId="15992"/>
    <cellStyle name="1_total_단위수량산출-1_오창수량산출서_수량산출서-11.25_NEW단위수량-주산" xfId="15993"/>
    <cellStyle name="1_total_단위수량산출1_오창수량산출서_수량산출서-11.25_NEW단위수량-주산 2" xfId="34027"/>
    <cellStyle name="1_total_단위수량산출-1_오창수량산출서_수량산출서-11.25_NEW단위수량-주산 2" xfId="34028"/>
    <cellStyle name="1_total_단위수량산출1_오창수량산출서_수량산출서-11.25_남대천단위수량" xfId="15994"/>
    <cellStyle name="1_total_단위수량산출-1_오창수량산출서_수량산출서-11.25_남대천단위수량" xfId="15995"/>
    <cellStyle name="1_total_단위수량산출1_오창수량산출서_수량산출서-11.25_남대천단위수량 2" xfId="34029"/>
    <cellStyle name="1_total_단위수량산출-1_오창수량산출서_수량산출서-11.25_남대천단위수량 2" xfId="34030"/>
    <cellStyle name="1_total_단위수량산출1_오창수량산출서_수량산출서-11.25_단원구 중앙로 은행나무 전정공사" xfId="15996"/>
    <cellStyle name="1_total_단위수량산출-1_오창수량산출서_수량산출서-11.25_단원구 중앙로 은행나무 전정공사" xfId="15997"/>
    <cellStyle name="1_total_단위수량산출1_오창수량산출서_수량산출서-11.25_단원구 중앙로 은행나무 전정공사 2" xfId="34031"/>
    <cellStyle name="1_total_단위수량산출-1_오창수량산출서_수량산출서-11.25_단원구 중앙로 은행나무 전정공사 2" xfId="34032"/>
    <cellStyle name="1_total_단위수량산출1_오창수량산출서_수량산출서-11.25_단위수량" xfId="15998"/>
    <cellStyle name="1_total_단위수량산출-1_오창수량산출서_수량산출서-11.25_단위수량" xfId="15999"/>
    <cellStyle name="1_total_단위수량산출1_오창수량산출서_수량산출서-11.25_단위수량 2" xfId="34033"/>
    <cellStyle name="1_total_단위수량산출-1_오창수량산출서_수량산출서-11.25_단위수량 2" xfId="34034"/>
    <cellStyle name="1_total_단위수량산출1_오창수량산출서_수량산출서-11.25_단위수량_단원구 중앙로 은행나무 전정공사" xfId="16000"/>
    <cellStyle name="1_total_단위수량산출-1_오창수량산출서_수량산출서-11.25_단위수량_단원구 중앙로 은행나무 전정공사" xfId="16001"/>
    <cellStyle name="1_total_단위수량산출1_오창수량산출서_수량산출서-11.25_단위수량_단원구 중앙로 은행나무 전정공사 2" xfId="34035"/>
    <cellStyle name="1_total_단위수량산출-1_오창수량산출서_수량산출서-11.25_단위수량_단원구 중앙로 은행나무 전정공사 2" xfId="34036"/>
    <cellStyle name="1_total_단위수량산출1_오창수량산출서_수량산출서-11.25_단위수량1" xfId="16002"/>
    <cellStyle name="1_total_단위수량산출-1_오창수량산출서_수량산출서-11.25_단위수량1" xfId="16003"/>
    <cellStyle name="1_total_단위수량산출1_오창수량산출서_수량산출서-11.25_단위수량1 2" xfId="34037"/>
    <cellStyle name="1_total_단위수량산출-1_오창수량산출서_수량산출서-11.25_단위수량1 2" xfId="34038"/>
    <cellStyle name="1_total_단위수량산출1_오창수량산출서_수량산출서-11.25_단위수량1_단원구 중앙로 은행나무 전정공사" xfId="16004"/>
    <cellStyle name="1_total_단위수량산출-1_오창수량산출서_수량산출서-11.25_단위수량1_단원구 중앙로 은행나무 전정공사" xfId="16005"/>
    <cellStyle name="1_total_단위수량산출1_오창수량산출서_수량산출서-11.25_단위수량1_단원구 중앙로 은행나무 전정공사 2" xfId="34039"/>
    <cellStyle name="1_total_단위수량산출-1_오창수량산출서_수량산출서-11.25_단위수량1_단원구 중앙로 은행나무 전정공사 2" xfId="34040"/>
    <cellStyle name="1_total_단위수량산출1_오창수량산출서_수량산출서-11.25_단위수량15" xfId="16006"/>
    <cellStyle name="1_total_단위수량산출-1_오창수량산출서_수량산출서-11.25_단위수량15" xfId="16007"/>
    <cellStyle name="1_total_단위수량산출1_오창수량산출서_수량산출서-11.25_단위수량15 2" xfId="34041"/>
    <cellStyle name="1_total_단위수량산출-1_오창수량산출서_수량산출서-11.25_단위수량15 2" xfId="34042"/>
    <cellStyle name="1_total_단위수량산출1_오창수량산출서_수량산출서-11.25_단위수량산출" xfId="16008"/>
    <cellStyle name="1_total_단위수량산출-1_오창수량산출서_수량산출서-11.25_단위수량산출" xfId="16009"/>
    <cellStyle name="1_total_단위수량산출1_오창수량산출서_수량산출서-11.25_단위수량산출 2" xfId="34043"/>
    <cellStyle name="1_total_단위수량산출-1_오창수량산출서_수량산출서-11.25_단위수량산출 2" xfId="34044"/>
    <cellStyle name="1_total_단위수량산출1_오창수량산출서_수량산출서-11.25_단위수량산출_단원구 중앙로 은행나무 전정공사" xfId="16010"/>
    <cellStyle name="1_total_단위수량산출-1_오창수량산출서_수량산출서-11.25_단위수량산출_단원구 중앙로 은행나무 전정공사" xfId="16011"/>
    <cellStyle name="1_total_단위수량산출1_오창수량산출서_수량산출서-11.25_단위수량산출_단원구 중앙로 은행나무 전정공사 2" xfId="34045"/>
    <cellStyle name="1_total_단위수량산출-1_오창수량산출서_수량산출서-11.25_단위수량산출_단원구 중앙로 은행나무 전정공사 2" xfId="34046"/>
    <cellStyle name="1_total_단위수량산출1_오창수량산출서_수량산출서-11.25_도곡단위수량" xfId="16012"/>
    <cellStyle name="1_total_단위수량산출-1_오창수량산출서_수량산출서-11.25_도곡단위수량" xfId="16013"/>
    <cellStyle name="1_total_단위수량산출1_오창수량산출서_수량산출서-11.25_도곡단위수량 2" xfId="34047"/>
    <cellStyle name="1_total_단위수량산출-1_오창수량산출서_수량산출서-11.25_도곡단위수량 2" xfId="34048"/>
    <cellStyle name="1_total_단위수량산출1_오창수량산출서_수량산출서-11.25_도곡단위수량_단원구 중앙로 은행나무 전정공사" xfId="16014"/>
    <cellStyle name="1_total_단위수량산출-1_오창수량산출서_수량산출서-11.25_도곡단위수량_단원구 중앙로 은행나무 전정공사" xfId="16015"/>
    <cellStyle name="1_total_단위수량산출1_오창수량산출서_수량산출서-11.25_도곡단위수량_단원구 중앙로 은행나무 전정공사 2" xfId="34049"/>
    <cellStyle name="1_total_단위수량산출-1_오창수량산출서_수량산출서-11.25_도곡단위수량_단원구 중앙로 은행나무 전정공사 2" xfId="34050"/>
    <cellStyle name="1_total_단위수량산출1_오창수량산출서_수량산출서-11.25_철거단위수량" xfId="16016"/>
    <cellStyle name="1_total_단위수량산출-1_오창수량산출서_수량산출서-11.25_철거단위수량" xfId="16017"/>
    <cellStyle name="1_total_단위수량산출1_오창수량산출서_수량산출서-11.25_철거단위수량 2" xfId="34051"/>
    <cellStyle name="1_total_단위수량산출-1_오창수량산출서_수량산출서-11.25_철거단위수량 2" xfId="34052"/>
    <cellStyle name="1_total_단위수량산출1_오창수량산출서_수량산출서-11.25_철거단위수량_단원구 중앙로 은행나무 전정공사" xfId="16018"/>
    <cellStyle name="1_total_단위수량산출-1_오창수량산출서_수량산출서-11.25_철거단위수량_단원구 중앙로 은행나무 전정공사" xfId="16019"/>
    <cellStyle name="1_total_단위수량산출1_오창수량산출서_수량산출서-11.25_철거단위수량_단원구 중앙로 은행나무 전정공사 2" xfId="34053"/>
    <cellStyle name="1_total_단위수량산출-1_오창수량산출서_수량산출서-11.25_철거단위수량_단원구 중앙로 은행나무 전정공사 2" xfId="34054"/>
    <cellStyle name="1_total_단위수량산출1_오창수량산출서_수량산출서-11.25_철거수량" xfId="16020"/>
    <cellStyle name="1_total_단위수량산출-1_오창수량산출서_수량산출서-11.25_철거수량" xfId="16021"/>
    <cellStyle name="1_total_단위수량산출1_오창수량산출서_수량산출서-11.25_철거수량 2" xfId="34055"/>
    <cellStyle name="1_total_단위수량산출-1_오창수량산출서_수량산출서-11.25_철거수량 2" xfId="34056"/>
    <cellStyle name="1_total_단위수량산출1_오창수량산출서_수량산출서-11.25_한수단위수량" xfId="16022"/>
    <cellStyle name="1_total_단위수량산출-1_오창수량산출서_수량산출서-11.25_한수단위수량" xfId="16023"/>
    <cellStyle name="1_total_단위수량산출1_오창수량산출서_수량산출서-11.25_한수단위수량 2" xfId="34057"/>
    <cellStyle name="1_total_단위수량산출-1_오창수량산출서_수량산출서-11.25_한수단위수량 2" xfId="34058"/>
    <cellStyle name="1_total_단위수량산출1_오창수량산출서_수량산출서-11.25_한수단위수량_단원구 중앙로 은행나무 전정공사" xfId="16024"/>
    <cellStyle name="1_total_단위수량산출-1_오창수량산출서_수량산출서-11.25_한수단위수량_단원구 중앙로 은행나무 전정공사" xfId="16025"/>
    <cellStyle name="1_total_단위수량산출1_오창수량산출서_수량산출서-11.25_한수단위수량_단원구 중앙로 은행나무 전정공사 2" xfId="34059"/>
    <cellStyle name="1_total_단위수량산출-1_오창수량산출서_수량산출서-11.25_한수단위수량_단원구 중앙로 은행나무 전정공사 2" xfId="34060"/>
    <cellStyle name="1_total_단위수량산출1_오창수량산출서_수량산출서-1201" xfId="16026"/>
    <cellStyle name="1_total_단위수량산출-1_오창수량산출서_수량산출서-1201" xfId="16027"/>
    <cellStyle name="1_total_단위수량산출1_오창수량산출서_수량산출서-1201 2" xfId="34061"/>
    <cellStyle name="1_total_단위수량산출-1_오창수량산출서_수량산출서-1201 2" xfId="34062"/>
    <cellStyle name="1_total_단위수량산출1_오창수량산출서_수량산출서-1201_NEW단위수량-주산" xfId="16028"/>
    <cellStyle name="1_total_단위수량산출-1_오창수량산출서_수량산출서-1201_NEW단위수량-주산" xfId="16029"/>
    <cellStyle name="1_total_단위수량산출1_오창수량산출서_수량산출서-1201_NEW단위수량-주산 2" xfId="34063"/>
    <cellStyle name="1_total_단위수량산출-1_오창수량산출서_수량산출서-1201_NEW단위수량-주산 2" xfId="34064"/>
    <cellStyle name="1_total_단위수량산출1_오창수량산출서_수량산출서-1201_남대천단위수량" xfId="16030"/>
    <cellStyle name="1_total_단위수량산출-1_오창수량산출서_수량산출서-1201_남대천단위수량" xfId="16031"/>
    <cellStyle name="1_total_단위수량산출1_오창수량산출서_수량산출서-1201_남대천단위수량 2" xfId="34065"/>
    <cellStyle name="1_total_단위수량산출-1_오창수량산출서_수량산출서-1201_남대천단위수량 2" xfId="34066"/>
    <cellStyle name="1_total_단위수량산출1_오창수량산출서_수량산출서-1201_단원구 중앙로 은행나무 전정공사" xfId="16032"/>
    <cellStyle name="1_total_단위수량산출-1_오창수량산출서_수량산출서-1201_단원구 중앙로 은행나무 전정공사" xfId="16033"/>
    <cellStyle name="1_total_단위수량산출1_오창수량산출서_수량산출서-1201_단원구 중앙로 은행나무 전정공사 2" xfId="34067"/>
    <cellStyle name="1_total_단위수량산출-1_오창수량산출서_수량산출서-1201_단원구 중앙로 은행나무 전정공사 2" xfId="34068"/>
    <cellStyle name="1_total_단위수량산출1_오창수량산출서_수량산출서-1201_단위수량" xfId="16034"/>
    <cellStyle name="1_total_단위수량산출-1_오창수량산출서_수량산출서-1201_단위수량" xfId="16035"/>
    <cellStyle name="1_total_단위수량산출1_오창수량산출서_수량산출서-1201_단위수량 2" xfId="34069"/>
    <cellStyle name="1_total_단위수량산출-1_오창수량산출서_수량산출서-1201_단위수량 2" xfId="34070"/>
    <cellStyle name="1_total_단위수량산출1_오창수량산출서_수량산출서-1201_단위수량_단원구 중앙로 은행나무 전정공사" xfId="16036"/>
    <cellStyle name="1_total_단위수량산출-1_오창수량산출서_수량산출서-1201_단위수량_단원구 중앙로 은행나무 전정공사" xfId="16037"/>
    <cellStyle name="1_total_단위수량산출1_오창수량산출서_수량산출서-1201_단위수량_단원구 중앙로 은행나무 전정공사 2" xfId="34071"/>
    <cellStyle name="1_total_단위수량산출-1_오창수량산출서_수량산출서-1201_단위수량_단원구 중앙로 은행나무 전정공사 2" xfId="34072"/>
    <cellStyle name="1_total_단위수량산출1_오창수량산출서_수량산출서-1201_단위수량1" xfId="16038"/>
    <cellStyle name="1_total_단위수량산출-1_오창수량산출서_수량산출서-1201_단위수량1" xfId="16039"/>
    <cellStyle name="1_total_단위수량산출1_오창수량산출서_수량산출서-1201_단위수량1 2" xfId="34073"/>
    <cellStyle name="1_total_단위수량산출-1_오창수량산출서_수량산출서-1201_단위수량1 2" xfId="34074"/>
    <cellStyle name="1_total_단위수량산출1_오창수량산출서_수량산출서-1201_단위수량1_단원구 중앙로 은행나무 전정공사" xfId="16040"/>
    <cellStyle name="1_total_단위수량산출-1_오창수량산출서_수량산출서-1201_단위수량1_단원구 중앙로 은행나무 전정공사" xfId="16041"/>
    <cellStyle name="1_total_단위수량산출1_오창수량산출서_수량산출서-1201_단위수량1_단원구 중앙로 은행나무 전정공사 2" xfId="34075"/>
    <cellStyle name="1_total_단위수량산출-1_오창수량산출서_수량산출서-1201_단위수량1_단원구 중앙로 은행나무 전정공사 2" xfId="34076"/>
    <cellStyle name="1_total_단위수량산출1_오창수량산출서_수량산출서-1201_단위수량15" xfId="16042"/>
    <cellStyle name="1_total_단위수량산출-1_오창수량산출서_수량산출서-1201_단위수량15" xfId="16043"/>
    <cellStyle name="1_total_단위수량산출1_오창수량산출서_수량산출서-1201_단위수량15 2" xfId="34077"/>
    <cellStyle name="1_total_단위수량산출-1_오창수량산출서_수량산출서-1201_단위수량15 2" xfId="34078"/>
    <cellStyle name="1_total_단위수량산출1_오창수량산출서_수량산출서-1201_단위수량산출" xfId="16044"/>
    <cellStyle name="1_total_단위수량산출-1_오창수량산출서_수량산출서-1201_단위수량산출" xfId="16045"/>
    <cellStyle name="1_total_단위수량산출1_오창수량산출서_수량산출서-1201_단위수량산출 2" xfId="34079"/>
    <cellStyle name="1_total_단위수량산출-1_오창수량산출서_수량산출서-1201_단위수량산출 2" xfId="34080"/>
    <cellStyle name="1_total_단위수량산출1_오창수량산출서_수량산출서-1201_단위수량산출_단원구 중앙로 은행나무 전정공사" xfId="16046"/>
    <cellStyle name="1_total_단위수량산출-1_오창수량산출서_수량산출서-1201_단위수량산출_단원구 중앙로 은행나무 전정공사" xfId="16047"/>
    <cellStyle name="1_total_단위수량산출1_오창수량산출서_수량산출서-1201_단위수량산출_단원구 중앙로 은행나무 전정공사 2" xfId="34081"/>
    <cellStyle name="1_total_단위수량산출-1_오창수량산출서_수량산출서-1201_단위수량산출_단원구 중앙로 은행나무 전정공사 2" xfId="34082"/>
    <cellStyle name="1_total_단위수량산출1_오창수량산출서_수량산출서-1201_도곡단위수량" xfId="16048"/>
    <cellStyle name="1_total_단위수량산출-1_오창수량산출서_수량산출서-1201_도곡단위수량" xfId="16049"/>
    <cellStyle name="1_total_단위수량산출1_오창수량산출서_수량산출서-1201_도곡단위수량 2" xfId="34083"/>
    <cellStyle name="1_total_단위수량산출-1_오창수량산출서_수량산출서-1201_도곡단위수량 2" xfId="34084"/>
    <cellStyle name="1_total_단위수량산출1_오창수량산출서_수량산출서-1201_도곡단위수량_단원구 중앙로 은행나무 전정공사" xfId="16050"/>
    <cellStyle name="1_total_단위수량산출-1_오창수량산출서_수량산출서-1201_도곡단위수량_단원구 중앙로 은행나무 전정공사" xfId="16051"/>
    <cellStyle name="1_total_단위수량산출1_오창수량산출서_수량산출서-1201_도곡단위수량_단원구 중앙로 은행나무 전정공사 2" xfId="34085"/>
    <cellStyle name="1_total_단위수량산출-1_오창수량산출서_수량산출서-1201_도곡단위수량_단원구 중앙로 은행나무 전정공사 2" xfId="34086"/>
    <cellStyle name="1_total_단위수량산출1_오창수량산출서_수량산출서-1201_철거단위수량" xfId="16052"/>
    <cellStyle name="1_total_단위수량산출-1_오창수량산출서_수량산출서-1201_철거단위수량" xfId="16053"/>
    <cellStyle name="1_total_단위수량산출1_오창수량산출서_수량산출서-1201_철거단위수량 2" xfId="34087"/>
    <cellStyle name="1_total_단위수량산출-1_오창수량산출서_수량산출서-1201_철거단위수량 2" xfId="34088"/>
    <cellStyle name="1_total_단위수량산출1_오창수량산출서_수량산출서-1201_철거단위수량_단원구 중앙로 은행나무 전정공사" xfId="16054"/>
    <cellStyle name="1_total_단위수량산출-1_오창수량산출서_수량산출서-1201_철거단위수량_단원구 중앙로 은행나무 전정공사" xfId="16055"/>
    <cellStyle name="1_total_단위수량산출1_오창수량산출서_수량산출서-1201_철거단위수량_단원구 중앙로 은행나무 전정공사 2" xfId="34089"/>
    <cellStyle name="1_total_단위수량산출-1_오창수량산출서_수량산출서-1201_철거단위수량_단원구 중앙로 은행나무 전정공사 2" xfId="34090"/>
    <cellStyle name="1_total_단위수량산출1_오창수량산출서_수량산출서-1201_철거수량" xfId="16056"/>
    <cellStyle name="1_total_단위수량산출-1_오창수량산출서_수량산출서-1201_철거수량" xfId="16057"/>
    <cellStyle name="1_total_단위수량산출1_오창수량산출서_수량산출서-1201_철거수량 2" xfId="34091"/>
    <cellStyle name="1_total_단위수량산출-1_오창수량산출서_수량산출서-1201_철거수량 2" xfId="34092"/>
    <cellStyle name="1_total_단위수량산출1_오창수량산출서_수량산출서-1201_한수단위수량" xfId="16058"/>
    <cellStyle name="1_total_단위수량산출-1_오창수량산출서_수량산출서-1201_한수단위수량" xfId="16059"/>
    <cellStyle name="1_total_단위수량산출1_오창수량산출서_수량산출서-1201_한수단위수량 2" xfId="34093"/>
    <cellStyle name="1_total_단위수량산출-1_오창수량산출서_수량산출서-1201_한수단위수량 2" xfId="34094"/>
    <cellStyle name="1_total_단위수량산출1_오창수량산출서_수량산출서-1201_한수단위수량_단원구 중앙로 은행나무 전정공사" xfId="16060"/>
    <cellStyle name="1_total_단위수량산출-1_오창수량산출서_수량산출서-1201_한수단위수량_단원구 중앙로 은행나무 전정공사" xfId="16061"/>
    <cellStyle name="1_total_단위수량산출1_오창수량산출서_수량산출서-1201_한수단위수량_단원구 중앙로 은행나무 전정공사 2" xfId="34095"/>
    <cellStyle name="1_total_단위수량산출-1_오창수량산출서_수량산출서-1201_한수단위수량_단원구 중앙로 은행나무 전정공사 2" xfId="34096"/>
    <cellStyle name="1_total_단위수량산출1_오창수량산출서_시설물단위수량" xfId="16062"/>
    <cellStyle name="1_total_단위수량산출-1_오창수량산출서_시설물단위수량" xfId="16063"/>
    <cellStyle name="1_total_단위수량산출1_오창수량산출서_시설물단위수량 2" xfId="34097"/>
    <cellStyle name="1_total_단위수량산출-1_오창수량산출서_시설물단위수량 2" xfId="34098"/>
    <cellStyle name="1_total_단위수량산출1_오창수량산출서_시설물단위수량_단원구 중앙로 은행나무 전정공사" xfId="16064"/>
    <cellStyle name="1_total_단위수량산출-1_오창수량산출서_시설물단위수량_단원구 중앙로 은행나무 전정공사" xfId="16065"/>
    <cellStyle name="1_total_단위수량산출1_오창수량산출서_시설물단위수량_단원구 중앙로 은행나무 전정공사 2" xfId="34099"/>
    <cellStyle name="1_total_단위수량산출-1_오창수량산출서_시설물단위수량_단원구 중앙로 은행나무 전정공사 2" xfId="34100"/>
    <cellStyle name="1_total_단위수량산출1_오창수량산출서_시설물단위수량1" xfId="16066"/>
    <cellStyle name="1_total_단위수량산출-1_오창수량산출서_시설물단위수량1" xfId="16067"/>
    <cellStyle name="1_total_단위수량산출1_오창수량산출서_시설물단위수량1 2" xfId="34101"/>
    <cellStyle name="1_total_단위수량산출-1_오창수량산출서_시설물단위수량1 2" xfId="34102"/>
    <cellStyle name="1_total_단위수량산출1_오창수량산출서_시설물단위수량1_단원구 중앙로 은행나무 전정공사" xfId="16068"/>
    <cellStyle name="1_total_단위수량산출-1_오창수량산출서_시설물단위수량1_단원구 중앙로 은행나무 전정공사" xfId="16069"/>
    <cellStyle name="1_total_단위수량산출1_오창수량산출서_시설물단위수량1_단원구 중앙로 은행나무 전정공사 2" xfId="34103"/>
    <cellStyle name="1_total_단위수량산출-1_오창수량산출서_시설물단위수량1_단원구 중앙로 은행나무 전정공사 2" xfId="34104"/>
    <cellStyle name="1_total_단위수량산출1_오창수량산출서_시설물단위수량1_시설물단위수량" xfId="16070"/>
    <cellStyle name="1_total_단위수량산출-1_오창수량산출서_시설물단위수량1_시설물단위수량" xfId="16071"/>
    <cellStyle name="1_total_단위수량산출1_오창수량산출서_시설물단위수량1_시설물단위수량 2" xfId="34105"/>
    <cellStyle name="1_total_단위수량산출-1_오창수량산출서_시설물단위수량1_시설물단위수량 2" xfId="34106"/>
    <cellStyle name="1_total_단위수량산출1_오창수량산출서_시설물단위수량1_시설물단위수량_단원구 중앙로 은행나무 전정공사" xfId="16072"/>
    <cellStyle name="1_total_단위수량산출-1_오창수량산출서_시설물단위수량1_시설물단위수량_단원구 중앙로 은행나무 전정공사" xfId="16073"/>
    <cellStyle name="1_total_단위수량산출1_오창수량산출서_시설물단위수량1_시설물단위수량_단원구 중앙로 은행나무 전정공사 2" xfId="34107"/>
    <cellStyle name="1_total_단위수량산출-1_오창수량산출서_시설물단위수량1_시설물단위수량_단원구 중앙로 은행나무 전정공사 2" xfId="34108"/>
    <cellStyle name="1_total_단위수량산출1_오창수량산출서_철거단위수량" xfId="16074"/>
    <cellStyle name="1_total_단위수량산출-1_오창수량산출서_철거단위수량" xfId="16075"/>
    <cellStyle name="1_total_단위수량산출1_오창수량산출서_철거단위수량 2" xfId="34109"/>
    <cellStyle name="1_total_단위수량산출-1_오창수량산출서_철거단위수량 2" xfId="34110"/>
    <cellStyle name="1_total_단위수량산출1_오창수량산출서_철거단위수량_단원구 중앙로 은행나무 전정공사" xfId="16076"/>
    <cellStyle name="1_total_단위수량산출-1_오창수량산출서_철거단위수량_단원구 중앙로 은행나무 전정공사" xfId="16077"/>
    <cellStyle name="1_total_단위수량산출1_오창수량산출서_철거단위수량_단원구 중앙로 은행나무 전정공사 2" xfId="34111"/>
    <cellStyle name="1_total_단위수량산출-1_오창수량산출서_철거단위수량_단원구 중앙로 은행나무 전정공사 2" xfId="34112"/>
    <cellStyle name="1_total_단위수량산출1_오창수량산출서_철거수량" xfId="16078"/>
    <cellStyle name="1_total_단위수량산출-1_오창수량산출서_철거수량" xfId="16079"/>
    <cellStyle name="1_total_단위수량산출1_오창수량산출서_철거수량 2" xfId="34113"/>
    <cellStyle name="1_total_단위수량산출-1_오창수량산출서_철거수량 2" xfId="34114"/>
    <cellStyle name="1_total_단위수량산출1_오창수량산출서_한수단위수량" xfId="16080"/>
    <cellStyle name="1_total_단위수량산출-1_오창수량산출서_한수단위수량" xfId="16081"/>
    <cellStyle name="1_total_단위수량산출1_오창수량산출서_한수단위수량 2" xfId="34115"/>
    <cellStyle name="1_total_단위수량산출-1_오창수량산출서_한수단위수량 2" xfId="34116"/>
    <cellStyle name="1_total_단위수량산출1_오창수량산출서_한수단위수량_단원구 중앙로 은행나무 전정공사" xfId="16082"/>
    <cellStyle name="1_total_단위수량산출-1_오창수량산출서_한수단위수량_단원구 중앙로 은행나무 전정공사" xfId="16083"/>
    <cellStyle name="1_total_단위수량산출1_오창수량산출서_한수단위수량_단원구 중앙로 은행나무 전정공사 2" xfId="34117"/>
    <cellStyle name="1_total_단위수량산출-1_오창수량산출서_한수단위수량_단원구 중앙로 은행나무 전정공사 2" xfId="34118"/>
    <cellStyle name="1_total_단위수량산출1_용평단위수량" xfId="16084"/>
    <cellStyle name="1_total_단위수량산출-1_용평단위수량" xfId="16085"/>
    <cellStyle name="1_total_단위수량산출1_용평단위수량 2" xfId="34119"/>
    <cellStyle name="1_total_단위수량산출-1_용평단위수량 2" xfId="34120"/>
    <cellStyle name="1_total_단위수량산출1_철거단위수량" xfId="16086"/>
    <cellStyle name="1_total_단위수량산출-1_철거단위수량" xfId="16087"/>
    <cellStyle name="1_total_단위수량산출1_철거단위수량 2" xfId="34121"/>
    <cellStyle name="1_total_단위수량산출-1_철거단위수량 2" xfId="34122"/>
    <cellStyle name="1_total_단위수량산출1_철거단위수량_단원구 중앙로 은행나무 전정공사" xfId="16088"/>
    <cellStyle name="1_total_단위수량산출-1_철거단위수량_단원구 중앙로 은행나무 전정공사" xfId="16089"/>
    <cellStyle name="1_total_단위수량산출1_철거단위수량_단원구 중앙로 은행나무 전정공사 2" xfId="34123"/>
    <cellStyle name="1_total_단위수량산출-1_철거단위수량_단원구 중앙로 은행나무 전정공사 2" xfId="34124"/>
    <cellStyle name="1_total_단위수량산출1_철거수량" xfId="16090"/>
    <cellStyle name="1_total_단위수량산출-1_철거수량" xfId="16091"/>
    <cellStyle name="1_total_단위수량산출1_철거수량 2" xfId="34125"/>
    <cellStyle name="1_total_단위수량산출-1_철거수량 2" xfId="34126"/>
    <cellStyle name="1_total_단위수량산출1_한수단위수량" xfId="16092"/>
    <cellStyle name="1_total_단위수량산출-1_한수단위수량" xfId="16093"/>
    <cellStyle name="1_total_단위수량산출1_한수단위수량 2" xfId="34127"/>
    <cellStyle name="1_total_단위수량산출-1_한수단위수량 2" xfId="34128"/>
    <cellStyle name="1_total_단위수량산출1_한수단위수량_단원구 중앙로 은행나무 전정공사" xfId="16094"/>
    <cellStyle name="1_total_단위수량산출-1_한수단위수량_단원구 중앙로 은행나무 전정공사" xfId="16095"/>
    <cellStyle name="1_total_단위수량산출1_한수단위수량_단원구 중앙로 은행나무 전정공사 2" xfId="34129"/>
    <cellStyle name="1_total_단위수량산출-1_한수단위수량_단원구 중앙로 은행나무 전정공사 2" xfId="34130"/>
    <cellStyle name="1_total_단위수량산출2" xfId="16096"/>
    <cellStyle name="1_total_단위수량산출2 2" xfId="34131"/>
    <cellStyle name="1_total_단위수량산출2_NEW단위수량-주산" xfId="16097"/>
    <cellStyle name="1_total_단위수량산출2_NEW단위수량-주산 2" xfId="34132"/>
    <cellStyle name="1_total_단위수량산출2_남대천단위수량" xfId="16098"/>
    <cellStyle name="1_total_단위수량산출2_남대천단위수량 2" xfId="34133"/>
    <cellStyle name="1_total_단위수량산출2_단원구 중앙로 은행나무 전정공사" xfId="16099"/>
    <cellStyle name="1_total_단위수량산출2_단원구 중앙로 은행나무 전정공사 2" xfId="34134"/>
    <cellStyle name="1_total_단위수량산출2_단위수량" xfId="16100"/>
    <cellStyle name="1_total_단위수량산출2_단위수량 2" xfId="34135"/>
    <cellStyle name="1_total_단위수량산출2_단위수량_단원구 중앙로 은행나무 전정공사" xfId="16101"/>
    <cellStyle name="1_total_단위수량산출2_단위수량_단원구 중앙로 은행나무 전정공사 2" xfId="34136"/>
    <cellStyle name="1_total_단위수량산출2_단위수량1" xfId="16102"/>
    <cellStyle name="1_total_단위수량산출2_단위수량1 2" xfId="34137"/>
    <cellStyle name="1_total_단위수량산출2_단위수량1_단원구 중앙로 은행나무 전정공사" xfId="16103"/>
    <cellStyle name="1_total_단위수량산출2_단위수량1_단원구 중앙로 은행나무 전정공사 2" xfId="34138"/>
    <cellStyle name="1_total_단위수량산출2_단위수량15" xfId="16104"/>
    <cellStyle name="1_total_단위수량산출2_단위수량15 2" xfId="34139"/>
    <cellStyle name="1_total_단위수량산출2_단위수량산출" xfId="16105"/>
    <cellStyle name="1_total_단위수량산출2_단위수량산출 2" xfId="34140"/>
    <cellStyle name="1_total_단위수량산출2_단위수량산출_단원구 중앙로 은행나무 전정공사" xfId="16106"/>
    <cellStyle name="1_total_단위수량산출2_단위수량산출_단원구 중앙로 은행나무 전정공사 2" xfId="34141"/>
    <cellStyle name="1_total_단위수량산출2_도곡단위수량" xfId="16107"/>
    <cellStyle name="1_total_단위수량산출2_도곡단위수량 2" xfId="34142"/>
    <cellStyle name="1_total_단위수량산출2_도곡단위수량_단원구 중앙로 은행나무 전정공사" xfId="16108"/>
    <cellStyle name="1_total_단위수량산출2_도곡단위수량_단원구 중앙로 은행나무 전정공사 2" xfId="34143"/>
    <cellStyle name="1_total_단위수량산출2_수량산출서-11.25" xfId="16109"/>
    <cellStyle name="1_total_단위수량산출2_수량산출서-11.25 2" xfId="34144"/>
    <cellStyle name="1_total_단위수량산출2_수량산출서-11.25_NEW단위수량-주산" xfId="16110"/>
    <cellStyle name="1_total_단위수량산출2_수량산출서-11.25_NEW단위수량-주산 2" xfId="34145"/>
    <cellStyle name="1_total_단위수량산출2_수량산출서-11.25_남대천단위수량" xfId="16111"/>
    <cellStyle name="1_total_단위수량산출2_수량산출서-11.25_남대천단위수량 2" xfId="34146"/>
    <cellStyle name="1_total_단위수량산출2_수량산출서-11.25_단원구 중앙로 은행나무 전정공사" xfId="16112"/>
    <cellStyle name="1_total_단위수량산출2_수량산출서-11.25_단원구 중앙로 은행나무 전정공사 2" xfId="34147"/>
    <cellStyle name="1_total_단위수량산출2_수량산출서-11.25_단위수량" xfId="16113"/>
    <cellStyle name="1_total_단위수량산출2_수량산출서-11.25_단위수량 2" xfId="34148"/>
    <cellStyle name="1_total_단위수량산출2_수량산출서-11.25_단위수량_단원구 중앙로 은행나무 전정공사" xfId="16114"/>
    <cellStyle name="1_total_단위수량산출2_수량산출서-11.25_단위수량_단원구 중앙로 은행나무 전정공사 2" xfId="34149"/>
    <cellStyle name="1_total_단위수량산출2_수량산출서-11.25_단위수량1" xfId="16115"/>
    <cellStyle name="1_total_단위수량산출2_수량산출서-11.25_단위수량1 2" xfId="34150"/>
    <cellStyle name="1_total_단위수량산출2_수량산출서-11.25_단위수량1_단원구 중앙로 은행나무 전정공사" xfId="16116"/>
    <cellStyle name="1_total_단위수량산출2_수량산출서-11.25_단위수량1_단원구 중앙로 은행나무 전정공사 2" xfId="34151"/>
    <cellStyle name="1_total_단위수량산출2_수량산출서-11.25_단위수량15" xfId="16117"/>
    <cellStyle name="1_total_단위수량산출2_수량산출서-11.25_단위수량15 2" xfId="34152"/>
    <cellStyle name="1_total_단위수량산출2_수량산출서-11.25_단위수량산출" xfId="16118"/>
    <cellStyle name="1_total_단위수량산출2_수량산출서-11.25_단위수량산출 2" xfId="34153"/>
    <cellStyle name="1_total_단위수량산출2_수량산출서-11.25_단위수량산출_단원구 중앙로 은행나무 전정공사" xfId="16119"/>
    <cellStyle name="1_total_단위수량산출2_수량산출서-11.25_단위수량산출_단원구 중앙로 은행나무 전정공사 2" xfId="34154"/>
    <cellStyle name="1_total_단위수량산출2_수량산출서-11.25_도곡단위수량" xfId="16120"/>
    <cellStyle name="1_total_단위수량산출2_수량산출서-11.25_도곡단위수량 2" xfId="34155"/>
    <cellStyle name="1_total_단위수량산출2_수량산출서-11.25_도곡단위수량_단원구 중앙로 은행나무 전정공사" xfId="16121"/>
    <cellStyle name="1_total_단위수량산출2_수량산출서-11.25_도곡단위수량_단원구 중앙로 은행나무 전정공사 2" xfId="34156"/>
    <cellStyle name="1_total_단위수량산출2_수량산출서-11.25_철거단위수량" xfId="16122"/>
    <cellStyle name="1_total_단위수량산출2_수량산출서-11.25_철거단위수량 2" xfId="34157"/>
    <cellStyle name="1_total_단위수량산출2_수량산출서-11.25_철거단위수량_단원구 중앙로 은행나무 전정공사" xfId="16123"/>
    <cellStyle name="1_total_단위수량산출2_수량산출서-11.25_철거단위수량_단원구 중앙로 은행나무 전정공사 2" xfId="34158"/>
    <cellStyle name="1_total_단위수량산출2_수량산출서-11.25_철거수량" xfId="16124"/>
    <cellStyle name="1_total_단위수량산출2_수량산출서-11.25_철거수량 2" xfId="34159"/>
    <cellStyle name="1_total_단위수량산출2_수량산출서-11.25_한수단위수량" xfId="16125"/>
    <cellStyle name="1_total_단위수량산출2_수량산출서-11.25_한수단위수량 2" xfId="34160"/>
    <cellStyle name="1_total_단위수량산출2_수량산출서-11.25_한수단위수량_단원구 중앙로 은행나무 전정공사" xfId="16126"/>
    <cellStyle name="1_total_단위수량산출2_수량산출서-11.25_한수단위수량_단원구 중앙로 은행나무 전정공사 2" xfId="34161"/>
    <cellStyle name="1_total_단위수량산출2_수량산출서-1201" xfId="16127"/>
    <cellStyle name="1_total_단위수량산출2_수량산출서-1201 2" xfId="34162"/>
    <cellStyle name="1_total_단위수량산출2_수량산출서-1201_NEW단위수량-주산" xfId="16128"/>
    <cellStyle name="1_total_단위수량산출2_수량산출서-1201_NEW단위수량-주산 2" xfId="34163"/>
    <cellStyle name="1_total_단위수량산출2_수량산출서-1201_남대천단위수량" xfId="16129"/>
    <cellStyle name="1_total_단위수량산출2_수량산출서-1201_남대천단위수량 2" xfId="34164"/>
    <cellStyle name="1_total_단위수량산출2_수량산출서-1201_단원구 중앙로 은행나무 전정공사" xfId="16130"/>
    <cellStyle name="1_total_단위수량산출2_수량산출서-1201_단원구 중앙로 은행나무 전정공사 2" xfId="34165"/>
    <cellStyle name="1_total_단위수량산출2_수량산출서-1201_단위수량" xfId="16131"/>
    <cellStyle name="1_total_단위수량산출2_수량산출서-1201_단위수량 2" xfId="34166"/>
    <cellStyle name="1_total_단위수량산출2_수량산출서-1201_단위수량_단원구 중앙로 은행나무 전정공사" xfId="16132"/>
    <cellStyle name="1_total_단위수량산출2_수량산출서-1201_단위수량_단원구 중앙로 은행나무 전정공사 2" xfId="34167"/>
    <cellStyle name="1_total_단위수량산출2_수량산출서-1201_단위수량1" xfId="16133"/>
    <cellStyle name="1_total_단위수량산출2_수량산출서-1201_단위수량1 2" xfId="34168"/>
    <cellStyle name="1_total_단위수량산출2_수량산출서-1201_단위수량1_단원구 중앙로 은행나무 전정공사" xfId="16134"/>
    <cellStyle name="1_total_단위수량산출2_수량산출서-1201_단위수량1_단원구 중앙로 은행나무 전정공사 2" xfId="34169"/>
    <cellStyle name="1_total_단위수량산출2_수량산출서-1201_단위수량15" xfId="16135"/>
    <cellStyle name="1_total_단위수량산출2_수량산출서-1201_단위수량15 2" xfId="34170"/>
    <cellStyle name="1_total_단위수량산출2_수량산출서-1201_단위수량산출" xfId="16136"/>
    <cellStyle name="1_total_단위수량산출2_수량산출서-1201_단위수량산출 2" xfId="34171"/>
    <cellStyle name="1_total_단위수량산출2_수량산출서-1201_단위수량산출_단원구 중앙로 은행나무 전정공사" xfId="16137"/>
    <cellStyle name="1_total_단위수량산출2_수량산출서-1201_단위수량산출_단원구 중앙로 은행나무 전정공사 2" xfId="34172"/>
    <cellStyle name="1_total_단위수량산출2_수량산출서-1201_도곡단위수량" xfId="16138"/>
    <cellStyle name="1_total_단위수량산출2_수량산출서-1201_도곡단위수량 2" xfId="34173"/>
    <cellStyle name="1_total_단위수량산출2_수량산출서-1201_도곡단위수량_단원구 중앙로 은행나무 전정공사" xfId="16139"/>
    <cellStyle name="1_total_단위수량산출2_수량산출서-1201_도곡단위수량_단원구 중앙로 은행나무 전정공사 2" xfId="34174"/>
    <cellStyle name="1_total_단위수량산출2_수량산출서-1201_철거단위수량" xfId="16140"/>
    <cellStyle name="1_total_단위수량산출2_수량산출서-1201_철거단위수량 2" xfId="34175"/>
    <cellStyle name="1_total_단위수량산출2_수량산출서-1201_철거단위수량_단원구 중앙로 은행나무 전정공사" xfId="16141"/>
    <cellStyle name="1_total_단위수량산출2_수량산출서-1201_철거단위수량_단원구 중앙로 은행나무 전정공사 2" xfId="34176"/>
    <cellStyle name="1_total_단위수량산출2_수량산출서-1201_철거수량" xfId="16142"/>
    <cellStyle name="1_total_단위수량산출2_수량산출서-1201_철거수량 2" xfId="34177"/>
    <cellStyle name="1_total_단위수량산출2_수량산출서-1201_한수단위수량" xfId="16143"/>
    <cellStyle name="1_total_단위수량산출2_수량산출서-1201_한수단위수량 2" xfId="34178"/>
    <cellStyle name="1_total_단위수량산출2_수량산출서-1201_한수단위수량_단원구 중앙로 은행나무 전정공사" xfId="16144"/>
    <cellStyle name="1_total_단위수량산출2_수량산출서-1201_한수단위수량_단원구 중앙로 은행나무 전정공사 2" xfId="34179"/>
    <cellStyle name="1_total_단위수량산출2_시설물단위수량" xfId="16145"/>
    <cellStyle name="1_total_단위수량산출2_시설물단위수량 2" xfId="34180"/>
    <cellStyle name="1_total_단위수량산출2_시설물단위수량_단원구 중앙로 은행나무 전정공사" xfId="16146"/>
    <cellStyle name="1_total_단위수량산출2_시설물단위수량_단원구 중앙로 은행나무 전정공사 2" xfId="34181"/>
    <cellStyle name="1_total_단위수량산출2_시설물단위수량1" xfId="16147"/>
    <cellStyle name="1_total_단위수량산출2_시설물단위수량1 2" xfId="34182"/>
    <cellStyle name="1_total_단위수량산출2_시설물단위수량1_단원구 중앙로 은행나무 전정공사" xfId="16148"/>
    <cellStyle name="1_total_단위수량산출2_시설물단위수량1_단원구 중앙로 은행나무 전정공사 2" xfId="34183"/>
    <cellStyle name="1_total_단위수량산출2_시설물단위수량1_시설물단위수량" xfId="16149"/>
    <cellStyle name="1_total_단위수량산출2_시설물단위수량1_시설물단위수량 2" xfId="34184"/>
    <cellStyle name="1_total_단위수량산출2_시설물단위수량1_시설물단위수량_단원구 중앙로 은행나무 전정공사" xfId="16150"/>
    <cellStyle name="1_total_단위수량산출2_시설물단위수량1_시설물단위수량_단원구 중앙로 은행나무 전정공사 2" xfId="34185"/>
    <cellStyle name="1_total_단위수량산출2_오창수량산출서" xfId="16151"/>
    <cellStyle name="1_total_단위수량산출2_오창수량산출서 2" xfId="34186"/>
    <cellStyle name="1_total_단위수량산출2_오창수량산출서_NEW단위수량-주산" xfId="16152"/>
    <cellStyle name="1_total_단위수량산출2_오창수량산출서_NEW단위수량-주산 2" xfId="34187"/>
    <cellStyle name="1_total_단위수량산출2_오창수량산출서_남대천단위수량" xfId="16153"/>
    <cellStyle name="1_total_단위수량산출2_오창수량산출서_남대천단위수량 2" xfId="34188"/>
    <cellStyle name="1_total_단위수량산출2_오창수량산출서_단원구 중앙로 은행나무 전정공사" xfId="16154"/>
    <cellStyle name="1_total_단위수량산출2_오창수량산출서_단원구 중앙로 은행나무 전정공사 2" xfId="34189"/>
    <cellStyle name="1_total_단위수량산출2_오창수량산출서_단위수량" xfId="16155"/>
    <cellStyle name="1_total_단위수량산출2_오창수량산출서_단위수량 2" xfId="34190"/>
    <cellStyle name="1_total_단위수량산출2_오창수량산출서_단위수량_단원구 중앙로 은행나무 전정공사" xfId="16156"/>
    <cellStyle name="1_total_단위수량산출2_오창수량산출서_단위수량_단원구 중앙로 은행나무 전정공사 2" xfId="34191"/>
    <cellStyle name="1_total_단위수량산출2_오창수량산출서_단위수량1" xfId="16157"/>
    <cellStyle name="1_total_단위수량산출2_오창수량산출서_단위수량1 2" xfId="34192"/>
    <cellStyle name="1_total_단위수량산출2_오창수량산출서_단위수량1_단원구 중앙로 은행나무 전정공사" xfId="16158"/>
    <cellStyle name="1_total_단위수량산출2_오창수량산출서_단위수량1_단원구 중앙로 은행나무 전정공사 2" xfId="34193"/>
    <cellStyle name="1_total_단위수량산출2_오창수량산출서_단위수량15" xfId="16159"/>
    <cellStyle name="1_total_단위수량산출2_오창수량산출서_단위수량15 2" xfId="34194"/>
    <cellStyle name="1_total_단위수량산출2_오창수량산출서_단위수량산출" xfId="16160"/>
    <cellStyle name="1_total_단위수량산출2_오창수량산출서_단위수량산출 2" xfId="34195"/>
    <cellStyle name="1_total_단위수량산출2_오창수량산출서_단위수량산출_단원구 중앙로 은행나무 전정공사" xfId="16161"/>
    <cellStyle name="1_total_단위수량산출2_오창수량산출서_단위수량산출_단원구 중앙로 은행나무 전정공사 2" xfId="34196"/>
    <cellStyle name="1_total_단위수량산출2_오창수량산출서_도곡단위수량" xfId="16162"/>
    <cellStyle name="1_total_단위수량산출2_오창수량산출서_도곡단위수량 2" xfId="34197"/>
    <cellStyle name="1_total_단위수량산출2_오창수량산출서_도곡단위수량_단원구 중앙로 은행나무 전정공사" xfId="16163"/>
    <cellStyle name="1_total_단위수량산출2_오창수량산출서_도곡단위수량_단원구 중앙로 은행나무 전정공사 2" xfId="34198"/>
    <cellStyle name="1_total_단위수량산출2_오창수량산출서_수량산출서-11.25" xfId="16164"/>
    <cellStyle name="1_total_단위수량산출2_오창수량산출서_수량산출서-11.25 2" xfId="34199"/>
    <cellStyle name="1_total_단위수량산출2_오창수량산출서_수량산출서-11.25_NEW단위수량-주산" xfId="16165"/>
    <cellStyle name="1_total_단위수량산출2_오창수량산출서_수량산출서-11.25_NEW단위수량-주산 2" xfId="34200"/>
    <cellStyle name="1_total_단위수량산출2_오창수량산출서_수량산출서-11.25_남대천단위수량" xfId="16166"/>
    <cellStyle name="1_total_단위수량산출2_오창수량산출서_수량산출서-11.25_남대천단위수량 2" xfId="34201"/>
    <cellStyle name="1_total_단위수량산출2_오창수량산출서_수량산출서-11.25_단원구 중앙로 은행나무 전정공사" xfId="16167"/>
    <cellStyle name="1_total_단위수량산출2_오창수량산출서_수량산출서-11.25_단원구 중앙로 은행나무 전정공사 2" xfId="34202"/>
    <cellStyle name="1_total_단위수량산출2_오창수량산출서_수량산출서-11.25_단위수량" xfId="16168"/>
    <cellStyle name="1_total_단위수량산출2_오창수량산출서_수량산출서-11.25_단위수량 2" xfId="34203"/>
    <cellStyle name="1_total_단위수량산출2_오창수량산출서_수량산출서-11.25_단위수량_단원구 중앙로 은행나무 전정공사" xfId="16169"/>
    <cellStyle name="1_total_단위수량산출2_오창수량산출서_수량산출서-11.25_단위수량_단원구 중앙로 은행나무 전정공사 2" xfId="34204"/>
    <cellStyle name="1_total_단위수량산출2_오창수량산출서_수량산출서-11.25_단위수량1" xfId="16170"/>
    <cellStyle name="1_total_단위수량산출2_오창수량산출서_수량산출서-11.25_단위수량1 2" xfId="34205"/>
    <cellStyle name="1_total_단위수량산출2_오창수량산출서_수량산출서-11.25_단위수량1_단원구 중앙로 은행나무 전정공사" xfId="16171"/>
    <cellStyle name="1_total_단위수량산출2_오창수량산출서_수량산출서-11.25_단위수량1_단원구 중앙로 은행나무 전정공사 2" xfId="34206"/>
    <cellStyle name="1_total_단위수량산출2_오창수량산출서_수량산출서-11.25_단위수량15" xfId="16172"/>
    <cellStyle name="1_total_단위수량산출2_오창수량산출서_수량산출서-11.25_단위수량15 2" xfId="34207"/>
    <cellStyle name="1_total_단위수량산출2_오창수량산출서_수량산출서-11.25_단위수량산출" xfId="16173"/>
    <cellStyle name="1_total_단위수량산출2_오창수량산출서_수량산출서-11.25_단위수량산출 2" xfId="34208"/>
    <cellStyle name="1_total_단위수량산출2_오창수량산출서_수량산출서-11.25_단위수량산출_단원구 중앙로 은행나무 전정공사" xfId="16174"/>
    <cellStyle name="1_total_단위수량산출2_오창수량산출서_수량산출서-11.25_단위수량산출_단원구 중앙로 은행나무 전정공사 2" xfId="34209"/>
    <cellStyle name="1_total_단위수량산출2_오창수량산출서_수량산출서-11.25_도곡단위수량" xfId="16175"/>
    <cellStyle name="1_total_단위수량산출2_오창수량산출서_수량산출서-11.25_도곡단위수량 2" xfId="34210"/>
    <cellStyle name="1_total_단위수량산출2_오창수량산출서_수량산출서-11.25_도곡단위수량_단원구 중앙로 은행나무 전정공사" xfId="16176"/>
    <cellStyle name="1_total_단위수량산출2_오창수량산출서_수량산출서-11.25_도곡단위수량_단원구 중앙로 은행나무 전정공사 2" xfId="34211"/>
    <cellStyle name="1_total_단위수량산출2_오창수량산출서_수량산출서-11.25_철거단위수량" xfId="16177"/>
    <cellStyle name="1_total_단위수량산출2_오창수량산출서_수량산출서-11.25_철거단위수량 2" xfId="34212"/>
    <cellStyle name="1_total_단위수량산출2_오창수량산출서_수량산출서-11.25_철거단위수량_단원구 중앙로 은행나무 전정공사" xfId="16178"/>
    <cellStyle name="1_total_단위수량산출2_오창수량산출서_수량산출서-11.25_철거단위수량_단원구 중앙로 은행나무 전정공사 2" xfId="34213"/>
    <cellStyle name="1_total_단위수량산출2_오창수량산출서_수량산출서-11.25_철거수량" xfId="16179"/>
    <cellStyle name="1_total_단위수량산출2_오창수량산출서_수량산출서-11.25_철거수량 2" xfId="34214"/>
    <cellStyle name="1_total_단위수량산출2_오창수량산출서_수량산출서-11.25_한수단위수량" xfId="16180"/>
    <cellStyle name="1_total_단위수량산출2_오창수량산출서_수량산출서-11.25_한수단위수량 2" xfId="34215"/>
    <cellStyle name="1_total_단위수량산출2_오창수량산출서_수량산출서-11.25_한수단위수량_단원구 중앙로 은행나무 전정공사" xfId="16181"/>
    <cellStyle name="1_total_단위수량산출2_오창수량산출서_수량산출서-11.25_한수단위수량_단원구 중앙로 은행나무 전정공사 2" xfId="34216"/>
    <cellStyle name="1_total_단위수량산출2_오창수량산출서_수량산출서-1201" xfId="16182"/>
    <cellStyle name="1_total_단위수량산출2_오창수량산출서_수량산출서-1201 2" xfId="34217"/>
    <cellStyle name="1_total_단위수량산출2_오창수량산출서_수량산출서-1201_NEW단위수량-주산" xfId="16183"/>
    <cellStyle name="1_total_단위수량산출2_오창수량산출서_수량산출서-1201_NEW단위수량-주산 2" xfId="34218"/>
    <cellStyle name="1_total_단위수량산출2_오창수량산출서_수량산출서-1201_남대천단위수량" xfId="16184"/>
    <cellStyle name="1_total_단위수량산출2_오창수량산출서_수량산출서-1201_남대천단위수량 2" xfId="34219"/>
    <cellStyle name="1_total_단위수량산출2_오창수량산출서_수량산출서-1201_단원구 중앙로 은행나무 전정공사" xfId="16185"/>
    <cellStyle name="1_total_단위수량산출2_오창수량산출서_수량산출서-1201_단원구 중앙로 은행나무 전정공사 2" xfId="34220"/>
    <cellStyle name="1_total_단위수량산출2_오창수량산출서_수량산출서-1201_단위수량" xfId="16186"/>
    <cellStyle name="1_total_단위수량산출2_오창수량산출서_수량산출서-1201_단위수량 2" xfId="34221"/>
    <cellStyle name="1_total_단위수량산출2_오창수량산출서_수량산출서-1201_단위수량_단원구 중앙로 은행나무 전정공사" xfId="16187"/>
    <cellStyle name="1_total_단위수량산출2_오창수량산출서_수량산출서-1201_단위수량_단원구 중앙로 은행나무 전정공사 2" xfId="34222"/>
    <cellStyle name="1_total_단위수량산출2_오창수량산출서_수량산출서-1201_단위수량1" xfId="16188"/>
    <cellStyle name="1_total_단위수량산출2_오창수량산출서_수량산출서-1201_단위수량1 2" xfId="34223"/>
    <cellStyle name="1_total_단위수량산출2_오창수량산출서_수량산출서-1201_단위수량1_단원구 중앙로 은행나무 전정공사" xfId="16189"/>
    <cellStyle name="1_total_단위수량산출2_오창수량산출서_수량산출서-1201_단위수량1_단원구 중앙로 은행나무 전정공사 2" xfId="34224"/>
    <cellStyle name="1_total_단위수량산출2_오창수량산출서_수량산출서-1201_단위수량15" xfId="16190"/>
    <cellStyle name="1_total_단위수량산출2_오창수량산출서_수량산출서-1201_단위수량15 2" xfId="34225"/>
    <cellStyle name="1_total_단위수량산출2_오창수량산출서_수량산출서-1201_단위수량산출" xfId="16191"/>
    <cellStyle name="1_total_단위수량산출2_오창수량산출서_수량산출서-1201_단위수량산출 2" xfId="34226"/>
    <cellStyle name="1_total_단위수량산출2_오창수량산출서_수량산출서-1201_단위수량산출_단원구 중앙로 은행나무 전정공사" xfId="16192"/>
    <cellStyle name="1_total_단위수량산출2_오창수량산출서_수량산출서-1201_단위수량산출_단원구 중앙로 은행나무 전정공사 2" xfId="34227"/>
    <cellStyle name="1_total_단위수량산출2_오창수량산출서_수량산출서-1201_도곡단위수량" xfId="16193"/>
    <cellStyle name="1_total_단위수량산출2_오창수량산출서_수량산출서-1201_도곡단위수량 2" xfId="34228"/>
    <cellStyle name="1_total_단위수량산출2_오창수량산출서_수량산출서-1201_도곡단위수량_단원구 중앙로 은행나무 전정공사" xfId="16194"/>
    <cellStyle name="1_total_단위수량산출2_오창수량산출서_수량산출서-1201_도곡단위수량_단원구 중앙로 은행나무 전정공사 2" xfId="34229"/>
    <cellStyle name="1_total_단위수량산출2_오창수량산출서_수량산출서-1201_철거단위수량" xfId="16195"/>
    <cellStyle name="1_total_단위수량산출2_오창수량산출서_수량산출서-1201_철거단위수량 2" xfId="34230"/>
    <cellStyle name="1_total_단위수량산출2_오창수량산출서_수량산출서-1201_철거단위수량_단원구 중앙로 은행나무 전정공사" xfId="16196"/>
    <cellStyle name="1_total_단위수량산출2_오창수량산출서_수량산출서-1201_철거단위수량_단원구 중앙로 은행나무 전정공사 2" xfId="34231"/>
    <cellStyle name="1_total_단위수량산출2_오창수량산출서_수량산출서-1201_철거수량" xfId="16197"/>
    <cellStyle name="1_total_단위수량산출2_오창수량산출서_수량산출서-1201_철거수량 2" xfId="34232"/>
    <cellStyle name="1_total_단위수량산출2_오창수량산출서_수량산출서-1201_한수단위수량" xfId="16198"/>
    <cellStyle name="1_total_단위수량산출2_오창수량산출서_수량산출서-1201_한수단위수량 2" xfId="34233"/>
    <cellStyle name="1_total_단위수량산출2_오창수량산출서_수량산출서-1201_한수단위수량_단원구 중앙로 은행나무 전정공사" xfId="16199"/>
    <cellStyle name="1_total_단위수량산출2_오창수량산출서_수량산출서-1201_한수단위수량_단원구 중앙로 은행나무 전정공사 2" xfId="34234"/>
    <cellStyle name="1_total_단위수량산출2_오창수량산출서_시설물단위수량" xfId="16200"/>
    <cellStyle name="1_total_단위수량산출2_오창수량산출서_시설물단위수량 2" xfId="34235"/>
    <cellStyle name="1_total_단위수량산출2_오창수량산출서_시설물단위수량_단원구 중앙로 은행나무 전정공사" xfId="16201"/>
    <cellStyle name="1_total_단위수량산출2_오창수량산출서_시설물단위수량_단원구 중앙로 은행나무 전정공사 2" xfId="34236"/>
    <cellStyle name="1_total_단위수량산출2_오창수량산출서_시설물단위수량1" xfId="16202"/>
    <cellStyle name="1_total_단위수량산출2_오창수량산출서_시설물단위수량1 2" xfId="34237"/>
    <cellStyle name="1_total_단위수량산출2_오창수량산출서_시설물단위수량1_단원구 중앙로 은행나무 전정공사" xfId="16203"/>
    <cellStyle name="1_total_단위수량산출2_오창수량산출서_시설물단위수량1_단원구 중앙로 은행나무 전정공사 2" xfId="34238"/>
    <cellStyle name="1_total_단위수량산출2_오창수량산출서_시설물단위수량1_시설물단위수량" xfId="16204"/>
    <cellStyle name="1_total_단위수량산출2_오창수량산출서_시설물단위수량1_시설물단위수량 2" xfId="34239"/>
    <cellStyle name="1_total_단위수량산출2_오창수량산출서_시설물단위수량1_시설물단위수량_단원구 중앙로 은행나무 전정공사" xfId="16205"/>
    <cellStyle name="1_total_단위수량산출2_오창수량산출서_시설물단위수량1_시설물단위수량_단원구 중앙로 은행나무 전정공사 2" xfId="34240"/>
    <cellStyle name="1_total_단위수량산출2_오창수량산출서_철거단위수량" xfId="16206"/>
    <cellStyle name="1_total_단위수량산출2_오창수량산출서_철거단위수량 2" xfId="34241"/>
    <cellStyle name="1_total_단위수량산출2_오창수량산출서_철거단위수량_단원구 중앙로 은행나무 전정공사" xfId="16207"/>
    <cellStyle name="1_total_단위수량산출2_오창수량산출서_철거단위수량_단원구 중앙로 은행나무 전정공사 2" xfId="34242"/>
    <cellStyle name="1_total_단위수량산출2_오창수량산출서_철거수량" xfId="16208"/>
    <cellStyle name="1_total_단위수량산출2_오창수량산출서_철거수량 2" xfId="34243"/>
    <cellStyle name="1_total_단위수량산출2_오창수량산출서_한수단위수량" xfId="16209"/>
    <cellStyle name="1_total_단위수량산출2_오창수량산출서_한수단위수량 2" xfId="34244"/>
    <cellStyle name="1_total_단위수량산출2_오창수량산출서_한수단위수량_단원구 중앙로 은행나무 전정공사" xfId="16210"/>
    <cellStyle name="1_total_단위수량산출2_오창수량산출서_한수단위수량_단원구 중앙로 은행나무 전정공사 2" xfId="34245"/>
    <cellStyle name="1_total_단위수량산출2_철거단위수량" xfId="16211"/>
    <cellStyle name="1_total_단위수량산출2_철거단위수량 2" xfId="34246"/>
    <cellStyle name="1_total_단위수량산출2_철거단위수량_단원구 중앙로 은행나무 전정공사" xfId="16212"/>
    <cellStyle name="1_total_단위수량산출2_철거단위수량_단원구 중앙로 은행나무 전정공사 2" xfId="34247"/>
    <cellStyle name="1_total_단위수량산출2_철거수량" xfId="16213"/>
    <cellStyle name="1_total_단위수량산출2_철거수량 2" xfId="34248"/>
    <cellStyle name="1_total_단위수량산출2_한수단위수량" xfId="16214"/>
    <cellStyle name="1_total_단위수량산출2_한수단위수량 2" xfId="34249"/>
    <cellStyle name="1_total_단위수량산출2_한수단위수량_단원구 중앙로 은행나무 전정공사" xfId="16215"/>
    <cellStyle name="1_total_단위수량산출2_한수단위수량_단원구 중앙로 은행나무 전정공사 2" xfId="34250"/>
    <cellStyle name="1_total_단위수량산출-개군" xfId="16216"/>
    <cellStyle name="1_total_단위수량산출-개군 2" xfId="34251"/>
    <cellStyle name="1_total_단위수량산출-개군_단원구 중앙로 은행나무 전정공사" xfId="16217"/>
    <cellStyle name="1_total_단위수량산출-개군_단원구 중앙로 은행나무 전정공사 2" xfId="34252"/>
    <cellStyle name="1_total_단위수량산출-경북기계" xfId="16218"/>
    <cellStyle name="1_total_단위수량산출-경북기계 2" xfId="34253"/>
    <cellStyle name="1_total_단위수량산출-경북기계_단원구 중앙로 은행나무 전정공사" xfId="16219"/>
    <cellStyle name="1_total_단위수량산출-경북기계_단원구 중앙로 은행나무 전정공사 2" xfId="34254"/>
    <cellStyle name="1_total_단위수량산출-구로중" xfId="16220"/>
    <cellStyle name="1_total_단위수량산출-구로중 2" xfId="34255"/>
    <cellStyle name="1_total_단위수량산출-구로중_단원구 중앙로 은행나무 전정공사" xfId="16221"/>
    <cellStyle name="1_total_단위수량산출-구로중_단원구 중앙로 은행나무 전정공사 2" xfId="34256"/>
    <cellStyle name="1_total_단위수량산출-구미1대" xfId="16222"/>
    <cellStyle name="1_total_단위수량산출-구미1대 2" xfId="34257"/>
    <cellStyle name="1_total_단위수량산출-구미1대_단원구 중앙로 은행나무 전정공사" xfId="16223"/>
    <cellStyle name="1_total_단위수량산출-구미1대_단원구 중앙로 은행나무 전정공사 2" xfId="34258"/>
    <cellStyle name="1_total_단위수량산출-동북" xfId="16224"/>
    <cellStyle name="1_total_단위수량산출-동북 2" xfId="34259"/>
    <cellStyle name="1_total_단위수량산출-동북_단원구 중앙로 은행나무 전정공사" xfId="16225"/>
    <cellStyle name="1_total_단위수량산출-동북_단원구 중앙로 은행나무 전정공사 2" xfId="34260"/>
    <cellStyle name="1_total_단위수량산출-모전초등" xfId="16226"/>
    <cellStyle name="1_total_단위수량산출-모전초등 2" xfId="34261"/>
    <cellStyle name="1_total_단위수량산출-모전초등_단원구 중앙로 은행나무 전정공사" xfId="16227"/>
    <cellStyle name="1_total_단위수량산출-모전초등_단원구 중앙로 은행나무 전정공사 2" xfId="34262"/>
    <cellStyle name="1_total_단위수량산출-문화" xfId="16228"/>
    <cellStyle name="1_total_단위수량산출-문화 2" xfId="34263"/>
    <cellStyle name="1_total_단위수량산출-문화_단원구 중앙로 은행나무 전정공사" xfId="16229"/>
    <cellStyle name="1_total_단위수량산출-문화_단원구 중앙로 은행나무 전정공사 2" xfId="34264"/>
    <cellStyle name="1_total_단위수량산출서-1공구" xfId="16230"/>
    <cellStyle name="1_total_단위수량산출서-1공구 2" xfId="34265"/>
    <cellStyle name="1_total_단위수량산출서-1공구_단원구 중앙로 은행나무 전정공사" xfId="16231"/>
    <cellStyle name="1_total_단위수량산출서-1공구_단원구 중앙로 은행나무 전정공사 2" xfId="34266"/>
    <cellStyle name="1_total_단위수량산출-서현" xfId="16232"/>
    <cellStyle name="1_total_단위수량산출-서현 2" xfId="34267"/>
    <cellStyle name="1_total_단위수량산출-서현_단원구 중앙로 은행나무 전정공사" xfId="16233"/>
    <cellStyle name="1_total_단위수량산출-서현_단원구 중앙로 은행나무 전정공사 2" xfId="34268"/>
    <cellStyle name="1_total_단위수량산출-송파중" xfId="16234"/>
    <cellStyle name="1_total_단위수량산출-송파중 2" xfId="34269"/>
    <cellStyle name="1_total_단위수량산출-송파중_단원구 중앙로 은행나무 전정공사" xfId="16235"/>
    <cellStyle name="1_total_단위수량산출-송파중_단원구 중앙로 은행나무 전정공사 2" xfId="34270"/>
    <cellStyle name="1_total_단위수량산출-율면초등" xfId="16236"/>
    <cellStyle name="1_total_단위수량산출-율면초등 2" xfId="34271"/>
    <cellStyle name="1_total_단위수량산출-율면초등_단원구 중앙로 은행나무 전정공사" xfId="16237"/>
    <cellStyle name="1_total_단위수량산출-율면초등_단원구 중앙로 은행나무 전정공사 2" xfId="34272"/>
    <cellStyle name="1_total_단위수량산출-중원초등" xfId="16238"/>
    <cellStyle name="1_total_단위수량산출-중원초등 2" xfId="34273"/>
    <cellStyle name="1_total_단위수량산출-중원초등_단원구 중앙로 은행나무 전정공사" xfId="16239"/>
    <cellStyle name="1_total_단위수량산출-중원초등_단원구 중앙로 은행나무 전정공사 2" xfId="34274"/>
    <cellStyle name="1_total_단위수량산출-충남여고" xfId="16240"/>
    <cellStyle name="1_total_단위수량산출-충남여고 2" xfId="34275"/>
    <cellStyle name="1_total_단위수량산출-충남여고_단원구 중앙로 은행나무 전정공사" xfId="16241"/>
    <cellStyle name="1_total_단위수량산출-충남여고_단원구 중앙로 은행나무 전정공사 2" xfId="34276"/>
    <cellStyle name="1_total_단위수량산출-충주고" xfId="16242"/>
    <cellStyle name="1_total_단위수량산출-충주고 2" xfId="34277"/>
    <cellStyle name="1_total_단위수량산출-충주고_단원구 중앙로 은행나무 전정공사" xfId="16243"/>
    <cellStyle name="1_total_단위수량산출-충주고_단원구 중앙로 은행나무 전정공사 2" xfId="34278"/>
    <cellStyle name="1_total_단위수량산출-홍산중" xfId="16244"/>
    <cellStyle name="1_total_단위수량산출-홍산중 2" xfId="34279"/>
    <cellStyle name="1_total_단위수량산출-홍산중_단원구 중앙로 은행나무 전정공사" xfId="16245"/>
    <cellStyle name="1_total_단위수량산출-홍산중_단원구 중앙로 은행나무 전정공사 2" xfId="34280"/>
    <cellStyle name="1_total_대포4 부대공" xfId="16246"/>
    <cellStyle name="1_total_대포4 부대공 2" xfId="34281"/>
    <cellStyle name="1_total_도곡단위수량" xfId="16247"/>
    <cellStyle name="1_total_도곡단위수량 2" xfId="34282"/>
    <cellStyle name="1_total_도곡단위수량_단원구 중앙로 은행나무 전정공사" xfId="16248"/>
    <cellStyle name="1_total_도곡단위수량_단원구 중앙로 은행나무 전정공사 2" xfId="34283"/>
    <cellStyle name="1_total_도급내역서" xfId="1220"/>
    <cellStyle name="1_total_도급내역서_변경내역서" xfId="1221"/>
    <cellStyle name="1_total_도봉신창-예산서 0325" xfId="1222"/>
    <cellStyle name="1_total_목동내역" xfId="1223"/>
    <cellStyle name="1_total_목동내역_관악고수량산출서" xfId="1224"/>
    <cellStyle name="1_total_목동내역_원가계산" xfId="1225"/>
    <cellStyle name="1_total_목동내역_원가계산_관악고수량산출서" xfId="1226"/>
    <cellStyle name="1_total_목동내역_폐기물집계" xfId="1227"/>
    <cellStyle name="1_total_목동내역_폐기물집계_관악고수량산출서" xfId="1228"/>
    <cellStyle name="1_total_목동내역_폐기물집계_원가계산" xfId="1229"/>
    <cellStyle name="1_total_목동내역_폐기물집계_원가계산_관악고수량산출서" xfId="1230"/>
    <cellStyle name="1_total_배밭계약내역" xfId="26094"/>
    <cellStyle name="1_total_샛별변경내역서" xfId="1231"/>
    <cellStyle name="1_total_설계내역서" xfId="26095"/>
    <cellStyle name="1_total_수량산출서-11.25" xfId="16249"/>
    <cellStyle name="1_total_수량산출서-11.25 2" xfId="34284"/>
    <cellStyle name="1_total_수량산출서-11.25_NEW단위수량-주산" xfId="16250"/>
    <cellStyle name="1_total_수량산출서-11.25_NEW단위수량-주산 2" xfId="34285"/>
    <cellStyle name="1_total_수량산출서-11.25_남대천단위수량" xfId="16251"/>
    <cellStyle name="1_total_수량산출서-11.25_남대천단위수량 2" xfId="34286"/>
    <cellStyle name="1_total_수량산출서-11.25_단원구 중앙로 은행나무 전정공사" xfId="16252"/>
    <cellStyle name="1_total_수량산출서-11.25_단원구 중앙로 은행나무 전정공사 2" xfId="34287"/>
    <cellStyle name="1_total_수량산출서-11.25_단위수량" xfId="16253"/>
    <cellStyle name="1_total_수량산출서-11.25_단위수량 2" xfId="34288"/>
    <cellStyle name="1_total_수량산출서-11.25_단위수량_단원구 중앙로 은행나무 전정공사" xfId="16254"/>
    <cellStyle name="1_total_수량산출서-11.25_단위수량_단원구 중앙로 은행나무 전정공사 2" xfId="34289"/>
    <cellStyle name="1_total_수량산출서-11.25_단위수량1" xfId="16255"/>
    <cellStyle name="1_total_수량산출서-11.25_단위수량1 2" xfId="34290"/>
    <cellStyle name="1_total_수량산출서-11.25_단위수량1_단원구 중앙로 은행나무 전정공사" xfId="16256"/>
    <cellStyle name="1_total_수량산출서-11.25_단위수량1_단원구 중앙로 은행나무 전정공사 2" xfId="34291"/>
    <cellStyle name="1_total_수량산출서-11.25_단위수량15" xfId="16257"/>
    <cellStyle name="1_total_수량산출서-11.25_단위수량15 2" xfId="34292"/>
    <cellStyle name="1_total_수량산출서-11.25_단위수량산출" xfId="16258"/>
    <cellStyle name="1_total_수량산출서-11.25_단위수량산출 2" xfId="34293"/>
    <cellStyle name="1_total_수량산출서-11.25_단위수량산출_단원구 중앙로 은행나무 전정공사" xfId="16259"/>
    <cellStyle name="1_total_수량산출서-11.25_단위수량산출_단원구 중앙로 은행나무 전정공사 2" xfId="34294"/>
    <cellStyle name="1_total_수량산출서-11.25_도곡단위수량" xfId="16260"/>
    <cellStyle name="1_total_수량산출서-11.25_도곡단위수량 2" xfId="34295"/>
    <cellStyle name="1_total_수량산출서-11.25_도곡단위수량_단원구 중앙로 은행나무 전정공사" xfId="16261"/>
    <cellStyle name="1_total_수량산출서-11.25_도곡단위수량_단원구 중앙로 은행나무 전정공사 2" xfId="34296"/>
    <cellStyle name="1_total_수량산출서-11.25_철거단위수량" xfId="16262"/>
    <cellStyle name="1_total_수량산출서-11.25_철거단위수량 2" xfId="34297"/>
    <cellStyle name="1_total_수량산출서-11.25_철거단위수량_단원구 중앙로 은행나무 전정공사" xfId="16263"/>
    <cellStyle name="1_total_수량산출서-11.25_철거단위수량_단원구 중앙로 은행나무 전정공사 2" xfId="34298"/>
    <cellStyle name="1_total_수량산출서-11.25_철거수량" xfId="16264"/>
    <cellStyle name="1_total_수량산출서-11.25_철거수량 2" xfId="34299"/>
    <cellStyle name="1_total_수량산출서-11.25_한수단위수량" xfId="16265"/>
    <cellStyle name="1_total_수량산출서-11.25_한수단위수량 2" xfId="34300"/>
    <cellStyle name="1_total_수량산출서-11.25_한수단위수량_단원구 중앙로 은행나무 전정공사" xfId="16266"/>
    <cellStyle name="1_total_수량산출서-11.25_한수단위수량_단원구 중앙로 은행나무 전정공사 2" xfId="34301"/>
    <cellStyle name="1_total_수량산출서-1201" xfId="16267"/>
    <cellStyle name="1_total_수량산출서-1201 2" xfId="34302"/>
    <cellStyle name="1_total_수량산출서-1201_NEW단위수량-주산" xfId="16268"/>
    <cellStyle name="1_total_수량산출서-1201_NEW단위수량-주산 2" xfId="34303"/>
    <cellStyle name="1_total_수량산출서-1201_남대천단위수량" xfId="16269"/>
    <cellStyle name="1_total_수량산출서-1201_남대천단위수량 2" xfId="34304"/>
    <cellStyle name="1_total_수량산출서-1201_단원구 중앙로 은행나무 전정공사" xfId="16270"/>
    <cellStyle name="1_total_수량산출서-1201_단원구 중앙로 은행나무 전정공사 2" xfId="34305"/>
    <cellStyle name="1_total_수량산출서-1201_단위수량" xfId="16271"/>
    <cellStyle name="1_total_수량산출서-1201_단위수량 2" xfId="34306"/>
    <cellStyle name="1_total_수량산출서-1201_단위수량_단원구 중앙로 은행나무 전정공사" xfId="16272"/>
    <cellStyle name="1_total_수량산출서-1201_단위수량_단원구 중앙로 은행나무 전정공사 2" xfId="34307"/>
    <cellStyle name="1_total_수량산출서-1201_단위수량1" xfId="16273"/>
    <cellStyle name="1_total_수량산출서-1201_단위수량1 2" xfId="34308"/>
    <cellStyle name="1_total_수량산출서-1201_단위수량1_단원구 중앙로 은행나무 전정공사" xfId="16274"/>
    <cellStyle name="1_total_수량산출서-1201_단위수량1_단원구 중앙로 은행나무 전정공사 2" xfId="34309"/>
    <cellStyle name="1_total_수량산출서-1201_단위수량15" xfId="16275"/>
    <cellStyle name="1_total_수량산출서-1201_단위수량15 2" xfId="34310"/>
    <cellStyle name="1_total_수량산출서-1201_단위수량산출" xfId="16276"/>
    <cellStyle name="1_total_수량산출서-1201_단위수량산출 2" xfId="34311"/>
    <cellStyle name="1_total_수량산출서-1201_단위수량산출_단원구 중앙로 은행나무 전정공사" xfId="16277"/>
    <cellStyle name="1_total_수량산출서-1201_단위수량산출_단원구 중앙로 은행나무 전정공사 2" xfId="34312"/>
    <cellStyle name="1_total_수량산출서-1201_도곡단위수량" xfId="16278"/>
    <cellStyle name="1_total_수량산출서-1201_도곡단위수량 2" xfId="34313"/>
    <cellStyle name="1_total_수량산출서-1201_도곡단위수량_단원구 중앙로 은행나무 전정공사" xfId="16279"/>
    <cellStyle name="1_total_수량산출서-1201_도곡단위수량_단원구 중앙로 은행나무 전정공사 2" xfId="34314"/>
    <cellStyle name="1_total_수량산출서-1201_철거단위수량" xfId="16280"/>
    <cellStyle name="1_total_수량산출서-1201_철거단위수량 2" xfId="34315"/>
    <cellStyle name="1_total_수량산출서-1201_철거단위수량_단원구 중앙로 은행나무 전정공사" xfId="16281"/>
    <cellStyle name="1_total_수량산출서-1201_철거단위수량_단원구 중앙로 은행나무 전정공사 2" xfId="34316"/>
    <cellStyle name="1_total_수량산출서-1201_철거수량" xfId="16282"/>
    <cellStyle name="1_total_수량산출서-1201_철거수량 2" xfId="34317"/>
    <cellStyle name="1_total_수량산출서-1201_한수단위수량" xfId="16283"/>
    <cellStyle name="1_total_수량산출서-1201_한수단위수량 2" xfId="34318"/>
    <cellStyle name="1_total_수량산출서-1201_한수단위수량_단원구 중앙로 은행나무 전정공사" xfId="16284"/>
    <cellStyle name="1_total_수량산출서-1201_한수단위수량_단원구 중앙로 은행나무 전정공사 2" xfId="34319"/>
    <cellStyle name="1_total_수량산출서-최종" xfId="16285"/>
    <cellStyle name="1_total_수량산출서-최종 2" xfId="34320"/>
    <cellStyle name="1_total_수량산출서-최종_단원구 중앙로 은행나무 전정공사" xfId="16286"/>
    <cellStyle name="1_total_수량산출서-최종_단원구 중앙로 은행나무 전정공사 2" xfId="34321"/>
    <cellStyle name="1_total_수원변경수량산출" xfId="16287"/>
    <cellStyle name="1_total_수원변경수량산출 2" xfId="34322"/>
    <cellStyle name="1_total_시설물단위수량" xfId="16288"/>
    <cellStyle name="1_total_시설물단위수량 2" xfId="34323"/>
    <cellStyle name="1_total_시설물단위수량_단원구 중앙로 은행나무 전정공사" xfId="16289"/>
    <cellStyle name="1_total_시설물단위수량_단원구 중앙로 은행나무 전정공사 2" xfId="34324"/>
    <cellStyle name="1_total_시설물단위수량1" xfId="16290"/>
    <cellStyle name="1_total_시설물단위수량1 2" xfId="34325"/>
    <cellStyle name="1_total_시설물단위수량1_단원구 중앙로 은행나무 전정공사" xfId="16291"/>
    <cellStyle name="1_total_시설물단위수량1_단원구 중앙로 은행나무 전정공사 2" xfId="34326"/>
    <cellStyle name="1_total_시설물단위수량1_시설물단위수량" xfId="16292"/>
    <cellStyle name="1_total_시설물단위수량1_시설물단위수량 2" xfId="34327"/>
    <cellStyle name="1_total_시설물단위수량1_시설물단위수량_단원구 중앙로 은행나무 전정공사" xfId="16293"/>
    <cellStyle name="1_total_시설물단위수량1_시설물단위수량_단원구 중앙로 은행나무 전정공사 2" xfId="34328"/>
    <cellStyle name="1_total_쌍용" xfId="16294"/>
    <cellStyle name="1_total_쌍용 2" xfId="34329"/>
    <cellStyle name="1_total_쌍용_NEW단위수량-주산" xfId="16295"/>
    <cellStyle name="1_total_쌍용_NEW단위수량-주산 2" xfId="34330"/>
    <cellStyle name="1_total_쌍용_남대천단위수량" xfId="16296"/>
    <cellStyle name="1_total_쌍용_남대천단위수량 2" xfId="34331"/>
    <cellStyle name="1_total_쌍용_단원구 중앙로 은행나무 전정공사" xfId="16297"/>
    <cellStyle name="1_total_쌍용_단원구 중앙로 은행나무 전정공사 2" xfId="34332"/>
    <cellStyle name="1_total_쌍용_단위수량" xfId="16298"/>
    <cellStyle name="1_total_쌍용_단위수량 2" xfId="34333"/>
    <cellStyle name="1_total_쌍용_단위수량_단원구 중앙로 은행나무 전정공사" xfId="16299"/>
    <cellStyle name="1_total_쌍용_단위수량_단원구 중앙로 은행나무 전정공사 2" xfId="34334"/>
    <cellStyle name="1_total_쌍용_단위수량1" xfId="16300"/>
    <cellStyle name="1_total_쌍용_단위수량1 2" xfId="34335"/>
    <cellStyle name="1_total_쌍용_단위수량1_단원구 중앙로 은행나무 전정공사" xfId="16301"/>
    <cellStyle name="1_total_쌍용_단위수량1_단원구 중앙로 은행나무 전정공사 2" xfId="34336"/>
    <cellStyle name="1_total_쌍용_단위수량15" xfId="16302"/>
    <cellStyle name="1_total_쌍용_단위수량15 2" xfId="34337"/>
    <cellStyle name="1_total_쌍용_단위수량산출" xfId="16303"/>
    <cellStyle name="1_total_쌍용_단위수량산출 2" xfId="34338"/>
    <cellStyle name="1_total_쌍용_단위수량산출_단원구 중앙로 은행나무 전정공사" xfId="16304"/>
    <cellStyle name="1_total_쌍용_단위수량산출_단원구 중앙로 은행나무 전정공사 2" xfId="34339"/>
    <cellStyle name="1_total_쌍용_도곡단위수량" xfId="16305"/>
    <cellStyle name="1_total_쌍용_도곡단위수량 2" xfId="34340"/>
    <cellStyle name="1_total_쌍용_도곡단위수량_단원구 중앙로 은행나무 전정공사" xfId="16306"/>
    <cellStyle name="1_total_쌍용_도곡단위수량_단원구 중앙로 은행나무 전정공사 2" xfId="34341"/>
    <cellStyle name="1_total_쌍용_수량산출서-11.25" xfId="16307"/>
    <cellStyle name="1_total_쌍용_수량산출서-11.25 2" xfId="34342"/>
    <cellStyle name="1_total_쌍용_수량산출서-11.25_NEW단위수량-주산" xfId="16308"/>
    <cellStyle name="1_total_쌍용_수량산출서-11.25_NEW단위수량-주산 2" xfId="34343"/>
    <cellStyle name="1_total_쌍용_수량산출서-11.25_남대천단위수량" xfId="16309"/>
    <cellStyle name="1_total_쌍용_수량산출서-11.25_남대천단위수량 2" xfId="34344"/>
    <cellStyle name="1_total_쌍용_수량산출서-11.25_단원구 중앙로 은행나무 전정공사" xfId="16310"/>
    <cellStyle name="1_total_쌍용_수량산출서-11.25_단원구 중앙로 은행나무 전정공사 2" xfId="34345"/>
    <cellStyle name="1_total_쌍용_수량산출서-11.25_단위수량" xfId="16311"/>
    <cellStyle name="1_total_쌍용_수량산출서-11.25_단위수량 2" xfId="34346"/>
    <cellStyle name="1_total_쌍용_수량산출서-11.25_단위수량_단원구 중앙로 은행나무 전정공사" xfId="16312"/>
    <cellStyle name="1_total_쌍용_수량산출서-11.25_단위수량_단원구 중앙로 은행나무 전정공사 2" xfId="34347"/>
    <cellStyle name="1_total_쌍용_수량산출서-11.25_단위수량1" xfId="16313"/>
    <cellStyle name="1_total_쌍용_수량산출서-11.25_단위수량1 2" xfId="34348"/>
    <cellStyle name="1_total_쌍용_수량산출서-11.25_단위수량1_단원구 중앙로 은행나무 전정공사" xfId="16314"/>
    <cellStyle name="1_total_쌍용_수량산출서-11.25_단위수량1_단원구 중앙로 은행나무 전정공사 2" xfId="34349"/>
    <cellStyle name="1_total_쌍용_수량산출서-11.25_단위수량15" xfId="16315"/>
    <cellStyle name="1_total_쌍용_수량산출서-11.25_단위수량15 2" xfId="34350"/>
    <cellStyle name="1_total_쌍용_수량산출서-11.25_단위수량산출" xfId="16316"/>
    <cellStyle name="1_total_쌍용_수량산출서-11.25_단위수량산출 2" xfId="34351"/>
    <cellStyle name="1_total_쌍용_수량산출서-11.25_단위수량산출_단원구 중앙로 은행나무 전정공사" xfId="16317"/>
    <cellStyle name="1_total_쌍용_수량산출서-11.25_단위수량산출_단원구 중앙로 은행나무 전정공사 2" xfId="34352"/>
    <cellStyle name="1_total_쌍용_수량산출서-11.25_도곡단위수량" xfId="16318"/>
    <cellStyle name="1_total_쌍용_수량산출서-11.25_도곡단위수량 2" xfId="34353"/>
    <cellStyle name="1_total_쌍용_수량산출서-11.25_도곡단위수량_단원구 중앙로 은행나무 전정공사" xfId="16319"/>
    <cellStyle name="1_total_쌍용_수량산출서-11.25_도곡단위수량_단원구 중앙로 은행나무 전정공사 2" xfId="34354"/>
    <cellStyle name="1_total_쌍용_수량산출서-11.25_철거단위수량" xfId="16320"/>
    <cellStyle name="1_total_쌍용_수량산출서-11.25_철거단위수량 2" xfId="34355"/>
    <cellStyle name="1_total_쌍용_수량산출서-11.25_철거단위수량_단원구 중앙로 은행나무 전정공사" xfId="16321"/>
    <cellStyle name="1_total_쌍용_수량산출서-11.25_철거단위수량_단원구 중앙로 은행나무 전정공사 2" xfId="34356"/>
    <cellStyle name="1_total_쌍용_수량산출서-11.25_철거수량" xfId="16322"/>
    <cellStyle name="1_total_쌍용_수량산출서-11.25_철거수량 2" xfId="34357"/>
    <cellStyle name="1_total_쌍용_수량산출서-11.25_한수단위수량" xfId="16323"/>
    <cellStyle name="1_total_쌍용_수량산출서-11.25_한수단위수량 2" xfId="34358"/>
    <cellStyle name="1_total_쌍용_수량산출서-11.25_한수단위수량_단원구 중앙로 은행나무 전정공사" xfId="16324"/>
    <cellStyle name="1_total_쌍용_수량산출서-11.25_한수단위수량_단원구 중앙로 은행나무 전정공사 2" xfId="34359"/>
    <cellStyle name="1_total_쌍용_수량산출서-1201" xfId="16325"/>
    <cellStyle name="1_total_쌍용_수량산출서-1201 2" xfId="34360"/>
    <cellStyle name="1_total_쌍용_수량산출서-1201_NEW단위수량-주산" xfId="16326"/>
    <cellStyle name="1_total_쌍용_수량산출서-1201_NEW단위수량-주산 2" xfId="34361"/>
    <cellStyle name="1_total_쌍용_수량산출서-1201_남대천단위수량" xfId="16327"/>
    <cellStyle name="1_total_쌍용_수량산출서-1201_남대천단위수량 2" xfId="34362"/>
    <cellStyle name="1_total_쌍용_수량산출서-1201_단원구 중앙로 은행나무 전정공사" xfId="16328"/>
    <cellStyle name="1_total_쌍용_수량산출서-1201_단원구 중앙로 은행나무 전정공사 2" xfId="34363"/>
    <cellStyle name="1_total_쌍용_수량산출서-1201_단위수량" xfId="16329"/>
    <cellStyle name="1_total_쌍용_수량산출서-1201_단위수량 2" xfId="34364"/>
    <cellStyle name="1_total_쌍용_수량산출서-1201_단위수량_단원구 중앙로 은행나무 전정공사" xfId="16330"/>
    <cellStyle name="1_total_쌍용_수량산출서-1201_단위수량_단원구 중앙로 은행나무 전정공사 2" xfId="34365"/>
    <cellStyle name="1_total_쌍용_수량산출서-1201_단위수량1" xfId="16331"/>
    <cellStyle name="1_total_쌍용_수량산출서-1201_단위수량1 2" xfId="34366"/>
    <cellStyle name="1_total_쌍용_수량산출서-1201_단위수량1_단원구 중앙로 은행나무 전정공사" xfId="16332"/>
    <cellStyle name="1_total_쌍용_수량산출서-1201_단위수량1_단원구 중앙로 은행나무 전정공사 2" xfId="34367"/>
    <cellStyle name="1_total_쌍용_수량산출서-1201_단위수량15" xfId="16333"/>
    <cellStyle name="1_total_쌍용_수량산출서-1201_단위수량15 2" xfId="34368"/>
    <cellStyle name="1_total_쌍용_수량산출서-1201_단위수량산출" xfId="16334"/>
    <cellStyle name="1_total_쌍용_수량산출서-1201_단위수량산출 2" xfId="34369"/>
    <cellStyle name="1_total_쌍용_수량산출서-1201_단위수량산출_단원구 중앙로 은행나무 전정공사" xfId="16335"/>
    <cellStyle name="1_total_쌍용_수량산출서-1201_단위수량산출_단원구 중앙로 은행나무 전정공사 2" xfId="34370"/>
    <cellStyle name="1_total_쌍용_수량산출서-1201_도곡단위수량" xfId="16336"/>
    <cellStyle name="1_total_쌍용_수량산출서-1201_도곡단위수량 2" xfId="34371"/>
    <cellStyle name="1_total_쌍용_수량산출서-1201_도곡단위수량_단원구 중앙로 은행나무 전정공사" xfId="16337"/>
    <cellStyle name="1_total_쌍용_수량산출서-1201_도곡단위수량_단원구 중앙로 은행나무 전정공사 2" xfId="34372"/>
    <cellStyle name="1_total_쌍용_수량산출서-1201_철거단위수량" xfId="16338"/>
    <cellStyle name="1_total_쌍용_수량산출서-1201_철거단위수량 2" xfId="34373"/>
    <cellStyle name="1_total_쌍용_수량산출서-1201_철거단위수량_단원구 중앙로 은행나무 전정공사" xfId="16339"/>
    <cellStyle name="1_total_쌍용_수량산출서-1201_철거단위수량_단원구 중앙로 은행나무 전정공사 2" xfId="34374"/>
    <cellStyle name="1_total_쌍용_수량산출서-1201_철거수량" xfId="16340"/>
    <cellStyle name="1_total_쌍용_수량산출서-1201_철거수량 2" xfId="34375"/>
    <cellStyle name="1_total_쌍용_수량산출서-1201_한수단위수량" xfId="16341"/>
    <cellStyle name="1_total_쌍용_수량산출서-1201_한수단위수량 2" xfId="34376"/>
    <cellStyle name="1_total_쌍용_수량산출서-1201_한수단위수량_단원구 중앙로 은행나무 전정공사" xfId="16342"/>
    <cellStyle name="1_total_쌍용_수량산출서-1201_한수단위수량_단원구 중앙로 은행나무 전정공사 2" xfId="34377"/>
    <cellStyle name="1_total_쌍용_시설물단위수량" xfId="16343"/>
    <cellStyle name="1_total_쌍용_시설물단위수량 2" xfId="34378"/>
    <cellStyle name="1_total_쌍용_시설물단위수량_단원구 중앙로 은행나무 전정공사" xfId="16344"/>
    <cellStyle name="1_total_쌍용_시설물단위수량_단원구 중앙로 은행나무 전정공사 2" xfId="34379"/>
    <cellStyle name="1_total_쌍용_시설물단위수량1" xfId="16345"/>
    <cellStyle name="1_total_쌍용_시설물단위수량1 2" xfId="34380"/>
    <cellStyle name="1_total_쌍용_시설물단위수량1_단원구 중앙로 은행나무 전정공사" xfId="16346"/>
    <cellStyle name="1_total_쌍용_시설물단위수량1_단원구 중앙로 은행나무 전정공사 2" xfId="34381"/>
    <cellStyle name="1_total_쌍용_시설물단위수량1_시설물단위수량" xfId="16347"/>
    <cellStyle name="1_total_쌍용_시설물단위수량1_시설물단위수량 2" xfId="34382"/>
    <cellStyle name="1_total_쌍용_시설물단위수량1_시설물단위수량_단원구 중앙로 은행나무 전정공사" xfId="16348"/>
    <cellStyle name="1_total_쌍용_시설물단위수량1_시설물단위수량_단원구 중앙로 은행나무 전정공사 2" xfId="34383"/>
    <cellStyle name="1_total_쌍용_오창수량산출서" xfId="16349"/>
    <cellStyle name="1_total_쌍용_오창수량산출서 2" xfId="34384"/>
    <cellStyle name="1_total_쌍용_오창수량산출서_NEW단위수량-주산" xfId="16350"/>
    <cellStyle name="1_total_쌍용_오창수량산출서_NEW단위수량-주산 2" xfId="34385"/>
    <cellStyle name="1_total_쌍용_오창수량산출서_남대천단위수량" xfId="16351"/>
    <cellStyle name="1_total_쌍용_오창수량산출서_남대천단위수량 2" xfId="34386"/>
    <cellStyle name="1_total_쌍용_오창수량산출서_단원구 중앙로 은행나무 전정공사" xfId="16352"/>
    <cellStyle name="1_total_쌍용_오창수량산출서_단원구 중앙로 은행나무 전정공사 2" xfId="34387"/>
    <cellStyle name="1_total_쌍용_오창수량산출서_단위수량" xfId="16353"/>
    <cellStyle name="1_total_쌍용_오창수량산출서_단위수량 2" xfId="34388"/>
    <cellStyle name="1_total_쌍용_오창수량산출서_단위수량_단원구 중앙로 은행나무 전정공사" xfId="16354"/>
    <cellStyle name="1_total_쌍용_오창수량산출서_단위수량_단원구 중앙로 은행나무 전정공사 2" xfId="34389"/>
    <cellStyle name="1_total_쌍용_오창수량산출서_단위수량1" xfId="16355"/>
    <cellStyle name="1_total_쌍용_오창수량산출서_단위수량1 2" xfId="34390"/>
    <cellStyle name="1_total_쌍용_오창수량산출서_단위수량1_단원구 중앙로 은행나무 전정공사" xfId="16356"/>
    <cellStyle name="1_total_쌍용_오창수량산출서_단위수량1_단원구 중앙로 은행나무 전정공사 2" xfId="34391"/>
    <cellStyle name="1_total_쌍용_오창수량산출서_단위수량15" xfId="16357"/>
    <cellStyle name="1_total_쌍용_오창수량산출서_단위수량15 2" xfId="34392"/>
    <cellStyle name="1_total_쌍용_오창수량산출서_단위수량산출" xfId="16358"/>
    <cellStyle name="1_total_쌍용_오창수량산출서_단위수량산출 2" xfId="34393"/>
    <cellStyle name="1_total_쌍용_오창수량산출서_단위수량산출_단원구 중앙로 은행나무 전정공사" xfId="16359"/>
    <cellStyle name="1_total_쌍용_오창수량산출서_단위수량산출_단원구 중앙로 은행나무 전정공사 2" xfId="34394"/>
    <cellStyle name="1_total_쌍용_오창수량산출서_도곡단위수량" xfId="16360"/>
    <cellStyle name="1_total_쌍용_오창수량산출서_도곡단위수량 2" xfId="34395"/>
    <cellStyle name="1_total_쌍용_오창수량산출서_도곡단위수량_단원구 중앙로 은행나무 전정공사" xfId="16361"/>
    <cellStyle name="1_total_쌍용_오창수량산출서_도곡단위수량_단원구 중앙로 은행나무 전정공사 2" xfId="34396"/>
    <cellStyle name="1_total_쌍용_오창수량산출서_수량산출서-11.25" xfId="16362"/>
    <cellStyle name="1_total_쌍용_오창수량산출서_수량산출서-11.25 2" xfId="34397"/>
    <cellStyle name="1_total_쌍용_오창수량산출서_수량산출서-11.25_NEW단위수량-주산" xfId="16363"/>
    <cellStyle name="1_total_쌍용_오창수량산출서_수량산출서-11.25_NEW단위수량-주산 2" xfId="34398"/>
    <cellStyle name="1_total_쌍용_오창수량산출서_수량산출서-11.25_남대천단위수량" xfId="16364"/>
    <cellStyle name="1_total_쌍용_오창수량산출서_수량산출서-11.25_남대천단위수량 2" xfId="34399"/>
    <cellStyle name="1_total_쌍용_오창수량산출서_수량산출서-11.25_단원구 중앙로 은행나무 전정공사" xfId="16365"/>
    <cellStyle name="1_total_쌍용_오창수량산출서_수량산출서-11.25_단원구 중앙로 은행나무 전정공사 2" xfId="34400"/>
    <cellStyle name="1_total_쌍용_오창수량산출서_수량산출서-11.25_단위수량" xfId="16366"/>
    <cellStyle name="1_total_쌍용_오창수량산출서_수량산출서-11.25_단위수량 2" xfId="34401"/>
    <cellStyle name="1_total_쌍용_오창수량산출서_수량산출서-11.25_단위수량_단원구 중앙로 은행나무 전정공사" xfId="16367"/>
    <cellStyle name="1_total_쌍용_오창수량산출서_수량산출서-11.25_단위수량_단원구 중앙로 은행나무 전정공사 2" xfId="34402"/>
    <cellStyle name="1_total_쌍용_오창수량산출서_수량산출서-11.25_단위수량1" xfId="16368"/>
    <cellStyle name="1_total_쌍용_오창수량산출서_수량산출서-11.25_단위수량1 2" xfId="34403"/>
    <cellStyle name="1_total_쌍용_오창수량산출서_수량산출서-11.25_단위수량1_단원구 중앙로 은행나무 전정공사" xfId="16369"/>
    <cellStyle name="1_total_쌍용_오창수량산출서_수량산출서-11.25_단위수량1_단원구 중앙로 은행나무 전정공사 2" xfId="34404"/>
    <cellStyle name="1_total_쌍용_오창수량산출서_수량산출서-11.25_단위수량15" xfId="16370"/>
    <cellStyle name="1_total_쌍용_오창수량산출서_수량산출서-11.25_단위수량15 2" xfId="34405"/>
    <cellStyle name="1_total_쌍용_오창수량산출서_수량산출서-11.25_단위수량산출" xfId="16371"/>
    <cellStyle name="1_total_쌍용_오창수량산출서_수량산출서-11.25_단위수량산출 2" xfId="34406"/>
    <cellStyle name="1_total_쌍용_오창수량산출서_수량산출서-11.25_단위수량산출_단원구 중앙로 은행나무 전정공사" xfId="16372"/>
    <cellStyle name="1_total_쌍용_오창수량산출서_수량산출서-11.25_단위수량산출_단원구 중앙로 은행나무 전정공사 2" xfId="34407"/>
    <cellStyle name="1_total_쌍용_오창수량산출서_수량산출서-11.25_도곡단위수량" xfId="16373"/>
    <cellStyle name="1_total_쌍용_오창수량산출서_수량산출서-11.25_도곡단위수량 2" xfId="34408"/>
    <cellStyle name="1_total_쌍용_오창수량산출서_수량산출서-11.25_도곡단위수량_단원구 중앙로 은행나무 전정공사" xfId="16374"/>
    <cellStyle name="1_total_쌍용_오창수량산출서_수량산출서-11.25_도곡단위수량_단원구 중앙로 은행나무 전정공사 2" xfId="34409"/>
    <cellStyle name="1_total_쌍용_오창수량산출서_수량산출서-11.25_철거단위수량" xfId="16375"/>
    <cellStyle name="1_total_쌍용_오창수량산출서_수량산출서-11.25_철거단위수량 2" xfId="34410"/>
    <cellStyle name="1_total_쌍용_오창수량산출서_수량산출서-11.25_철거단위수량_단원구 중앙로 은행나무 전정공사" xfId="16376"/>
    <cellStyle name="1_total_쌍용_오창수량산출서_수량산출서-11.25_철거단위수량_단원구 중앙로 은행나무 전정공사 2" xfId="34411"/>
    <cellStyle name="1_total_쌍용_오창수량산출서_수량산출서-11.25_철거수량" xfId="16377"/>
    <cellStyle name="1_total_쌍용_오창수량산출서_수량산출서-11.25_철거수량 2" xfId="34412"/>
    <cellStyle name="1_total_쌍용_오창수량산출서_수량산출서-11.25_한수단위수량" xfId="16378"/>
    <cellStyle name="1_total_쌍용_오창수량산출서_수량산출서-11.25_한수단위수량 2" xfId="34413"/>
    <cellStyle name="1_total_쌍용_오창수량산출서_수량산출서-11.25_한수단위수량_단원구 중앙로 은행나무 전정공사" xfId="16379"/>
    <cellStyle name="1_total_쌍용_오창수량산출서_수량산출서-11.25_한수단위수량_단원구 중앙로 은행나무 전정공사 2" xfId="34414"/>
    <cellStyle name="1_total_쌍용_오창수량산출서_수량산출서-1201" xfId="16380"/>
    <cellStyle name="1_total_쌍용_오창수량산출서_수량산출서-1201 2" xfId="34415"/>
    <cellStyle name="1_total_쌍용_오창수량산출서_수량산출서-1201_NEW단위수량-주산" xfId="16381"/>
    <cellStyle name="1_total_쌍용_오창수량산출서_수량산출서-1201_NEW단위수량-주산 2" xfId="34416"/>
    <cellStyle name="1_total_쌍용_오창수량산출서_수량산출서-1201_남대천단위수량" xfId="16382"/>
    <cellStyle name="1_total_쌍용_오창수량산출서_수량산출서-1201_남대천단위수량 2" xfId="34417"/>
    <cellStyle name="1_total_쌍용_오창수량산출서_수량산출서-1201_단원구 중앙로 은행나무 전정공사" xfId="16383"/>
    <cellStyle name="1_total_쌍용_오창수량산출서_수량산출서-1201_단원구 중앙로 은행나무 전정공사 2" xfId="34418"/>
    <cellStyle name="1_total_쌍용_오창수량산출서_수량산출서-1201_단위수량" xfId="16384"/>
    <cellStyle name="1_total_쌍용_오창수량산출서_수량산출서-1201_단위수량 2" xfId="34419"/>
    <cellStyle name="1_total_쌍용_오창수량산출서_수량산출서-1201_단위수량_단원구 중앙로 은행나무 전정공사" xfId="16385"/>
    <cellStyle name="1_total_쌍용_오창수량산출서_수량산출서-1201_단위수량_단원구 중앙로 은행나무 전정공사 2" xfId="34420"/>
    <cellStyle name="1_total_쌍용_오창수량산출서_수량산출서-1201_단위수량1" xfId="16386"/>
    <cellStyle name="1_total_쌍용_오창수량산출서_수량산출서-1201_단위수량1 2" xfId="34421"/>
    <cellStyle name="1_total_쌍용_오창수량산출서_수량산출서-1201_단위수량1_단원구 중앙로 은행나무 전정공사" xfId="16387"/>
    <cellStyle name="1_total_쌍용_오창수량산출서_수량산출서-1201_단위수량1_단원구 중앙로 은행나무 전정공사 2" xfId="34422"/>
    <cellStyle name="1_total_쌍용_오창수량산출서_수량산출서-1201_단위수량15" xfId="16388"/>
    <cellStyle name="1_total_쌍용_오창수량산출서_수량산출서-1201_단위수량15 2" xfId="34423"/>
    <cellStyle name="1_total_쌍용_오창수량산출서_수량산출서-1201_단위수량산출" xfId="16389"/>
    <cellStyle name="1_total_쌍용_오창수량산출서_수량산출서-1201_단위수량산출 2" xfId="34424"/>
    <cellStyle name="1_total_쌍용_오창수량산출서_수량산출서-1201_단위수량산출_단원구 중앙로 은행나무 전정공사" xfId="16390"/>
    <cellStyle name="1_total_쌍용_오창수량산출서_수량산출서-1201_단위수량산출_단원구 중앙로 은행나무 전정공사 2" xfId="34425"/>
    <cellStyle name="1_total_쌍용_오창수량산출서_수량산출서-1201_도곡단위수량" xfId="16391"/>
    <cellStyle name="1_total_쌍용_오창수량산출서_수량산출서-1201_도곡단위수량 2" xfId="34426"/>
    <cellStyle name="1_total_쌍용_오창수량산출서_수량산출서-1201_도곡단위수량_단원구 중앙로 은행나무 전정공사" xfId="16392"/>
    <cellStyle name="1_total_쌍용_오창수량산출서_수량산출서-1201_도곡단위수량_단원구 중앙로 은행나무 전정공사 2" xfId="34427"/>
    <cellStyle name="1_total_쌍용_오창수량산출서_수량산출서-1201_철거단위수량" xfId="16393"/>
    <cellStyle name="1_total_쌍용_오창수량산출서_수량산출서-1201_철거단위수량 2" xfId="34428"/>
    <cellStyle name="1_total_쌍용_오창수량산출서_수량산출서-1201_철거단위수량_단원구 중앙로 은행나무 전정공사" xfId="16394"/>
    <cellStyle name="1_total_쌍용_오창수량산출서_수량산출서-1201_철거단위수량_단원구 중앙로 은행나무 전정공사 2" xfId="34429"/>
    <cellStyle name="1_total_쌍용_오창수량산출서_수량산출서-1201_철거수량" xfId="16395"/>
    <cellStyle name="1_total_쌍용_오창수량산출서_수량산출서-1201_철거수량 2" xfId="34430"/>
    <cellStyle name="1_total_쌍용_오창수량산출서_수량산출서-1201_한수단위수량" xfId="16396"/>
    <cellStyle name="1_total_쌍용_오창수량산출서_수량산출서-1201_한수단위수량 2" xfId="34431"/>
    <cellStyle name="1_total_쌍용_오창수량산출서_수량산출서-1201_한수단위수량_단원구 중앙로 은행나무 전정공사" xfId="16397"/>
    <cellStyle name="1_total_쌍용_오창수량산출서_수량산출서-1201_한수단위수량_단원구 중앙로 은행나무 전정공사 2" xfId="34432"/>
    <cellStyle name="1_total_쌍용_오창수량산출서_시설물단위수량" xfId="16398"/>
    <cellStyle name="1_total_쌍용_오창수량산출서_시설물단위수량 2" xfId="34433"/>
    <cellStyle name="1_total_쌍용_오창수량산출서_시설물단위수량_단원구 중앙로 은행나무 전정공사" xfId="16399"/>
    <cellStyle name="1_total_쌍용_오창수량산출서_시설물단위수량_단원구 중앙로 은행나무 전정공사 2" xfId="34434"/>
    <cellStyle name="1_total_쌍용_오창수량산출서_시설물단위수량1" xfId="16400"/>
    <cellStyle name="1_total_쌍용_오창수량산출서_시설물단위수량1 2" xfId="34435"/>
    <cellStyle name="1_total_쌍용_오창수량산출서_시설물단위수량1_단원구 중앙로 은행나무 전정공사" xfId="16401"/>
    <cellStyle name="1_total_쌍용_오창수량산출서_시설물단위수량1_단원구 중앙로 은행나무 전정공사 2" xfId="34436"/>
    <cellStyle name="1_total_쌍용_오창수량산출서_시설물단위수량1_시설물단위수량" xfId="16402"/>
    <cellStyle name="1_total_쌍용_오창수량산출서_시설물단위수량1_시설물단위수량 2" xfId="34437"/>
    <cellStyle name="1_total_쌍용_오창수량산출서_시설물단위수량1_시설물단위수량_단원구 중앙로 은행나무 전정공사" xfId="16403"/>
    <cellStyle name="1_total_쌍용_오창수량산출서_시설물단위수량1_시설물단위수량_단원구 중앙로 은행나무 전정공사 2" xfId="34438"/>
    <cellStyle name="1_total_쌍용_오창수량산출서_철거단위수량" xfId="16404"/>
    <cellStyle name="1_total_쌍용_오창수량산출서_철거단위수량 2" xfId="34439"/>
    <cellStyle name="1_total_쌍용_오창수량산출서_철거단위수량_단원구 중앙로 은행나무 전정공사" xfId="16405"/>
    <cellStyle name="1_total_쌍용_오창수량산출서_철거단위수량_단원구 중앙로 은행나무 전정공사 2" xfId="34440"/>
    <cellStyle name="1_total_쌍용_오창수량산출서_철거수량" xfId="16406"/>
    <cellStyle name="1_total_쌍용_오창수량산출서_철거수량 2" xfId="34441"/>
    <cellStyle name="1_total_쌍용_오창수량산출서_한수단위수량" xfId="16407"/>
    <cellStyle name="1_total_쌍용_오창수량산출서_한수단위수량 2" xfId="34442"/>
    <cellStyle name="1_total_쌍용_오창수량산출서_한수단위수량_단원구 중앙로 은행나무 전정공사" xfId="16408"/>
    <cellStyle name="1_total_쌍용_오창수량산출서_한수단위수량_단원구 중앙로 은행나무 전정공사 2" xfId="34443"/>
    <cellStyle name="1_total_쌍용_철거단위수량" xfId="16409"/>
    <cellStyle name="1_total_쌍용_철거단위수량 2" xfId="34444"/>
    <cellStyle name="1_total_쌍용_철거단위수량_단원구 중앙로 은행나무 전정공사" xfId="16410"/>
    <cellStyle name="1_total_쌍용_철거단위수량_단원구 중앙로 은행나무 전정공사 2" xfId="34445"/>
    <cellStyle name="1_total_쌍용_철거수량" xfId="16411"/>
    <cellStyle name="1_total_쌍용_철거수량 2" xfId="34446"/>
    <cellStyle name="1_total_쌍용_한수단위수량" xfId="16412"/>
    <cellStyle name="1_total_쌍용_한수단위수량 2" xfId="34447"/>
    <cellStyle name="1_total_쌍용_한수단위수량_단원구 중앙로 은행나무 전정공사" xfId="16413"/>
    <cellStyle name="1_total_쌍용_한수단위수량_단원구 중앙로 은행나무 전정공사 2" xfId="34448"/>
    <cellStyle name="1_total_안동수량산출" xfId="16414"/>
    <cellStyle name="1_total_안동수량산출 2" xfId="34449"/>
    <cellStyle name="1_total_안동수량산출_단원구 중앙로 은행나무 전정공사" xfId="16415"/>
    <cellStyle name="1_total_안동수량산출_단원구 중앙로 은행나무 전정공사 2" xfId="34450"/>
    <cellStyle name="1_total_안동수량산출최종" xfId="16416"/>
    <cellStyle name="1_total_안동수량산출최종 2" xfId="34451"/>
    <cellStyle name="1_total_안동수량산출최종_단원구 중앙로 은행나무 전정공사" xfId="16417"/>
    <cellStyle name="1_total_안동수량산출최종_단원구 중앙로 은행나무 전정공사 2" xfId="34452"/>
    <cellStyle name="1_total_영랑쉼터조성공사" xfId="16418"/>
    <cellStyle name="1_total_영랑쉼터조성공사 2" xfId="34453"/>
    <cellStyle name="1_total_영랑쉼터조성공사(3.13)" xfId="16419"/>
    <cellStyle name="1_total_영랑쉼터조성공사(3.13) 2" xfId="34454"/>
    <cellStyle name="1_total_영랑쉼터조성공사(3.13)_대포4 부대공" xfId="16420"/>
    <cellStyle name="1_total_영랑쉼터조성공사(3.13)_대포4 부대공 2" xfId="34455"/>
    <cellStyle name="1_total_영랑쉼터조성공사_대포4 부대공" xfId="16421"/>
    <cellStyle name="1_total_영랑쉼터조성공사_대포4 부대공 2" xfId="34456"/>
    <cellStyle name="1_total_오창수량산출서" xfId="16422"/>
    <cellStyle name="1_total_오창수량산출서 2" xfId="34457"/>
    <cellStyle name="1_total_오창수량산출서_NEW단위수량-주산" xfId="16423"/>
    <cellStyle name="1_total_오창수량산출서_NEW단위수량-주산 2" xfId="34458"/>
    <cellStyle name="1_total_오창수량산출서_남대천단위수량" xfId="16424"/>
    <cellStyle name="1_total_오창수량산출서_남대천단위수량 2" xfId="34459"/>
    <cellStyle name="1_total_오창수량산출서_단원구 중앙로 은행나무 전정공사" xfId="16425"/>
    <cellStyle name="1_total_오창수량산출서_단원구 중앙로 은행나무 전정공사 2" xfId="34460"/>
    <cellStyle name="1_total_오창수량산출서_단위수량" xfId="16426"/>
    <cellStyle name="1_total_오창수량산출서_단위수량 2" xfId="34461"/>
    <cellStyle name="1_total_오창수량산출서_단위수량_단원구 중앙로 은행나무 전정공사" xfId="16427"/>
    <cellStyle name="1_total_오창수량산출서_단위수량_단원구 중앙로 은행나무 전정공사 2" xfId="34462"/>
    <cellStyle name="1_total_오창수량산출서_단위수량1" xfId="16428"/>
    <cellStyle name="1_total_오창수량산출서_단위수량1 2" xfId="34463"/>
    <cellStyle name="1_total_오창수량산출서_단위수량1_단원구 중앙로 은행나무 전정공사" xfId="16429"/>
    <cellStyle name="1_total_오창수량산출서_단위수량1_단원구 중앙로 은행나무 전정공사 2" xfId="34464"/>
    <cellStyle name="1_total_오창수량산출서_단위수량15" xfId="16430"/>
    <cellStyle name="1_total_오창수량산출서_단위수량15 2" xfId="34465"/>
    <cellStyle name="1_total_오창수량산출서_단위수량산출" xfId="16431"/>
    <cellStyle name="1_total_오창수량산출서_단위수량산출 2" xfId="34466"/>
    <cellStyle name="1_total_오창수량산출서_단위수량산출_단원구 중앙로 은행나무 전정공사" xfId="16432"/>
    <cellStyle name="1_total_오창수량산출서_단위수량산출_단원구 중앙로 은행나무 전정공사 2" xfId="34467"/>
    <cellStyle name="1_total_오창수량산출서_도곡단위수량" xfId="16433"/>
    <cellStyle name="1_total_오창수량산출서_도곡단위수량 2" xfId="34468"/>
    <cellStyle name="1_total_오창수량산출서_도곡단위수량_단원구 중앙로 은행나무 전정공사" xfId="16434"/>
    <cellStyle name="1_total_오창수량산출서_도곡단위수량_단원구 중앙로 은행나무 전정공사 2" xfId="34469"/>
    <cellStyle name="1_total_오창수량산출서_수량산출서-11.25" xfId="16435"/>
    <cellStyle name="1_total_오창수량산출서_수량산출서-11.25 2" xfId="34470"/>
    <cellStyle name="1_total_오창수량산출서_수량산출서-11.25_NEW단위수량-주산" xfId="16436"/>
    <cellStyle name="1_total_오창수량산출서_수량산출서-11.25_NEW단위수량-주산 2" xfId="34471"/>
    <cellStyle name="1_total_오창수량산출서_수량산출서-11.25_남대천단위수량" xfId="16437"/>
    <cellStyle name="1_total_오창수량산출서_수량산출서-11.25_남대천단위수량 2" xfId="34472"/>
    <cellStyle name="1_total_오창수량산출서_수량산출서-11.25_단원구 중앙로 은행나무 전정공사" xfId="16438"/>
    <cellStyle name="1_total_오창수량산출서_수량산출서-11.25_단원구 중앙로 은행나무 전정공사 2" xfId="34473"/>
    <cellStyle name="1_total_오창수량산출서_수량산출서-11.25_단위수량" xfId="16439"/>
    <cellStyle name="1_total_오창수량산출서_수량산출서-11.25_단위수량 2" xfId="34474"/>
    <cellStyle name="1_total_오창수량산출서_수량산출서-11.25_단위수량_단원구 중앙로 은행나무 전정공사" xfId="16440"/>
    <cellStyle name="1_total_오창수량산출서_수량산출서-11.25_단위수량_단원구 중앙로 은행나무 전정공사 2" xfId="34475"/>
    <cellStyle name="1_total_오창수량산출서_수량산출서-11.25_단위수량1" xfId="16441"/>
    <cellStyle name="1_total_오창수량산출서_수량산출서-11.25_단위수량1 2" xfId="34476"/>
    <cellStyle name="1_total_오창수량산출서_수량산출서-11.25_단위수량1_단원구 중앙로 은행나무 전정공사" xfId="16442"/>
    <cellStyle name="1_total_오창수량산출서_수량산출서-11.25_단위수량1_단원구 중앙로 은행나무 전정공사 2" xfId="34477"/>
    <cellStyle name="1_total_오창수량산출서_수량산출서-11.25_단위수량15" xfId="16443"/>
    <cellStyle name="1_total_오창수량산출서_수량산출서-11.25_단위수량15 2" xfId="34478"/>
    <cellStyle name="1_total_오창수량산출서_수량산출서-11.25_단위수량산출" xfId="16444"/>
    <cellStyle name="1_total_오창수량산출서_수량산출서-11.25_단위수량산출 2" xfId="34479"/>
    <cellStyle name="1_total_오창수량산출서_수량산출서-11.25_단위수량산출_단원구 중앙로 은행나무 전정공사" xfId="16445"/>
    <cellStyle name="1_total_오창수량산출서_수량산출서-11.25_단위수량산출_단원구 중앙로 은행나무 전정공사 2" xfId="34480"/>
    <cellStyle name="1_total_오창수량산출서_수량산출서-11.25_도곡단위수량" xfId="16446"/>
    <cellStyle name="1_total_오창수량산출서_수량산출서-11.25_도곡단위수량 2" xfId="34481"/>
    <cellStyle name="1_total_오창수량산출서_수량산출서-11.25_도곡단위수량_단원구 중앙로 은행나무 전정공사" xfId="16447"/>
    <cellStyle name="1_total_오창수량산출서_수량산출서-11.25_도곡단위수량_단원구 중앙로 은행나무 전정공사 2" xfId="34482"/>
    <cellStyle name="1_total_오창수량산출서_수량산출서-11.25_철거단위수량" xfId="16448"/>
    <cellStyle name="1_total_오창수량산출서_수량산출서-11.25_철거단위수량 2" xfId="34483"/>
    <cellStyle name="1_total_오창수량산출서_수량산출서-11.25_철거단위수량_단원구 중앙로 은행나무 전정공사" xfId="16449"/>
    <cellStyle name="1_total_오창수량산출서_수량산출서-11.25_철거단위수량_단원구 중앙로 은행나무 전정공사 2" xfId="34484"/>
    <cellStyle name="1_total_오창수량산출서_수량산출서-11.25_철거수량" xfId="16450"/>
    <cellStyle name="1_total_오창수량산출서_수량산출서-11.25_철거수량 2" xfId="34485"/>
    <cellStyle name="1_total_오창수량산출서_수량산출서-11.25_한수단위수량" xfId="16451"/>
    <cellStyle name="1_total_오창수량산출서_수량산출서-11.25_한수단위수량 2" xfId="34486"/>
    <cellStyle name="1_total_오창수량산출서_수량산출서-11.25_한수단위수량_단원구 중앙로 은행나무 전정공사" xfId="16452"/>
    <cellStyle name="1_total_오창수량산출서_수량산출서-11.25_한수단위수량_단원구 중앙로 은행나무 전정공사 2" xfId="34487"/>
    <cellStyle name="1_total_오창수량산출서_수량산출서-1201" xfId="16453"/>
    <cellStyle name="1_total_오창수량산출서_수량산출서-1201 2" xfId="34488"/>
    <cellStyle name="1_total_오창수량산출서_수량산출서-1201_NEW단위수량-주산" xfId="16454"/>
    <cellStyle name="1_total_오창수량산출서_수량산출서-1201_NEW단위수량-주산 2" xfId="34489"/>
    <cellStyle name="1_total_오창수량산출서_수량산출서-1201_남대천단위수량" xfId="16455"/>
    <cellStyle name="1_total_오창수량산출서_수량산출서-1201_남대천단위수량 2" xfId="34490"/>
    <cellStyle name="1_total_오창수량산출서_수량산출서-1201_단원구 중앙로 은행나무 전정공사" xfId="16456"/>
    <cellStyle name="1_total_오창수량산출서_수량산출서-1201_단원구 중앙로 은행나무 전정공사 2" xfId="34491"/>
    <cellStyle name="1_total_오창수량산출서_수량산출서-1201_단위수량" xfId="16457"/>
    <cellStyle name="1_total_오창수량산출서_수량산출서-1201_단위수량 2" xfId="34492"/>
    <cellStyle name="1_total_오창수량산출서_수량산출서-1201_단위수량_단원구 중앙로 은행나무 전정공사" xfId="16458"/>
    <cellStyle name="1_total_오창수량산출서_수량산출서-1201_단위수량_단원구 중앙로 은행나무 전정공사 2" xfId="34493"/>
    <cellStyle name="1_total_오창수량산출서_수량산출서-1201_단위수량1" xfId="16459"/>
    <cellStyle name="1_total_오창수량산출서_수량산출서-1201_단위수량1 2" xfId="34494"/>
    <cellStyle name="1_total_오창수량산출서_수량산출서-1201_단위수량1_단원구 중앙로 은행나무 전정공사" xfId="16460"/>
    <cellStyle name="1_total_오창수량산출서_수량산출서-1201_단위수량1_단원구 중앙로 은행나무 전정공사 2" xfId="34495"/>
    <cellStyle name="1_total_오창수량산출서_수량산출서-1201_단위수량15" xfId="16461"/>
    <cellStyle name="1_total_오창수량산출서_수량산출서-1201_단위수량15 2" xfId="34496"/>
    <cellStyle name="1_total_오창수량산출서_수량산출서-1201_단위수량산출" xfId="16462"/>
    <cellStyle name="1_total_오창수량산출서_수량산출서-1201_단위수량산출 2" xfId="34497"/>
    <cellStyle name="1_total_오창수량산출서_수량산출서-1201_단위수량산출_단원구 중앙로 은행나무 전정공사" xfId="16463"/>
    <cellStyle name="1_total_오창수량산출서_수량산출서-1201_단위수량산출_단원구 중앙로 은행나무 전정공사 2" xfId="34498"/>
    <cellStyle name="1_total_오창수량산출서_수량산출서-1201_도곡단위수량" xfId="16464"/>
    <cellStyle name="1_total_오창수량산출서_수량산출서-1201_도곡단위수량 2" xfId="34499"/>
    <cellStyle name="1_total_오창수량산출서_수량산출서-1201_도곡단위수량_단원구 중앙로 은행나무 전정공사" xfId="16465"/>
    <cellStyle name="1_total_오창수량산출서_수량산출서-1201_도곡단위수량_단원구 중앙로 은행나무 전정공사 2" xfId="34500"/>
    <cellStyle name="1_total_오창수량산출서_수량산출서-1201_철거단위수량" xfId="16466"/>
    <cellStyle name="1_total_오창수량산출서_수량산출서-1201_철거단위수량 2" xfId="34501"/>
    <cellStyle name="1_total_오창수량산출서_수량산출서-1201_철거단위수량_단원구 중앙로 은행나무 전정공사" xfId="16467"/>
    <cellStyle name="1_total_오창수량산출서_수량산출서-1201_철거단위수량_단원구 중앙로 은행나무 전정공사 2" xfId="34502"/>
    <cellStyle name="1_total_오창수량산출서_수량산출서-1201_철거수량" xfId="16468"/>
    <cellStyle name="1_total_오창수량산출서_수량산출서-1201_철거수량 2" xfId="34503"/>
    <cellStyle name="1_total_오창수량산출서_수량산출서-1201_한수단위수량" xfId="16469"/>
    <cellStyle name="1_total_오창수량산출서_수량산출서-1201_한수단위수량 2" xfId="34504"/>
    <cellStyle name="1_total_오창수량산출서_수량산출서-1201_한수단위수량_단원구 중앙로 은행나무 전정공사" xfId="16470"/>
    <cellStyle name="1_total_오창수량산출서_수량산출서-1201_한수단위수량_단원구 중앙로 은행나무 전정공사 2" xfId="34505"/>
    <cellStyle name="1_total_오창수량산출서_시설물단위수량" xfId="16471"/>
    <cellStyle name="1_total_오창수량산출서_시설물단위수량 2" xfId="34506"/>
    <cellStyle name="1_total_오창수량산출서_시설물단위수량_단원구 중앙로 은행나무 전정공사" xfId="16472"/>
    <cellStyle name="1_total_오창수량산출서_시설물단위수량_단원구 중앙로 은행나무 전정공사 2" xfId="34507"/>
    <cellStyle name="1_total_오창수량산출서_시설물단위수량1" xfId="16473"/>
    <cellStyle name="1_total_오창수량산출서_시설물단위수량1 2" xfId="34508"/>
    <cellStyle name="1_total_오창수량산출서_시설물단위수량1_단원구 중앙로 은행나무 전정공사" xfId="16474"/>
    <cellStyle name="1_total_오창수량산출서_시설물단위수량1_단원구 중앙로 은행나무 전정공사 2" xfId="34509"/>
    <cellStyle name="1_total_오창수량산출서_시설물단위수량1_시설물단위수량" xfId="16475"/>
    <cellStyle name="1_total_오창수량산출서_시설물단위수량1_시설물단위수량 2" xfId="34510"/>
    <cellStyle name="1_total_오창수량산출서_시설물단위수량1_시설물단위수량_단원구 중앙로 은행나무 전정공사" xfId="16476"/>
    <cellStyle name="1_total_오창수량산출서_시설물단위수량1_시설물단위수량_단원구 중앙로 은행나무 전정공사 2" xfId="34511"/>
    <cellStyle name="1_total_오창수량산출서_철거단위수량" xfId="16477"/>
    <cellStyle name="1_total_오창수량산출서_철거단위수량 2" xfId="34512"/>
    <cellStyle name="1_total_오창수량산출서_철거단위수량_단원구 중앙로 은행나무 전정공사" xfId="16478"/>
    <cellStyle name="1_total_오창수량산출서_철거단위수량_단원구 중앙로 은행나무 전정공사 2" xfId="34513"/>
    <cellStyle name="1_total_오창수량산출서_철거수량" xfId="16479"/>
    <cellStyle name="1_total_오창수량산출서_철거수량 2" xfId="34514"/>
    <cellStyle name="1_total_오창수량산출서_한수단위수량" xfId="16480"/>
    <cellStyle name="1_total_오창수량산출서_한수단위수량 2" xfId="34515"/>
    <cellStyle name="1_total_오창수량산출서_한수단위수량_단원구 중앙로 은행나무 전정공사" xfId="16481"/>
    <cellStyle name="1_total_오창수량산출서_한수단위수량_단원구 중앙로 은행나무 전정공사 2" xfId="34516"/>
    <cellStyle name="1_total_용평단위수량" xfId="16482"/>
    <cellStyle name="1_total_용평단위수량 2" xfId="34517"/>
    <cellStyle name="1_total_운동장단위수량" xfId="16483"/>
    <cellStyle name="1_total_운동장단위수량 2" xfId="34518"/>
    <cellStyle name="1_total_운동장단위수량_단원구 중앙로 은행나무 전정공사" xfId="16484"/>
    <cellStyle name="1_total_운동장단위수량_단원구 중앙로 은행나무 전정공사 2" xfId="34519"/>
    <cellStyle name="1_total_운동장단위수량-제일" xfId="16485"/>
    <cellStyle name="1_total_운동장단위수량-제일 2" xfId="34520"/>
    <cellStyle name="1_total_운동장단위수량-제일_단원구 중앙로 은행나무 전정공사" xfId="16486"/>
    <cellStyle name="1_total_운동장단위수량-제일_단원구 중앙로 은행나무 전정공사 2" xfId="34521"/>
    <cellStyle name="1_total_원가계산" xfId="1232"/>
    <cellStyle name="1_total_원가계산_관악고수량산출서" xfId="1233"/>
    <cellStyle name="1_total_은파단위수량" xfId="16487"/>
    <cellStyle name="1_total_은파단위수량 2" xfId="34522"/>
    <cellStyle name="1_total_은파단위수량_NEW단위수량-주산" xfId="16488"/>
    <cellStyle name="1_total_은파단위수량_NEW단위수량-주산 2" xfId="34523"/>
    <cellStyle name="1_total_은파단위수량_남대천단위수량" xfId="16489"/>
    <cellStyle name="1_total_은파단위수량_남대천단위수량 2" xfId="34524"/>
    <cellStyle name="1_total_은파단위수량_단원구 중앙로 은행나무 전정공사" xfId="16490"/>
    <cellStyle name="1_total_은파단위수량_단원구 중앙로 은행나무 전정공사 2" xfId="34525"/>
    <cellStyle name="1_total_은파단위수량_단위수량" xfId="16491"/>
    <cellStyle name="1_total_은파단위수량_단위수량 2" xfId="34526"/>
    <cellStyle name="1_total_은파단위수량_단위수량_단원구 중앙로 은행나무 전정공사" xfId="16492"/>
    <cellStyle name="1_total_은파단위수량_단위수량_단원구 중앙로 은행나무 전정공사 2" xfId="34527"/>
    <cellStyle name="1_total_은파단위수량_단위수량1" xfId="16493"/>
    <cellStyle name="1_total_은파단위수량_단위수량1 2" xfId="34528"/>
    <cellStyle name="1_total_은파단위수량_단위수량1_단원구 중앙로 은행나무 전정공사" xfId="16494"/>
    <cellStyle name="1_total_은파단위수량_단위수량1_단원구 중앙로 은행나무 전정공사 2" xfId="34529"/>
    <cellStyle name="1_total_은파단위수량_단위수량15" xfId="16495"/>
    <cellStyle name="1_total_은파단위수량_단위수량15 2" xfId="34530"/>
    <cellStyle name="1_total_은파단위수량_단위수량산출" xfId="16496"/>
    <cellStyle name="1_total_은파단위수량_단위수량산출 2" xfId="34531"/>
    <cellStyle name="1_total_은파단위수량_단위수량산출_단원구 중앙로 은행나무 전정공사" xfId="16497"/>
    <cellStyle name="1_total_은파단위수량_단위수량산출_단원구 중앙로 은행나무 전정공사 2" xfId="34532"/>
    <cellStyle name="1_total_은파단위수량_도곡단위수량" xfId="16498"/>
    <cellStyle name="1_total_은파단위수량_도곡단위수량 2" xfId="34533"/>
    <cellStyle name="1_total_은파단위수량_도곡단위수량_단원구 중앙로 은행나무 전정공사" xfId="16499"/>
    <cellStyle name="1_total_은파단위수량_도곡단위수량_단원구 중앙로 은행나무 전정공사 2" xfId="34534"/>
    <cellStyle name="1_total_은파단위수량_수량산출서-11.25" xfId="16500"/>
    <cellStyle name="1_total_은파단위수량_수량산출서-11.25 2" xfId="34535"/>
    <cellStyle name="1_total_은파단위수량_수량산출서-11.25_NEW단위수량-주산" xfId="16501"/>
    <cellStyle name="1_total_은파단위수량_수량산출서-11.25_NEW단위수량-주산 2" xfId="34536"/>
    <cellStyle name="1_total_은파단위수량_수량산출서-11.25_남대천단위수량" xfId="16502"/>
    <cellStyle name="1_total_은파단위수량_수량산출서-11.25_남대천단위수량 2" xfId="34537"/>
    <cellStyle name="1_total_은파단위수량_수량산출서-11.25_단원구 중앙로 은행나무 전정공사" xfId="16503"/>
    <cellStyle name="1_total_은파단위수량_수량산출서-11.25_단원구 중앙로 은행나무 전정공사 2" xfId="34538"/>
    <cellStyle name="1_total_은파단위수량_수량산출서-11.25_단위수량" xfId="16504"/>
    <cellStyle name="1_total_은파단위수량_수량산출서-11.25_단위수량 2" xfId="34539"/>
    <cellStyle name="1_total_은파단위수량_수량산출서-11.25_단위수량_단원구 중앙로 은행나무 전정공사" xfId="16505"/>
    <cellStyle name="1_total_은파단위수량_수량산출서-11.25_단위수량_단원구 중앙로 은행나무 전정공사 2" xfId="34540"/>
    <cellStyle name="1_total_은파단위수량_수량산출서-11.25_단위수량1" xfId="16506"/>
    <cellStyle name="1_total_은파단위수량_수량산출서-11.25_단위수량1 2" xfId="34541"/>
    <cellStyle name="1_total_은파단위수량_수량산출서-11.25_단위수량1_단원구 중앙로 은행나무 전정공사" xfId="16507"/>
    <cellStyle name="1_total_은파단위수량_수량산출서-11.25_단위수량1_단원구 중앙로 은행나무 전정공사 2" xfId="34542"/>
    <cellStyle name="1_total_은파단위수량_수량산출서-11.25_단위수량15" xfId="16508"/>
    <cellStyle name="1_total_은파단위수량_수량산출서-11.25_단위수량15 2" xfId="34543"/>
    <cellStyle name="1_total_은파단위수량_수량산출서-11.25_단위수량산출" xfId="16509"/>
    <cellStyle name="1_total_은파단위수량_수량산출서-11.25_단위수량산출 2" xfId="34544"/>
    <cellStyle name="1_total_은파단위수량_수량산출서-11.25_단위수량산출_단원구 중앙로 은행나무 전정공사" xfId="16510"/>
    <cellStyle name="1_total_은파단위수량_수량산출서-11.25_단위수량산출_단원구 중앙로 은행나무 전정공사 2" xfId="34545"/>
    <cellStyle name="1_total_은파단위수량_수량산출서-11.25_도곡단위수량" xfId="16511"/>
    <cellStyle name="1_total_은파단위수량_수량산출서-11.25_도곡단위수량 2" xfId="34546"/>
    <cellStyle name="1_total_은파단위수량_수량산출서-11.25_도곡단위수량_단원구 중앙로 은행나무 전정공사" xfId="16512"/>
    <cellStyle name="1_total_은파단위수량_수량산출서-11.25_도곡단위수량_단원구 중앙로 은행나무 전정공사 2" xfId="34547"/>
    <cellStyle name="1_total_은파단위수량_수량산출서-11.25_철거단위수량" xfId="16513"/>
    <cellStyle name="1_total_은파단위수량_수량산출서-11.25_철거단위수량 2" xfId="34548"/>
    <cellStyle name="1_total_은파단위수량_수량산출서-11.25_철거단위수량_단원구 중앙로 은행나무 전정공사" xfId="16514"/>
    <cellStyle name="1_total_은파단위수량_수량산출서-11.25_철거단위수량_단원구 중앙로 은행나무 전정공사 2" xfId="34549"/>
    <cellStyle name="1_total_은파단위수량_수량산출서-11.25_철거수량" xfId="16515"/>
    <cellStyle name="1_total_은파단위수량_수량산출서-11.25_철거수량 2" xfId="34550"/>
    <cellStyle name="1_total_은파단위수량_수량산출서-11.25_한수단위수량" xfId="16516"/>
    <cellStyle name="1_total_은파단위수량_수량산출서-11.25_한수단위수량 2" xfId="34551"/>
    <cellStyle name="1_total_은파단위수량_수량산출서-11.25_한수단위수량_단원구 중앙로 은행나무 전정공사" xfId="16517"/>
    <cellStyle name="1_total_은파단위수량_수량산출서-11.25_한수단위수량_단원구 중앙로 은행나무 전정공사 2" xfId="34552"/>
    <cellStyle name="1_total_은파단위수량_수량산출서-1201" xfId="16518"/>
    <cellStyle name="1_total_은파단위수량_수량산출서-1201 2" xfId="34553"/>
    <cellStyle name="1_total_은파단위수량_수량산출서-1201_NEW단위수량-주산" xfId="16519"/>
    <cellStyle name="1_total_은파단위수량_수량산출서-1201_NEW단위수량-주산 2" xfId="34554"/>
    <cellStyle name="1_total_은파단위수량_수량산출서-1201_남대천단위수량" xfId="16520"/>
    <cellStyle name="1_total_은파단위수량_수량산출서-1201_남대천단위수량 2" xfId="34555"/>
    <cellStyle name="1_total_은파단위수량_수량산출서-1201_단원구 중앙로 은행나무 전정공사" xfId="16521"/>
    <cellStyle name="1_total_은파단위수량_수량산출서-1201_단원구 중앙로 은행나무 전정공사 2" xfId="34556"/>
    <cellStyle name="1_total_은파단위수량_수량산출서-1201_단위수량" xfId="16522"/>
    <cellStyle name="1_total_은파단위수량_수량산출서-1201_단위수량 2" xfId="34557"/>
    <cellStyle name="1_total_은파단위수량_수량산출서-1201_단위수량_단원구 중앙로 은행나무 전정공사" xfId="16523"/>
    <cellStyle name="1_total_은파단위수량_수량산출서-1201_단위수량_단원구 중앙로 은행나무 전정공사 2" xfId="34558"/>
    <cellStyle name="1_total_은파단위수량_수량산출서-1201_단위수량1" xfId="16524"/>
    <cellStyle name="1_total_은파단위수량_수량산출서-1201_단위수량1 2" xfId="34559"/>
    <cellStyle name="1_total_은파단위수량_수량산출서-1201_단위수량1_단원구 중앙로 은행나무 전정공사" xfId="16525"/>
    <cellStyle name="1_total_은파단위수량_수량산출서-1201_단위수량1_단원구 중앙로 은행나무 전정공사 2" xfId="34560"/>
    <cellStyle name="1_total_은파단위수량_수량산출서-1201_단위수량15" xfId="16526"/>
    <cellStyle name="1_total_은파단위수량_수량산출서-1201_단위수량15 2" xfId="34561"/>
    <cellStyle name="1_total_은파단위수량_수량산출서-1201_단위수량산출" xfId="16527"/>
    <cellStyle name="1_total_은파단위수량_수량산출서-1201_단위수량산출 2" xfId="34562"/>
    <cellStyle name="1_total_은파단위수량_수량산출서-1201_단위수량산출_단원구 중앙로 은행나무 전정공사" xfId="16528"/>
    <cellStyle name="1_total_은파단위수량_수량산출서-1201_단위수량산출_단원구 중앙로 은행나무 전정공사 2" xfId="34563"/>
    <cellStyle name="1_total_은파단위수량_수량산출서-1201_도곡단위수량" xfId="16529"/>
    <cellStyle name="1_total_은파단위수량_수량산출서-1201_도곡단위수량 2" xfId="34564"/>
    <cellStyle name="1_total_은파단위수량_수량산출서-1201_도곡단위수량_단원구 중앙로 은행나무 전정공사" xfId="16530"/>
    <cellStyle name="1_total_은파단위수량_수량산출서-1201_도곡단위수량_단원구 중앙로 은행나무 전정공사 2" xfId="34565"/>
    <cellStyle name="1_total_은파단위수량_수량산출서-1201_철거단위수량" xfId="16531"/>
    <cellStyle name="1_total_은파단위수량_수량산출서-1201_철거단위수량 2" xfId="34566"/>
    <cellStyle name="1_total_은파단위수량_수량산출서-1201_철거단위수량_단원구 중앙로 은행나무 전정공사" xfId="16532"/>
    <cellStyle name="1_total_은파단위수량_수량산출서-1201_철거단위수량_단원구 중앙로 은행나무 전정공사 2" xfId="34567"/>
    <cellStyle name="1_total_은파단위수량_수량산출서-1201_철거수량" xfId="16533"/>
    <cellStyle name="1_total_은파단위수량_수량산출서-1201_철거수량 2" xfId="34568"/>
    <cellStyle name="1_total_은파단위수량_수량산출서-1201_한수단위수량" xfId="16534"/>
    <cellStyle name="1_total_은파단위수량_수량산출서-1201_한수단위수량 2" xfId="34569"/>
    <cellStyle name="1_total_은파단위수량_수량산출서-1201_한수단위수량_단원구 중앙로 은행나무 전정공사" xfId="16535"/>
    <cellStyle name="1_total_은파단위수량_수량산출서-1201_한수단위수량_단원구 중앙로 은행나무 전정공사 2" xfId="34570"/>
    <cellStyle name="1_total_은파단위수량_시설물단위수량" xfId="16536"/>
    <cellStyle name="1_total_은파단위수량_시설물단위수량 2" xfId="34571"/>
    <cellStyle name="1_total_은파단위수량_시설물단위수량_단원구 중앙로 은행나무 전정공사" xfId="16537"/>
    <cellStyle name="1_total_은파단위수량_시설물단위수량_단원구 중앙로 은행나무 전정공사 2" xfId="34572"/>
    <cellStyle name="1_total_은파단위수량_시설물단위수량1" xfId="16538"/>
    <cellStyle name="1_total_은파단위수량_시설물단위수량1 2" xfId="34573"/>
    <cellStyle name="1_total_은파단위수량_시설물단위수량1_단원구 중앙로 은행나무 전정공사" xfId="16539"/>
    <cellStyle name="1_total_은파단위수량_시설물단위수량1_단원구 중앙로 은행나무 전정공사 2" xfId="34574"/>
    <cellStyle name="1_total_은파단위수량_시설물단위수량1_시설물단위수량" xfId="16540"/>
    <cellStyle name="1_total_은파단위수량_시설물단위수량1_시설물단위수량 2" xfId="34575"/>
    <cellStyle name="1_total_은파단위수량_시설물단위수량1_시설물단위수량_단원구 중앙로 은행나무 전정공사" xfId="16541"/>
    <cellStyle name="1_total_은파단위수량_시설물단위수량1_시설물단위수량_단원구 중앙로 은행나무 전정공사 2" xfId="34576"/>
    <cellStyle name="1_total_은파단위수량_오창수량산출서" xfId="16542"/>
    <cellStyle name="1_total_은파단위수량_오창수량산출서 2" xfId="34577"/>
    <cellStyle name="1_total_은파단위수량_오창수량산출서_NEW단위수량-주산" xfId="16543"/>
    <cellStyle name="1_total_은파단위수량_오창수량산출서_NEW단위수량-주산 2" xfId="34578"/>
    <cellStyle name="1_total_은파단위수량_오창수량산출서_남대천단위수량" xfId="16544"/>
    <cellStyle name="1_total_은파단위수량_오창수량산출서_남대천단위수량 2" xfId="34579"/>
    <cellStyle name="1_total_은파단위수량_오창수량산출서_단원구 중앙로 은행나무 전정공사" xfId="16545"/>
    <cellStyle name="1_total_은파단위수량_오창수량산출서_단원구 중앙로 은행나무 전정공사 2" xfId="34580"/>
    <cellStyle name="1_total_은파단위수량_오창수량산출서_단위수량" xfId="16546"/>
    <cellStyle name="1_total_은파단위수량_오창수량산출서_단위수량 2" xfId="34581"/>
    <cellStyle name="1_total_은파단위수량_오창수량산출서_단위수량_단원구 중앙로 은행나무 전정공사" xfId="16547"/>
    <cellStyle name="1_total_은파단위수량_오창수량산출서_단위수량_단원구 중앙로 은행나무 전정공사 2" xfId="34582"/>
    <cellStyle name="1_total_은파단위수량_오창수량산출서_단위수량1" xfId="16548"/>
    <cellStyle name="1_total_은파단위수량_오창수량산출서_단위수량1 2" xfId="34583"/>
    <cellStyle name="1_total_은파단위수량_오창수량산출서_단위수량1_단원구 중앙로 은행나무 전정공사" xfId="16549"/>
    <cellStyle name="1_total_은파단위수량_오창수량산출서_단위수량1_단원구 중앙로 은행나무 전정공사 2" xfId="34584"/>
    <cellStyle name="1_total_은파단위수량_오창수량산출서_단위수량15" xfId="16550"/>
    <cellStyle name="1_total_은파단위수량_오창수량산출서_단위수량15 2" xfId="34585"/>
    <cellStyle name="1_total_은파단위수량_오창수량산출서_단위수량산출" xfId="16551"/>
    <cellStyle name="1_total_은파단위수량_오창수량산출서_단위수량산출 2" xfId="34586"/>
    <cellStyle name="1_total_은파단위수량_오창수량산출서_단위수량산출_단원구 중앙로 은행나무 전정공사" xfId="16552"/>
    <cellStyle name="1_total_은파단위수량_오창수량산출서_단위수량산출_단원구 중앙로 은행나무 전정공사 2" xfId="34587"/>
    <cellStyle name="1_total_은파단위수량_오창수량산출서_도곡단위수량" xfId="16553"/>
    <cellStyle name="1_total_은파단위수량_오창수량산출서_도곡단위수량 2" xfId="34588"/>
    <cellStyle name="1_total_은파단위수량_오창수량산출서_도곡단위수량_단원구 중앙로 은행나무 전정공사" xfId="16554"/>
    <cellStyle name="1_total_은파단위수량_오창수량산출서_도곡단위수량_단원구 중앙로 은행나무 전정공사 2" xfId="34589"/>
    <cellStyle name="1_total_은파단위수량_오창수량산출서_수량산출서-11.25" xfId="16555"/>
    <cellStyle name="1_total_은파단위수량_오창수량산출서_수량산출서-11.25 2" xfId="34590"/>
    <cellStyle name="1_total_은파단위수량_오창수량산출서_수량산출서-11.25_NEW단위수량-주산" xfId="16556"/>
    <cellStyle name="1_total_은파단위수량_오창수량산출서_수량산출서-11.25_NEW단위수량-주산 2" xfId="34591"/>
    <cellStyle name="1_total_은파단위수량_오창수량산출서_수량산출서-11.25_남대천단위수량" xfId="16557"/>
    <cellStyle name="1_total_은파단위수량_오창수량산출서_수량산출서-11.25_남대천단위수량 2" xfId="34592"/>
    <cellStyle name="1_total_은파단위수량_오창수량산출서_수량산출서-11.25_단원구 중앙로 은행나무 전정공사" xfId="16558"/>
    <cellStyle name="1_total_은파단위수량_오창수량산출서_수량산출서-11.25_단원구 중앙로 은행나무 전정공사 2" xfId="34593"/>
    <cellStyle name="1_total_은파단위수량_오창수량산출서_수량산출서-11.25_단위수량" xfId="16559"/>
    <cellStyle name="1_total_은파단위수량_오창수량산출서_수량산출서-11.25_단위수량 2" xfId="34594"/>
    <cellStyle name="1_total_은파단위수량_오창수량산출서_수량산출서-11.25_단위수량_단원구 중앙로 은행나무 전정공사" xfId="16560"/>
    <cellStyle name="1_total_은파단위수량_오창수량산출서_수량산출서-11.25_단위수량_단원구 중앙로 은행나무 전정공사 2" xfId="34595"/>
    <cellStyle name="1_total_은파단위수량_오창수량산출서_수량산출서-11.25_단위수량1" xfId="16561"/>
    <cellStyle name="1_total_은파단위수량_오창수량산출서_수량산출서-11.25_단위수량1 2" xfId="34596"/>
    <cellStyle name="1_total_은파단위수량_오창수량산출서_수량산출서-11.25_단위수량1_단원구 중앙로 은행나무 전정공사" xfId="16562"/>
    <cellStyle name="1_total_은파단위수량_오창수량산출서_수량산출서-11.25_단위수량1_단원구 중앙로 은행나무 전정공사 2" xfId="34597"/>
    <cellStyle name="1_total_은파단위수량_오창수량산출서_수량산출서-11.25_단위수량15" xfId="16563"/>
    <cellStyle name="1_total_은파단위수량_오창수량산출서_수량산출서-11.25_단위수량15 2" xfId="34598"/>
    <cellStyle name="1_total_은파단위수량_오창수량산출서_수량산출서-11.25_단위수량산출" xfId="16564"/>
    <cellStyle name="1_total_은파단위수량_오창수량산출서_수량산출서-11.25_단위수량산출 2" xfId="34599"/>
    <cellStyle name="1_total_은파단위수량_오창수량산출서_수량산출서-11.25_단위수량산출_단원구 중앙로 은행나무 전정공사" xfId="16565"/>
    <cellStyle name="1_total_은파단위수량_오창수량산출서_수량산출서-11.25_단위수량산출_단원구 중앙로 은행나무 전정공사 2" xfId="34600"/>
    <cellStyle name="1_total_은파단위수량_오창수량산출서_수량산출서-11.25_도곡단위수량" xfId="16566"/>
    <cellStyle name="1_total_은파단위수량_오창수량산출서_수량산출서-11.25_도곡단위수량 2" xfId="34601"/>
    <cellStyle name="1_total_은파단위수량_오창수량산출서_수량산출서-11.25_도곡단위수량_단원구 중앙로 은행나무 전정공사" xfId="16567"/>
    <cellStyle name="1_total_은파단위수량_오창수량산출서_수량산출서-11.25_도곡단위수량_단원구 중앙로 은행나무 전정공사 2" xfId="34602"/>
    <cellStyle name="1_total_은파단위수량_오창수량산출서_수량산출서-11.25_철거단위수량" xfId="16568"/>
    <cellStyle name="1_total_은파단위수량_오창수량산출서_수량산출서-11.25_철거단위수량 2" xfId="34603"/>
    <cellStyle name="1_total_은파단위수량_오창수량산출서_수량산출서-11.25_철거단위수량_단원구 중앙로 은행나무 전정공사" xfId="16569"/>
    <cellStyle name="1_total_은파단위수량_오창수량산출서_수량산출서-11.25_철거단위수량_단원구 중앙로 은행나무 전정공사 2" xfId="34604"/>
    <cellStyle name="1_total_은파단위수량_오창수량산출서_수량산출서-11.25_철거수량" xfId="16570"/>
    <cellStyle name="1_total_은파단위수량_오창수량산출서_수량산출서-11.25_철거수량 2" xfId="34605"/>
    <cellStyle name="1_total_은파단위수량_오창수량산출서_수량산출서-11.25_한수단위수량" xfId="16571"/>
    <cellStyle name="1_total_은파단위수량_오창수량산출서_수량산출서-11.25_한수단위수량 2" xfId="34606"/>
    <cellStyle name="1_total_은파단위수량_오창수량산출서_수량산출서-11.25_한수단위수량_단원구 중앙로 은행나무 전정공사" xfId="16572"/>
    <cellStyle name="1_total_은파단위수량_오창수량산출서_수량산출서-11.25_한수단위수량_단원구 중앙로 은행나무 전정공사 2" xfId="34607"/>
    <cellStyle name="1_total_은파단위수량_오창수량산출서_수량산출서-1201" xfId="16573"/>
    <cellStyle name="1_total_은파단위수량_오창수량산출서_수량산출서-1201 2" xfId="34608"/>
    <cellStyle name="1_total_은파단위수량_오창수량산출서_수량산출서-1201_NEW단위수량-주산" xfId="16574"/>
    <cellStyle name="1_total_은파단위수량_오창수량산출서_수량산출서-1201_NEW단위수량-주산 2" xfId="34609"/>
    <cellStyle name="1_total_은파단위수량_오창수량산출서_수량산출서-1201_남대천단위수량" xfId="16575"/>
    <cellStyle name="1_total_은파단위수량_오창수량산출서_수량산출서-1201_남대천단위수량 2" xfId="34610"/>
    <cellStyle name="1_total_은파단위수량_오창수량산출서_수량산출서-1201_단원구 중앙로 은행나무 전정공사" xfId="16576"/>
    <cellStyle name="1_total_은파단위수량_오창수량산출서_수량산출서-1201_단원구 중앙로 은행나무 전정공사 2" xfId="34611"/>
    <cellStyle name="1_total_은파단위수량_오창수량산출서_수량산출서-1201_단위수량" xfId="16577"/>
    <cellStyle name="1_total_은파단위수량_오창수량산출서_수량산출서-1201_단위수량 2" xfId="34612"/>
    <cellStyle name="1_total_은파단위수량_오창수량산출서_수량산출서-1201_단위수량_단원구 중앙로 은행나무 전정공사" xfId="16578"/>
    <cellStyle name="1_total_은파단위수량_오창수량산출서_수량산출서-1201_단위수량_단원구 중앙로 은행나무 전정공사 2" xfId="34613"/>
    <cellStyle name="1_total_은파단위수량_오창수량산출서_수량산출서-1201_단위수량1" xfId="16579"/>
    <cellStyle name="1_total_은파단위수량_오창수량산출서_수량산출서-1201_단위수량1 2" xfId="34614"/>
    <cellStyle name="1_total_은파단위수량_오창수량산출서_수량산출서-1201_단위수량1_단원구 중앙로 은행나무 전정공사" xfId="16580"/>
    <cellStyle name="1_total_은파단위수량_오창수량산출서_수량산출서-1201_단위수량1_단원구 중앙로 은행나무 전정공사 2" xfId="34615"/>
    <cellStyle name="1_total_은파단위수량_오창수량산출서_수량산출서-1201_단위수량15" xfId="16581"/>
    <cellStyle name="1_total_은파단위수량_오창수량산출서_수량산출서-1201_단위수량15 2" xfId="34616"/>
    <cellStyle name="1_total_은파단위수량_오창수량산출서_수량산출서-1201_단위수량산출" xfId="16582"/>
    <cellStyle name="1_total_은파단위수량_오창수량산출서_수량산출서-1201_단위수량산출 2" xfId="34617"/>
    <cellStyle name="1_total_은파단위수량_오창수량산출서_수량산출서-1201_단위수량산출_단원구 중앙로 은행나무 전정공사" xfId="16583"/>
    <cellStyle name="1_total_은파단위수량_오창수량산출서_수량산출서-1201_단위수량산출_단원구 중앙로 은행나무 전정공사 2" xfId="34618"/>
    <cellStyle name="1_total_은파단위수량_오창수량산출서_수량산출서-1201_도곡단위수량" xfId="16584"/>
    <cellStyle name="1_total_은파단위수량_오창수량산출서_수량산출서-1201_도곡단위수량 2" xfId="34619"/>
    <cellStyle name="1_total_은파단위수량_오창수량산출서_수량산출서-1201_도곡단위수량_단원구 중앙로 은행나무 전정공사" xfId="16585"/>
    <cellStyle name="1_total_은파단위수량_오창수량산출서_수량산출서-1201_도곡단위수량_단원구 중앙로 은행나무 전정공사 2" xfId="34620"/>
    <cellStyle name="1_total_은파단위수량_오창수량산출서_수량산출서-1201_철거단위수량" xfId="16586"/>
    <cellStyle name="1_total_은파단위수량_오창수량산출서_수량산출서-1201_철거단위수량 2" xfId="34621"/>
    <cellStyle name="1_total_은파단위수량_오창수량산출서_수량산출서-1201_철거단위수량_단원구 중앙로 은행나무 전정공사" xfId="16587"/>
    <cellStyle name="1_total_은파단위수량_오창수량산출서_수량산출서-1201_철거단위수량_단원구 중앙로 은행나무 전정공사 2" xfId="34622"/>
    <cellStyle name="1_total_은파단위수량_오창수량산출서_수량산출서-1201_철거수량" xfId="16588"/>
    <cellStyle name="1_total_은파단위수량_오창수량산출서_수량산출서-1201_철거수량 2" xfId="34623"/>
    <cellStyle name="1_total_은파단위수량_오창수량산출서_수량산출서-1201_한수단위수량" xfId="16589"/>
    <cellStyle name="1_total_은파단위수량_오창수량산출서_수량산출서-1201_한수단위수량 2" xfId="34624"/>
    <cellStyle name="1_total_은파단위수량_오창수량산출서_수량산출서-1201_한수단위수량_단원구 중앙로 은행나무 전정공사" xfId="16590"/>
    <cellStyle name="1_total_은파단위수량_오창수량산출서_수량산출서-1201_한수단위수량_단원구 중앙로 은행나무 전정공사 2" xfId="34625"/>
    <cellStyle name="1_total_은파단위수량_오창수량산출서_시설물단위수량" xfId="16591"/>
    <cellStyle name="1_total_은파단위수량_오창수량산출서_시설물단위수량 2" xfId="34626"/>
    <cellStyle name="1_total_은파단위수량_오창수량산출서_시설물단위수량_단원구 중앙로 은행나무 전정공사" xfId="16592"/>
    <cellStyle name="1_total_은파단위수량_오창수량산출서_시설물단위수량_단원구 중앙로 은행나무 전정공사 2" xfId="34627"/>
    <cellStyle name="1_total_은파단위수량_오창수량산출서_시설물단위수량1" xfId="16593"/>
    <cellStyle name="1_total_은파단위수량_오창수량산출서_시설물단위수량1 2" xfId="34628"/>
    <cellStyle name="1_total_은파단위수량_오창수량산출서_시설물단위수량1_단원구 중앙로 은행나무 전정공사" xfId="16594"/>
    <cellStyle name="1_total_은파단위수량_오창수량산출서_시설물단위수량1_단원구 중앙로 은행나무 전정공사 2" xfId="34629"/>
    <cellStyle name="1_total_은파단위수량_오창수량산출서_시설물단위수량1_시설물단위수량" xfId="16595"/>
    <cellStyle name="1_total_은파단위수량_오창수량산출서_시설물단위수량1_시설물단위수량 2" xfId="34630"/>
    <cellStyle name="1_total_은파단위수량_오창수량산출서_시설물단위수량1_시설물단위수량_단원구 중앙로 은행나무 전정공사" xfId="16596"/>
    <cellStyle name="1_total_은파단위수량_오창수량산출서_시설물단위수량1_시설물단위수량_단원구 중앙로 은행나무 전정공사 2" xfId="34631"/>
    <cellStyle name="1_total_은파단위수량_오창수량산출서_철거단위수량" xfId="16597"/>
    <cellStyle name="1_total_은파단위수량_오창수량산출서_철거단위수량 2" xfId="34632"/>
    <cellStyle name="1_total_은파단위수량_오창수량산출서_철거단위수량_단원구 중앙로 은행나무 전정공사" xfId="16598"/>
    <cellStyle name="1_total_은파단위수량_오창수량산출서_철거단위수량_단원구 중앙로 은행나무 전정공사 2" xfId="34633"/>
    <cellStyle name="1_total_은파단위수량_오창수량산출서_철거수량" xfId="16599"/>
    <cellStyle name="1_total_은파단위수량_오창수량산출서_철거수량 2" xfId="34634"/>
    <cellStyle name="1_total_은파단위수량_오창수량산출서_한수단위수량" xfId="16600"/>
    <cellStyle name="1_total_은파단위수량_오창수량산출서_한수단위수량 2" xfId="34635"/>
    <cellStyle name="1_total_은파단위수량_오창수량산출서_한수단위수량_단원구 중앙로 은행나무 전정공사" xfId="16601"/>
    <cellStyle name="1_total_은파단위수량_오창수량산출서_한수단위수량_단원구 중앙로 은행나무 전정공사 2" xfId="34636"/>
    <cellStyle name="1_total_은파단위수량_용평단위수량" xfId="16602"/>
    <cellStyle name="1_total_은파단위수량_용평단위수량 2" xfId="34637"/>
    <cellStyle name="1_total_은파단위수량_철거단위수량" xfId="16603"/>
    <cellStyle name="1_total_은파단위수량_철거단위수량 2" xfId="34638"/>
    <cellStyle name="1_total_은파단위수량_철거단위수량_단원구 중앙로 은행나무 전정공사" xfId="16604"/>
    <cellStyle name="1_total_은파단위수량_철거단위수량_단원구 중앙로 은행나무 전정공사 2" xfId="34639"/>
    <cellStyle name="1_total_은파단위수량_철거수량" xfId="16605"/>
    <cellStyle name="1_total_은파단위수량_철거수량 2" xfId="34640"/>
    <cellStyle name="1_total_은파단위수량_한수단위수량" xfId="16606"/>
    <cellStyle name="1_total_은파단위수량_한수단위수량 2" xfId="34641"/>
    <cellStyle name="1_total_은파단위수량_한수단위수량_단원구 중앙로 은행나무 전정공사" xfId="16607"/>
    <cellStyle name="1_total_은파단위수량_한수단위수량_단원구 중앙로 은행나무 전정공사 2" xfId="34642"/>
    <cellStyle name="1_total_응봉공원내역" xfId="1234"/>
    <cellStyle name="1_total_응봉공원내역(최종)2차-1005" xfId="1235"/>
    <cellStyle name="1_total_장충-예산서" xfId="1236"/>
    <cellStyle name="1_total_장충-예산서_00-폐기물처리설계서양식" xfId="1237"/>
    <cellStyle name="1_total_장충-예산서_둥근달-수량산출서(철거)" xfId="1238"/>
    <cellStyle name="1_total_장충-폐기물예산서" xfId="1239"/>
    <cellStyle name="1_total_장충-폐기물예산서_00-폐기물처리설계서양식" xfId="1240"/>
    <cellStyle name="1_total_장충-폐기물예산서_둥근달-수량산출서(철거)" xfId="1241"/>
    <cellStyle name="1_total_장충-표지예정공정표" xfId="1242"/>
    <cellStyle name="1_total_장충-표지예정공정표_00-폐기물처리설계서양식" xfId="1243"/>
    <cellStyle name="1_total_장충-표지예정공정표_둥근달-수량산출서(철거)" xfId="1244"/>
    <cellStyle name="1_total_조경포장,관로시설" xfId="16608"/>
    <cellStyle name="1_total_조경포장,관로시설 2" xfId="34643"/>
    <cellStyle name="1_total_조경포장,관로시설_NEW단위수량-주산" xfId="16609"/>
    <cellStyle name="1_total_조경포장,관로시설_NEW단위수량-주산 2" xfId="34644"/>
    <cellStyle name="1_total_조경포장,관로시설_남대천단위수량" xfId="16610"/>
    <cellStyle name="1_total_조경포장,관로시설_남대천단위수량 2" xfId="34645"/>
    <cellStyle name="1_total_조경포장,관로시설_단원구 중앙로 은행나무 전정공사" xfId="16611"/>
    <cellStyle name="1_total_조경포장,관로시설_단원구 중앙로 은행나무 전정공사 2" xfId="34646"/>
    <cellStyle name="1_total_조경포장,관로시설_단위수량" xfId="16612"/>
    <cellStyle name="1_total_조경포장,관로시설_단위수량 2" xfId="34647"/>
    <cellStyle name="1_total_조경포장,관로시설_단위수량_단원구 중앙로 은행나무 전정공사" xfId="16613"/>
    <cellStyle name="1_total_조경포장,관로시설_단위수량_단원구 중앙로 은행나무 전정공사 2" xfId="34648"/>
    <cellStyle name="1_total_조경포장,관로시설_단위수량1" xfId="16614"/>
    <cellStyle name="1_total_조경포장,관로시설_단위수량1 2" xfId="34649"/>
    <cellStyle name="1_total_조경포장,관로시설_단위수량1_단원구 중앙로 은행나무 전정공사" xfId="16615"/>
    <cellStyle name="1_total_조경포장,관로시설_단위수량1_단원구 중앙로 은행나무 전정공사 2" xfId="34650"/>
    <cellStyle name="1_total_조경포장,관로시설_단위수량15" xfId="16616"/>
    <cellStyle name="1_total_조경포장,관로시설_단위수량15 2" xfId="34651"/>
    <cellStyle name="1_total_조경포장,관로시설_단위수량산출" xfId="16617"/>
    <cellStyle name="1_total_조경포장,관로시설_단위수량산출 2" xfId="34652"/>
    <cellStyle name="1_total_조경포장,관로시설_단위수량산출_단원구 중앙로 은행나무 전정공사" xfId="16618"/>
    <cellStyle name="1_total_조경포장,관로시설_단위수량산출_단원구 중앙로 은행나무 전정공사 2" xfId="34653"/>
    <cellStyle name="1_total_조경포장,관로시설_도곡단위수량" xfId="16619"/>
    <cellStyle name="1_total_조경포장,관로시설_도곡단위수량 2" xfId="34654"/>
    <cellStyle name="1_total_조경포장,관로시설_도곡단위수량_단원구 중앙로 은행나무 전정공사" xfId="16620"/>
    <cellStyle name="1_total_조경포장,관로시설_도곡단위수량_단원구 중앙로 은행나무 전정공사 2" xfId="34655"/>
    <cellStyle name="1_total_조경포장,관로시설_수량산출서-11.25" xfId="16621"/>
    <cellStyle name="1_total_조경포장,관로시설_수량산출서-11.25 2" xfId="34656"/>
    <cellStyle name="1_total_조경포장,관로시설_수량산출서-11.25_NEW단위수량-주산" xfId="16622"/>
    <cellStyle name="1_total_조경포장,관로시설_수량산출서-11.25_NEW단위수량-주산 2" xfId="34657"/>
    <cellStyle name="1_total_조경포장,관로시설_수량산출서-11.25_남대천단위수량" xfId="16623"/>
    <cellStyle name="1_total_조경포장,관로시설_수량산출서-11.25_남대천단위수량 2" xfId="34658"/>
    <cellStyle name="1_total_조경포장,관로시설_수량산출서-11.25_단원구 중앙로 은행나무 전정공사" xfId="16624"/>
    <cellStyle name="1_total_조경포장,관로시설_수량산출서-11.25_단원구 중앙로 은행나무 전정공사 2" xfId="34659"/>
    <cellStyle name="1_total_조경포장,관로시설_수량산출서-11.25_단위수량" xfId="16625"/>
    <cellStyle name="1_total_조경포장,관로시설_수량산출서-11.25_단위수량 2" xfId="34660"/>
    <cellStyle name="1_total_조경포장,관로시설_수량산출서-11.25_단위수량_단원구 중앙로 은행나무 전정공사" xfId="16626"/>
    <cellStyle name="1_total_조경포장,관로시설_수량산출서-11.25_단위수량_단원구 중앙로 은행나무 전정공사 2" xfId="34661"/>
    <cellStyle name="1_total_조경포장,관로시설_수량산출서-11.25_단위수량1" xfId="16627"/>
    <cellStyle name="1_total_조경포장,관로시설_수량산출서-11.25_단위수량1 2" xfId="34662"/>
    <cellStyle name="1_total_조경포장,관로시설_수량산출서-11.25_단위수량1_단원구 중앙로 은행나무 전정공사" xfId="16628"/>
    <cellStyle name="1_total_조경포장,관로시설_수량산출서-11.25_단위수량1_단원구 중앙로 은행나무 전정공사 2" xfId="34663"/>
    <cellStyle name="1_total_조경포장,관로시설_수량산출서-11.25_단위수량15" xfId="16629"/>
    <cellStyle name="1_total_조경포장,관로시설_수량산출서-11.25_단위수량15 2" xfId="34664"/>
    <cellStyle name="1_total_조경포장,관로시설_수량산출서-11.25_단위수량산출" xfId="16630"/>
    <cellStyle name="1_total_조경포장,관로시설_수량산출서-11.25_단위수량산출 2" xfId="34665"/>
    <cellStyle name="1_total_조경포장,관로시설_수량산출서-11.25_단위수량산출_단원구 중앙로 은행나무 전정공사" xfId="16631"/>
    <cellStyle name="1_total_조경포장,관로시설_수량산출서-11.25_단위수량산출_단원구 중앙로 은행나무 전정공사 2" xfId="34666"/>
    <cellStyle name="1_total_조경포장,관로시설_수량산출서-11.25_도곡단위수량" xfId="16632"/>
    <cellStyle name="1_total_조경포장,관로시설_수량산출서-11.25_도곡단위수량 2" xfId="34667"/>
    <cellStyle name="1_total_조경포장,관로시설_수량산출서-11.25_도곡단위수량_단원구 중앙로 은행나무 전정공사" xfId="16633"/>
    <cellStyle name="1_total_조경포장,관로시설_수량산출서-11.25_도곡단위수량_단원구 중앙로 은행나무 전정공사 2" xfId="34668"/>
    <cellStyle name="1_total_조경포장,관로시설_수량산출서-11.25_철거단위수량" xfId="16634"/>
    <cellStyle name="1_total_조경포장,관로시설_수량산출서-11.25_철거단위수량 2" xfId="34669"/>
    <cellStyle name="1_total_조경포장,관로시설_수량산출서-11.25_철거단위수량_단원구 중앙로 은행나무 전정공사" xfId="16635"/>
    <cellStyle name="1_total_조경포장,관로시설_수량산출서-11.25_철거단위수량_단원구 중앙로 은행나무 전정공사 2" xfId="34670"/>
    <cellStyle name="1_total_조경포장,관로시설_수량산출서-11.25_철거수량" xfId="16636"/>
    <cellStyle name="1_total_조경포장,관로시설_수량산출서-11.25_철거수량 2" xfId="34671"/>
    <cellStyle name="1_total_조경포장,관로시설_수량산출서-11.25_한수단위수량" xfId="16637"/>
    <cellStyle name="1_total_조경포장,관로시설_수량산출서-11.25_한수단위수량 2" xfId="34672"/>
    <cellStyle name="1_total_조경포장,관로시설_수량산출서-11.25_한수단위수량_단원구 중앙로 은행나무 전정공사" xfId="16638"/>
    <cellStyle name="1_total_조경포장,관로시설_수량산출서-11.25_한수단위수량_단원구 중앙로 은행나무 전정공사 2" xfId="34673"/>
    <cellStyle name="1_total_조경포장,관로시설_수량산출서-1201" xfId="16639"/>
    <cellStyle name="1_total_조경포장,관로시설_수량산출서-1201 2" xfId="34674"/>
    <cellStyle name="1_total_조경포장,관로시설_수량산출서-1201_NEW단위수량-주산" xfId="16640"/>
    <cellStyle name="1_total_조경포장,관로시설_수량산출서-1201_NEW단위수량-주산 2" xfId="34675"/>
    <cellStyle name="1_total_조경포장,관로시설_수량산출서-1201_남대천단위수량" xfId="16641"/>
    <cellStyle name="1_total_조경포장,관로시설_수량산출서-1201_남대천단위수량 2" xfId="34676"/>
    <cellStyle name="1_total_조경포장,관로시설_수량산출서-1201_단원구 중앙로 은행나무 전정공사" xfId="16642"/>
    <cellStyle name="1_total_조경포장,관로시설_수량산출서-1201_단원구 중앙로 은행나무 전정공사 2" xfId="34677"/>
    <cellStyle name="1_total_조경포장,관로시설_수량산출서-1201_단위수량" xfId="16643"/>
    <cellStyle name="1_total_조경포장,관로시설_수량산출서-1201_단위수량 2" xfId="34678"/>
    <cellStyle name="1_total_조경포장,관로시설_수량산출서-1201_단위수량_단원구 중앙로 은행나무 전정공사" xfId="16644"/>
    <cellStyle name="1_total_조경포장,관로시설_수량산출서-1201_단위수량_단원구 중앙로 은행나무 전정공사 2" xfId="34679"/>
    <cellStyle name="1_total_조경포장,관로시설_수량산출서-1201_단위수량1" xfId="16645"/>
    <cellStyle name="1_total_조경포장,관로시설_수량산출서-1201_단위수량1 2" xfId="34680"/>
    <cellStyle name="1_total_조경포장,관로시설_수량산출서-1201_단위수량1_단원구 중앙로 은행나무 전정공사" xfId="16646"/>
    <cellStyle name="1_total_조경포장,관로시설_수량산출서-1201_단위수량1_단원구 중앙로 은행나무 전정공사 2" xfId="34681"/>
    <cellStyle name="1_total_조경포장,관로시설_수량산출서-1201_단위수량15" xfId="16647"/>
    <cellStyle name="1_total_조경포장,관로시설_수량산출서-1201_단위수량15 2" xfId="34682"/>
    <cellStyle name="1_total_조경포장,관로시설_수량산출서-1201_단위수량산출" xfId="16648"/>
    <cellStyle name="1_total_조경포장,관로시설_수량산출서-1201_단위수량산출 2" xfId="34683"/>
    <cellStyle name="1_total_조경포장,관로시설_수량산출서-1201_단위수량산출_단원구 중앙로 은행나무 전정공사" xfId="16649"/>
    <cellStyle name="1_total_조경포장,관로시설_수량산출서-1201_단위수량산출_단원구 중앙로 은행나무 전정공사 2" xfId="34684"/>
    <cellStyle name="1_total_조경포장,관로시설_수량산출서-1201_도곡단위수량" xfId="16650"/>
    <cellStyle name="1_total_조경포장,관로시설_수량산출서-1201_도곡단위수량 2" xfId="34685"/>
    <cellStyle name="1_total_조경포장,관로시설_수량산출서-1201_도곡단위수량_단원구 중앙로 은행나무 전정공사" xfId="16651"/>
    <cellStyle name="1_total_조경포장,관로시설_수량산출서-1201_도곡단위수량_단원구 중앙로 은행나무 전정공사 2" xfId="34686"/>
    <cellStyle name="1_total_조경포장,관로시설_수량산출서-1201_철거단위수량" xfId="16652"/>
    <cellStyle name="1_total_조경포장,관로시설_수량산출서-1201_철거단위수량 2" xfId="34687"/>
    <cellStyle name="1_total_조경포장,관로시설_수량산출서-1201_철거단위수량_단원구 중앙로 은행나무 전정공사" xfId="16653"/>
    <cellStyle name="1_total_조경포장,관로시설_수량산출서-1201_철거단위수량_단원구 중앙로 은행나무 전정공사 2" xfId="34688"/>
    <cellStyle name="1_total_조경포장,관로시설_수량산출서-1201_철거수량" xfId="16654"/>
    <cellStyle name="1_total_조경포장,관로시설_수량산출서-1201_철거수량 2" xfId="34689"/>
    <cellStyle name="1_total_조경포장,관로시설_수량산출서-1201_한수단위수량" xfId="16655"/>
    <cellStyle name="1_total_조경포장,관로시설_수량산출서-1201_한수단위수량 2" xfId="34690"/>
    <cellStyle name="1_total_조경포장,관로시설_수량산출서-1201_한수단위수량_단원구 중앙로 은행나무 전정공사" xfId="16656"/>
    <cellStyle name="1_total_조경포장,관로시설_수량산출서-1201_한수단위수량_단원구 중앙로 은행나무 전정공사 2" xfId="34691"/>
    <cellStyle name="1_total_조경포장,관로시설_시설물단위수량" xfId="16657"/>
    <cellStyle name="1_total_조경포장,관로시설_시설물단위수량 2" xfId="34692"/>
    <cellStyle name="1_total_조경포장,관로시설_시설물단위수량_단원구 중앙로 은행나무 전정공사" xfId="16658"/>
    <cellStyle name="1_total_조경포장,관로시설_시설물단위수량_단원구 중앙로 은행나무 전정공사 2" xfId="34693"/>
    <cellStyle name="1_total_조경포장,관로시설_시설물단위수량1" xfId="16659"/>
    <cellStyle name="1_total_조경포장,관로시설_시설물단위수량1 2" xfId="34694"/>
    <cellStyle name="1_total_조경포장,관로시설_시설물단위수량1_단원구 중앙로 은행나무 전정공사" xfId="16660"/>
    <cellStyle name="1_total_조경포장,관로시설_시설물단위수량1_단원구 중앙로 은행나무 전정공사 2" xfId="34695"/>
    <cellStyle name="1_total_조경포장,관로시설_시설물단위수량1_시설물단위수량" xfId="16661"/>
    <cellStyle name="1_total_조경포장,관로시설_시설물단위수량1_시설물단위수량 2" xfId="34696"/>
    <cellStyle name="1_total_조경포장,관로시설_시설물단위수량1_시설물단위수량_단원구 중앙로 은행나무 전정공사" xfId="16662"/>
    <cellStyle name="1_total_조경포장,관로시설_시설물단위수량1_시설물단위수량_단원구 중앙로 은행나무 전정공사 2" xfId="34697"/>
    <cellStyle name="1_total_조경포장,관로시설_오창수량산출서" xfId="16663"/>
    <cellStyle name="1_total_조경포장,관로시설_오창수량산출서 2" xfId="34698"/>
    <cellStyle name="1_total_조경포장,관로시설_오창수량산출서_NEW단위수량-주산" xfId="16664"/>
    <cellStyle name="1_total_조경포장,관로시설_오창수량산출서_NEW단위수량-주산 2" xfId="34699"/>
    <cellStyle name="1_total_조경포장,관로시설_오창수량산출서_남대천단위수량" xfId="16665"/>
    <cellStyle name="1_total_조경포장,관로시설_오창수량산출서_남대천단위수량 2" xfId="34700"/>
    <cellStyle name="1_total_조경포장,관로시설_오창수량산출서_단원구 중앙로 은행나무 전정공사" xfId="16666"/>
    <cellStyle name="1_total_조경포장,관로시설_오창수량산출서_단원구 중앙로 은행나무 전정공사 2" xfId="34701"/>
    <cellStyle name="1_total_조경포장,관로시설_오창수량산출서_단위수량" xfId="16667"/>
    <cellStyle name="1_total_조경포장,관로시설_오창수량산출서_단위수량 2" xfId="34702"/>
    <cellStyle name="1_total_조경포장,관로시설_오창수량산출서_단위수량_단원구 중앙로 은행나무 전정공사" xfId="16668"/>
    <cellStyle name="1_total_조경포장,관로시설_오창수량산출서_단위수량_단원구 중앙로 은행나무 전정공사 2" xfId="34703"/>
    <cellStyle name="1_total_조경포장,관로시설_오창수량산출서_단위수량1" xfId="16669"/>
    <cellStyle name="1_total_조경포장,관로시설_오창수량산출서_단위수량1 2" xfId="34704"/>
    <cellStyle name="1_total_조경포장,관로시설_오창수량산출서_단위수량1_단원구 중앙로 은행나무 전정공사" xfId="16670"/>
    <cellStyle name="1_total_조경포장,관로시설_오창수량산출서_단위수량1_단원구 중앙로 은행나무 전정공사 2" xfId="34705"/>
    <cellStyle name="1_total_조경포장,관로시설_오창수량산출서_단위수량15" xfId="16671"/>
    <cellStyle name="1_total_조경포장,관로시설_오창수량산출서_단위수량15 2" xfId="34706"/>
    <cellStyle name="1_total_조경포장,관로시설_오창수량산출서_단위수량산출" xfId="16672"/>
    <cellStyle name="1_total_조경포장,관로시설_오창수량산출서_단위수량산출 2" xfId="34707"/>
    <cellStyle name="1_total_조경포장,관로시설_오창수량산출서_단위수량산출_단원구 중앙로 은행나무 전정공사" xfId="16673"/>
    <cellStyle name="1_total_조경포장,관로시설_오창수량산출서_단위수량산출_단원구 중앙로 은행나무 전정공사 2" xfId="34708"/>
    <cellStyle name="1_total_조경포장,관로시설_오창수량산출서_도곡단위수량" xfId="16674"/>
    <cellStyle name="1_total_조경포장,관로시설_오창수량산출서_도곡단위수량 2" xfId="34709"/>
    <cellStyle name="1_total_조경포장,관로시설_오창수량산출서_도곡단위수량_단원구 중앙로 은행나무 전정공사" xfId="16675"/>
    <cellStyle name="1_total_조경포장,관로시설_오창수량산출서_도곡단위수량_단원구 중앙로 은행나무 전정공사 2" xfId="34710"/>
    <cellStyle name="1_total_조경포장,관로시설_오창수량산출서_수량산출서-11.25" xfId="16676"/>
    <cellStyle name="1_total_조경포장,관로시설_오창수량산출서_수량산출서-11.25 2" xfId="34711"/>
    <cellStyle name="1_total_조경포장,관로시설_오창수량산출서_수량산출서-11.25_NEW단위수량-주산" xfId="16677"/>
    <cellStyle name="1_total_조경포장,관로시설_오창수량산출서_수량산출서-11.25_NEW단위수량-주산 2" xfId="34712"/>
    <cellStyle name="1_total_조경포장,관로시설_오창수량산출서_수량산출서-11.25_남대천단위수량" xfId="16678"/>
    <cellStyle name="1_total_조경포장,관로시설_오창수량산출서_수량산출서-11.25_남대천단위수량 2" xfId="34713"/>
    <cellStyle name="1_total_조경포장,관로시설_오창수량산출서_수량산출서-11.25_단원구 중앙로 은행나무 전정공사" xfId="16679"/>
    <cellStyle name="1_total_조경포장,관로시설_오창수량산출서_수량산출서-11.25_단원구 중앙로 은행나무 전정공사 2" xfId="34714"/>
    <cellStyle name="1_total_조경포장,관로시설_오창수량산출서_수량산출서-11.25_단위수량" xfId="16680"/>
    <cellStyle name="1_total_조경포장,관로시설_오창수량산출서_수량산출서-11.25_단위수량 2" xfId="34715"/>
    <cellStyle name="1_total_조경포장,관로시설_오창수량산출서_수량산출서-11.25_단위수량_단원구 중앙로 은행나무 전정공사" xfId="16681"/>
    <cellStyle name="1_total_조경포장,관로시설_오창수량산출서_수량산출서-11.25_단위수량_단원구 중앙로 은행나무 전정공사 2" xfId="34716"/>
    <cellStyle name="1_total_조경포장,관로시설_오창수량산출서_수량산출서-11.25_단위수량1" xfId="16682"/>
    <cellStyle name="1_total_조경포장,관로시설_오창수량산출서_수량산출서-11.25_단위수량1 2" xfId="34717"/>
    <cellStyle name="1_total_조경포장,관로시설_오창수량산출서_수량산출서-11.25_단위수량1_단원구 중앙로 은행나무 전정공사" xfId="16683"/>
    <cellStyle name="1_total_조경포장,관로시설_오창수량산출서_수량산출서-11.25_단위수량1_단원구 중앙로 은행나무 전정공사 2" xfId="34718"/>
    <cellStyle name="1_total_조경포장,관로시설_오창수량산출서_수량산출서-11.25_단위수량15" xfId="16684"/>
    <cellStyle name="1_total_조경포장,관로시설_오창수량산출서_수량산출서-11.25_단위수량15 2" xfId="34719"/>
    <cellStyle name="1_total_조경포장,관로시설_오창수량산출서_수량산출서-11.25_단위수량산출" xfId="16685"/>
    <cellStyle name="1_total_조경포장,관로시설_오창수량산출서_수량산출서-11.25_단위수량산출 2" xfId="34720"/>
    <cellStyle name="1_total_조경포장,관로시설_오창수량산출서_수량산출서-11.25_단위수량산출_단원구 중앙로 은행나무 전정공사" xfId="16686"/>
    <cellStyle name="1_total_조경포장,관로시설_오창수량산출서_수량산출서-11.25_단위수량산출_단원구 중앙로 은행나무 전정공사 2" xfId="34721"/>
    <cellStyle name="1_total_조경포장,관로시설_오창수량산출서_수량산출서-11.25_도곡단위수량" xfId="16687"/>
    <cellStyle name="1_total_조경포장,관로시설_오창수량산출서_수량산출서-11.25_도곡단위수량 2" xfId="34722"/>
    <cellStyle name="1_total_조경포장,관로시설_오창수량산출서_수량산출서-11.25_도곡단위수량_단원구 중앙로 은행나무 전정공사" xfId="16688"/>
    <cellStyle name="1_total_조경포장,관로시설_오창수량산출서_수량산출서-11.25_도곡단위수량_단원구 중앙로 은행나무 전정공사 2" xfId="34723"/>
    <cellStyle name="1_total_조경포장,관로시설_오창수량산출서_수량산출서-11.25_철거단위수량" xfId="16689"/>
    <cellStyle name="1_total_조경포장,관로시설_오창수량산출서_수량산출서-11.25_철거단위수량 2" xfId="34724"/>
    <cellStyle name="1_total_조경포장,관로시설_오창수량산출서_수량산출서-11.25_철거단위수량_단원구 중앙로 은행나무 전정공사" xfId="16690"/>
    <cellStyle name="1_total_조경포장,관로시설_오창수량산출서_수량산출서-11.25_철거단위수량_단원구 중앙로 은행나무 전정공사 2" xfId="34725"/>
    <cellStyle name="1_total_조경포장,관로시설_오창수량산출서_수량산출서-11.25_철거수량" xfId="16691"/>
    <cellStyle name="1_total_조경포장,관로시설_오창수량산출서_수량산출서-11.25_철거수량 2" xfId="34726"/>
    <cellStyle name="1_total_조경포장,관로시설_오창수량산출서_수량산출서-11.25_한수단위수량" xfId="16692"/>
    <cellStyle name="1_total_조경포장,관로시설_오창수량산출서_수량산출서-11.25_한수단위수량 2" xfId="34727"/>
    <cellStyle name="1_total_조경포장,관로시설_오창수량산출서_수량산출서-11.25_한수단위수량_단원구 중앙로 은행나무 전정공사" xfId="16693"/>
    <cellStyle name="1_total_조경포장,관로시설_오창수량산출서_수량산출서-11.25_한수단위수량_단원구 중앙로 은행나무 전정공사 2" xfId="34728"/>
    <cellStyle name="1_total_조경포장,관로시설_오창수량산출서_수량산출서-1201" xfId="16694"/>
    <cellStyle name="1_total_조경포장,관로시설_오창수량산출서_수량산출서-1201 2" xfId="34729"/>
    <cellStyle name="1_total_조경포장,관로시설_오창수량산출서_수량산출서-1201_NEW단위수량-주산" xfId="16695"/>
    <cellStyle name="1_total_조경포장,관로시설_오창수량산출서_수량산출서-1201_NEW단위수량-주산 2" xfId="34730"/>
    <cellStyle name="1_total_조경포장,관로시설_오창수량산출서_수량산출서-1201_남대천단위수량" xfId="16696"/>
    <cellStyle name="1_total_조경포장,관로시설_오창수량산출서_수량산출서-1201_남대천단위수량 2" xfId="34731"/>
    <cellStyle name="1_total_조경포장,관로시설_오창수량산출서_수량산출서-1201_단원구 중앙로 은행나무 전정공사" xfId="16697"/>
    <cellStyle name="1_total_조경포장,관로시설_오창수량산출서_수량산출서-1201_단원구 중앙로 은행나무 전정공사 2" xfId="34732"/>
    <cellStyle name="1_total_조경포장,관로시설_오창수량산출서_수량산출서-1201_단위수량" xfId="16698"/>
    <cellStyle name="1_total_조경포장,관로시설_오창수량산출서_수량산출서-1201_단위수량 2" xfId="34733"/>
    <cellStyle name="1_total_조경포장,관로시설_오창수량산출서_수량산출서-1201_단위수량_단원구 중앙로 은행나무 전정공사" xfId="16699"/>
    <cellStyle name="1_total_조경포장,관로시설_오창수량산출서_수량산출서-1201_단위수량_단원구 중앙로 은행나무 전정공사 2" xfId="34734"/>
    <cellStyle name="1_total_조경포장,관로시설_오창수량산출서_수량산출서-1201_단위수량1" xfId="16700"/>
    <cellStyle name="1_total_조경포장,관로시설_오창수량산출서_수량산출서-1201_단위수량1 2" xfId="34735"/>
    <cellStyle name="1_total_조경포장,관로시설_오창수량산출서_수량산출서-1201_단위수량1_단원구 중앙로 은행나무 전정공사" xfId="16701"/>
    <cellStyle name="1_total_조경포장,관로시설_오창수량산출서_수량산출서-1201_단위수량1_단원구 중앙로 은행나무 전정공사 2" xfId="34736"/>
    <cellStyle name="1_total_조경포장,관로시설_오창수량산출서_수량산출서-1201_단위수량15" xfId="16702"/>
    <cellStyle name="1_total_조경포장,관로시설_오창수량산출서_수량산출서-1201_단위수량15 2" xfId="34737"/>
    <cellStyle name="1_total_조경포장,관로시설_오창수량산출서_수량산출서-1201_단위수량산출" xfId="16703"/>
    <cellStyle name="1_total_조경포장,관로시설_오창수량산출서_수량산출서-1201_단위수량산출 2" xfId="34738"/>
    <cellStyle name="1_total_조경포장,관로시설_오창수량산출서_수량산출서-1201_단위수량산출_단원구 중앙로 은행나무 전정공사" xfId="16704"/>
    <cellStyle name="1_total_조경포장,관로시설_오창수량산출서_수량산출서-1201_단위수량산출_단원구 중앙로 은행나무 전정공사 2" xfId="34739"/>
    <cellStyle name="1_total_조경포장,관로시설_오창수량산출서_수량산출서-1201_도곡단위수량" xfId="16705"/>
    <cellStyle name="1_total_조경포장,관로시설_오창수량산출서_수량산출서-1201_도곡단위수량 2" xfId="34740"/>
    <cellStyle name="1_total_조경포장,관로시설_오창수량산출서_수량산출서-1201_도곡단위수량_단원구 중앙로 은행나무 전정공사" xfId="16706"/>
    <cellStyle name="1_total_조경포장,관로시설_오창수량산출서_수량산출서-1201_도곡단위수량_단원구 중앙로 은행나무 전정공사 2" xfId="34741"/>
    <cellStyle name="1_total_조경포장,관로시설_오창수량산출서_수량산출서-1201_철거단위수량" xfId="16707"/>
    <cellStyle name="1_total_조경포장,관로시설_오창수량산출서_수량산출서-1201_철거단위수량 2" xfId="34742"/>
    <cellStyle name="1_total_조경포장,관로시설_오창수량산출서_수량산출서-1201_철거단위수량_단원구 중앙로 은행나무 전정공사" xfId="16708"/>
    <cellStyle name="1_total_조경포장,관로시설_오창수량산출서_수량산출서-1201_철거단위수량_단원구 중앙로 은행나무 전정공사 2" xfId="34743"/>
    <cellStyle name="1_total_조경포장,관로시설_오창수량산출서_수량산출서-1201_철거수량" xfId="16709"/>
    <cellStyle name="1_total_조경포장,관로시설_오창수량산출서_수량산출서-1201_철거수량 2" xfId="34744"/>
    <cellStyle name="1_total_조경포장,관로시설_오창수량산출서_수량산출서-1201_한수단위수량" xfId="16710"/>
    <cellStyle name="1_total_조경포장,관로시설_오창수량산출서_수량산출서-1201_한수단위수량 2" xfId="34745"/>
    <cellStyle name="1_total_조경포장,관로시설_오창수량산출서_수량산출서-1201_한수단위수량_단원구 중앙로 은행나무 전정공사" xfId="16711"/>
    <cellStyle name="1_total_조경포장,관로시설_오창수량산출서_수량산출서-1201_한수단위수량_단원구 중앙로 은행나무 전정공사 2" xfId="34746"/>
    <cellStyle name="1_total_조경포장,관로시설_오창수량산출서_시설물단위수량" xfId="16712"/>
    <cellStyle name="1_total_조경포장,관로시설_오창수량산출서_시설물단위수량 2" xfId="34747"/>
    <cellStyle name="1_total_조경포장,관로시설_오창수량산출서_시설물단위수량_단원구 중앙로 은행나무 전정공사" xfId="16713"/>
    <cellStyle name="1_total_조경포장,관로시설_오창수량산출서_시설물단위수량_단원구 중앙로 은행나무 전정공사 2" xfId="34748"/>
    <cellStyle name="1_total_조경포장,관로시설_오창수량산출서_시설물단위수량1" xfId="16714"/>
    <cellStyle name="1_total_조경포장,관로시설_오창수량산출서_시설물단위수량1 2" xfId="34749"/>
    <cellStyle name="1_total_조경포장,관로시설_오창수량산출서_시설물단위수량1_단원구 중앙로 은행나무 전정공사" xfId="16715"/>
    <cellStyle name="1_total_조경포장,관로시설_오창수량산출서_시설물단위수량1_단원구 중앙로 은행나무 전정공사 2" xfId="34750"/>
    <cellStyle name="1_total_조경포장,관로시설_오창수량산출서_시설물단위수량1_시설물단위수량" xfId="16716"/>
    <cellStyle name="1_total_조경포장,관로시설_오창수량산출서_시설물단위수량1_시설물단위수량 2" xfId="34751"/>
    <cellStyle name="1_total_조경포장,관로시설_오창수량산출서_시설물단위수량1_시설물단위수량_단원구 중앙로 은행나무 전정공사" xfId="16717"/>
    <cellStyle name="1_total_조경포장,관로시설_오창수량산출서_시설물단위수량1_시설물단위수량_단원구 중앙로 은행나무 전정공사 2" xfId="34752"/>
    <cellStyle name="1_total_조경포장,관로시설_오창수량산출서_철거단위수량" xfId="16718"/>
    <cellStyle name="1_total_조경포장,관로시설_오창수량산출서_철거단위수량 2" xfId="34753"/>
    <cellStyle name="1_total_조경포장,관로시설_오창수량산출서_철거단위수량_단원구 중앙로 은행나무 전정공사" xfId="16719"/>
    <cellStyle name="1_total_조경포장,관로시설_오창수량산출서_철거단위수량_단원구 중앙로 은행나무 전정공사 2" xfId="34754"/>
    <cellStyle name="1_total_조경포장,관로시설_오창수량산출서_철거수량" xfId="16720"/>
    <cellStyle name="1_total_조경포장,관로시설_오창수량산출서_철거수량 2" xfId="34755"/>
    <cellStyle name="1_total_조경포장,관로시설_오창수량산출서_한수단위수량" xfId="16721"/>
    <cellStyle name="1_total_조경포장,관로시설_오창수량산출서_한수단위수량 2" xfId="34756"/>
    <cellStyle name="1_total_조경포장,관로시설_오창수량산출서_한수단위수량_단원구 중앙로 은행나무 전정공사" xfId="16722"/>
    <cellStyle name="1_total_조경포장,관로시설_오창수량산출서_한수단위수량_단원구 중앙로 은행나무 전정공사 2" xfId="34757"/>
    <cellStyle name="1_total_조경포장,관로시설_철거단위수량" xfId="16723"/>
    <cellStyle name="1_total_조경포장,관로시설_철거단위수량 2" xfId="34758"/>
    <cellStyle name="1_total_조경포장,관로시설_철거단위수량_단원구 중앙로 은행나무 전정공사" xfId="16724"/>
    <cellStyle name="1_total_조경포장,관로시설_철거단위수량_단원구 중앙로 은행나무 전정공사 2" xfId="34759"/>
    <cellStyle name="1_total_조경포장,관로시설_철거수량" xfId="16725"/>
    <cellStyle name="1_total_조경포장,관로시설_철거수량 2" xfId="34760"/>
    <cellStyle name="1_total_조경포장,관로시설_한수단위수량" xfId="16726"/>
    <cellStyle name="1_total_조경포장,관로시설_한수단위수량 2" xfId="34761"/>
    <cellStyle name="1_total_조경포장,관로시설_한수단위수량_단원구 중앙로 은행나무 전정공사" xfId="16727"/>
    <cellStyle name="1_total_조경포장,관로시설_한수단위수량_단원구 중앙로 은행나무 전정공사 2" xfId="34762"/>
    <cellStyle name="1_total_철거단위수량" xfId="16728"/>
    <cellStyle name="1_total_철거단위수량 2" xfId="34763"/>
    <cellStyle name="1_total_철거단위수량_단원구 중앙로 은행나무 전정공사" xfId="16729"/>
    <cellStyle name="1_total_철거단위수량_단원구 중앙로 은행나무 전정공사 2" xfId="34764"/>
    <cellStyle name="1_total_철거수량" xfId="16730"/>
    <cellStyle name="1_total_철거수량 2" xfId="34765"/>
    <cellStyle name="1_total_총괄내역0518" xfId="1245"/>
    <cellStyle name="1_total_총괄내역0518 2" xfId="34766"/>
    <cellStyle name="1_total_총괄내역0518_2006어린이공원정비공사" xfId="16731"/>
    <cellStyle name="1_total_총괄내역0518_2006어린이공원정비공사 2" xfId="34767"/>
    <cellStyle name="1_total_총괄내역0518_2006어린이공원정비공사_1 조경공수량" xfId="16732"/>
    <cellStyle name="1_total_총괄내역0518_2006어린이공원정비공사_1 조경공수량 2" xfId="34768"/>
    <cellStyle name="1_total_총괄내역0518_2006어린이공원정비공사_1 조경공수량_대포4 부대공" xfId="16733"/>
    <cellStyle name="1_total_총괄내역0518_2006어린이공원정비공사_1 조경공수량_대포4 부대공 2" xfId="34769"/>
    <cellStyle name="1_total_총괄내역0518_2006어린이공원정비공사_골안천 공원조성공사(4.8)" xfId="16734"/>
    <cellStyle name="1_total_총괄내역0518_2006어린이공원정비공사_골안천 공원조성공사(4.8) 2" xfId="34770"/>
    <cellStyle name="1_total_총괄내역0518_2006어린이공원정비공사_골안천 공원조성공사(4.8)_대포4 부대공" xfId="16735"/>
    <cellStyle name="1_total_총괄내역0518_2006어린이공원정비공사_골안천 공원조성공사(4.8)_대포4 부대공 2" xfId="34771"/>
    <cellStyle name="1_total_총괄내역0518_2006어린이공원정비공사_대포4 부대공" xfId="16736"/>
    <cellStyle name="1_total_총괄내역0518_2006어린이공원정비공사_대포4 부대공 2" xfId="34772"/>
    <cellStyle name="1_total_총괄내역0518_4.시설물수량산출" xfId="1246"/>
    <cellStyle name="1_total_총괄내역0518_re수량산출1111" xfId="1247"/>
    <cellStyle name="1_total_총괄내역0518_re수량산출1111_2차 수량산출 1 " xfId="1248"/>
    <cellStyle name="1_total_총괄내역0518_re수량산출1111_2차 시설물수량산출" xfId="1249"/>
    <cellStyle name="1_total_총괄내역0518_re수량산출1111_re수량산출11111" xfId="1250"/>
    <cellStyle name="1_total_총괄내역0518_re수량산출1111_re수량산출111111" xfId="1251"/>
    <cellStyle name="1_total_총괄내역0518_re수량산출1111_무게산출" xfId="1252"/>
    <cellStyle name="1_total_총괄내역0518_re수량산출1111_수량산출" xfId="1253"/>
    <cellStyle name="1_total_총괄내역0518_re수량산출1111_수량산출(최종)" xfId="1254"/>
    <cellStyle name="1_total_총괄내역0518_개미공원(수정-1006-1)" xfId="16737"/>
    <cellStyle name="1_total_총괄내역0518_개미공원(수정-1006-1) 2" xfId="34773"/>
    <cellStyle name="1_total_총괄내역0518_개미공원(수정-1006-1)_1 조경공수량" xfId="16738"/>
    <cellStyle name="1_total_총괄내역0518_개미공원(수정-1006-1)_1 조경공수량 2" xfId="34774"/>
    <cellStyle name="1_total_총괄내역0518_개미공원(수정-1006-1)_1 조경공수량_대포4 부대공" xfId="16739"/>
    <cellStyle name="1_total_총괄내역0518_개미공원(수정-1006-1)_1 조경공수량_대포4 부대공 2" xfId="34775"/>
    <cellStyle name="1_total_총괄내역0518_개미공원(수정-1006-1)_골안천 공원조성공사(4.8)" xfId="16740"/>
    <cellStyle name="1_total_총괄내역0518_개미공원(수정-1006-1)_골안천 공원조성공사(4.8) 2" xfId="34776"/>
    <cellStyle name="1_total_총괄내역0518_개미공원(수정-1006-1)_골안천 공원조성공사(4.8)_대포4 부대공" xfId="16741"/>
    <cellStyle name="1_total_총괄내역0518_개미공원(수정-1006-1)_골안천 공원조성공사(4.8)_대포4 부대공 2" xfId="34777"/>
    <cellStyle name="1_total_총괄내역0518_개미공원(수정-1006-1)_대포4 부대공" xfId="16742"/>
    <cellStyle name="1_total_총괄내역0518_개미공원(수정-1006-1)_대포4 부대공 2" xfId="34778"/>
    <cellStyle name="1_total_총괄내역0518_골안천 공원조성공사(4.2)" xfId="16743"/>
    <cellStyle name="1_total_총괄내역0518_골안천 공원조성공사(4.2) 2" xfId="34779"/>
    <cellStyle name="1_total_총괄내역0518_골안천 공원조성공사(4.2)_대포4 부대공" xfId="16744"/>
    <cellStyle name="1_total_총괄내역0518_골안천 공원조성공사(4.2)_대포4 부대공 2" xfId="34780"/>
    <cellStyle name="1_total_총괄내역0518_구로리설계예산서1029" xfId="1255"/>
    <cellStyle name="1_total_총괄내역0518_구로리설계예산서1029 2" xfId="34781"/>
    <cellStyle name="1_total_총괄내역0518_구로리설계예산서1029_2006어린이공원정비공사" xfId="16745"/>
    <cellStyle name="1_total_총괄내역0518_구로리설계예산서1029_2006어린이공원정비공사 2" xfId="34782"/>
    <cellStyle name="1_total_총괄내역0518_구로리설계예산서1029_2006어린이공원정비공사_1 조경공수량" xfId="16746"/>
    <cellStyle name="1_total_총괄내역0518_구로리설계예산서1029_2006어린이공원정비공사_1 조경공수량 2" xfId="34783"/>
    <cellStyle name="1_total_총괄내역0518_구로리설계예산서1029_2006어린이공원정비공사_1 조경공수량_대포4 부대공" xfId="16747"/>
    <cellStyle name="1_total_총괄내역0518_구로리설계예산서1029_2006어린이공원정비공사_1 조경공수량_대포4 부대공 2" xfId="34784"/>
    <cellStyle name="1_total_총괄내역0518_구로리설계예산서1029_2006어린이공원정비공사_골안천 공원조성공사(4.8)" xfId="16748"/>
    <cellStyle name="1_total_총괄내역0518_구로리설계예산서1029_2006어린이공원정비공사_골안천 공원조성공사(4.8) 2" xfId="34785"/>
    <cellStyle name="1_total_총괄내역0518_구로리설계예산서1029_2006어린이공원정비공사_골안천 공원조성공사(4.8)_대포4 부대공" xfId="16749"/>
    <cellStyle name="1_total_총괄내역0518_구로리설계예산서1029_2006어린이공원정비공사_골안천 공원조성공사(4.8)_대포4 부대공 2" xfId="34786"/>
    <cellStyle name="1_total_총괄내역0518_구로리설계예산서1029_2006어린이공원정비공사_대포4 부대공" xfId="16750"/>
    <cellStyle name="1_total_총괄내역0518_구로리설계예산서1029_2006어린이공원정비공사_대포4 부대공 2" xfId="34787"/>
    <cellStyle name="1_total_총괄내역0518_구로리설계예산서1029_4.시설물수량산출" xfId="1256"/>
    <cellStyle name="1_total_총괄내역0518_구로리설계예산서1029_re수량산출1111" xfId="1257"/>
    <cellStyle name="1_total_총괄내역0518_구로리설계예산서1029_re수량산출1111_2차 수량산출 1 " xfId="1258"/>
    <cellStyle name="1_total_총괄내역0518_구로리설계예산서1029_re수량산출1111_2차 시설물수량산출" xfId="1259"/>
    <cellStyle name="1_total_총괄내역0518_구로리설계예산서1029_re수량산출1111_re수량산출11111" xfId="1260"/>
    <cellStyle name="1_total_총괄내역0518_구로리설계예산서1029_re수량산출1111_re수량산출111111" xfId="1261"/>
    <cellStyle name="1_total_총괄내역0518_구로리설계예산서1029_re수량산출1111_무게산출" xfId="1262"/>
    <cellStyle name="1_total_총괄내역0518_구로리설계예산서1029_re수량산출1111_수량산출" xfId="1263"/>
    <cellStyle name="1_total_총괄내역0518_구로리설계예산서1029_re수량산출1111_수량산출(최종)" xfId="1264"/>
    <cellStyle name="1_total_총괄내역0518_구로리설계예산서1029_개미공원(수정-1006-1)" xfId="16751"/>
    <cellStyle name="1_total_총괄내역0518_구로리설계예산서1029_개미공원(수정-1006-1) 2" xfId="34788"/>
    <cellStyle name="1_total_총괄내역0518_구로리설계예산서1029_개미공원(수정-1006-1)_1 조경공수량" xfId="16752"/>
    <cellStyle name="1_total_총괄내역0518_구로리설계예산서1029_개미공원(수정-1006-1)_1 조경공수량 2" xfId="34789"/>
    <cellStyle name="1_total_총괄내역0518_구로리설계예산서1029_개미공원(수정-1006-1)_1 조경공수량_대포4 부대공" xfId="16753"/>
    <cellStyle name="1_total_총괄내역0518_구로리설계예산서1029_개미공원(수정-1006-1)_1 조경공수량_대포4 부대공 2" xfId="34790"/>
    <cellStyle name="1_total_총괄내역0518_구로리설계예산서1029_개미공원(수정-1006-1)_골안천 공원조성공사(4.8)" xfId="16754"/>
    <cellStyle name="1_total_총괄내역0518_구로리설계예산서1029_개미공원(수정-1006-1)_골안천 공원조성공사(4.8) 2" xfId="34791"/>
    <cellStyle name="1_total_총괄내역0518_구로리설계예산서1029_개미공원(수정-1006-1)_골안천 공원조성공사(4.8)_대포4 부대공" xfId="16755"/>
    <cellStyle name="1_total_총괄내역0518_구로리설계예산서1029_개미공원(수정-1006-1)_골안천 공원조성공사(4.8)_대포4 부대공 2" xfId="34792"/>
    <cellStyle name="1_total_총괄내역0518_구로리설계예산서1029_개미공원(수정-1006-1)_대포4 부대공" xfId="16756"/>
    <cellStyle name="1_total_총괄내역0518_구로리설계예산서1029_개미공원(수정-1006-1)_대포4 부대공 2" xfId="34793"/>
    <cellStyle name="1_total_총괄내역0518_구로리설계예산서1029_골안천 공원조성공사(4.2)" xfId="16757"/>
    <cellStyle name="1_total_총괄내역0518_구로리설계예산서1029_골안천 공원조성공사(4.2) 2" xfId="34794"/>
    <cellStyle name="1_total_총괄내역0518_구로리설계예산서1029_골안천 공원조성공사(4.2)_대포4 부대공" xfId="16758"/>
    <cellStyle name="1_total_총괄내역0518_구로리설계예산서1029_골안천 공원조성공사(4.2)_대포4 부대공 2" xfId="34795"/>
    <cellStyle name="1_total_총괄내역0518_구로리설계예산서1029_대포4 부대공" xfId="16759"/>
    <cellStyle name="1_total_총괄내역0518_구로리설계예산서1029_대포4 부대공 2" xfId="34796"/>
    <cellStyle name="1_total_총괄내역0518_구로리설계예산서1029_영랑쉼터조성공사" xfId="16760"/>
    <cellStyle name="1_total_총괄내역0518_구로리설계예산서1029_영랑쉼터조성공사 2" xfId="34797"/>
    <cellStyle name="1_total_총괄내역0518_구로리설계예산서1029_영랑쉼터조성공사(3.13)" xfId="16761"/>
    <cellStyle name="1_total_총괄내역0518_구로리설계예산서1029_영랑쉼터조성공사(3.13) 2" xfId="34798"/>
    <cellStyle name="1_total_총괄내역0518_구로리설계예산서1029_영랑쉼터조성공사(3.13)_대포4 부대공" xfId="16762"/>
    <cellStyle name="1_total_총괄내역0518_구로리설계예산서1029_영랑쉼터조성공사(3.13)_대포4 부대공 2" xfId="34799"/>
    <cellStyle name="1_total_총괄내역0518_구로리설계예산서1029_영랑쉼터조성공사_대포4 부대공" xfId="16763"/>
    <cellStyle name="1_total_총괄내역0518_구로리설계예산서1029_영랑쉼터조성공사_대포4 부대공 2" xfId="34800"/>
    <cellStyle name="1_total_총괄내역0518_구로리설계예산서1118준공" xfId="1265"/>
    <cellStyle name="1_total_총괄내역0518_구로리설계예산서1118준공 2" xfId="34801"/>
    <cellStyle name="1_total_총괄내역0518_구로리설계예산서1118준공_2006어린이공원정비공사" xfId="16764"/>
    <cellStyle name="1_total_총괄내역0518_구로리설계예산서1118준공_2006어린이공원정비공사 2" xfId="34802"/>
    <cellStyle name="1_total_총괄내역0518_구로리설계예산서1118준공_2006어린이공원정비공사_1 조경공수량" xfId="16765"/>
    <cellStyle name="1_total_총괄내역0518_구로리설계예산서1118준공_2006어린이공원정비공사_1 조경공수량 2" xfId="34803"/>
    <cellStyle name="1_total_총괄내역0518_구로리설계예산서1118준공_2006어린이공원정비공사_1 조경공수량_대포4 부대공" xfId="16766"/>
    <cellStyle name="1_total_총괄내역0518_구로리설계예산서1118준공_2006어린이공원정비공사_1 조경공수량_대포4 부대공 2" xfId="34804"/>
    <cellStyle name="1_total_총괄내역0518_구로리설계예산서1118준공_2006어린이공원정비공사_골안천 공원조성공사(4.8)" xfId="16767"/>
    <cellStyle name="1_total_총괄내역0518_구로리설계예산서1118준공_2006어린이공원정비공사_골안천 공원조성공사(4.8) 2" xfId="34805"/>
    <cellStyle name="1_total_총괄내역0518_구로리설계예산서1118준공_2006어린이공원정비공사_골안천 공원조성공사(4.8)_대포4 부대공" xfId="16768"/>
    <cellStyle name="1_total_총괄내역0518_구로리설계예산서1118준공_2006어린이공원정비공사_골안천 공원조성공사(4.8)_대포4 부대공 2" xfId="34806"/>
    <cellStyle name="1_total_총괄내역0518_구로리설계예산서1118준공_2006어린이공원정비공사_대포4 부대공" xfId="16769"/>
    <cellStyle name="1_total_총괄내역0518_구로리설계예산서1118준공_2006어린이공원정비공사_대포4 부대공 2" xfId="34807"/>
    <cellStyle name="1_total_총괄내역0518_구로리설계예산서1118준공_4.시설물수량산출" xfId="1266"/>
    <cellStyle name="1_total_총괄내역0518_구로리설계예산서1118준공_re수량산출1111" xfId="1267"/>
    <cellStyle name="1_total_총괄내역0518_구로리설계예산서1118준공_re수량산출1111_2차 수량산출 1 " xfId="1268"/>
    <cellStyle name="1_total_총괄내역0518_구로리설계예산서1118준공_re수량산출1111_2차 시설물수량산출" xfId="1269"/>
    <cellStyle name="1_total_총괄내역0518_구로리설계예산서1118준공_re수량산출1111_re수량산출11111" xfId="1270"/>
    <cellStyle name="1_total_총괄내역0518_구로리설계예산서1118준공_re수량산출1111_re수량산출111111" xfId="1271"/>
    <cellStyle name="1_total_총괄내역0518_구로리설계예산서1118준공_re수량산출1111_무게산출" xfId="1272"/>
    <cellStyle name="1_total_총괄내역0518_구로리설계예산서1118준공_re수량산출1111_수량산출" xfId="1273"/>
    <cellStyle name="1_total_총괄내역0518_구로리설계예산서1118준공_re수량산출1111_수량산출(최종)" xfId="1274"/>
    <cellStyle name="1_total_총괄내역0518_구로리설계예산서1118준공_개미공원(수정-1006-1)" xfId="16770"/>
    <cellStyle name="1_total_총괄내역0518_구로리설계예산서1118준공_개미공원(수정-1006-1) 2" xfId="34808"/>
    <cellStyle name="1_total_총괄내역0518_구로리설계예산서1118준공_개미공원(수정-1006-1)_1 조경공수량" xfId="16771"/>
    <cellStyle name="1_total_총괄내역0518_구로리설계예산서1118준공_개미공원(수정-1006-1)_1 조경공수량 2" xfId="34809"/>
    <cellStyle name="1_total_총괄내역0518_구로리설계예산서1118준공_개미공원(수정-1006-1)_1 조경공수량_대포4 부대공" xfId="16772"/>
    <cellStyle name="1_total_총괄내역0518_구로리설계예산서1118준공_개미공원(수정-1006-1)_1 조경공수량_대포4 부대공 2" xfId="34810"/>
    <cellStyle name="1_total_총괄내역0518_구로리설계예산서1118준공_개미공원(수정-1006-1)_골안천 공원조성공사(4.8)" xfId="16773"/>
    <cellStyle name="1_total_총괄내역0518_구로리설계예산서1118준공_개미공원(수정-1006-1)_골안천 공원조성공사(4.8) 2" xfId="34811"/>
    <cellStyle name="1_total_총괄내역0518_구로리설계예산서1118준공_개미공원(수정-1006-1)_골안천 공원조성공사(4.8)_대포4 부대공" xfId="16774"/>
    <cellStyle name="1_total_총괄내역0518_구로리설계예산서1118준공_개미공원(수정-1006-1)_골안천 공원조성공사(4.8)_대포4 부대공 2" xfId="34812"/>
    <cellStyle name="1_total_총괄내역0518_구로리설계예산서1118준공_개미공원(수정-1006-1)_대포4 부대공" xfId="16775"/>
    <cellStyle name="1_total_총괄내역0518_구로리설계예산서1118준공_개미공원(수정-1006-1)_대포4 부대공 2" xfId="34813"/>
    <cellStyle name="1_total_총괄내역0518_구로리설계예산서1118준공_골안천 공원조성공사(4.2)" xfId="16776"/>
    <cellStyle name="1_total_총괄내역0518_구로리설계예산서1118준공_골안천 공원조성공사(4.2) 2" xfId="34814"/>
    <cellStyle name="1_total_총괄내역0518_구로리설계예산서1118준공_골안천 공원조성공사(4.2)_대포4 부대공" xfId="16777"/>
    <cellStyle name="1_total_총괄내역0518_구로리설계예산서1118준공_골안천 공원조성공사(4.2)_대포4 부대공 2" xfId="34815"/>
    <cellStyle name="1_total_총괄내역0518_구로리설계예산서1118준공_대포4 부대공" xfId="16778"/>
    <cellStyle name="1_total_총괄내역0518_구로리설계예산서1118준공_대포4 부대공 2" xfId="34816"/>
    <cellStyle name="1_total_총괄내역0518_구로리설계예산서1118준공_영랑쉼터조성공사" xfId="16779"/>
    <cellStyle name="1_total_총괄내역0518_구로리설계예산서1118준공_영랑쉼터조성공사 2" xfId="34817"/>
    <cellStyle name="1_total_총괄내역0518_구로리설계예산서1118준공_영랑쉼터조성공사(3.13)" xfId="16780"/>
    <cellStyle name="1_total_총괄내역0518_구로리설계예산서1118준공_영랑쉼터조성공사(3.13) 2" xfId="34818"/>
    <cellStyle name="1_total_총괄내역0518_구로리설계예산서1118준공_영랑쉼터조성공사(3.13)_대포4 부대공" xfId="16781"/>
    <cellStyle name="1_total_총괄내역0518_구로리설계예산서1118준공_영랑쉼터조성공사(3.13)_대포4 부대공 2" xfId="34819"/>
    <cellStyle name="1_total_총괄내역0518_구로리설계예산서1118준공_영랑쉼터조성공사_대포4 부대공" xfId="16782"/>
    <cellStyle name="1_total_총괄내역0518_구로리설계예산서1118준공_영랑쉼터조성공사_대포4 부대공 2" xfId="34820"/>
    <cellStyle name="1_total_총괄내역0518_구로리설계예산서조경" xfId="1275"/>
    <cellStyle name="1_total_총괄내역0518_구로리설계예산서조경 2" xfId="34821"/>
    <cellStyle name="1_total_총괄내역0518_구로리설계예산서조경_2006어린이공원정비공사" xfId="16783"/>
    <cellStyle name="1_total_총괄내역0518_구로리설계예산서조경_2006어린이공원정비공사 2" xfId="34822"/>
    <cellStyle name="1_total_총괄내역0518_구로리설계예산서조경_2006어린이공원정비공사_1 조경공수량" xfId="16784"/>
    <cellStyle name="1_total_총괄내역0518_구로리설계예산서조경_2006어린이공원정비공사_1 조경공수량 2" xfId="34823"/>
    <cellStyle name="1_total_총괄내역0518_구로리설계예산서조경_2006어린이공원정비공사_1 조경공수량_대포4 부대공" xfId="16785"/>
    <cellStyle name="1_total_총괄내역0518_구로리설계예산서조경_2006어린이공원정비공사_1 조경공수량_대포4 부대공 2" xfId="34824"/>
    <cellStyle name="1_total_총괄내역0518_구로리설계예산서조경_2006어린이공원정비공사_골안천 공원조성공사(4.8)" xfId="16786"/>
    <cellStyle name="1_total_총괄내역0518_구로리설계예산서조경_2006어린이공원정비공사_골안천 공원조성공사(4.8) 2" xfId="34825"/>
    <cellStyle name="1_total_총괄내역0518_구로리설계예산서조경_2006어린이공원정비공사_골안천 공원조성공사(4.8)_대포4 부대공" xfId="16787"/>
    <cellStyle name="1_total_총괄내역0518_구로리설계예산서조경_2006어린이공원정비공사_골안천 공원조성공사(4.8)_대포4 부대공 2" xfId="34826"/>
    <cellStyle name="1_total_총괄내역0518_구로리설계예산서조경_2006어린이공원정비공사_대포4 부대공" xfId="16788"/>
    <cellStyle name="1_total_총괄내역0518_구로리설계예산서조경_2006어린이공원정비공사_대포4 부대공 2" xfId="34827"/>
    <cellStyle name="1_total_총괄내역0518_구로리설계예산서조경_4.시설물수량산출" xfId="1276"/>
    <cellStyle name="1_total_총괄내역0518_구로리설계예산서조경_re수량산출1111" xfId="1277"/>
    <cellStyle name="1_total_총괄내역0518_구로리설계예산서조경_re수량산출1111_2차 수량산출 1 " xfId="1278"/>
    <cellStyle name="1_total_총괄내역0518_구로리설계예산서조경_re수량산출1111_2차 시설물수량산출" xfId="1279"/>
    <cellStyle name="1_total_총괄내역0518_구로리설계예산서조경_re수량산출1111_re수량산출11111" xfId="1280"/>
    <cellStyle name="1_total_총괄내역0518_구로리설계예산서조경_re수량산출1111_re수량산출111111" xfId="1281"/>
    <cellStyle name="1_total_총괄내역0518_구로리설계예산서조경_re수량산출1111_무게산출" xfId="1282"/>
    <cellStyle name="1_total_총괄내역0518_구로리설계예산서조경_re수량산출1111_수량산출" xfId="1283"/>
    <cellStyle name="1_total_총괄내역0518_구로리설계예산서조경_re수량산출1111_수량산출(최종)" xfId="1284"/>
    <cellStyle name="1_total_총괄내역0518_구로리설계예산서조경_개미공원(수정-1006-1)" xfId="16789"/>
    <cellStyle name="1_total_총괄내역0518_구로리설계예산서조경_개미공원(수정-1006-1) 2" xfId="34828"/>
    <cellStyle name="1_total_총괄내역0518_구로리설계예산서조경_개미공원(수정-1006-1)_1 조경공수량" xfId="16790"/>
    <cellStyle name="1_total_총괄내역0518_구로리설계예산서조경_개미공원(수정-1006-1)_1 조경공수량 2" xfId="34829"/>
    <cellStyle name="1_total_총괄내역0518_구로리설계예산서조경_개미공원(수정-1006-1)_1 조경공수량_대포4 부대공" xfId="16791"/>
    <cellStyle name="1_total_총괄내역0518_구로리설계예산서조경_개미공원(수정-1006-1)_1 조경공수량_대포4 부대공 2" xfId="34830"/>
    <cellStyle name="1_total_총괄내역0518_구로리설계예산서조경_개미공원(수정-1006-1)_골안천 공원조성공사(4.8)" xfId="16792"/>
    <cellStyle name="1_total_총괄내역0518_구로리설계예산서조경_개미공원(수정-1006-1)_골안천 공원조성공사(4.8) 2" xfId="34831"/>
    <cellStyle name="1_total_총괄내역0518_구로리설계예산서조경_개미공원(수정-1006-1)_골안천 공원조성공사(4.8)_대포4 부대공" xfId="16793"/>
    <cellStyle name="1_total_총괄내역0518_구로리설계예산서조경_개미공원(수정-1006-1)_골안천 공원조성공사(4.8)_대포4 부대공 2" xfId="34832"/>
    <cellStyle name="1_total_총괄내역0518_구로리설계예산서조경_개미공원(수정-1006-1)_대포4 부대공" xfId="16794"/>
    <cellStyle name="1_total_총괄내역0518_구로리설계예산서조경_개미공원(수정-1006-1)_대포4 부대공 2" xfId="34833"/>
    <cellStyle name="1_total_총괄내역0518_구로리설계예산서조경_골안천 공원조성공사(4.2)" xfId="16795"/>
    <cellStyle name="1_total_총괄내역0518_구로리설계예산서조경_골안천 공원조성공사(4.2) 2" xfId="34834"/>
    <cellStyle name="1_total_총괄내역0518_구로리설계예산서조경_골안천 공원조성공사(4.2)_대포4 부대공" xfId="16796"/>
    <cellStyle name="1_total_총괄내역0518_구로리설계예산서조경_골안천 공원조성공사(4.2)_대포4 부대공 2" xfId="34835"/>
    <cellStyle name="1_total_총괄내역0518_구로리설계예산서조경_대포4 부대공" xfId="16797"/>
    <cellStyle name="1_total_총괄내역0518_구로리설계예산서조경_대포4 부대공 2" xfId="34836"/>
    <cellStyle name="1_total_총괄내역0518_구로리설계예산서조경_영랑쉼터조성공사" xfId="16798"/>
    <cellStyle name="1_total_총괄내역0518_구로리설계예산서조경_영랑쉼터조성공사 2" xfId="34837"/>
    <cellStyle name="1_total_총괄내역0518_구로리설계예산서조경_영랑쉼터조성공사(3.13)" xfId="16799"/>
    <cellStyle name="1_total_총괄내역0518_구로리설계예산서조경_영랑쉼터조성공사(3.13) 2" xfId="34838"/>
    <cellStyle name="1_total_총괄내역0518_구로리설계예산서조경_영랑쉼터조성공사(3.13)_대포4 부대공" xfId="16800"/>
    <cellStyle name="1_total_총괄내역0518_구로리설계예산서조경_영랑쉼터조성공사(3.13)_대포4 부대공 2" xfId="34839"/>
    <cellStyle name="1_total_총괄내역0518_구로리설계예산서조경_영랑쉼터조성공사_대포4 부대공" xfId="16801"/>
    <cellStyle name="1_total_총괄내역0518_구로리설계예산서조경_영랑쉼터조성공사_대포4 부대공 2" xfId="34840"/>
    <cellStyle name="1_total_총괄내역0518_구로리어린이공원예산서(조경)1125" xfId="1285"/>
    <cellStyle name="1_total_총괄내역0518_구로리어린이공원예산서(조경)1125 2" xfId="34841"/>
    <cellStyle name="1_total_총괄내역0518_구로리어린이공원예산서(조경)1125_2006어린이공원정비공사" xfId="16802"/>
    <cellStyle name="1_total_총괄내역0518_구로리어린이공원예산서(조경)1125_2006어린이공원정비공사 2" xfId="34842"/>
    <cellStyle name="1_total_총괄내역0518_구로리어린이공원예산서(조경)1125_2006어린이공원정비공사_1 조경공수량" xfId="16803"/>
    <cellStyle name="1_total_총괄내역0518_구로리어린이공원예산서(조경)1125_2006어린이공원정비공사_1 조경공수량 2" xfId="34843"/>
    <cellStyle name="1_total_총괄내역0518_구로리어린이공원예산서(조경)1125_2006어린이공원정비공사_1 조경공수량_대포4 부대공" xfId="16804"/>
    <cellStyle name="1_total_총괄내역0518_구로리어린이공원예산서(조경)1125_2006어린이공원정비공사_1 조경공수량_대포4 부대공 2" xfId="34844"/>
    <cellStyle name="1_total_총괄내역0518_구로리어린이공원예산서(조경)1125_2006어린이공원정비공사_골안천 공원조성공사(4.8)" xfId="16805"/>
    <cellStyle name="1_total_총괄내역0518_구로리어린이공원예산서(조경)1125_2006어린이공원정비공사_골안천 공원조성공사(4.8) 2" xfId="34845"/>
    <cellStyle name="1_total_총괄내역0518_구로리어린이공원예산서(조경)1125_2006어린이공원정비공사_골안천 공원조성공사(4.8)_대포4 부대공" xfId="16806"/>
    <cellStyle name="1_total_총괄내역0518_구로리어린이공원예산서(조경)1125_2006어린이공원정비공사_골안천 공원조성공사(4.8)_대포4 부대공 2" xfId="34846"/>
    <cellStyle name="1_total_총괄내역0518_구로리어린이공원예산서(조경)1125_2006어린이공원정비공사_대포4 부대공" xfId="16807"/>
    <cellStyle name="1_total_총괄내역0518_구로리어린이공원예산서(조경)1125_2006어린이공원정비공사_대포4 부대공 2" xfId="34847"/>
    <cellStyle name="1_total_총괄내역0518_구로리어린이공원예산서(조경)1125_4.시설물수량산출" xfId="1286"/>
    <cellStyle name="1_total_총괄내역0518_구로리어린이공원예산서(조경)1125_re수량산출1111" xfId="1287"/>
    <cellStyle name="1_total_총괄내역0518_구로리어린이공원예산서(조경)1125_re수량산출1111_2차 수량산출 1 " xfId="1288"/>
    <cellStyle name="1_total_총괄내역0518_구로리어린이공원예산서(조경)1125_re수량산출1111_2차 시설물수량산출" xfId="1289"/>
    <cellStyle name="1_total_총괄내역0518_구로리어린이공원예산서(조경)1125_re수량산출1111_re수량산출11111" xfId="1290"/>
    <cellStyle name="1_total_총괄내역0518_구로리어린이공원예산서(조경)1125_re수량산출1111_re수량산출111111" xfId="1291"/>
    <cellStyle name="1_total_총괄내역0518_구로리어린이공원예산서(조경)1125_re수량산출1111_무게산출" xfId="1292"/>
    <cellStyle name="1_total_총괄내역0518_구로리어린이공원예산서(조경)1125_re수량산출1111_수량산출" xfId="1293"/>
    <cellStyle name="1_total_총괄내역0518_구로리어린이공원예산서(조경)1125_re수량산출1111_수량산출(최종)" xfId="1294"/>
    <cellStyle name="1_total_총괄내역0518_구로리어린이공원예산서(조경)1125_개미공원(수정-1006-1)" xfId="16808"/>
    <cellStyle name="1_total_총괄내역0518_구로리어린이공원예산서(조경)1125_개미공원(수정-1006-1) 2" xfId="34848"/>
    <cellStyle name="1_total_총괄내역0518_구로리어린이공원예산서(조경)1125_개미공원(수정-1006-1)_1 조경공수량" xfId="16809"/>
    <cellStyle name="1_total_총괄내역0518_구로리어린이공원예산서(조경)1125_개미공원(수정-1006-1)_1 조경공수량 2" xfId="34849"/>
    <cellStyle name="1_total_총괄내역0518_구로리어린이공원예산서(조경)1125_개미공원(수정-1006-1)_1 조경공수량_대포4 부대공" xfId="16810"/>
    <cellStyle name="1_total_총괄내역0518_구로리어린이공원예산서(조경)1125_개미공원(수정-1006-1)_1 조경공수량_대포4 부대공 2" xfId="34850"/>
    <cellStyle name="1_total_총괄내역0518_구로리어린이공원예산서(조경)1125_개미공원(수정-1006-1)_골안천 공원조성공사(4.8)" xfId="16811"/>
    <cellStyle name="1_total_총괄내역0518_구로리어린이공원예산서(조경)1125_개미공원(수정-1006-1)_골안천 공원조성공사(4.8) 2" xfId="34851"/>
    <cellStyle name="1_total_총괄내역0518_구로리어린이공원예산서(조경)1125_개미공원(수정-1006-1)_골안천 공원조성공사(4.8)_대포4 부대공" xfId="16812"/>
    <cellStyle name="1_total_총괄내역0518_구로리어린이공원예산서(조경)1125_개미공원(수정-1006-1)_골안천 공원조성공사(4.8)_대포4 부대공 2" xfId="34852"/>
    <cellStyle name="1_total_총괄내역0518_구로리어린이공원예산서(조경)1125_개미공원(수정-1006-1)_대포4 부대공" xfId="16813"/>
    <cellStyle name="1_total_총괄내역0518_구로리어린이공원예산서(조경)1125_개미공원(수정-1006-1)_대포4 부대공 2" xfId="34853"/>
    <cellStyle name="1_total_총괄내역0518_구로리어린이공원예산서(조경)1125_골안천 공원조성공사(4.2)" xfId="16814"/>
    <cellStyle name="1_total_총괄내역0518_구로리어린이공원예산서(조경)1125_골안천 공원조성공사(4.2) 2" xfId="34854"/>
    <cellStyle name="1_total_총괄내역0518_구로리어린이공원예산서(조경)1125_골안천 공원조성공사(4.2)_대포4 부대공" xfId="16815"/>
    <cellStyle name="1_total_총괄내역0518_구로리어린이공원예산서(조경)1125_골안천 공원조성공사(4.2)_대포4 부대공 2" xfId="34855"/>
    <cellStyle name="1_total_총괄내역0518_구로리어린이공원예산서(조경)1125_대포4 부대공" xfId="16816"/>
    <cellStyle name="1_total_총괄내역0518_구로리어린이공원예산서(조경)1125_대포4 부대공 2" xfId="34856"/>
    <cellStyle name="1_total_총괄내역0518_구로리어린이공원예산서(조경)1125_영랑쉼터조성공사" xfId="16817"/>
    <cellStyle name="1_total_총괄내역0518_구로리어린이공원예산서(조경)1125_영랑쉼터조성공사 2" xfId="34857"/>
    <cellStyle name="1_total_총괄내역0518_구로리어린이공원예산서(조경)1125_영랑쉼터조성공사(3.13)" xfId="16818"/>
    <cellStyle name="1_total_총괄내역0518_구로리어린이공원예산서(조경)1125_영랑쉼터조성공사(3.13) 2" xfId="34858"/>
    <cellStyle name="1_total_총괄내역0518_구로리어린이공원예산서(조경)1125_영랑쉼터조성공사(3.13)_대포4 부대공" xfId="16819"/>
    <cellStyle name="1_total_총괄내역0518_구로리어린이공원예산서(조경)1125_영랑쉼터조성공사(3.13)_대포4 부대공 2" xfId="34859"/>
    <cellStyle name="1_total_총괄내역0518_구로리어린이공원예산서(조경)1125_영랑쉼터조성공사_대포4 부대공" xfId="16820"/>
    <cellStyle name="1_total_총괄내역0518_구로리어린이공원예산서(조경)1125_영랑쉼터조성공사_대포4 부대공 2" xfId="34860"/>
    <cellStyle name="1_total_총괄내역0518_내역서" xfId="1295"/>
    <cellStyle name="1_total_총괄내역0518_내역서 2" xfId="34861"/>
    <cellStyle name="1_total_총괄내역0518_내역서_2006어린이공원정비공사" xfId="16821"/>
    <cellStyle name="1_total_총괄내역0518_내역서_2006어린이공원정비공사 2" xfId="34862"/>
    <cellStyle name="1_total_총괄내역0518_내역서_2006어린이공원정비공사_1 조경공수량" xfId="16822"/>
    <cellStyle name="1_total_총괄내역0518_내역서_2006어린이공원정비공사_1 조경공수량 2" xfId="34863"/>
    <cellStyle name="1_total_총괄내역0518_내역서_2006어린이공원정비공사_1 조경공수량_대포4 부대공" xfId="16823"/>
    <cellStyle name="1_total_총괄내역0518_내역서_2006어린이공원정비공사_1 조경공수량_대포4 부대공 2" xfId="34864"/>
    <cellStyle name="1_total_총괄내역0518_내역서_2006어린이공원정비공사_골안천 공원조성공사(4.8)" xfId="16824"/>
    <cellStyle name="1_total_총괄내역0518_내역서_2006어린이공원정비공사_골안천 공원조성공사(4.8) 2" xfId="34865"/>
    <cellStyle name="1_total_총괄내역0518_내역서_2006어린이공원정비공사_골안천 공원조성공사(4.8)_대포4 부대공" xfId="16825"/>
    <cellStyle name="1_total_총괄내역0518_내역서_2006어린이공원정비공사_골안천 공원조성공사(4.8)_대포4 부대공 2" xfId="34866"/>
    <cellStyle name="1_total_총괄내역0518_내역서_2006어린이공원정비공사_대포4 부대공" xfId="16826"/>
    <cellStyle name="1_total_총괄내역0518_내역서_2006어린이공원정비공사_대포4 부대공 2" xfId="34867"/>
    <cellStyle name="1_total_총괄내역0518_내역서_4.시설물수량산출" xfId="1296"/>
    <cellStyle name="1_total_총괄내역0518_내역서_re수량산출1111" xfId="1297"/>
    <cellStyle name="1_total_총괄내역0518_내역서_re수량산출1111_2차 수량산출 1 " xfId="1298"/>
    <cellStyle name="1_total_총괄내역0518_내역서_re수량산출1111_2차 시설물수량산출" xfId="1299"/>
    <cellStyle name="1_total_총괄내역0518_내역서_re수량산출1111_re수량산출11111" xfId="1300"/>
    <cellStyle name="1_total_총괄내역0518_내역서_re수량산출1111_re수량산출111111" xfId="1301"/>
    <cellStyle name="1_total_총괄내역0518_내역서_re수량산출1111_무게산출" xfId="1302"/>
    <cellStyle name="1_total_총괄내역0518_내역서_re수량산출1111_수량산출" xfId="1303"/>
    <cellStyle name="1_total_총괄내역0518_내역서_re수량산출1111_수량산출(최종)" xfId="1304"/>
    <cellStyle name="1_total_총괄내역0518_내역서_개미공원(수정-1006-1)" xfId="16827"/>
    <cellStyle name="1_total_총괄내역0518_내역서_개미공원(수정-1006-1) 2" xfId="34868"/>
    <cellStyle name="1_total_총괄내역0518_내역서_개미공원(수정-1006-1)_1 조경공수량" xfId="16828"/>
    <cellStyle name="1_total_총괄내역0518_내역서_개미공원(수정-1006-1)_1 조경공수량 2" xfId="34869"/>
    <cellStyle name="1_total_총괄내역0518_내역서_개미공원(수정-1006-1)_1 조경공수량_대포4 부대공" xfId="16829"/>
    <cellStyle name="1_total_총괄내역0518_내역서_개미공원(수정-1006-1)_1 조경공수량_대포4 부대공 2" xfId="34870"/>
    <cellStyle name="1_total_총괄내역0518_내역서_개미공원(수정-1006-1)_골안천 공원조성공사(4.8)" xfId="16830"/>
    <cellStyle name="1_total_총괄내역0518_내역서_개미공원(수정-1006-1)_골안천 공원조성공사(4.8) 2" xfId="34871"/>
    <cellStyle name="1_total_총괄내역0518_내역서_개미공원(수정-1006-1)_골안천 공원조성공사(4.8)_대포4 부대공" xfId="16831"/>
    <cellStyle name="1_total_총괄내역0518_내역서_개미공원(수정-1006-1)_골안천 공원조성공사(4.8)_대포4 부대공 2" xfId="34872"/>
    <cellStyle name="1_total_총괄내역0518_내역서_개미공원(수정-1006-1)_대포4 부대공" xfId="16832"/>
    <cellStyle name="1_total_총괄내역0518_내역서_개미공원(수정-1006-1)_대포4 부대공 2" xfId="34873"/>
    <cellStyle name="1_total_총괄내역0518_내역서_골안천 공원조성공사(4.2)" xfId="16833"/>
    <cellStyle name="1_total_총괄내역0518_내역서_골안천 공원조성공사(4.2) 2" xfId="34874"/>
    <cellStyle name="1_total_총괄내역0518_내역서_골안천 공원조성공사(4.2)_대포4 부대공" xfId="16834"/>
    <cellStyle name="1_total_총괄내역0518_내역서_골안천 공원조성공사(4.2)_대포4 부대공 2" xfId="34875"/>
    <cellStyle name="1_total_총괄내역0518_내역서_대포4 부대공" xfId="16835"/>
    <cellStyle name="1_total_총괄내역0518_내역서_대포4 부대공 2" xfId="34876"/>
    <cellStyle name="1_total_총괄내역0518_내역서_영랑쉼터조성공사" xfId="16836"/>
    <cellStyle name="1_total_총괄내역0518_내역서_영랑쉼터조성공사 2" xfId="34877"/>
    <cellStyle name="1_total_총괄내역0518_내역서_영랑쉼터조성공사(3.13)" xfId="16837"/>
    <cellStyle name="1_total_총괄내역0518_내역서_영랑쉼터조성공사(3.13) 2" xfId="34878"/>
    <cellStyle name="1_total_총괄내역0518_내역서_영랑쉼터조성공사(3.13)_대포4 부대공" xfId="16838"/>
    <cellStyle name="1_total_총괄내역0518_내역서_영랑쉼터조성공사(3.13)_대포4 부대공 2" xfId="34879"/>
    <cellStyle name="1_total_총괄내역0518_내역서_영랑쉼터조성공사_대포4 부대공" xfId="16839"/>
    <cellStyle name="1_total_총괄내역0518_내역서_영랑쉼터조성공사_대포4 부대공 2" xfId="34880"/>
    <cellStyle name="1_total_총괄내역0518_노임단가표" xfId="1305"/>
    <cellStyle name="1_total_총괄내역0518_노임단가표 2" xfId="34881"/>
    <cellStyle name="1_total_총괄내역0518_노임단가표_2006어린이공원정비공사" xfId="16840"/>
    <cellStyle name="1_total_총괄내역0518_노임단가표_2006어린이공원정비공사 2" xfId="34882"/>
    <cellStyle name="1_total_총괄내역0518_노임단가표_2006어린이공원정비공사_1 조경공수량" xfId="16841"/>
    <cellStyle name="1_total_총괄내역0518_노임단가표_2006어린이공원정비공사_1 조경공수량 2" xfId="34883"/>
    <cellStyle name="1_total_총괄내역0518_노임단가표_2006어린이공원정비공사_1 조경공수량_대포4 부대공" xfId="16842"/>
    <cellStyle name="1_total_총괄내역0518_노임단가표_2006어린이공원정비공사_1 조경공수량_대포4 부대공 2" xfId="34884"/>
    <cellStyle name="1_total_총괄내역0518_노임단가표_2006어린이공원정비공사_골안천 공원조성공사(4.8)" xfId="16843"/>
    <cellStyle name="1_total_총괄내역0518_노임단가표_2006어린이공원정비공사_골안천 공원조성공사(4.8) 2" xfId="34885"/>
    <cellStyle name="1_total_총괄내역0518_노임단가표_2006어린이공원정비공사_골안천 공원조성공사(4.8)_대포4 부대공" xfId="16844"/>
    <cellStyle name="1_total_총괄내역0518_노임단가표_2006어린이공원정비공사_골안천 공원조성공사(4.8)_대포4 부대공 2" xfId="34886"/>
    <cellStyle name="1_total_총괄내역0518_노임단가표_2006어린이공원정비공사_대포4 부대공" xfId="16845"/>
    <cellStyle name="1_total_총괄내역0518_노임단가표_2006어린이공원정비공사_대포4 부대공 2" xfId="34887"/>
    <cellStyle name="1_total_총괄내역0518_노임단가표_4.시설물수량산출" xfId="1306"/>
    <cellStyle name="1_total_총괄내역0518_노임단가표_re수량산출1111" xfId="1307"/>
    <cellStyle name="1_total_총괄내역0518_노임단가표_re수량산출1111_2차 수량산출 1 " xfId="1308"/>
    <cellStyle name="1_total_총괄내역0518_노임단가표_re수량산출1111_2차 시설물수량산출" xfId="1309"/>
    <cellStyle name="1_total_총괄내역0518_노임단가표_re수량산출1111_re수량산출11111" xfId="1310"/>
    <cellStyle name="1_total_총괄내역0518_노임단가표_re수량산출1111_re수량산출111111" xfId="1311"/>
    <cellStyle name="1_total_총괄내역0518_노임단가표_re수량산출1111_무게산출" xfId="1312"/>
    <cellStyle name="1_total_총괄내역0518_노임단가표_re수량산출1111_수량산출" xfId="1313"/>
    <cellStyle name="1_total_총괄내역0518_노임단가표_re수량산출1111_수량산출(최종)" xfId="1314"/>
    <cellStyle name="1_total_총괄내역0518_노임단가표_개미공원(수정-1006-1)" xfId="16846"/>
    <cellStyle name="1_total_총괄내역0518_노임단가표_개미공원(수정-1006-1) 2" xfId="34888"/>
    <cellStyle name="1_total_총괄내역0518_노임단가표_개미공원(수정-1006-1)_1 조경공수량" xfId="16847"/>
    <cellStyle name="1_total_총괄내역0518_노임단가표_개미공원(수정-1006-1)_1 조경공수량 2" xfId="34889"/>
    <cellStyle name="1_total_총괄내역0518_노임단가표_개미공원(수정-1006-1)_1 조경공수량_대포4 부대공" xfId="16848"/>
    <cellStyle name="1_total_총괄내역0518_노임단가표_개미공원(수정-1006-1)_1 조경공수량_대포4 부대공 2" xfId="34890"/>
    <cellStyle name="1_total_총괄내역0518_노임단가표_개미공원(수정-1006-1)_골안천 공원조성공사(4.8)" xfId="16849"/>
    <cellStyle name="1_total_총괄내역0518_노임단가표_개미공원(수정-1006-1)_골안천 공원조성공사(4.8) 2" xfId="34891"/>
    <cellStyle name="1_total_총괄내역0518_노임단가표_개미공원(수정-1006-1)_골안천 공원조성공사(4.8)_대포4 부대공" xfId="16850"/>
    <cellStyle name="1_total_총괄내역0518_노임단가표_개미공원(수정-1006-1)_골안천 공원조성공사(4.8)_대포4 부대공 2" xfId="34892"/>
    <cellStyle name="1_total_총괄내역0518_노임단가표_개미공원(수정-1006-1)_대포4 부대공" xfId="16851"/>
    <cellStyle name="1_total_총괄내역0518_노임단가표_개미공원(수정-1006-1)_대포4 부대공 2" xfId="34893"/>
    <cellStyle name="1_total_총괄내역0518_노임단가표_골안천 공원조성공사(4.2)" xfId="16852"/>
    <cellStyle name="1_total_총괄내역0518_노임단가표_골안천 공원조성공사(4.2) 2" xfId="34894"/>
    <cellStyle name="1_total_총괄내역0518_노임단가표_골안천 공원조성공사(4.2)_대포4 부대공" xfId="16853"/>
    <cellStyle name="1_total_총괄내역0518_노임단가표_골안천 공원조성공사(4.2)_대포4 부대공 2" xfId="34895"/>
    <cellStyle name="1_total_총괄내역0518_노임단가표_대포4 부대공" xfId="16854"/>
    <cellStyle name="1_total_총괄내역0518_노임단가표_대포4 부대공 2" xfId="34896"/>
    <cellStyle name="1_total_총괄내역0518_노임단가표_영랑쉼터조성공사" xfId="16855"/>
    <cellStyle name="1_total_총괄내역0518_노임단가표_영랑쉼터조성공사 2" xfId="34897"/>
    <cellStyle name="1_total_총괄내역0518_노임단가표_영랑쉼터조성공사(3.13)" xfId="16856"/>
    <cellStyle name="1_total_총괄내역0518_노임단가표_영랑쉼터조성공사(3.13) 2" xfId="34898"/>
    <cellStyle name="1_total_총괄내역0518_노임단가표_영랑쉼터조성공사(3.13)_대포4 부대공" xfId="16857"/>
    <cellStyle name="1_total_총괄내역0518_노임단가표_영랑쉼터조성공사(3.13)_대포4 부대공 2" xfId="34899"/>
    <cellStyle name="1_total_총괄내역0518_노임단가표_영랑쉼터조성공사_대포4 부대공" xfId="16858"/>
    <cellStyle name="1_total_총괄내역0518_노임단가표_영랑쉼터조성공사_대포4 부대공 2" xfId="34900"/>
    <cellStyle name="1_total_총괄내역0518_대포4 부대공" xfId="16859"/>
    <cellStyle name="1_total_총괄내역0518_대포4 부대공 2" xfId="34901"/>
    <cellStyle name="1_total_총괄내역0518_배밭계약내역" xfId="26096"/>
    <cellStyle name="1_total_총괄내역0518_설계내역서" xfId="26097"/>
    <cellStyle name="1_total_총괄내역0518_수도권매립지" xfId="1315"/>
    <cellStyle name="1_total_총괄내역0518_수도권매립지 2" xfId="34902"/>
    <cellStyle name="1_total_총괄내역0518_수도권매립지_2006어린이공원정비공사" xfId="16860"/>
    <cellStyle name="1_total_총괄내역0518_수도권매립지_2006어린이공원정비공사 2" xfId="34903"/>
    <cellStyle name="1_total_총괄내역0518_수도권매립지_2006어린이공원정비공사_1 조경공수량" xfId="16861"/>
    <cellStyle name="1_total_총괄내역0518_수도권매립지_2006어린이공원정비공사_1 조경공수량 2" xfId="34904"/>
    <cellStyle name="1_total_총괄내역0518_수도권매립지_2006어린이공원정비공사_1 조경공수량_대포4 부대공" xfId="16862"/>
    <cellStyle name="1_total_총괄내역0518_수도권매립지_2006어린이공원정비공사_1 조경공수량_대포4 부대공 2" xfId="34905"/>
    <cellStyle name="1_total_총괄내역0518_수도권매립지_2006어린이공원정비공사_골안천 공원조성공사(4.8)" xfId="16863"/>
    <cellStyle name="1_total_총괄내역0518_수도권매립지_2006어린이공원정비공사_골안천 공원조성공사(4.8) 2" xfId="34906"/>
    <cellStyle name="1_total_총괄내역0518_수도권매립지_2006어린이공원정비공사_골안천 공원조성공사(4.8)_대포4 부대공" xfId="16864"/>
    <cellStyle name="1_total_총괄내역0518_수도권매립지_2006어린이공원정비공사_골안천 공원조성공사(4.8)_대포4 부대공 2" xfId="34907"/>
    <cellStyle name="1_total_총괄내역0518_수도권매립지_2006어린이공원정비공사_대포4 부대공" xfId="16865"/>
    <cellStyle name="1_total_총괄내역0518_수도권매립지_2006어린이공원정비공사_대포4 부대공 2" xfId="34908"/>
    <cellStyle name="1_total_총괄내역0518_수도권매립지_4.시설물수량산출" xfId="1316"/>
    <cellStyle name="1_total_총괄내역0518_수도권매립지_re수량산출1111" xfId="1317"/>
    <cellStyle name="1_total_총괄내역0518_수도권매립지_re수량산출1111_2차 수량산출 1 " xfId="1318"/>
    <cellStyle name="1_total_총괄내역0518_수도권매립지_re수량산출1111_2차 시설물수량산출" xfId="1319"/>
    <cellStyle name="1_total_총괄내역0518_수도권매립지_re수량산출1111_re수량산출11111" xfId="1320"/>
    <cellStyle name="1_total_총괄내역0518_수도권매립지_re수량산출1111_re수량산출111111" xfId="1321"/>
    <cellStyle name="1_total_총괄내역0518_수도권매립지_re수량산출1111_무게산출" xfId="1322"/>
    <cellStyle name="1_total_총괄내역0518_수도권매립지_re수량산출1111_수량산출" xfId="1323"/>
    <cellStyle name="1_total_총괄내역0518_수도권매립지_re수량산출1111_수량산출(최종)" xfId="1324"/>
    <cellStyle name="1_total_총괄내역0518_수도권매립지_개미공원(수정-1006-1)" xfId="16866"/>
    <cellStyle name="1_total_총괄내역0518_수도권매립지_개미공원(수정-1006-1) 2" xfId="34909"/>
    <cellStyle name="1_total_총괄내역0518_수도권매립지_개미공원(수정-1006-1)_1 조경공수량" xfId="16867"/>
    <cellStyle name="1_total_총괄내역0518_수도권매립지_개미공원(수정-1006-1)_1 조경공수량 2" xfId="34910"/>
    <cellStyle name="1_total_총괄내역0518_수도권매립지_개미공원(수정-1006-1)_1 조경공수량_대포4 부대공" xfId="16868"/>
    <cellStyle name="1_total_총괄내역0518_수도권매립지_개미공원(수정-1006-1)_1 조경공수량_대포4 부대공 2" xfId="34911"/>
    <cellStyle name="1_total_총괄내역0518_수도권매립지_개미공원(수정-1006-1)_골안천 공원조성공사(4.8)" xfId="16869"/>
    <cellStyle name="1_total_총괄내역0518_수도권매립지_개미공원(수정-1006-1)_골안천 공원조성공사(4.8) 2" xfId="34912"/>
    <cellStyle name="1_total_총괄내역0518_수도권매립지_개미공원(수정-1006-1)_골안천 공원조성공사(4.8)_대포4 부대공" xfId="16870"/>
    <cellStyle name="1_total_총괄내역0518_수도권매립지_개미공원(수정-1006-1)_골안천 공원조성공사(4.8)_대포4 부대공 2" xfId="34913"/>
    <cellStyle name="1_total_총괄내역0518_수도권매립지_개미공원(수정-1006-1)_대포4 부대공" xfId="16871"/>
    <cellStyle name="1_total_총괄내역0518_수도권매립지_개미공원(수정-1006-1)_대포4 부대공 2" xfId="34914"/>
    <cellStyle name="1_total_총괄내역0518_수도권매립지_골안천 공원조성공사(4.2)" xfId="16872"/>
    <cellStyle name="1_total_총괄내역0518_수도권매립지_골안천 공원조성공사(4.2) 2" xfId="34915"/>
    <cellStyle name="1_total_총괄내역0518_수도권매립지_골안천 공원조성공사(4.2)_대포4 부대공" xfId="16873"/>
    <cellStyle name="1_total_총괄내역0518_수도권매립지_골안천 공원조성공사(4.2)_대포4 부대공 2" xfId="34916"/>
    <cellStyle name="1_total_총괄내역0518_수도권매립지_대포4 부대공" xfId="16874"/>
    <cellStyle name="1_total_총괄내역0518_수도권매립지_대포4 부대공 2" xfId="34917"/>
    <cellStyle name="1_total_총괄내역0518_수도권매립지_영랑쉼터조성공사" xfId="16875"/>
    <cellStyle name="1_total_총괄내역0518_수도권매립지_영랑쉼터조성공사 2" xfId="34918"/>
    <cellStyle name="1_total_총괄내역0518_수도권매립지_영랑쉼터조성공사(3.13)" xfId="16876"/>
    <cellStyle name="1_total_총괄내역0518_수도권매립지_영랑쉼터조성공사(3.13) 2" xfId="34919"/>
    <cellStyle name="1_total_총괄내역0518_수도권매립지_영랑쉼터조성공사(3.13)_대포4 부대공" xfId="16877"/>
    <cellStyle name="1_total_총괄내역0518_수도권매립지_영랑쉼터조성공사(3.13)_대포4 부대공 2" xfId="34920"/>
    <cellStyle name="1_total_총괄내역0518_수도권매립지_영랑쉼터조성공사_대포4 부대공" xfId="16878"/>
    <cellStyle name="1_total_총괄내역0518_수도권매립지_영랑쉼터조성공사_대포4 부대공 2" xfId="34921"/>
    <cellStyle name="1_total_총괄내역0518_수도권매립지1004(발주용)" xfId="1325"/>
    <cellStyle name="1_total_총괄내역0518_수도권매립지1004(발주용) 2" xfId="34922"/>
    <cellStyle name="1_total_총괄내역0518_수도권매립지1004(발주용)_2006어린이공원정비공사" xfId="16879"/>
    <cellStyle name="1_total_총괄내역0518_수도권매립지1004(발주용)_2006어린이공원정비공사 2" xfId="34923"/>
    <cellStyle name="1_total_총괄내역0518_수도권매립지1004(발주용)_2006어린이공원정비공사_1 조경공수량" xfId="16880"/>
    <cellStyle name="1_total_총괄내역0518_수도권매립지1004(발주용)_2006어린이공원정비공사_1 조경공수량 2" xfId="34924"/>
    <cellStyle name="1_total_총괄내역0518_수도권매립지1004(발주용)_2006어린이공원정비공사_1 조경공수량_대포4 부대공" xfId="16881"/>
    <cellStyle name="1_total_총괄내역0518_수도권매립지1004(발주용)_2006어린이공원정비공사_1 조경공수량_대포4 부대공 2" xfId="34925"/>
    <cellStyle name="1_total_총괄내역0518_수도권매립지1004(발주용)_2006어린이공원정비공사_골안천 공원조성공사(4.8)" xfId="16882"/>
    <cellStyle name="1_total_총괄내역0518_수도권매립지1004(발주용)_2006어린이공원정비공사_골안천 공원조성공사(4.8) 2" xfId="34926"/>
    <cellStyle name="1_total_총괄내역0518_수도권매립지1004(발주용)_2006어린이공원정비공사_골안천 공원조성공사(4.8)_대포4 부대공" xfId="16883"/>
    <cellStyle name="1_total_총괄내역0518_수도권매립지1004(발주용)_2006어린이공원정비공사_골안천 공원조성공사(4.8)_대포4 부대공 2" xfId="34927"/>
    <cellStyle name="1_total_총괄내역0518_수도권매립지1004(발주용)_2006어린이공원정비공사_대포4 부대공" xfId="16884"/>
    <cellStyle name="1_total_총괄내역0518_수도권매립지1004(발주용)_2006어린이공원정비공사_대포4 부대공 2" xfId="34928"/>
    <cellStyle name="1_total_총괄내역0518_수도권매립지1004(발주용)_4.시설물수량산출" xfId="1326"/>
    <cellStyle name="1_total_총괄내역0518_수도권매립지1004(발주용)_re수량산출1111" xfId="1327"/>
    <cellStyle name="1_total_총괄내역0518_수도권매립지1004(발주용)_re수량산출1111_2차 수량산출 1 " xfId="1328"/>
    <cellStyle name="1_total_총괄내역0518_수도권매립지1004(발주용)_re수량산출1111_2차 시설물수량산출" xfId="1329"/>
    <cellStyle name="1_total_총괄내역0518_수도권매립지1004(발주용)_re수량산출1111_re수량산출11111" xfId="1330"/>
    <cellStyle name="1_total_총괄내역0518_수도권매립지1004(발주용)_re수량산출1111_re수량산출111111" xfId="1331"/>
    <cellStyle name="1_total_총괄내역0518_수도권매립지1004(발주용)_re수량산출1111_무게산출" xfId="1332"/>
    <cellStyle name="1_total_총괄내역0518_수도권매립지1004(발주용)_re수량산출1111_수량산출" xfId="1333"/>
    <cellStyle name="1_total_총괄내역0518_수도권매립지1004(발주용)_re수량산출1111_수량산출(최종)" xfId="1334"/>
    <cellStyle name="1_total_총괄내역0518_수도권매립지1004(발주용)_개미공원(수정-1006-1)" xfId="16885"/>
    <cellStyle name="1_total_총괄내역0518_수도권매립지1004(발주용)_개미공원(수정-1006-1) 2" xfId="34929"/>
    <cellStyle name="1_total_총괄내역0518_수도권매립지1004(발주용)_개미공원(수정-1006-1)_1 조경공수량" xfId="16886"/>
    <cellStyle name="1_total_총괄내역0518_수도권매립지1004(발주용)_개미공원(수정-1006-1)_1 조경공수량 2" xfId="34930"/>
    <cellStyle name="1_total_총괄내역0518_수도권매립지1004(발주용)_개미공원(수정-1006-1)_1 조경공수량_대포4 부대공" xfId="16887"/>
    <cellStyle name="1_total_총괄내역0518_수도권매립지1004(발주용)_개미공원(수정-1006-1)_1 조경공수량_대포4 부대공 2" xfId="34931"/>
    <cellStyle name="1_total_총괄내역0518_수도권매립지1004(발주용)_개미공원(수정-1006-1)_골안천 공원조성공사(4.8)" xfId="16888"/>
    <cellStyle name="1_total_총괄내역0518_수도권매립지1004(발주용)_개미공원(수정-1006-1)_골안천 공원조성공사(4.8) 2" xfId="34932"/>
    <cellStyle name="1_total_총괄내역0518_수도권매립지1004(발주용)_개미공원(수정-1006-1)_골안천 공원조성공사(4.8)_대포4 부대공" xfId="16889"/>
    <cellStyle name="1_total_총괄내역0518_수도권매립지1004(발주용)_개미공원(수정-1006-1)_골안천 공원조성공사(4.8)_대포4 부대공 2" xfId="34933"/>
    <cellStyle name="1_total_총괄내역0518_수도권매립지1004(발주용)_개미공원(수정-1006-1)_대포4 부대공" xfId="16890"/>
    <cellStyle name="1_total_총괄내역0518_수도권매립지1004(발주용)_개미공원(수정-1006-1)_대포4 부대공 2" xfId="34934"/>
    <cellStyle name="1_total_총괄내역0518_수도권매립지1004(발주용)_골안천 공원조성공사(4.2)" xfId="16891"/>
    <cellStyle name="1_total_총괄내역0518_수도권매립지1004(발주용)_골안천 공원조성공사(4.2) 2" xfId="34935"/>
    <cellStyle name="1_total_총괄내역0518_수도권매립지1004(발주용)_골안천 공원조성공사(4.2)_대포4 부대공" xfId="16892"/>
    <cellStyle name="1_total_총괄내역0518_수도권매립지1004(발주용)_골안천 공원조성공사(4.2)_대포4 부대공 2" xfId="34936"/>
    <cellStyle name="1_total_총괄내역0518_수도권매립지1004(발주용)_대포4 부대공" xfId="16893"/>
    <cellStyle name="1_total_총괄내역0518_수도권매립지1004(발주용)_대포4 부대공 2" xfId="34937"/>
    <cellStyle name="1_total_총괄내역0518_수도권매립지1004(발주용)_영랑쉼터조성공사" xfId="16894"/>
    <cellStyle name="1_total_총괄내역0518_수도권매립지1004(발주용)_영랑쉼터조성공사 2" xfId="34938"/>
    <cellStyle name="1_total_총괄내역0518_수도권매립지1004(발주용)_영랑쉼터조성공사(3.13)" xfId="16895"/>
    <cellStyle name="1_total_총괄내역0518_수도권매립지1004(발주용)_영랑쉼터조성공사(3.13) 2" xfId="34939"/>
    <cellStyle name="1_total_총괄내역0518_수도권매립지1004(발주용)_영랑쉼터조성공사(3.13)_대포4 부대공" xfId="16896"/>
    <cellStyle name="1_total_총괄내역0518_수도권매립지1004(발주용)_영랑쉼터조성공사(3.13)_대포4 부대공 2" xfId="34940"/>
    <cellStyle name="1_total_총괄내역0518_수도권매립지1004(발주용)_영랑쉼터조성공사_대포4 부대공" xfId="16897"/>
    <cellStyle name="1_total_총괄내역0518_수도권매립지1004(발주용)_영랑쉼터조성공사_대포4 부대공 2" xfId="34941"/>
    <cellStyle name="1_total_총괄내역0518_영랑쉼터조성공사" xfId="16898"/>
    <cellStyle name="1_total_총괄내역0518_영랑쉼터조성공사 2" xfId="34942"/>
    <cellStyle name="1_total_총괄내역0518_영랑쉼터조성공사(3.13)" xfId="16899"/>
    <cellStyle name="1_total_총괄내역0518_영랑쉼터조성공사(3.13) 2" xfId="34943"/>
    <cellStyle name="1_total_총괄내역0518_영랑쉼터조성공사(3.13)_대포4 부대공" xfId="16900"/>
    <cellStyle name="1_total_총괄내역0518_영랑쉼터조성공사(3.13)_대포4 부대공 2" xfId="34944"/>
    <cellStyle name="1_total_총괄내역0518_영랑쉼터조성공사_대포4 부대공" xfId="16901"/>
    <cellStyle name="1_total_총괄내역0518_영랑쉼터조성공사_대포4 부대공 2" xfId="34945"/>
    <cellStyle name="1_total_총괄내역0518_일신건영설계예산서(0211)" xfId="1335"/>
    <cellStyle name="1_total_총괄내역0518_일신건영설계예산서(0211) 2" xfId="34946"/>
    <cellStyle name="1_total_총괄내역0518_일신건영설계예산서(0211)_2006어린이공원정비공사" xfId="16902"/>
    <cellStyle name="1_total_총괄내역0518_일신건영설계예산서(0211)_2006어린이공원정비공사 2" xfId="34947"/>
    <cellStyle name="1_total_총괄내역0518_일신건영설계예산서(0211)_2006어린이공원정비공사_1 조경공수량" xfId="16903"/>
    <cellStyle name="1_total_총괄내역0518_일신건영설계예산서(0211)_2006어린이공원정비공사_1 조경공수량 2" xfId="34948"/>
    <cellStyle name="1_total_총괄내역0518_일신건영설계예산서(0211)_2006어린이공원정비공사_1 조경공수량_대포4 부대공" xfId="16904"/>
    <cellStyle name="1_total_총괄내역0518_일신건영설계예산서(0211)_2006어린이공원정비공사_1 조경공수량_대포4 부대공 2" xfId="34949"/>
    <cellStyle name="1_total_총괄내역0518_일신건영설계예산서(0211)_2006어린이공원정비공사_골안천 공원조성공사(4.8)" xfId="16905"/>
    <cellStyle name="1_total_총괄내역0518_일신건영설계예산서(0211)_2006어린이공원정비공사_골안천 공원조성공사(4.8) 2" xfId="34950"/>
    <cellStyle name="1_total_총괄내역0518_일신건영설계예산서(0211)_2006어린이공원정비공사_골안천 공원조성공사(4.8)_대포4 부대공" xfId="16906"/>
    <cellStyle name="1_total_총괄내역0518_일신건영설계예산서(0211)_2006어린이공원정비공사_골안천 공원조성공사(4.8)_대포4 부대공 2" xfId="34951"/>
    <cellStyle name="1_total_총괄내역0518_일신건영설계예산서(0211)_2006어린이공원정비공사_대포4 부대공" xfId="16907"/>
    <cellStyle name="1_total_총괄내역0518_일신건영설계예산서(0211)_2006어린이공원정비공사_대포4 부대공 2" xfId="34952"/>
    <cellStyle name="1_total_총괄내역0518_일신건영설계예산서(0211)_4.시설물수량산출" xfId="1336"/>
    <cellStyle name="1_total_총괄내역0518_일신건영설계예산서(0211)_re수량산출1111" xfId="1337"/>
    <cellStyle name="1_total_총괄내역0518_일신건영설계예산서(0211)_re수량산출1111_2차 수량산출 1 " xfId="1338"/>
    <cellStyle name="1_total_총괄내역0518_일신건영설계예산서(0211)_re수량산출1111_2차 시설물수량산출" xfId="1339"/>
    <cellStyle name="1_total_총괄내역0518_일신건영설계예산서(0211)_re수량산출1111_re수량산출11111" xfId="1340"/>
    <cellStyle name="1_total_총괄내역0518_일신건영설계예산서(0211)_re수량산출1111_re수량산출111111" xfId="1341"/>
    <cellStyle name="1_total_총괄내역0518_일신건영설계예산서(0211)_re수량산출1111_무게산출" xfId="1342"/>
    <cellStyle name="1_total_총괄내역0518_일신건영설계예산서(0211)_re수량산출1111_수량산출" xfId="1343"/>
    <cellStyle name="1_total_총괄내역0518_일신건영설계예산서(0211)_re수량산출1111_수량산출(최종)" xfId="1344"/>
    <cellStyle name="1_total_총괄내역0518_일신건영설계예산서(0211)_개미공원(수정-1006-1)" xfId="16908"/>
    <cellStyle name="1_total_총괄내역0518_일신건영설계예산서(0211)_개미공원(수정-1006-1) 2" xfId="34953"/>
    <cellStyle name="1_total_총괄내역0518_일신건영설계예산서(0211)_개미공원(수정-1006-1)_1 조경공수량" xfId="16909"/>
    <cellStyle name="1_total_총괄내역0518_일신건영설계예산서(0211)_개미공원(수정-1006-1)_1 조경공수량 2" xfId="34954"/>
    <cellStyle name="1_total_총괄내역0518_일신건영설계예산서(0211)_개미공원(수정-1006-1)_1 조경공수량_대포4 부대공" xfId="16910"/>
    <cellStyle name="1_total_총괄내역0518_일신건영설계예산서(0211)_개미공원(수정-1006-1)_1 조경공수량_대포4 부대공 2" xfId="34955"/>
    <cellStyle name="1_total_총괄내역0518_일신건영설계예산서(0211)_개미공원(수정-1006-1)_골안천 공원조성공사(4.8)" xfId="16911"/>
    <cellStyle name="1_total_총괄내역0518_일신건영설계예산서(0211)_개미공원(수정-1006-1)_골안천 공원조성공사(4.8) 2" xfId="34956"/>
    <cellStyle name="1_total_총괄내역0518_일신건영설계예산서(0211)_개미공원(수정-1006-1)_골안천 공원조성공사(4.8)_대포4 부대공" xfId="16912"/>
    <cellStyle name="1_total_총괄내역0518_일신건영설계예산서(0211)_개미공원(수정-1006-1)_골안천 공원조성공사(4.8)_대포4 부대공 2" xfId="34957"/>
    <cellStyle name="1_total_총괄내역0518_일신건영설계예산서(0211)_개미공원(수정-1006-1)_대포4 부대공" xfId="16913"/>
    <cellStyle name="1_total_총괄내역0518_일신건영설계예산서(0211)_개미공원(수정-1006-1)_대포4 부대공 2" xfId="34958"/>
    <cellStyle name="1_total_총괄내역0518_일신건영설계예산서(0211)_골안천 공원조성공사(4.2)" xfId="16914"/>
    <cellStyle name="1_total_총괄내역0518_일신건영설계예산서(0211)_골안천 공원조성공사(4.2) 2" xfId="34959"/>
    <cellStyle name="1_total_총괄내역0518_일신건영설계예산서(0211)_골안천 공원조성공사(4.2)_대포4 부대공" xfId="16915"/>
    <cellStyle name="1_total_총괄내역0518_일신건영설계예산서(0211)_골안천 공원조성공사(4.2)_대포4 부대공 2" xfId="34960"/>
    <cellStyle name="1_total_총괄내역0518_일신건영설계예산서(0211)_대포4 부대공" xfId="16916"/>
    <cellStyle name="1_total_총괄내역0518_일신건영설계예산서(0211)_대포4 부대공 2" xfId="34961"/>
    <cellStyle name="1_total_총괄내역0518_일신건영설계예산서(0211)_영랑쉼터조성공사" xfId="16917"/>
    <cellStyle name="1_total_총괄내역0518_일신건영설계예산서(0211)_영랑쉼터조성공사 2" xfId="34962"/>
    <cellStyle name="1_total_총괄내역0518_일신건영설계예산서(0211)_영랑쉼터조성공사(3.13)" xfId="16918"/>
    <cellStyle name="1_total_총괄내역0518_일신건영설계예산서(0211)_영랑쉼터조성공사(3.13) 2" xfId="34963"/>
    <cellStyle name="1_total_총괄내역0518_일신건영설계예산서(0211)_영랑쉼터조성공사(3.13)_대포4 부대공" xfId="16919"/>
    <cellStyle name="1_total_총괄내역0518_일신건영설계예산서(0211)_영랑쉼터조성공사(3.13)_대포4 부대공 2" xfId="34964"/>
    <cellStyle name="1_total_총괄내역0518_일신건영설계예산서(0211)_영랑쉼터조성공사_대포4 부대공" xfId="16920"/>
    <cellStyle name="1_total_총괄내역0518_일신건영설계예산서(0211)_영랑쉼터조성공사_대포4 부대공 2" xfId="34965"/>
    <cellStyle name="1_total_총괄내역0518_일위대가" xfId="1345"/>
    <cellStyle name="1_total_총괄내역0518_일위대가 2" xfId="34966"/>
    <cellStyle name="1_total_총괄내역0518_일위대가_2006어린이공원정비공사" xfId="16921"/>
    <cellStyle name="1_total_총괄내역0518_일위대가_2006어린이공원정비공사 2" xfId="34967"/>
    <cellStyle name="1_total_총괄내역0518_일위대가_2006어린이공원정비공사_1 조경공수량" xfId="16922"/>
    <cellStyle name="1_total_총괄내역0518_일위대가_2006어린이공원정비공사_1 조경공수량 2" xfId="34968"/>
    <cellStyle name="1_total_총괄내역0518_일위대가_2006어린이공원정비공사_1 조경공수량_대포4 부대공" xfId="16923"/>
    <cellStyle name="1_total_총괄내역0518_일위대가_2006어린이공원정비공사_1 조경공수량_대포4 부대공 2" xfId="34969"/>
    <cellStyle name="1_total_총괄내역0518_일위대가_2006어린이공원정비공사_골안천 공원조성공사(4.8)" xfId="16924"/>
    <cellStyle name="1_total_총괄내역0518_일위대가_2006어린이공원정비공사_골안천 공원조성공사(4.8) 2" xfId="34970"/>
    <cellStyle name="1_total_총괄내역0518_일위대가_2006어린이공원정비공사_골안천 공원조성공사(4.8)_대포4 부대공" xfId="16925"/>
    <cellStyle name="1_total_총괄내역0518_일위대가_2006어린이공원정비공사_골안천 공원조성공사(4.8)_대포4 부대공 2" xfId="34971"/>
    <cellStyle name="1_total_총괄내역0518_일위대가_2006어린이공원정비공사_대포4 부대공" xfId="16926"/>
    <cellStyle name="1_total_총괄내역0518_일위대가_2006어린이공원정비공사_대포4 부대공 2" xfId="34972"/>
    <cellStyle name="1_total_총괄내역0518_일위대가_4.시설물수량산출" xfId="1346"/>
    <cellStyle name="1_total_총괄내역0518_일위대가_re수량산출1111" xfId="1347"/>
    <cellStyle name="1_total_총괄내역0518_일위대가_re수량산출1111_2차 수량산출 1 " xfId="1348"/>
    <cellStyle name="1_total_총괄내역0518_일위대가_re수량산출1111_2차 시설물수량산출" xfId="1349"/>
    <cellStyle name="1_total_총괄내역0518_일위대가_re수량산출1111_re수량산출11111" xfId="1350"/>
    <cellStyle name="1_total_총괄내역0518_일위대가_re수량산출1111_re수량산출111111" xfId="1351"/>
    <cellStyle name="1_total_총괄내역0518_일위대가_re수량산출1111_무게산출" xfId="1352"/>
    <cellStyle name="1_total_총괄내역0518_일위대가_re수량산출1111_수량산출" xfId="1353"/>
    <cellStyle name="1_total_총괄내역0518_일위대가_re수량산출1111_수량산출(최종)" xfId="1354"/>
    <cellStyle name="1_total_총괄내역0518_일위대가_개미공원(수정-1006-1)" xfId="16927"/>
    <cellStyle name="1_total_총괄내역0518_일위대가_개미공원(수정-1006-1) 2" xfId="34973"/>
    <cellStyle name="1_total_총괄내역0518_일위대가_개미공원(수정-1006-1)_1 조경공수량" xfId="16928"/>
    <cellStyle name="1_total_총괄내역0518_일위대가_개미공원(수정-1006-1)_1 조경공수량 2" xfId="34974"/>
    <cellStyle name="1_total_총괄내역0518_일위대가_개미공원(수정-1006-1)_1 조경공수량_대포4 부대공" xfId="16929"/>
    <cellStyle name="1_total_총괄내역0518_일위대가_개미공원(수정-1006-1)_1 조경공수량_대포4 부대공 2" xfId="34975"/>
    <cellStyle name="1_total_총괄내역0518_일위대가_개미공원(수정-1006-1)_골안천 공원조성공사(4.8)" xfId="16930"/>
    <cellStyle name="1_total_총괄내역0518_일위대가_개미공원(수정-1006-1)_골안천 공원조성공사(4.8) 2" xfId="34976"/>
    <cellStyle name="1_total_총괄내역0518_일위대가_개미공원(수정-1006-1)_골안천 공원조성공사(4.8)_대포4 부대공" xfId="16931"/>
    <cellStyle name="1_total_총괄내역0518_일위대가_개미공원(수정-1006-1)_골안천 공원조성공사(4.8)_대포4 부대공 2" xfId="34977"/>
    <cellStyle name="1_total_총괄내역0518_일위대가_개미공원(수정-1006-1)_대포4 부대공" xfId="16932"/>
    <cellStyle name="1_total_총괄내역0518_일위대가_개미공원(수정-1006-1)_대포4 부대공 2" xfId="34978"/>
    <cellStyle name="1_total_총괄내역0518_일위대가_골안천 공원조성공사(4.2)" xfId="16933"/>
    <cellStyle name="1_total_총괄내역0518_일위대가_골안천 공원조성공사(4.2) 2" xfId="34979"/>
    <cellStyle name="1_total_총괄내역0518_일위대가_골안천 공원조성공사(4.2)_대포4 부대공" xfId="16934"/>
    <cellStyle name="1_total_총괄내역0518_일위대가_골안천 공원조성공사(4.2)_대포4 부대공 2" xfId="34980"/>
    <cellStyle name="1_total_총괄내역0518_일위대가_대포4 부대공" xfId="16935"/>
    <cellStyle name="1_total_총괄내역0518_일위대가_대포4 부대공 2" xfId="34981"/>
    <cellStyle name="1_total_총괄내역0518_일위대가_영랑쉼터조성공사" xfId="16936"/>
    <cellStyle name="1_total_총괄내역0518_일위대가_영랑쉼터조성공사 2" xfId="34982"/>
    <cellStyle name="1_total_총괄내역0518_일위대가_영랑쉼터조성공사(3.13)" xfId="16937"/>
    <cellStyle name="1_total_총괄내역0518_일위대가_영랑쉼터조성공사(3.13) 2" xfId="34983"/>
    <cellStyle name="1_total_총괄내역0518_일위대가_영랑쉼터조성공사(3.13)_대포4 부대공" xfId="16938"/>
    <cellStyle name="1_total_총괄내역0518_일위대가_영랑쉼터조성공사(3.13)_대포4 부대공 2" xfId="34984"/>
    <cellStyle name="1_total_총괄내역0518_일위대가_영랑쉼터조성공사_대포4 부대공" xfId="16939"/>
    <cellStyle name="1_total_총괄내역0518_일위대가_영랑쉼터조성공사_대포4 부대공 2" xfId="34985"/>
    <cellStyle name="1_total_총괄내역0518_자재단가표" xfId="1355"/>
    <cellStyle name="1_total_총괄내역0518_자재단가표 2" xfId="34986"/>
    <cellStyle name="1_total_총괄내역0518_자재단가표_2006어린이공원정비공사" xfId="16940"/>
    <cellStyle name="1_total_총괄내역0518_자재단가표_2006어린이공원정비공사 2" xfId="34987"/>
    <cellStyle name="1_total_총괄내역0518_자재단가표_2006어린이공원정비공사_1 조경공수량" xfId="16941"/>
    <cellStyle name="1_total_총괄내역0518_자재단가표_2006어린이공원정비공사_1 조경공수량 2" xfId="34988"/>
    <cellStyle name="1_total_총괄내역0518_자재단가표_2006어린이공원정비공사_1 조경공수량_대포4 부대공" xfId="16942"/>
    <cellStyle name="1_total_총괄내역0518_자재단가표_2006어린이공원정비공사_1 조경공수량_대포4 부대공 2" xfId="34989"/>
    <cellStyle name="1_total_총괄내역0518_자재단가표_2006어린이공원정비공사_골안천 공원조성공사(4.8)" xfId="16943"/>
    <cellStyle name="1_total_총괄내역0518_자재단가표_2006어린이공원정비공사_골안천 공원조성공사(4.8) 2" xfId="34990"/>
    <cellStyle name="1_total_총괄내역0518_자재단가표_2006어린이공원정비공사_골안천 공원조성공사(4.8)_대포4 부대공" xfId="16944"/>
    <cellStyle name="1_total_총괄내역0518_자재단가표_2006어린이공원정비공사_골안천 공원조성공사(4.8)_대포4 부대공 2" xfId="34991"/>
    <cellStyle name="1_total_총괄내역0518_자재단가표_2006어린이공원정비공사_대포4 부대공" xfId="16945"/>
    <cellStyle name="1_total_총괄내역0518_자재단가표_2006어린이공원정비공사_대포4 부대공 2" xfId="34992"/>
    <cellStyle name="1_total_총괄내역0518_자재단가표_4.시설물수량산출" xfId="1356"/>
    <cellStyle name="1_total_총괄내역0518_자재단가표_re수량산출1111" xfId="1357"/>
    <cellStyle name="1_total_총괄내역0518_자재단가표_re수량산출1111_2차 수량산출 1 " xfId="1358"/>
    <cellStyle name="1_total_총괄내역0518_자재단가표_re수량산출1111_2차 시설물수량산출" xfId="1359"/>
    <cellStyle name="1_total_총괄내역0518_자재단가표_re수량산출1111_re수량산출11111" xfId="1360"/>
    <cellStyle name="1_total_총괄내역0518_자재단가표_re수량산출1111_re수량산출111111" xfId="1361"/>
    <cellStyle name="1_total_총괄내역0518_자재단가표_re수량산출1111_무게산출" xfId="1362"/>
    <cellStyle name="1_total_총괄내역0518_자재단가표_re수량산출1111_수량산출" xfId="1363"/>
    <cellStyle name="1_total_총괄내역0518_자재단가표_re수량산출1111_수량산출(최종)" xfId="1364"/>
    <cellStyle name="1_total_총괄내역0518_자재단가표_개미공원(수정-1006-1)" xfId="16946"/>
    <cellStyle name="1_total_총괄내역0518_자재단가표_개미공원(수정-1006-1) 2" xfId="34993"/>
    <cellStyle name="1_total_총괄내역0518_자재단가표_개미공원(수정-1006-1)_1 조경공수량" xfId="16947"/>
    <cellStyle name="1_total_총괄내역0518_자재단가표_개미공원(수정-1006-1)_1 조경공수량 2" xfId="34994"/>
    <cellStyle name="1_total_총괄내역0518_자재단가표_개미공원(수정-1006-1)_1 조경공수량_대포4 부대공" xfId="16948"/>
    <cellStyle name="1_total_총괄내역0518_자재단가표_개미공원(수정-1006-1)_1 조경공수량_대포4 부대공 2" xfId="34995"/>
    <cellStyle name="1_total_총괄내역0518_자재단가표_개미공원(수정-1006-1)_골안천 공원조성공사(4.8)" xfId="16949"/>
    <cellStyle name="1_total_총괄내역0518_자재단가표_개미공원(수정-1006-1)_골안천 공원조성공사(4.8) 2" xfId="34996"/>
    <cellStyle name="1_total_총괄내역0518_자재단가표_개미공원(수정-1006-1)_골안천 공원조성공사(4.8)_대포4 부대공" xfId="16950"/>
    <cellStyle name="1_total_총괄내역0518_자재단가표_개미공원(수정-1006-1)_골안천 공원조성공사(4.8)_대포4 부대공 2" xfId="34997"/>
    <cellStyle name="1_total_총괄내역0518_자재단가표_개미공원(수정-1006-1)_대포4 부대공" xfId="16951"/>
    <cellStyle name="1_total_총괄내역0518_자재단가표_개미공원(수정-1006-1)_대포4 부대공 2" xfId="34998"/>
    <cellStyle name="1_total_총괄내역0518_자재단가표_골안천 공원조성공사(4.2)" xfId="16952"/>
    <cellStyle name="1_total_총괄내역0518_자재단가표_골안천 공원조성공사(4.2) 2" xfId="34999"/>
    <cellStyle name="1_total_총괄내역0518_자재단가표_골안천 공원조성공사(4.2)_대포4 부대공" xfId="16953"/>
    <cellStyle name="1_total_총괄내역0518_자재단가표_골안천 공원조성공사(4.2)_대포4 부대공 2" xfId="35000"/>
    <cellStyle name="1_total_총괄내역0518_자재단가표_대포4 부대공" xfId="16954"/>
    <cellStyle name="1_total_총괄내역0518_자재단가표_대포4 부대공 2" xfId="35001"/>
    <cellStyle name="1_total_총괄내역0518_자재단가표_영랑쉼터조성공사" xfId="16955"/>
    <cellStyle name="1_total_총괄내역0518_자재단가표_영랑쉼터조성공사 2" xfId="35002"/>
    <cellStyle name="1_total_총괄내역0518_자재단가표_영랑쉼터조성공사(3.13)" xfId="16956"/>
    <cellStyle name="1_total_총괄내역0518_자재단가표_영랑쉼터조성공사(3.13) 2" xfId="35003"/>
    <cellStyle name="1_total_총괄내역0518_자재단가표_영랑쉼터조성공사(3.13)_대포4 부대공" xfId="16957"/>
    <cellStyle name="1_total_총괄내역0518_자재단가표_영랑쉼터조성공사(3.13)_대포4 부대공 2" xfId="35004"/>
    <cellStyle name="1_total_총괄내역0518_자재단가표_영랑쉼터조성공사_대포4 부대공" xfId="16958"/>
    <cellStyle name="1_total_총괄내역0518_자재단가표_영랑쉼터조성공사_대포4 부대공 2" xfId="35005"/>
    <cellStyle name="1_total_총괄내역0518_장안초등학교내역0814" xfId="1365"/>
    <cellStyle name="1_total_총괄내역0518_장안초등학교내역0814 2" xfId="35006"/>
    <cellStyle name="1_total_총괄내역0518_장안초등학교내역0814_2006어린이공원정비공사" xfId="16959"/>
    <cellStyle name="1_total_총괄내역0518_장안초등학교내역0814_2006어린이공원정비공사 2" xfId="35007"/>
    <cellStyle name="1_total_총괄내역0518_장안초등학교내역0814_2006어린이공원정비공사_1 조경공수량" xfId="16960"/>
    <cellStyle name="1_total_총괄내역0518_장안초등학교내역0814_2006어린이공원정비공사_1 조경공수량 2" xfId="35008"/>
    <cellStyle name="1_total_총괄내역0518_장안초등학교내역0814_2006어린이공원정비공사_1 조경공수량_대포4 부대공" xfId="16961"/>
    <cellStyle name="1_total_총괄내역0518_장안초등학교내역0814_2006어린이공원정비공사_1 조경공수량_대포4 부대공 2" xfId="35009"/>
    <cellStyle name="1_total_총괄내역0518_장안초등학교내역0814_2006어린이공원정비공사_골안천 공원조성공사(4.8)" xfId="16962"/>
    <cellStyle name="1_total_총괄내역0518_장안초등학교내역0814_2006어린이공원정비공사_골안천 공원조성공사(4.8) 2" xfId="35010"/>
    <cellStyle name="1_total_총괄내역0518_장안초등학교내역0814_2006어린이공원정비공사_골안천 공원조성공사(4.8)_대포4 부대공" xfId="16963"/>
    <cellStyle name="1_total_총괄내역0518_장안초등학교내역0814_2006어린이공원정비공사_골안천 공원조성공사(4.8)_대포4 부대공 2" xfId="35011"/>
    <cellStyle name="1_total_총괄내역0518_장안초등학교내역0814_2006어린이공원정비공사_대포4 부대공" xfId="16964"/>
    <cellStyle name="1_total_총괄내역0518_장안초등학교내역0814_2006어린이공원정비공사_대포4 부대공 2" xfId="35012"/>
    <cellStyle name="1_total_총괄내역0518_장안초등학교내역0814_4.시설물수량산출" xfId="1366"/>
    <cellStyle name="1_total_총괄내역0518_장안초등학교내역0814_re수량산출1111" xfId="1367"/>
    <cellStyle name="1_total_총괄내역0518_장안초등학교내역0814_re수량산출1111_2차 수량산출 1 " xfId="1368"/>
    <cellStyle name="1_total_총괄내역0518_장안초등학교내역0814_re수량산출1111_2차 시설물수량산출" xfId="1369"/>
    <cellStyle name="1_total_총괄내역0518_장안초등학교내역0814_re수량산출1111_re수량산출11111" xfId="1370"/>
    <cellStyle name="1_total_총괄내역0518_장안초등학교내역0814_re수량산출1111_re수량산출111111" xfId="1371"/>
    <cellStyle name="1_total_총괄내역0518_장안초등학교내역0814_re수량산출1111_무게산출" xfId="1372"/>
    <cellStyle name="1_total_총괄내역0518_장안초등학교내역0814_re수량산출1111_수량산출" xfId="1373"/>
    <cellStyle name="1_total_총괄내역0518_장안초등학교내역0814_re수량산출1111_수량산출(최종)" xfId="1374"/>
    <cellStyle name="1_total_총괄내역0518_장안초등학교내역0814_개미공원(수정-1006-1)" xfId="16965"/>
    <cellStyle name="1_total_총괄내역0518_장안초등학교내역0814_개미공원(수정-1006-1) 2" xfId="35013"/>
    <cellStyle name="1_total_총괄내역0518_장안초등학교내역0814_개미공원(수정-1006-1)_1 조경공수량" xfId="16966"/>
    <cellStyle name="1_total_총괄내역0518_장안초등학교내역0814_개미공원(수정-1006-1)_1 조경공수량 2" xfId="35014"/>
    <cellStyle name="1_total_총괄내역0518_장안초등학교내역0814_개미공원(수정-1006-1)_1 조경공수량_대포4 부대공" xfId="16967"/>
    <cellStyle name="1_total_총괄내역0518_장안초등학교내역0814_개미공원(수정-1006-1)_1 조경공수량_대포4 부대공 2" xfId="35015"/>
    <cellStyle name="1_total_총괄내역0518_장안초등학교내역0814_개미공원(수정-1006-1)_골안천 공원조성공사(4.8)" xfId="16968"/>
    <cellStyle name="1_total_총괄내역0518_장안초등학교내역0814_개미공원(수정-1006-1)_골안천 공원조성공사(4.8) 2" xfId="35016"/>
    <cellStyle name="1_total_총괄내역0518_장안초등학교내역0814_개미공원(수정-1006-1)_골안천 공원조성공사(4.8)_대포4 부대공" xfId="16969"/>
    <cellStyle name="1_total_총괄내역0518_장안초등학교내역0814_개미공원(수정-1006-1)_골안천 공원조성공사(4.8)_대포4 부대공 2" xfId="35017"/>
    <cellStyle name="1_total_총괄내역0518_장안초등학교내역0814_개미공원(수정-1006-1)_대포4 부대공" xfId="16970"/>
    <cellStyle name="1_total_총괄내역0518_장안초등학교내역0814_개미공원(수정-1006-1)_대포4 부대공 2" xfId="35018"/>
    <cellStyle name="1_total_총괄내역0518_장안초등학교내역0814_골안천 공원조성공사(4.2)" xfId="16971"/>
    <cellStyle name="1_total_총괄내역0518_장안초등학교내역0814_골안천 공원조성공사(4.2) 2" xfId="35019"/>
    <cellStyle name="1_total_총괄내역0518_장안초등학교내역0814_골안천 공원조성공사(4.2)_대포4 부대공" xfId="16972"/>
    <cellStyle name="1_total_총괄내역0518_장안초등학교내역0814_골안천 공원조성공사(4.2)_대포4 부대공 2" xfId="35020"/>
    <cellStyle name="1_total_총괄내역0518_장안초등학교내역0814_대포4 부대공" xfId="16973"/>
    <cellStyle name="1_total_총괄내역0518_장안초등학교내역0814_대포4 부대공 2" xfId="35021"/>
    <cellStyle name="1_total_총괄내역0518_장안초등학교내역0814_영랑쉼터조성공사" xfId="16974"/>
    <cellStyle name="1_total_총괄내역0518_장안초등학교내역0814_영랑쉼터조성공사 2" xfId="35022"/>
    <cellStyle name="1_total_총괄내역0518_장안초등학교내역0814_영랑쉼터조성공사(3.13)" xfId="16975"/>
    <cellStyle name="1_total_총괄내역0518_장안초등학교내역0814_영랑쉼터조성공사(3.13) 2" xfId="35023"/>
    <cellStyle name="1_total_총괄내역0518_장안초등학교내역0814_영랑쉼터조성공사(3.13)_대포4 부대공" xfId="16976"/>
    <cellStyle name="1_total_총괄내역0518_장안초등학교내역0814_영랑쉼터조성공사(3.13)_대포4 부대공 2" xfId="35024"/>
    <cellStyle name="1_total_총괄내역0518_장안초등학교내역0814_영랑쉼터조성공사_대포4 부대공" xfId="16977"/>
    <cellStyle name="1_total_총괄내역0518_장안초등학교내역0814_영랑쉼터조성공사_대포4 부대공 2" xfId="35025"/>
    <cellStyle name="1_total_충남대단위수량" xfId="16978"/>
    <cellStyle name="1_total_충남대단위수량 2" xfId="35026"/>
    <cellStyle name="1_total_충남대단위수량_단원구 중앙로 은행나무 전정공사" xfId="16979"/>
    <cellStyle name="1_total_충남대단위수량_단원구 중앙로 은행나무 전정공사 2" xfId="35027"/>
    <cellStyle name="1_total_터미널1" xfId="16980"/>
    <cellStyle name="1_total_터미널1 2" xfId="35028"/>
    <cellStyle name="1_total_한수단위수량" xfId="16981"/>
    <cellStyle name="1_total_한수단위수량 2" xfId="35029"/>
    <cellStyle name="1_total_한수단위수량_단원구 중앙로 은행나무 전정공사" xfId="16982"/>
    <cellStyle name="1_total_한수단위수량_단원구 중앙로 은행나무 전정공사 2" xfId="35030"/>
    <cellStyle name="1_total_현충묘지-예산서(조경)" xfId="1375"/>
    <cellStyle name="1_total_현충묘지-예산서(조경)_00-폐기물예산서양식2" xfId="1376"/>
    <cellStyle name="1_total_현충묘지-예산서(조경)_00-폐기물예산서양식2_00-폐기물처리설계서양식" xfId="1377"/>
    <cellStyle name="1_total_현충묘지-예산서(조경)_00-폐기물예산서양식2_둥근달-수량산출서(철거)" xfId="1378"/>
    <cellStyle name="1_total_현충묘지-예산서(조경)_00-폐기물처리설계서양식" xfId="1379"/>
    <cellStyle name="1_total_현충묘지-예산서(조경)_00-표지예정공정표" xfId="1380"/>
    <cellStyle name="1_total_현충묘지-예산서(조경)_00-표지예정공정표_관악고수량산출서" xfId="1381"/>
    <cellStyle name="1_total_현충묘지-예산서(조경)_관악고수량산출서" xfId="1382"/>
    <cellStyle name="1_total_현충묘지-예산서(조경)_구청본과-폐기물예산서양식" xfId="1383"/>
    <cellStyle name="1_total_현충묘지-예산서(조경)_구청본과-폐기물예산서양식_둥근달-수량산출서(철거)" xfId="1384"/>
    <cellStyle name="1_total_현충묘지-예산서(조경)_까르프-표지예정공정표" xfId="1385"/>
    <cellStyle name="1_total_현충묘지-예산서(조경)_까르프-표지예정공정표_00-폐기물처리설계서양식" xfId="1386"/>
    <cellStyle name="1_total_현충묘지-예산서(조경)_까르프-표지예정공정표_00-표지예정공정표" xfId="1387"/>
    <cellStyle name="1_total_현충묘지-예산서(조경)_까르프-표지예정공정표_00-표지예정공정표_00-폐기물처리설계서양식" xfId="1388"/>
    <cellStyle name="1_total_현충묘지-예산서(조경)_까르프-표지예정공정표_00-표지예정공정표_둥근달-수량산출서(철거)" xfId="1389"/>
    <cellStyle name="1_total_현충묘지-예산서(조경)_까르프-표지예정공정표_관악고수량산출서" xfId="1390"/>
    <cellStyle name="1_total_현충묘지-예산서(조경)_까르프-표지예정공정표_둥근달-수량산출서(철거)" xfId="1391"/>
    <cellStyle name="1_total_현충묘지-예산서(조경)_까르프-표지예정공정표_신사동공원폐기물" xfId="1392"/>
    <cellStyle name="1_total_현충묘지-예산서(조경)_노원구가로수-폐기물예산서" xfId="1393"/>
    <cellStyle name="1_total_현충묘지-예산서(조경)_노원구가로수-폐기물예산서_00-폐기물처리설계서양식" xfId="1394"/>
    <cellStyle name="1_total_현충묘지-예산서(조경)_노원구가로수-폐기물예산서_둥근달-수량산출서(철거)" xfId="1395"/>
    <cellStyle name="1_total_현충묘지-예산서(조경)_대전가오-설계서" xfId="1396"/>
    <cellStyle name="1_total_현충묘지-예산서(조경)_대전가오-설계서(관리)" xfId="1397"/>
    <cellStyle name="1_total_현충묘지-예산서(조경)_대전가오-설계서1" xfId="1398"/>
    <cellStyle name="1_total_현충묘지-예산서(조경)_목동내역" xfId="1399"/>
    <cellStyle name="1_total_현충묘지-예산서(조경)_목동내역_관악고수량산출서" xfId="1400"/>
    <cellStyle name="1_total_현충묘지-예산서(조경)_목동내역_원가계산" xfId="1401"/>
    <cellStyle name="1_total_현충묘지-예산서(조경)_목동내역_원가계산_관악고수량산출서" xfId="1402"/>
    <cellStyle name="1_total_현충묘지-예산서(조경)_목동내역_폐기물집계" xfId="1403"/>
    <cellStyle name="1_total_현충묘지-예산서(조경)_목동내역_폐기물집계_관악고수량산출서" xfId="1404"/>
    <cellStyle name="1_total_현충묘지-예산서(조경)_목동내역_폐기물집계_원가계산" xfId="1405"/>
    <cellStyle name="1_total_현충묘지-예산서(조경)_목동내역_폐기물집계_원가계산_관악고수량산출서" xfId="1406"/>
    <cellStyle name="1_total_현충묘지-예산서(조경)_변경내역서" xfId="1407"/>
    <cellStyle name="1_total_현충묘지-예산서(조경)_샛별변경내역서" xfId="1408"/>
    <cellStyle name="1_total_현충묘지-예산서(조경)_신사동공원폐기물" xfId="1409"/>
    <cellStyle name="1_total_현충묘지-예산서(조경)_예산서-엑셀변환양식100" xfId="1410"/>
    <cellStyle name="1_total_현충묘지-예산서(조경)_예산서-엑셀변환양식100_00-설계서양식" xfId="1411"/>
    <cellStyle name="1_total_현충묘지-예산서(조경)_예산서-엑셀변환양식100_00-예산서양식100" xfId="1412"/>
    <cellStyle name="1_total_현충묘지-예산서(조경)_예산서-엑셀변환양식100_00-예산서양식100_00-폐기물처리설계서양식" xfId="1413"/>
    <cellStyle name="1_total_현충묘지-예산서(조경)_예산서-엑셀변환양식100_00-예산서양식100_대전가오-설계서" xfId="1414"/>
    <cellStyle name="1_total_현충묘지-예산서(조경)_예산서-엑셀변환양식100_00-예산서양식100_대전가오-설계서(관리)" xfId="1415"/>
    <cellStyle name="1_total_현충묘지-예산서(조경)_예산서-엑셀변환양식100_00-예산서양식100_대전가오-설계서1" xfId="1416"/>
    <cellStyle name="1_total_현충묘지-예산서(조경)_예산서-엑셀변환양식100_00-예산서양식100_둥근달-수량산출서(철거)" xfId="1417"/>
    <cellStyle name="1_total_현충묘지-예산서(조경)_예산서-엑셀변환양식100_00-폐기물예산서양식2" xfId="1418"/>
    <cellStyle name="1_total_현충묘지-예산서(조경)_예산서-엑셀변환양식100_00-폐기물예산서양식2_00-폐기물처리설계서양식" xfId="1419"/>
    <cellStyle name="1_total_현충묘지-예산서(조경)_예산서-엑셀변환양식100_00-폐기물예산서양식2_둥근달-수량산출서(철거)" xfId="1420"/>
    <cellStyle name="1_total_현충묘지-예산서(조경)_예산서-엑셀변환양식100_00-폐기물처리설계서양식" xfId="1421"/>
    <cellStyle name="1_total_현충묘지-예산서(조경)_예산서-엑셀변환양식100_00-표지예정공정표" xfId="1422"/>
    <cellStyle name="1_total_현충묘지-예산서(조경)_예산서-엑셀변환양식100_00-표지예정공정표_00-폐기물처리설계서양식" xfId="1423"/>
    <cellStyle name="1_total_현충묘지-예산서(조경)_예산서-엑셀변환양식100_00-표지예정공정표_둥근달-수량산출서(철거)" xfId="1424"/>
    <cellStyle name="1_total_현충묘지-예산서(조경)_예산서-엑셀변환양식100_관악고수량산출서" xfId="1425"/>
    <cellStyle name="1_total_현충묘지-예산서(조경)_예산서-엑셀변환양식100_구청본과-폐기물예산서양식" xfId="1426"/>
    <cellStyle name="1_total_현충묘지-예산서(조경)_예산서-엑셀변환양식100_구청본과-폐기물예산서양식_둥근달-수량산출서(철거)" xfId="1427"/>
    <cellStyle name="1_total_현충묘지-예산서(조경)_예산서-엑셀변환양식100_노원구가로수-폐기물예산서" xfId="1428"/>
    <cellStyle name="1_total_현충묘지-예산서(조경)_예산서-엑셀변환양식100_노원구가로수-폐기물예산서_00-폐기물처리설계서양식" xfId="1429"/>
    <cellStyle name="1_total_현충묘지-예산서(조경)_예산서-엑셀변환양식100_노원구가로수-폐기물예산서_둥근달-수량산출서(철거)" xfId="1430"/>
    <cellStyle name="1_total_현충묘지-예산서(조경)_예산서-엑셀변환양식100_도급내역서" xfId="1431"/>
    <cellStyle name="1_total_현충묘지-예산서(조경)_예산서-엑셀변환양식100_도급내역서_변경내역서" xfId="1432"/>
    <cellStyle name="1_total_현충묘지-예산서(조경)_예산서-엑셀변환양식100_도봉신창-예산서 0325" xfId="1433"/>
    <cellStyle name="1_total_현충묘지-예산서(조경)_예산서-엑셀변환양식100_목동내역" xfId="1434"/>
    <cellStyle name="1_total_현충묘지-예산서(조경)_예산서-엑셀변환양식100_목동내역_관악고수량산출서" xfId="1435"/>
    <cellStyle name="1_total_현충묘지-예산서(조경)_예산서-엑셀변환양식100_목동내역_원가계산" xfId="1436"/>
    <cellStyle name="1_total_현충묘지-예산서(조경)_예산서-엑셀변환양식100_목동내역_원가계산_관악고수량산출서" xfId="1437"/>
    <cellStyle name="1_total_현충묘지-예산서(조경)_예산서-엑셀변환양식100_목동내역_폐기물집계" xfId="1438"/>
    <cellStyle name="1_total_현충묘지-예산서(조경)_예산서-엑셀변환양식100_목동내역_폐기물집계_관악고수량산출서" xfId="1439"/>
    <cellStyle name="1_total_현충묘지-예산서(조경)_예산서-엑셀변환양식100_목동내역_폐기물집계_원가계산" xfId="1440"/>
    <cellStyle name="1_total_현충묘지-예산서(조경)_예산서-엑셀변환양식100_목동내역_폐기물집계_원가계산_관악고수량산출서" xfId="1441"/>
    <cellStyle name="1_total_현충묘지-예산서(조경)_예산서-엑셀변환양식100_샛별변경내역서" xfId="1442"/>
    <cellStyle name="1_total_현충묘지-예산서(조경)_예산서-엑셀변환양식100_원가계산" xfId="1443"/>
    <cellStyle name="1_total_현충묘지-예산서(조경)_예산서-엑셀변환양식100_원가계산_관악고수량산출서" xfId="1444"/>
    <cellStyle name="1_total_현충묘지-예산서(조경)_예산서-엑셀변환양식100_장충-예산서" xfId="1445"/>
    <cellStyle name="1_total_현충묘지-예산서(조경)_예산서-엑셀변환양식100_장충-예산서_00-폐기물처리설계서양식" xfId="1446"/>
    <cellStyle name="1_total_현충묘지-예산서(조경)_예산서-엑셀변환양식100_장충-예산서_둥근달-수량산출서(철거)" xfId="1447"/>
    <cellStyle name="1_total_현충묘지-예산서(조경)_예산서-엑셀변환양식100_장충-폐기물예산서" xfId="1448"/>
    <cellStyle name="1_total_현충묘지-예산서(조경)_예산서-엑셀변환양식100_장충-폐기물예산서_00-폐기물처리설계서양식" xfId="1449"/>
    <cellStyle name="1_total_현충묘지-예산서(조경)_예산서-엑셀변환양식100_장충-폐기물예산서_둥근달-수량산출서(철거)" xfId="1450"/>
    <cellStyle name="1_total_현충묘지-예산서(조경)_예산서-엑셀변환양식100_장충-표지예정공정표" xfId="1451"/>
    <cellStyle name="1_total_현충묘지-예산서(조경)_예산서-엑셀변환양식100_장충-표지예정공정표_00-폐기물처리설계서양식" xfId="1452"/>
    <cellStyle name="1_total_현충묘지-예산서(조경)_예산서-엑셀변환양식100_장충-표지예정공정표_둥근달-수량산출서(철거)" xfId="1453"/>
    <cellStyle name="1_total_현충묘지-예산서(조경)_원가계산" xfId="1454"/>
    <cellStyle name="1_total_현충묘지-예산서(조경)_원가계산_관악고수량산출서" xfId="1455"/>
    <cellStyle name="1_total_현충묘지-예산서(조경)_장충-예산서" xfId="1456"/>
    <cellStyle name="1_total_현충묘지-예산서(조경)_장충-예산서_00-폐기물처리설계서양식" xfId="1457"/>
    <cellStyle name="1_total_현충묘지-예산서(조경)_장충-예산서_둥근달-수량산출서(철거)" xfId="1458"/>
    <cellStyle name="1_total_현충묘지-예산서(조경)_장충-폐기물예산서" xfId="1459"/>
    <cellStyle name="1_total_현충묘지-예산서(조경)_장충-폐기물예산서_00-폐기물처리설계서양식" xfId="1460"/>
    <cellStyle name="1_total_현충묘지-예산서(조경)_장충-폐기물예산서_둥근달-수량산출서(철거)" xfId="1461"/>
    <cellStyle name="1_total_현충묘지-예산서(조경)_장충-표지예정공정표" xfId="1462"/>
    <cellStyle name="1_total_현충묘지-예산서(조경)_장충-표지예정공정표_00-폐기물처리설계서양식" xfId="1463"/>
    <cellStyle name="1_total_현충묘지-예산서(조경)_장충-표지예정공정표_둥근달-수량산출서(철거)" xfId="1464"/>
    <cellStyle name="1_total_현충묘지-예산서(조경)_표지-공정표" xfId="1465"/>
    <cellStyle name="1_total_현충묘지-예산서(조경)_표지-공정표_관악고수량산출서" xfId="1466"/>
    <cellStyle name="1_total_현충묘지-예산서(조경)_표지예정공정표" xfId="1467"/>
    <cellStyle name="1_total_현충묘지-예산서(조경)_-표지예정공정표" xfId="1468"/>
    <cellStyle name="1_total_현충묘지-예산서(조경)_표지예정공정표_00-폐기물처리설계서양식" xfId="1469"/>
    <cellStyle name="1_total_현충묘지-예산서(조경)_-표지예정공정표_00-폐기물처리설계서양식" xfId="1470"/>
    <cellStyle name="1_total_현충묘지-예산서(조경)_표지예정공정표_00-표지예정공정표" xfId="1471"/>
    <cellStyle name="1_total_현충묘지-예산서(조경)_-표지예정공정표_00-표지예정공정표" xfId="1472"/>
    <cellStyle name="1_total_현충묘지-예산서(조경)_표지예정공정표_00-표지예정공정표_00-폐기물처리설계서양식" xfId="1473"/>
    <cellStyle name="1_total_현충묘지-예산서(조경)_-표지예정공정표_00-표지예정공정표_00-폐기물처리설계서양식" xfId="1474"/>
    <cellStyle name="1_total_현충묘지-예산서(조경)_표지예정공정표_00-표지예정공정표_둥근달-수량산출서(철거)" xfId="1475"/>
    <cellStyle name="1_total_현충묘지-예산서(조경)_-표지예정공정표_00-표지예정공정표_둥근달-수량산출서(철거)" xfId="1476"/>
    <cellStyle name="1_total_현충묘지-예산서(조경)_표지예정공정표_관악고수량산출서" xfId="1477"/>
    <cellStyle name="1_total_현충묘지-예산서(조경)_-표지예정공정표_관악고수량산출서" xfId="1478"/>
    <cellStyle name="1_total_현충묘지-예산서(조경)_표지예정공정표_둥근달-수량산출서(철거)" xfId="1479"/>
    <cellStyle name="1_total_현충묘지-예산서(조경)_-표지예정공정표_둥근달-수량산출서(철거)" xfId="1480"/>
    <cellStyle name="1_total_현충묘지-예산서(조경)_표지예정공정표_신사동공원폐기물" xfId="1481"/>
    <cellStyle name="1_total_현충묘지-예산서(조경)_-표지예정공정표_신사동공원폐기물" xfId="1482"/>
    <cellStyle name="1_total_휴게시설" xfId="16983"/>
    <cellStyle name="1_total_휴게시설 2" xfId="35031"/>
    <cellStyle name="1_total_휴게시설_NEW단위수량-주산" xfId="16984"/>
    <cellStyle name="1_total_휴게시설_NEW단위수량-주산 2" xfId="35032"/>
    <cellStyle name="1_total_휴게시설_남대천단위수량" xfId="16985"/>
    <cellStyle name="1_total_휴게시설_남대천단위수량 2" xfId="35033"/>
    <cellStyle name="1_total_휴게시설_단원구 중앙로 은행나무 전정공사" xfId="16986"/>
    <cellStyle name="1_total_휴게시설_단원구 중앙로 은행나무 전정공사 2" xfId="35034"/>
    <cellStyle name="1_total_휴게시설_단위수량" xfId="16987"/>
    <cellStyle name="1_total_휴게시설_단위수량 2" xfId="35035"/>
    <cellStyle name="1_total_휴게시설_단위수량_단원구 중앙로 은행나무 전정공사" xfId="16988"/>
    <cellStyle name="1_total_휴게시설_단위수량_단원구 중앙로 은행나무 전정공사 2" xfId="35036"/>
    <cellStyle name="1_total_휴게시설_단위수량1" xfId="16989"/>
    <cellStyle name="1_total_휴게시설_단위수량1 2" xfId="35037"/>
    <cellStyle name="1_total_휴게시설_단위수량1_단원구 중앙로 은행나무 전정공사" xfId="16990"/>
    <cellStyle name="1_total_휴게시설_단위수량1_단원구 중앙로 은행나무 전정공사 2" xfId="35038"/>
    <cellStyle name="1_total_휴게시설_단위수량15" xfId="16991"/>
    <cellStyle name="1_total_휴게시설_단위수량15 2" xfId="35039"/>
    <cellStyle name="1_total_휴게시설_단위수량산출" xfId="16992"/>
    <cellStyle name="1_total_휴게시설_단위수량산출 2" xfId="35040"/>
    <cellStyle name="1_total_휴게시설_단위수량산출_단원구 중앙로 은행나무 전정공사" xfId="16993"/>
    <cellStyle name="1_total_휴게시설_단위수량산출_단원구 중앙로 은행나무 전정공사 2" xfId="35041"/>
    <cellStyle name="1_total_휴게시설_도곡단위수량" xfId="16994"/>
    <cellStyle name="1_total_휴게시설_도곡단위수량 2" xfId="35042"/>
    <cellStyle name="1_total_휴게시설_도곡단위수량_단원구 중앙로 은행나무 전정공사" xfId="16995"/>
    <cellStyle name="1_total_휴게시설_도곡단위수량_단원구 중앙로 은행나무 전정공사 2" xfId="35043"/>
    <cellStyle name="1_total_휴게시설_수량산출서-11.25" xfId="16996"/>
    <cellStyle name="1_total_휴게시설_수량산출서-11.25 2" xfId="35044"/>
    <cellStyle name="1_total_휴게시설_수량산출서-11.25_NEW단위수량-주산" xfId="16997"/>
    <cellStyle name="1_total_휴게시설_수량산출서-11.25_NEW단위수량-주산 2" xfId="35045"/>
    <cellStyle name="1_total_휴게시설_수량산출서-11.25_남대천단위수량" xfId="16998"/>
    <cellStyle name="1_total_휴게시설_수량산출서-11.25_남대천단위수량 2" xfId="35046"/>
    <cellStyle name="1_total_휴게시설_수량산출서-11.25_단원구 중앙로 은행나무 전정공사" xfId="16999"/>
    <cellStyle name="1_total_휴게시설_수량산출서-11.25_단원구 중앙로 은행나무 전정공사 2" xfId="35047"/>
    <cellStyle name="1_total_휴게시설_수량산출서-11.25_단위수량" xfId="17000"/>
    <cellStyle name="1_total_휴게시설_수량산출서-11.25_단위수량 2" xfId="35048"/>
    <cellStyle name="1_total_휴게시설_수량산출서-11.25_단위수량_단원구 중앙로 은행나무 전정공사" xfId="17001"/>
    <cellStyle name="1_total_휴게시설_수량산출서-11.25_단위수량_단원구 중앙로 은행나무 전정공사 2" xfId="35049"/>
    <cellStyle name="1_total_휴게시설_수량산출서-11.25_단위수량1" xfId="17002"/>
    <cellStyle name="1_total_휴게시설_수량산출서-11.25_단위수량1 2" xfId="35050"/>
    <cellStyle name="1_total_휴게시설_수량산출서-11.25_단위수량1_단원구 중앙로 은행나무 전정공사" xfId="17003"/>
    <cellStyle name="1_total_휴게시설_수량산출서-11.25_단위수량1_단원구 중앙로 은행나무 전정공사 2" xfId="35051"/>
    <cellStyle name="1_total_휴게시설_수량산출서-11.25_단위수량15" xfId="17004"/>
    <cellStyle name="1_total_휴게시설_수량산출서-11.25_단위수량15 2" xfId="35052"/>
    <cellStyle name="1_total_휴게시설_수량산출서-11.25_단위수량산출" xfId="17005"/>
    <cellStyle name="1_total_휴게시설_수량산출서-11.25_단위수량산출 2" xfId="35053"/>
    <cellStyle name="1_total_휴게시설_수량산출서-11.25_단위수량산출_단원구 중앙로 은행나무 전정공사" xfId="17006"/>
    <cellStyle name="1_total_휴게시설_수량산출서-11.25_단위수량산출_단원구 중앙로 은행나무 전정공사 2" xfId="35054"/>
    <cellStyle name="1_total_휴게시설_수량산출서-11.25_도곡단위수량" xfId="17007"/>
    <cellStyle name="1_total_휴게시설_수량산출서-11.25_도곡단위수량 2" xfId="35055"/>
    <cellStyle name="1_total_휴게시설_수량산출서-11.25_도곡단위수량_단원구 중앙로 은행나무 전정공사" xfId="17008"/>
    <cellStyle name="1_total_휴게시설_수량산출서-11.25_도곡단위수량_단원구 중앙로 은행나무 전정공사 2" xfId="35056"/>
    <cellStyle name="1_total_휴게시설_수량산출서-11.25_철거단위수량" xfId="17009"/>
    <cellStyle name="1_total_휴게시설_수량산출서-11.25_철거단위수량 2" xfId="35057"/>
    <cellStyle name="1_total_휴게시설_수량산출서-11.25_철거단위수량_단원구 중앙로 은행나무 전정공사" xfId="17010"/>
    <cellStyle name="1_total_휴게시설_수량산출서-11.25_철거단위수량_단원구 중앙로 은행나무 전정공사 2" xfId="35058"/>
    <cellStyle name="1_total_휴게시설_수량산출서-11.25_철거수량" xfId="17011"/>
    <cellStyle name="1_total_휴게시설_수량산출서-11.25_철거수량 2" xfId="35059"/>
    <cellStyle name="1_total_휴게시설_수량산출서-11.25_한수단위수량" xfId="17012"/>
    <cellStyle name="1_total_휴게시설_수량산출서-11.25_한수단위수량 2" xfId="35060"/>
    <cellStyle name="1_total_휴게시설_수량산출서-11.25_한수단위수량_단원구 중앙로 은행나무 전정공사" xfId="17013"/>
    <cellStyle name="1_total_휴게시설_수량산출서-11.25_한수단위수량_단원구 중앙로 은행나무 전정공사 2" xfId="35061"/>
    <cellStyle name="1_total_휴게시설_수량산출서-1201" xfId="17014"/>
    <cellStyle name="1_total_휴게시설_수량산출서-1201 2" xfId="35062"/>
    <cellStyle name="1_total_휴게시설_수량산출서-1201_NEW단위수량-주산" xfId="17015"/>
    <cellStyle name="1_total_휴게시설_수량산출서-1201_NEW단위수량-주산 2" xfId="35063"/>
    <cellStyle name="1_total_휴게시설_수량산출서-1201_남대천단위수량" xfId="17016"/>
    <cellStyle name="1_total_휴게시설_수량산출서-1201_남대천단위수량 2" xfId="35064"/>
    <cellStyle name="1_total_휴게시설_수량산출서-1201_단원구 중앙로 은행나무 전정공사" xfId="17017"/>
    <cellStyle name="1_total_휴게시설_수량산출서-1201_단원구 중앙로 은행나무 전정공사 2" xfId="35065"/>
    <cellStyle name="1_total_휴게시설_수량산출서-1201_단위수량" xfId="17018"/>
    <cellStyle name="1_total_휴게시설_수량산출서-1201_단위수량 2" xfId="35066"/>
    <cellStyle name="1_total_휴게시설_수량산출서-1201_단위수량_단원구 중앙로 은행나무 전정공사" xfId="17019"/>
    <cellStyle name="1_total_휴게시설_수량산출서-1201_단위수량_단원구 중앙로 은행나무 전정공사 2" xfId="35067"/>
    <cellStyle name="1_total_휴게시설_수량산출서-1201_단위수량1" xfId="17020"/>
    <cellStyle name="1_total_휴게시설_수량산출서-1201_단위수량1 2" xfId="35068"/>
    <cellStyle name="1_total_휴게시설_수량산출서-1201_단위수량1_단원구 중앙로 은행나무 전정공사" xfId="17021"/>
    <cellStyle name="1_total_휴게시설_수량산출서-1201_단위수량1_단원구 중앙로 은행나무 전정공사 2" xfId="35069"/>
    <cellStyle name="1_total_휴게시설_수량산출서-1201_단위수량15" xfId="17022"/>
    <cellStyle name="1_total_휴게시설_수량산출서-1201_단위수량15 2" xfId="35070"/>
    <cellStyle name="1_total_휴게시설_수량산출서-1201_단위수량산출" xfId="17023"/>
    <cellStyle name="1_total_휴게시설_수량산출서-1201_단위수량산출 2" xfId="35071"/>
    <cellStyle name="1_total_휴게시설_수량산출서-1201_단위수량산출_단원구 중앙로 은행나무 전정공사" xfId="17024"/>
    <cellStyle name="1_total_휴게시설_수량산출서-1201_단위수량산출_단원구 중앙로 은행나무 전정공사 2" xfId="35072"/>
    <cellStyle name="1_total_휴게시설_수량산출서-1201_도곡단위수량" xfId="17025"/>
    <cellStyle name="1_total_휴게시설_수량산출서-1201_도곡단위수량 2" xfId="35073"/>
    <cellStyle name="1_total_휴게시설_수량산출서-1201_도곡단위수량_단원구 중앙로 은행나무 전정공사" xfId="17026"/>
    <cellStyle name="1_total_휴게시설_수량산출서-1201_도곡단위수량_단원구 중앙로 은행나무 전정공사 2" xfId="35074"/>
    <cellStyle name="1_total_휴게시설_수량산출서-1201_철거단위수량" xfId="17027"/>
    <cellStyle name="1_total_휴게시설_수량산출서-1201_철거단위수량 2" xfId="35075"/>
    <cellStyle name="1_total_휴게시설_수량산출서-1201_철거단위수량_단원구 중앙로 은행나무 전정공사" xfId="17028"/>
    <cellStyle name="1_total_휴게시설_수량산출서-1201_철거단위수량_단원구 중앙로 은행나무 전정공사 2" xfId="35076"/>
    <cellStyle name="1_total_휴게시설_수량산출서-1201_철거수량" xfId="17029"/>
    <cellStyle name="1_total_휴게시설_수량산출서-1201_철거수량 2" xfId="35077"/>
    <cellStyle name="1_total_휴게시설_수량산출서-1201_한수단위수량" xfId="17030"/>
    <cellStyle name="1_total_휴게시설_수량산출서-1201_한수단위수량 2" xfId="35078"/>
    <cellStyle name="1_total_휴게시설_수량산출서-1201_한수단위수량_단원구 중앙로 은행나무 전정공사" xfId="17031"/>
    <cellStyle name="1_total_휴게시설_수량산출서-1201_한수단위수량_단원구 중앙로 은행나무 전정공사 2" xfId="35079"/>
    <cellStyle name="1_total_휴게시설_시설물단위수량" xfId="17032"/>
    <cellStyle name="1_total_휴게시설_시설물단위수량 2" xfId="35080"/>
    <cellStyle name="1_total_휴게시설_시설물단위수량_단원구 중앙로 은행나무 전정공사" xfId="17033"/>
    <cellStyle name="1_total_휴게시설_시설물단위수량_단원구 중앙로 은행나무 전정공사 2" xfId="35081"/>
    <cellStyle name="1_total_휴게시설_시설물단위수량1" xfId="17034"/>
    <cellStyle name="1_total_휴게시설_시설물단위수량1 2" xfId="35082"/>
    <cellStyle name="1_total_휴게시설_시설물단위수량1_단원구 중앙로 은행나무 전정공사" xfId="17035"/>
    <cellStyle name="1_total_휴게시설_시설물단위수량1_단원구 중앙로 은행나무 전정공사 2" xfId="35083"/>
    <cellStyle name="1_total_휴게시설_시설물단위수량1_시설물단위수량" xfId="17036"/>
    <cellStyle name="1_total_휴게시설_시설물단위수량1_시설물단위수량 2" xfId="35084"/>
    <cellStyle name="1_total_휴게시설_시설물단위수량1_시설물단위수량_단원구 중앙로 은행나무 전정공사" xfId="17037"/>
    <cellStyle name="1_total_휴게시설_시설물단위수량1_시설물단위수량_단원구 중앙로 은행나무 전정공사 2" xfId="35085"/>
    <cellStyle name="1_total_휴게시설_오창수량산출서" xfId="17038"/>
    <cellStyle name="1_total_휴게시설_오창수량산출서 2" xfId="35086"/>
    <cellStyle name="1_total_휴게시설_오창수량산출서_NEW단위수량-주산" xfId="17039"/>
    <cellStyle name="1_total_휴게시설_오창수량산출서_NEW단위수량-주산 2" xfId="35087"/>
    <cellStyle name="1_total_휴게시설_오창수량산출서_남대천단위수량" xfId="17040"/>
    <cellStyle name="1_total_휴게시설_오창수량산출서_남대천단위수량 2" xfId="35088"/>
    <cellStyle name="1_total_휴게시설_오창수량산출서_단원구 중앙로 은행나무 전정공사" xfId="17041"/>
    <cellStyle name="1_total_휴게시설_오창수량산출서_단원구 중앙로 은행나무 전정공사 2" xfId="35089"/>
    <cellStyle name="1_total_휴게시설_오창수량산출서_단위수량" xfId="17042"/>
    <cellStyle name="1_total_휴게시설_오창수량산출서_단위수량 2" xfId="35090"/>
    <cellStyle name="1_total_휴게시설_오창수량산출서_단위수량_단원구 중앙로 은행나무 전정공사" xfId="17043"/>
    <cellStyle name="1_total_휴게시설_오창수량산출서_단위수량_단원구 중앙로 은행나무 전정공사 2" xfId="35091"/>
    <cellStyle name="1_total_휴게시설_오창수량산출서_단위수량1" xfId="17044"/>
    <cellStyle name="1_total_휴게시설_오창수량산출서_단위수량1 2" xfId="35092"/>
    <cellStyle name="1_total_휴게시설_오창수량산출서_단위수량1_단원구 중앙로 은행나무 전정공사" xfId="17045"/>
    <cellStyle name="1_total_휴게시설_오창수량산출서_단위수량1_단원구 중앙로 은행나무 전정공사 2" xfId="35093"/>
    <cellStyle name="1_total_휴게시설_오창수량산출서_단위수량15" xfId="17046"/>
    <cellStyle name="1_total_휴게시설_오창수량산출서_단위수량15 2" xfId="35094"/>
    <cellStyle name="1_total_휴게시설_오창수량산출서_단위수량산출" xfId="17047"/>
    <cellStyle name="1_total_휴게시설_오창수량산출서_단위수량산출 2" xfId="35095"/>
    <cellStyle name="1_total_휴게시설_오창수량산출서_단위수량산출_단원구 중앙로 은행나무 전정공사" xfId="17048"/>
    <cellStyle name="1_total_휴게시설_오창수량산출서_단위수량산출_단원구 중앙로 은행나무 전정공사 2" xfId="35096"/>
    <cellStyle name="1_total_휴게시설_오창수량산출서_도곡단위수량" xfId="17049"/>
    <cellStyle name="1_total_휴게시설_오창수량산출서_도곡단위수량 2" xfId="35097"/>
    <cellStyle name="1_total_휴게시설_오창수량산출서_도곡단위수량_단원구 중앙로 은행나무 전정공사" xfId="17050"/>
    <cellStyle name="1_total_휴게시설_오창수량산출서_도곡단위수량_단원구 중앙로 은행나무 전정공사 2" xfId="35098"/>
    <cellStyle name="1_total_휴게시설_오창수량산출서_수량산출서-11.25" xfId="17051"/>
    <cellStyle name="1_total_휴게시설_오창수량산출서_수량산출서-11.25 2" xfId="35099"/>
    <cellStyle name="1_total_휴게시설_오창수량산출서_수량산출서-11.25_NEW단위수량-주산" xfId="17052"/>
    <cellStyle name="1_total_휴게시설_오창수량산출서_수량산출서-11.25_NEW단위수량-주산 2" xfId="35100"/>
    <cellStyle name="1_total_휴게시설_오창수량산출서_수량산출서-11.25_남대천단위수량" xfId="17053"/>
    <cellStyle name="1_total_휴게시설_오창수량산출서_수량산출서-11.25_남대천단위수량 2" xfId="35101"/>
    <cellStyle name="1_total_휴게시설_오창수량산출서_수량산출서-11.25_단원구 중앙로 은행나무 전정공사" xfId="17054"/>
    <cellStyle name="1_total_휴게시설_오창수량산출서_수량산출서-11.25_단원구 중앙로 은행나무 전정공사 2" xfId="35102"/>
    <cellStyle name="1_total_휴게시설_오창수량산출서_수량산출서-11.25_단위수량" xfId="17055"/>
    <cellStyle name="1_total_휴게시설_오창수량산출서_수량산출서-11.25_단위수량 2" xfId="35103"/>
    <cellStyle name="1_total_휴게시설_오창수량산출서_수량산출서-11.25_단위수량_단원구 중앙로 은행나무 전정공사" xfId="17056"/>
    <cellStyle name="1_total_휴게시설_오창수량산출서_수량산출서-11.25_단위수량_단원구 중앙로 은행나무 전정공사 2" xfId="35104"/>
    <cellStyle name="1_total_휴게시설_오창수량산출서_수량산출서-11.25_단위수량1" xfId="17057"/>
    <cellStyle name="1_total_휴게시설_오창수량산출서_수량산출서-11.25_단위수량1 2" xfId="35105"/>
    <cellStyle name="1_total_휴게시설_오창수량산출서_수량산출서-11.25_단위수량1_단원구 중앙로 은행나무 전정공사" xfId="17058"/>
    <cellStyle name="1_total_휴게시설_오창수량산출서_수량산출서-11.25_단위수량1_단원구 중앙로 은행나무 전정공사 2" xfId="35106"/>
    <cellStyle name="1_total_휴게시설_오창수량산출서_수량산출서-11.25_단위수량15" xfId="17059"/>
    <cellStyle name="1_total_휴게시설_오창수량산출서_수량산출서-11.25_단위수량15 2" xfId="35107"/>
    <cellStyle name="1_total_휴게시설_오창수량산출서_수량산출서-11.25_단위수량산출" xfId="17060"/>
    <cellStyle name="1_total_휴게시설_오창수량산출서_수량산출서-11.25_단위수량산출 2" xfId="35108"/>
    <cellStyle name="1_total_휴게시설_오창수량산출서_수량산출서-11.25_단위수량산출_단원구 중앙로 은행나무 전정공사" xfId="17061"/>
    <cellStyle name="1_total_휴게시설_오창수량산출서_수량산출서-11.25_단위수량산출_단원구 중앙로 은행나무 전정공사 2" xfId="35109"/>
    <cellStyle name="1_total_휴게시설_오창수량산출서_수량산출서-11.25_도곡단위수량" xfId="17062"/>
    <cellStyle name="1_total_휴게시설_오창수량산출서_수량산출서-11.25_도곡단위수량 2" xfId="35110"/>
    <cellStyle name="1_total_휴게시설_오창수량산출서_수량산출서-11.25_도곡단위수량_단원구 중앙로 은행나무 전정공사" xfId="17063"/>
    <cellStyle name="1_total_휴게시설_오창수량산출서_수량산출서-11.25_도곡단위수량_단원구 중앙로 은행나무 전정공사 2" xfId="35111"/>
    <cellStyle name="1_total_휴게시설_오창수량산출서_수량산출서-11.25_철거단위수량" xfId="17064"/>
    <cellStyle name="1_total_휴게시설_오창수량산출서_수량산출서-11.25_철거단위수량 2" xfId="35112"/>
    <cellStyle name="1_total_휴게시설_오창수량산출서_수량산출서-11.25_철거단위수량_단원구 중앙로 은행나무 전정공사" xfId="17065"/>
    <cellStyle name="1_total_휴게시설_오창수량산출서_수량산출서-11.25_철거단위수량_단원구 중앙로 은행나무 전정공사 2" xfId="35113"/>
    <cellStyle name="1_total_휴게시설_오창수량산출서_수량산출서-11.25_철거수량" xfId="17066"/>
    <cellStyle name="1_total_휴게시설_오창수량산출서_수량산출서-11.25_철거수량 2" xfId="35114"/>
    <cellStyle name="1_total_휴게시설_오창수량산출서_수량산출서-11.25_한수단위수량" xfId="17067"/>
    <cellStyle name="1_total_휴게시설_오창수량산출서_수량산출서-11.25_한수단위수량 2" xfId="35115"/>
    <cellStyle name="1_total_휴게시설_오창수량산출서_수량산출서-11.25_한수단위수량_단원구 중앙로 은행나무 전정공사" xfId="17068"/>
    <cellStyle name="1_total_휴게시설_오창수량산출서_수량산출서-11.25_한수단위수량_단원구 중앙로 은행나무 전정공사 2" xfId="35116"/>
    <cellStyle name="1_total_휴게시설_오창수량산출서_수량산출서-1201" xfId="17069"/>
    <cellStyle name="1_total_휴게시설_오창수량산출서_수량산출서-1201 2" xfId="35117"/>
    <cellStyle name="1_total_휴게시설_오창수량산출서_수량산출서-1201_NEW단위수량-주산" xfId="17070"/>
    <cellStyle name="1_total_휴게시설_오창수량산출서_수량산출서-1201_NEW단위수량-주산 2" xfId="35118"/>
    <cellStyle name="1_total_휴게시설_오창수량산출서_수량산출서-1201_남대천단위수량" xfId="17071"/>
    <cellStyle name="1_total_휴게시설_오창수량산출서_수량산출서-1201_남대천단위수량 2" xfId="35119"/>
    <cellStyle name="1_total_휴게시설_오창수량산출서_수량산출서-1201_단원구 중앙로 은행나무 전정공사" xfId="17072"/>
    <cellStyle name="1_total_휴게시설_오창수량산출서_수량산출서-1201_단원구 중앙로 은행나무 전정공사 2" xfId="35120"/>
    <cellStyle name="1_total_휴게시설_오창수량산출서_수량산출서-1201_단위수량" xfId="17073"/>
    <cellStyle name="1_total_휴게시설_오창수량산출서_수량산출서-1201_단위수량 2" xfId="35121"/>
    <cellStyle name="1_total_휴게시설_오창수량산출서_수량산출서-1201_단위수량_단원구 중앙로 은행나무 전정공사" xfId="17074"/>
    <cellStyle name="1_total_휴게시설_오창수량산출서_수량산출서-1201_단위수량_단원구 중앙로 은행나무 전정공사 2" xfId="35122"/>
    <cellStyle name="1_total_휴게시설_오창수량산출서_수량산출서-1201_단위수량1" xfId="17075"/>
    <cellStyle name="1_total_휴게시설_오창수량산출서_수량산출서-1201_단위수량1 2" xfId="35123"/>
    <cellStyle name="1_total_휴게시설_오창수량산출서_수량산출서-1201_단위수량1_단원구 중앙로 은행나무 전정공사" xfId="17076"/>
    <cellStyle name="1_total_휴게시설_오창수량산출서_수량산출서-1201_단위수량1_단원구 중앙로 은행나무 전정공사 2" xfId="35124"/>
    <cellStyle name="1_total_휴게시설_오창수량산출서_수량산출서-1201_단위수량15" xfId="17077"/>
    <cellStyle name="1_total_휴게시설_오창수량산출서_수량산출서-1201_단위수량15 2" xfId="35125"/>
    <cellStyle name="1_total_휴게시설_오창수량산출서_수량산출서-1201_단위수량산출" xfId="17078"/>
    <cellStyle name="1_total_휴게시설_오창수량산출서_수량산출서-1201_단위수량산출 2" xfId="35126"/>
    <cellStyle name="1_total_휴게시설_오창수량산출서_수량산출서-1201_단위수량산출_단원구 중앙로 은행나무 전정공사" xfId="17079"/>
    <cellStyle name="1_total_휴게시설_오창수량산출서_수량산출서-1201_단위수량산출_단원구 중앙로 은행나무 전정공사 2" xfId="35127"/>
    <cellStyle name="1_total_휴게시설_오창수량산출서_수량산출서-1201_도곡단위수량" xfId="17080"/>
    <cellStyle name="1_total_휴게시설_오창수량산출서_수량산출서-1201_도곡단위수량 2" xfId="35128"/>
    <cellStyle name="1_total_휴게시설_오창수량산출서_수량산출서-1201_도곡단위수량_단원구 중앙로 은행나무 전정공사" xfId="17081"/>
    <cellStyle name="1_total_휴게시설_오창수량산출서_수량산출서-1201_도곡단위수량_단원구 중앙로 은행나무 전정공사 2" xfId="35129"/>
    <cellStyle name="1_total_휴게시설_오창수량산출서_수량산출서-1201_철거단위수량" xfId="17082"/>
    <cellStyle name="1_total_휴게시설_오창수량산출서_수량산출서-1201_철거단위수량 2" xfId="35130"/>
    <cellStyle name="1_total_휴게시설_오창수량산출서_수량산출서-1201_철거단위수량_단원구 중앙로 은행나무 전정공사" xfId="17083"/>
    <cellStyle name="1_total_휴게시설_오창수량산출서_수량산출서-1201_철거단위수량_단원구 중앙로 은행나무 전정공사 2" xfId="35131"/>
    <cellStyle name="1_total_휴게시설_오창수량산출서_수량산출서-1201_철거수량" xfId="17084"/>
    <cellStyle name="1_total_휴게시설_오창수량산출서_수량산출서-1201_철거수량 2" xfId="35132"/>
    <cellStyle name="1_total_휴게시설_오창수량산출서_수량산출서-1201_한수단위수량" xfId="17085"/>
    <cellStyle name="1_total_휴게시설_오창수량산출서_수량산출서-1201_한수단위수량 2" xfId="35133"/>
    <cellStyle name="1_total_휴게시설_오창수량산출서_수량산출서-1201_한수단위수량_단원구 중앙로 은행나무 전정공사" xfId="17086"/>
    <cellStyle name="1_total_휴게시설_오창수량산출서_수량산출서-1201_한수단위수량_단원구 중앙로 은행나무 전정공사 2" xfId="35134"/>
    <cellStyle name="1_total_휴게시설_오창수량산출서_시설물단위수량" xfId="17087"/>
    <cellStyle name="1_total_휴게시설_오창수량산출서_시설물단위수량 2" xfId="35135"/>
    <cellStyle name="1_total_휴게시설_오창수량산출서_시설물단위수량_단원구 중앙로 은행나무 전정공사" xfId="17088"/>
    <cellStyle name="1_total_휴게시설_오창수량산출서_시설물단위수량_단원구 중앙로 은행나무 전정공사 2" xfId="35136"/>
    <cellStyle name="1_total_휴게시설_오창수량산출서_시설물단위수량1" xfId="17089"/>
    <cellStyle name="1_total_휴게시설_오창수량산출서_시설물단위수량1 2" xfId="35137"/>
    <cellStyle name="1_total_휴게시설_오창수량산출서_시설물단위수량1_단원구 중앙로 은행나무 전정공사" xfId="17090"/>
    <cellStyle name="1_total_휴게시설_오창수량산출서_시설물단위수량1_단원구 중앙로 은행나무 전정공사 2" xfId="35138"/>
    <cellStyle name="1_total_휴게시설_오창수량산출서_시설물단위수량1_시설물단위수량" xfId="17091"/>
    <cellStyle name="1_total_휴게시설_오창수량산출서_시설물단위수량1_시설물단위수량 2" xfId="35139"/>
    <cellStyle name="1_total_휴게시설_오창수량산출서_시설물단위수량1_시설물단위수량_단원구 중앙로 은행나무 전정공사" xfId="17092"/>
    <cellStyle name="1_total_휴게시설_오창수량산출서_시설물단위수량1_시설물단위수량_단원구 중앙로 은행나무 전정공사 2" xfId="35140"/>
    <cellStyle name="1_total_휴게시설_오창수량산출서_철거단위수량" xfId="17093"/>
    <cellStyle name="1_total_휴게시설_오창수량산출서_철거단위수량 2" xfId="35141"/>
    <cellStyle name="1_total_휴게시설_오창수량산출서_철거단위수량_단원구 중앙로 은행나무 전정공사" xfId="17094"/>
    <cellStyle name="1_total_휴게시설_오창수량산출서_철거단위수량_단원구 중앙로 은행나무 전정공사 2" xfId="35142"/>
    <cellStyle name="1_total_휴게시설_오창수량산출서_철거수량" xfId="17095"/>
    <cellStyle name="1_total_휴게시설_오창수량산출서_철거수량 2" xfId="35143"/>
    <cellStyle name="1_total_휴게시설_오창수량산출서_한수단위수량" xfId="17096"/>
    <cellStyle name="1_total_휴게시설_오창수량산출서_한수단위수량 2" xfId="35144"/>
    <cellStyle name="1_total_휴게시설_오창수량산출서_한수단위수량_단원구 중앙로 은행나무 전정공사" xfId="17097"/>
    <cellStyle name="1_total_휴게시설_오창수량산출서_한수단위수량_단원구 중앙로 은행나무 전정공사 2" xfId="35145"/>
    <cellStyle name="1_total_휴게시설_철거단위수량" xfId="17098"/>
    <cellStyle name="1_total_휴게시설_철거단위수량 2" xfId="35146"/>
    <cellStyle name="1_total_휴게시설_철거단위수량_단원구 중앙로 은행나무 전정공사" xfId="17099"/>
    <cellStyle name="1_total_휴게시설_철거단위수량_단원구 중앙로 은행나무 전정공사 2" xfId="35147"/>
    <cellStyle name="1_total_휴게시설_철거수량" xfId="17100"/>
    <cellStyle name="1_total_휴게시설_철거수량 2" xfId="35148"/>
    <cellStyle name="1_total_휴게시설_한수단위수량" xfId="17101"/>
    <cellStyle name="1_total_휴게시설_한수단위수량 2" xfId="35149"/>
    <cellStyle name="1_total_휴게시설_한수단위수량_단원구 중앙로 은행나무 전정공사" xfId="17102"/>
    <cellStyle name="1_total_휴게시설_한수단위수량_단원구 중앙로 은행나무 전정공사 2" xfId="35150"/>
    <cellStyle name="1_tree" xfId="1483"/>
    <cellStyle name="1_tree 2" xfId="17103"/>
    <cellStyle name="1_tree 2 2" xfId="35151"/>
    <cellStyle name="1_tree 3" xfId="17104"/>
    <cellStyle name="1_tree 3 2" xfId="35152"/>
    <cellStyle name="1_tree 4" xfId="35153"/>
    <cellStyle name="1_tree_00-설계서양식" xfId="1484"/>
    <cellStyle name="1_tree_00-예산서양식100" xfId="1485"/>
    <cellStyle name="1_tree_00-예산서양식100_00-폐기물처리설계서양식" xfId="1486"/>
    <cellStyle name="1_tree_00-예산서양식100_대전가오-설계서" xfId="1487"/>
    <cellStyle name="1_tree_00-예산서양식100_대전가오-설계서(관리)" xfId="1488"/>
    <cellStyle name="1_tree_00-예산서양식100_대전가오-설계서1" xfId="1489"/>
    <cellStyle name="1_tree_00-예산서양식100_둥근달-수량산출서(철거)" xfId="1490"/>
    <cellStyle name="1_tree_00-폐기물예산서양식2" xfId="1491"/>
    <cellStyle name="1_tree_00-폐기물예산서양식2_00-폐기물처리설계서양식" xfId="1492"/>
    <cellStyle name="1_tree_00-폐기물예산서양식2_둥근달-수량산출서(철거)" xfId="1493"/>
    <cellStyle name="1_tree_00-폐기물처리설계서양식" xfId="1494"/>
    <cellStyle name="1_tree_00-표지예정공정표" xfId="1495"/>
    <cellStyle name="1_tree_00-표지예정공정표_00-폐기물처리설계서양식" xfId="1496"/>
    <cellStyle name="1_tree_00-표지예정공정표_둥근달-수량산출서(철거)" xfId="1497"/>
    <cellStyle name="1_tree_10.24종합" xfId="17105"/>
    <cellStyle name="1_tree_10.24종합 2" xfId="35154"/>
    <cellStyle name="1_tree_10.24종합_NEW단위수량-주산" xfId="17106"/>
    <cellStyle name="1_tree_10.24종합_NEW단위수량-주산 2" xfId="35155"/>
    <cellStyle name="1_tree_10.24종합_남대천단위수량" xfId="17107"/>
    <cellStyle name="1_tree_10.24종합_남대천단위수량 2" xfId="35156"/>
    <cellStyle name="1_tree_10.24종합_단원구 중앙로 은행나무 전정공사" xfId="17108"/>
    <cellStyle name="1_tree_10.24종합_단원구 중앙로 은행나무 전정공사 2" xfId="35157"/>
    <cellStyle name="1_tree_10.24종합_단위수량" xfId="17109"/>
    <cellStyle name="1_tree_10.24종합_단위수량 2" xfId="35158"/>
    <cellStyle name="1_tree_10.24종합_단위수량_단원구 중앙로 은행나무 전정공사" xfId="17110"/>
    <cellStyle name="1_tree_10.24종합_단위수량_단원구 중앙로 은행나무 전정공사 2" xfId="35159"/>
    <cellStyle name="1_tree_10.24종합_단위수량1" xfId="17111"/>
    <cellStyle name="1_tree_10.24종합_단위수량1 2" xfId="35160"/>
    <cellStyle name="1_tree_10.24종합_단위수량1_단원구 중앙로 은행나무 전정공사" xfId="17112"/>
    <cellStyle name="1_tree_10.24종합_단위수량1_단원구 중앙로 은행나무 전정공사 2" xfId="35161"/>
    <cellStyle name="1_tree_10.24종합_단위수량15" xfId="17113"/>
    <cellStyle name="1_tree_10.24종합_단위수량15 2" xfId="35162"/>
    <cellStyle name="1_tree_10.24종합_단위수량산출" xfId="17114"/>
    <cellStyle name="1_tree_10.24종합_단위수량산출 2" xfId="35163"/>
    <cellStyle name="1_tree_10.24종합_단위수량산출_단원구 중앙로 은행나무 전정공사" xfId="17115"/>
    <cellStyle name="1_tree_10.24종합_단위수량산출_단원구 중앙로 은행나무 전정공사 2" xfId="35164"/>
    <cellStyle name="1_tree_10.24종합_도곡단위수량" xfId="17116"/>
    <cellStyle name="1_tree_10.24종합_도곡단위수량 2" xfId="35165"/>
    <cellStyle name="1_tree_10.24종합_도곡단위수량_단원구 중앙로 은행나무 전정공사" xfId="17117"/>
    <cellStyle name="1_tree_10.24종합_도곡단위수량_단원구 중앙로 은행나무 전정공사 2" xfId="35166"/>
    <cellStyle name="1_tree_10.24종합_수량산출서-11.25" xfId="17118"/>
    <cellStyle name="1_tree_10.24종합_수량산출서-11.25 2" xfId="35167"/>
    <cellStyle name="1_tree_10.24종합_수량산출서-11.25_NEW단위수량-주산" xfId="17119"/>
    <cellStyle name="1_tree_10.24종합_수량산출서-11.25_NEW단위수량-주산 2" xfId="35168"/>
    <cellStyle name="1_tree_10.24종합_수량산출서-11.25_남대천단위수량" xfId="17120"/>
    <cellStyle name="1_tree_10.24종합_수량산출서-11.25_남대천단위수량 2" xfId="35169"/>
    <cellStyle name="1_tree_10.24종합_수량산출서-11.25_단원구 중앙로 은행나무 전정공사" xfId="17121"/>
    <cellStyle name="1_tree_10.24종합_수량산출서-11.25_단원구 중앙로 은행나무 전정공사 2" xfId="35170"/>
    <cellStyle name="1_tree_10.24종합_수량산출서-11.25_단위수량" xfId="17122"/>
    <cellStyle name="1_tree_10.24종합_수량산출서-11.25_단위수량 2" xfId="35171"/>
    <cellStyle name="1_tree_10.24종합_수량산출서-11.25_단위수량_단원구 중앙로 은행나무 전정공사" xfId="17123"/>
    <cellStyle name="1_tree_10.24종합_수량산출서-11.25_단위수량_단원구 중앙로 은행나무 전정공사 2" xfId="35172"/>
    <cellStyle name="1_tree_10.24종합_수량산출서-11.25_단위수량1" xfId="17124"/>
    <cellStyle name="1_tree_10.24종합_수량산출서-11.25_단위수량1 2" xfId="35173"/>
    <cellStyle name="1_tree_10.24종합_수량산출서-11.25_단위수량1_단원구 중앙로 은행나무 전정공사" xfId="17125"/>
    <cellStyle name="1_tree_10.24종합_수량산출서-11.25_단위수량1_단원구 중앙로 은행나무 전정공사 2" xfId="35174"/>
    <cellStyle name="1_tree_10.24종합_수량산출서-11.25_단위수량15" xfId="17126"/>
    <cellStyle name="1_tree_10.24종합_수량산출서-11.25_단위수량15 2" xfId="35175"/>
    <cellStyle name="1_tree_10.24종합_수량산출서-11.25_단위수량산출" xfId="17127"/>
    <cellStyle name="1_tree_10.24종합_수량산출서-11.25_단위수량산출 2" xfId="35176"/>
    <cellStyle name="1_tree_10.24종합_수량산출서-11.25_단위수량산출_단원구 중앙로 은행나무 전정공사" xfId="17128"/>
    <cellStyle name="1_tree_10.24종합_수량산출서-11.25_단위수량산출_단원구 중앙로 은행나무 전정공사 2" xfId="35177"/>
    <cellStyle name="1_tree_10.24종합_수량산출서-11.25_도곡단위수량" xfId="17129"/>
    <cellStyle name="1_tree_10.24종합_수량산출서-11.25_도곡단위수량 2" xfId="35178"/>
    <cellStyle name="1_tree_10.24종합_수량산출서-11.25_도곡단위수량_단원구 중앙로 은행나무 전정공사" xfId="17130"/>
    <cellStyle name="1_tree_10.24종합_수량산출서-11.25_도곡단위수량_단원구 중앙로 은행나무 전정공사 2" xfId="35179"/>
    <cellStyle name="1_tree_10.24종합_수량산출서-11.25_철거단위수량" xfId="17131"/>
    <cellStyle name="1_tree_10.24종합_수량산출서-11.25_철거단위수량 2" xfId="35180"/>
    <cellStyle name="1_tree_10.24종합_수량산출서-11.25_철거단위수량_단원구 중앙로 은행나무 전정공사" xfId="17132"/>
    <cellStyle name="1_tree_10.24종합_수량산출서-11.25_철거단위수량_단원구 중앙로 은행나무 전정공사 2" xfId="35181"/>
    <cellStyle name="1_tree_10.24종합_수량산출서-11.25_철거수량" xfId="17133"/>
    <cellStyle name="1_tree_10.24종합_수량산출서-11.25_철거수량 2" xfId="35182"/>
    <cellStyle name="1_tree_10.24종합_수량산출서-11.25_한수단위수량" xfId="17134"/>
    <cellStyle name="1_tree_10.24종합_수량산출서-11.25_한수단위수량 2" xfId="35183"/>
    <cellStyle name="1_tree_10.24종합_수량산출서-11.25_한수단위수량_단원구 중앙로 은행나무 전정공사" xfId="17135"/>
    <cellStyle name="1_tree_10.24종합_수량산출서-11.25_한수단위수량_단원구 중앙로 은행나무 전정공사 2" xfId="35184"/>
    <cellStyle name="1_tree_10.24종합_수량산출서-1201" xfId="17136"/>
    <cellStyle name="1_tree_10.24종합_수량산출서-1201 2" xfId="35185"/>
    <cellStyle name="1_tree_10.24종합_수량산출서-1201_NEW단위수량-주산" xfId="17137"/>
    <cellStyle name="1_tree_10.24종합_수량산출서-1201_NEW단위수량-주산 2" xfId="35186"/>
    <cellStyle name="1_tree_10.24종합_수량산출서-1201_남대천단위수량" xfId="17138"/>
    <cellStyle name="1_tree_10.24종합_수량산출서-1201_남대천단위수량 2" xfId="35187"/>
    <cellStyle name="1_tree_10.24종합_수량산출서-1201_단원구 중앙로 은행나무 전정공사" xfId="17139"/>
    <cellStyle name="1_tree_10.24종합_수량산출서-1201_단원구 중앙로 은행나무 전정공사 2" xfId="35188"/>
    <cellStyle name="1_tree_10.24종합_수량산출서-1201_단위수량" xfId="17140"/>
    <cellStyle name="1_tree_10.24종합_수량산출서-1201_단위수량 2" xfId="35189"/>
    <cellStyle name="1_tree_10.24종합_수량산출서-1201_단위수량_단원구 중앙로 은행나무 전정공사" xfId="17141"/>
    <cellStyle name="1_tree_10.24종합_수량산출서-1201_단위수량_단원구 중앙로 은행나무 전정공사 2" xfId="35190"/>
    <cellStyle name="1_tree_10.24종합_수량산출서-1201_단위수량1" xfId="17142"/>
    <cellStyle name="1_tree_10.24종합_수량산출서-1201_단위수량1 2" xfId="35191"/>
    <cellStyle name="1_tree_10.24종합_수량산출서-1201_단위수량1_단원구 중앙로 은행나무 전정공사" xfId="17143"/>
    <cellStyle name="1_tree_10.24종합_수량산출서-1201_단위수량1_단원구 중앙로 은행나무 전정공사 2" xfId="35192"/>
    <cellStyle name="1_tree_10.24종합_수량산출서-1201_단위수량15" xfId="17144"/>
    <cellStyle name="1_tree_10.24종합_수량산출서-1201_단위수량15 2" xfId="35193"/>
    <cellStyle name="1_tree_10.24종합_수량산출서-1201_단위수량산출" xfId="17145"/>
    <cellStyle name="1_tree_10.24종합_수량산출서-1201_단위수량산출 2" xfId="35194"/>
    <cellStyle name="1_tree_10.24종합_수량산출서-1201_단위수량산출_단원구 중앙로 은행나무 전정공사" xfId="17146"/>
    <cellStyle name="1_tree_10.24종합_수량산출서-1201_단위수량산출_단원구 중앙로 은행나무 전정공사 2" xfId="35195"/>
    <cellStyle name="1_tree_10.24종합_수량산출서-1201_도곡단위수량" xfId="17147"/>
    <cellStyle name="1_tree_10.24종합_수량산출서-1201_도곡단위수량 2" xfId="35196"/>
    <cellStyle name="1_tree_10.24종합_수량산출서-1201_도곡단위수량_단원구 중앙로 은행나무 전정공사" xfId="17148"/>
    <cellStyle name="1_tree_10.24종합_수량산출서-1201_도곡단위수량_단원구 중앙로 은행나무 전정공사 2" xfId="35197"/>
    <cellStyle name="1_tree_10.24종합_수량산출서-1201_철거단위수량" xfId="17149"/>
    <cellStyle name="1_tree_10.24종합_수량산출서-1201_철거단위수량 2" xfId="35198"/>
    <cellStyle name="1_tree_10.24종합_수량산출서-1201_철거단위수량_단원구 중앙로 은행나무 전정공사" xfId="17150"/>
    <cellStyle name="1_tree_10.24종합_수량산출서-1201_철거단위수량_단원구 중앙로 은행나무 전정공사 2" xfId="35199"/>
    <cellStyle name="1_tree_10.24종합_수량산출서-1201_철거수량" xfId="17151"/>
    <cellStyle name="1_tree_10.24종합_수량산출서-1201_철거수량 2" xfId="35200"/>
    <cellStyle name="1_tree_10.24종합_수량산출서-1201_한수단위수량" xfId="17152"/>
    <cellStyle name="1_tree_10.24종합_수량산출서-1201_한수단위수량 2" xfId="35201"/>
    <cellStyle name="1_tree_10.24종합_수량산출서-1201_한수단위수량_단원구 중앙로 은행나무 전정공사" xfId="17153"/>
    <cellStyle name="1_tree_10.24종합_수량산출서-1201_한수단위수량_단원구 중앙로 은행나무 전정공사 2" xfId="35202"/>
    <cellStyle name="1_tree_10.24종합_시설물단위수량" xfId="17154"/>
    <cellStyle name="1_tree_10.24종합_시설물단위수량 2" xfId="35203"/>
    <cellStyle name="1_tree_10.24종합_시설물단위수량_단원구 중앙로 은행나무 전정공사" xfId="17155"/>
    <cellStyle name="1_tree_10.24종합_시설물단위수량_단원구 중앙로 은행나무 전정공사 2" xfId="35204"/>
    <cellStyle name="1_tree_10.24종합_시설물단위수량1" xfId="17156"/>
    <cellStyle name="1_tree_10.24종합_시설물단위수량1 2" xfId="35205"/>
    <cellStyle name="1_tree_10.24종합_시설물단위수량1_단원구 중앙로 은행나무 전정공사" xfId="17157"/>
    <cellStyle name="1_tree_10.24종합_시설물단위수량1_단원구 중앙로 은행나무 전정공사 2" xfId="35206"/>
    <cellStyle name="1_tree_10.24종합_시설물단위수량1_시설물단위수량" xfId="17158"/>
    <cellStyle name="1_tree_10.24종합_시설물단위수량1_시설물단위수량 2" xfId="35207"/>
    <cellStyle name="1_tree_10.24종합_시설물단위수량1_시설물단위수량_단원구 중앙로 은행나무 전정공사" xfId="17159"/>
    <cellStyle name="1_tree_10.24종합_시설물단위수량1_시설물단위수량_단원구 중앙로 은행나무 전정공사 2" xfId="35208"/>
    <cellStyle name="1_tree_10.24종합_오창수량산출서" xfId="17160"/>
    <cellStyle name="1_tree_10.24종합_오창수량산출서 2" xfId="35209"/>
    <cellStyle name="1_tree_10.24종합_오창수량산출서_NEW단위수량-주산" xfId="17161"/>
    <cellStyle name="1_tree_10.24종합_오창수량산출서_NEW단위수량-주산 2" xfId="35210"/>
    <cellStyle name="1_tree_10.24종합_오창수량산출서_남대천단위수량" xfId="17162"/>
    <cellStyle name="1_tree_10.24종합_오창수량산출서_남대천단위수량 2" xfId="35211"/>
    <cellStyle name="1_tree_10.24종합_오창수량산출서_단원구 중앙로 은행나무 전정공사" xfId="17163"/>
    <cellStyle name="1_tree_10.24종합_오창수량산출서_단원구 중앙로 은행나무 전정공사 2" xfId="35212"/>
    <cellStyle name="1_tree_10.24종합_오창수량산출서_단위수량" xfId="17164"/>
    <cellStyle name="1_tree_10.24종합_오창수량산출서_단위수량 2" xfId="35213"/>
    <cellStyle name="1_tree_10.24종합_오창수량산출서_단위수량_단원구 중앙로 은행나무 전정공사" xfId="17165"/>
    <cellStyle name="1_tree_10.24종합_오창수량산출서_단위수량_단원구 중앙로 은행나무 전정공사 2" xfId="35214"/>
    <cellStyle name="1_tree_10.24종합_오창수량산출서_단위수량1" xfId="17166"/>
    <cellStyle name="1_tree_10.24종합_오창수량산출서_단위수량1 2" xfId="35215"/>
    <cellStyle name="1_tree_10.24종합_오창수량산출서_단위수량1_단원구 중앙로 은행나무 전정공사" xfId="17167"/>
    <cellStyle name="1_tree_10.24종합_오창수량산출서_단위수량1_단원구 중앙로 은행나무 전정공사 2" xfId="35216"/>
    <cellStyle name="1_tree_10.24종합_오창수량산출서_단위수량15" xfId="17168"/>
    <cellStyle name="1_tree_10.24종합_오창수량산출서_단위수량15 2" xfId="35217"/>
    <cellStyle name="1_tree_10.24종합_오창수량산출서_단위수량산출" xfId="17169"/>
    <cellStyle name="1_tree_10.24종합_오창수량산출서_단위수량산출 2" xfId="35218"/>
    <cellStyle name="1_tree_10.24종합_오창수량산출서_단위수량산출_단원구 중앙로 은행나무 전정공사" xfId="17170"/>
    <cellStyle name="1_tree_10.24종합_오창수량산출서_단위수량산출_단원구 중앙로 은행나무 전정공사 2" xfId="35219"/>
    <cellStyle name="1_tree_10.24종합_오창수량산출서_도곡단위수량" xfId="17171"/>
    <cellStyle name="1_tree_10.24종합_오창수량산출서_도곡단위수량 2" xfId="35220"/>
    <cellStyle name="1_tree_10.24종합_오창수량산출서_도곡단위수량_단원구 중앙로 은행나무 전정공사" xfId="17172"/>
    <cellStyle name="1_tree_10.24종합_오창수량산출서_도곡단위수량_단원구 중앙로 은행나무 전정공사 2" xfId="35221"/>
    <cellStyle name="1_tree_10.24종합_오창수량산출서_수량산출서-11.25" xfId="17173"/>
    <cellStyle name="1_tree_10.24종합_오창수량산출서_수량산출서-11.25 2" xfId="35222"/>
    <cellStyle name="1_tree_10.24종합_오창수량산출서_수량산출서-11.25_NEW단위수량-주산" xfId="17174"/>
    <cellStyle name="1_tree_10.24종합_오창수량산출서_수량산출서-11.25_NEW단위수량-주산 2" xfId="35223"/>
    <cellStyle name="1_tree_10.24종합_오창수량산출서_수량산출서-11.25_남대천단위수량" xfId="17175"/>
    <cellStyle name="1_tree_10.24종합_오창수량산출서_수량산출서-11.25_남대천단위수량 2" xfId="35224"/>
    <cellStyle name="1_tree_10.24종합_오창수량산출서_수량산출서-11.25_단원구 중앙로 은행나무 전정공사" xfId="17176"/>
    <cellStyle name="1_tree_10.24종합_오창수량산출서_수량산출서-11.25_단원구 중앙로 은행나무 전정공사 2" xfId="35225"/>
    <cellStyle name="1_tree_10.24종합_오창수량산출서_수량산출서-11.25_단위수량" xfId="17177"/>
    <cellStyle name="1_tree_10.24종합_오창수량산출서_수량산출서-11.25_단위수량 2" xfId="35226"/>
    <cellStyle name="1_tree_10.24종합_오창수량산출서_수량산출서-11.25_단위수량_단원구 중앙로 은행나무 전정공사" xfId="17178"/>
    <cellStyle name="1_tree_10.24종합_오창수량산출서_수량산출서-11.25_단위수량_단원구 중앙로 은행나무 전정공사 2" xfId="35227"/>
    <cellStyle name="1_tree_10.24종합_오창수량산출서_수량산출서-11.25_단위수량1" xfId="17179"/>
    <cellStyle name="1_tree_10.24종합_오창수량산출서_수량산출서-11.25_단위수량1 2" xfId="35228"/>
    <cellStyle name="1_tree_10.24종합_오창수량산출서_수량산출서-11.25_단위수량1_단원구 중앙로 은행나무 전정공사" xfId="17180"/>
    <cellStyle name="1_tree_10.24종합_오창수량산출서_수량산출서-11.25_단위수량1_단원구 중앙로 은행나무 전정공사 2" xfId="35229"/>
    <cellStyle name="1_tree_10.24종합_오창수량산출서_수량산출서-11.25_단위수량15" xfId="17181"/>
    <cellStyle name="1_tree_10.24종합_오창수량산출서_수량산출서-11.25_단위수량15 2" xfId="35230"/>
    <cellStyle name="1_tree_10.24종합_오창수량산출서_수량산출서-11.25_단위수량산출" xfId="17182"/>
    <cellStyle name="1_tree_10.24종합_오창수량산출서_수량산출서-11.25_단위수량산출 2" xfId="35231"/>
    <cellStyle name="1_tree_10.24종합_오창수량산출서_수량산출서-11.25_단위수량산출_단원구 중앙로 은행나무 전정공사" xfId="17183"/>
    <cellStyle name="1_tree_10.24종합_오창수량산출서_수량산출서-11.25_단위수량산출_단원구 중앙로 은행나무 전정공사 2" xfId="35232"/>
    <cellStyle name="1_tree_10.24종합_오창수량산출서_수량산출서-11.25_도곡단위수량" xfId="17184"/>
    <cellStyle name="1_tree_10.24종합_오창수량산출서_수량산출서-11.25_도곡단위수량 2" xfId="35233"/>
    <cellStyle name="1_tree_10.24종합_오창수량산출서_수량산출서-11.25_도곡단위수량_단원구 중앙로 은행나무 전정공사" xfId="17185"/>
    <cellStyle name="1_tree_10.24종합_오창수량산출서_수량산출서-11.25_도곡단위수량_단원구 중앙로 은행나무 전정공사 2" xfId="35234"/>
    <cellStyle name="1_tree_10.24종합_오창수량산출서_수량산출서-11.25_철거단위수량" xfId="17186"/>
    <cellStyle name="1_tree_10.24종합_오창수량산출서_수량산출서-11.25_철거단위수량 2" xfId="35235"/>
    <cellStyle name="1_tree_10.24종합_오창수량산출서_수량산출서-11.25_철거단위수량_단원구 중앙로 은행나무 전정공사" xfId="17187"/>
    <cellStyle name="1_tree_10.24종합_오창수량산출서_수량산출서-11.25_철거단위수량_단원구 중앙로 은행나무 전정공사 2" xfId="35236"/>
    <cellStyle name="1_tree_10.24종합_오창수량산출서_수량산출서-11.25_철거수량" xfId="17188"/>
    <cellStyle name="1_tree_10.24종합_오창수량산출서_수량산출서-11.25_철거수량 2" xfId="35237"/>
    <cellStyle name="1_tree_10.24종합_오창수량산출서_수량산출서-11.25_한수단위수량" xfId="17189"/>
    <cellStyle name="1_tree_10.24종합_오창수량산출서_수량산출서-11.25_한수단위수량 2" xfId="35238"/>
    <cellStyle name="1_tree_10.24종합_오창수량산출서_수량산출서-11.25_한수단위수량_단원구 중앙로 은행나무 전정공사" xfId="17190"/>
    <cellStyle name="1_tree_10.24종합_오창수량산출서_수량산출서-11.25_한수단위수량_단원구 중앙로 은행나무 전정공사 2" xfId="35239"/>
    <cellStyle name="1_tree_10.24종합_오창수량산출서_수량산출서-1201" xfId="17191"/>
    <cellStyle name="1_tree_10.24종합_오창수량산출서_수량산출서-1201 2" xfId="35240"/>
    <cellStyle name="1_tree_10.24종합_오창수량산출서_수량산출서-1201_NEW단위수량-주산" xfId="17192"/>
    <cellStyle name="1_tree_10.24종합_오창수량산출서_수량산출서-1201_NEW단위수량-주산 2" xfId="35241"/>
    <cellStyle name="1_tree_10.24종합_오창수량산출서_수량산출서-1201_남대천단위수량" xfId="17193"/>
    <cellStyle name="1_tree_10.24종합_오창수량산출서_수량산출서-1201_남대천단위수량 2" xfId="35242"/>
    <cellStyle name="1_tree_10.24종합_오창수량산출서_수량산출서-1201_단원구 중앙로 은행나무 전정공사" xfId="17194"/>
    <cellStyle name="1_tree_10.24종합_오창수량산출서_수량산출서-1201_단원구 중앙로 은행나무 전정공사 2" xfId="35243"/>
    <cellStyle name="1_tree_10.24종합_오창수량산출서_수량산출서-1201_단위수량" xfId="17195"/>
    <cellStyle name="1_tree_10.24종합_오창수량산출서_수량산출서-1201_단위수량 2" xfId="35244"/>
    <cellStyle name="1_tree_10.24종합_오창수량산출서_수량산출서-1201_단위수량_단원구 중앙로 은행나무 전정공사" xfId="17196"/>
    <cellStyle name="1_tree_10.24종합_오창수량산출서_수량산출서-1201_단위수량_단원구 중앙로 은행나무 전정공사 2" xfId="35245"/>
    <cellStyle name="1_tree_10.24종합_오창수량산출서_수량산출서-1201_단위수량1" xfId="17197"/>
    <cellStyle name="1_tree_10.24종합_오창수량산출서_수량산출서-1201_단위수량1 2" xfId="35246"/>
    <cellStyle name="1_tree_10.24종합_오창수량산출서_수량산출서-1201_단위수량1_단원구 중앙로 은행나무 전정공사" xfId="17198"/>
    <cellStyle name="1_tree_10.24종합_오창수량산출서_수량산출서-1201_단위수량1_단원구 중앙로 은행나무 전정공사 2" xfId="35247"/>
    <cellStyle name="1_tree_10.24종합_오창수량산출서_수량산출서-1201_단위수량15" xfId="17199"/>
    <cellStyle name="1_tree_10.24종합_오창수량산출서_수량산출서-1201_단위수량15 2" xfId="35248"/>
    <cellStyle name="1_tree_10.24종합_오창수량산출서_수량산출서-1201_단위수량산출" xfId="17200"/>
    <cellStyle name="1_tree_10.24종합_오창수량산출서_수량산출서-1201_단위수량산출 2" xfId="35249"/>
    <cellStyle name="1_tree_10.24종합_오창수량산출서_수량산출서-1201_단위수량산출_단원구 중앙로 은행나무 전정공사" xfId="17201"/>
    <cellStyle name="1_tree_10.24종합_오창수량산출서_수량산출서-1201_단위수량산출_단원구 중앙로 은행나무 전정공사 2" xfId="35250"/>
    <cellStyle name="1_tree_10.24종합_오창수량산출서_수량산출서-1201_도곡단위수량" xfId="17202"/>
    <cellStyle name="1_tree_10.24종합_오창수량산출서_수량산출서-1201_도곡단위수량 2" xfId="35251"/>
    <cellStyle name="1_tree_10.24종합_오창수량산출서_수량산출서-1201_도곡단위수량_단원구 중앙로 은행나무 전정공사" xfId="17203"/>
    <cellStyle name="1_tree_10.24종합_오창수량산출서_수량산출서-1201_도곡단위수량_단원구 중앙로 은행나무 전정공사 2" xfId="35252"/>
    <cellStyle name="1_tree_10.24종합_오창수량산출서_수량산출서-1201_철거단위수량" xfId="17204"/>
    <cellStyle name="1_tree_10.24종합_오창수량산출서_수량산출서-1201_철거단위수량 2" xfId="35253"/>
    <cellStyle name="1_tree_10.24종합_오창수량산출서_수량산출서-1201_철거단위수량_단원구 중앙로 은행나무 전정공사" xfId="17205"/>
    <cellStyle name="1_tree_10.24종합_오창수량산출서_수량산출서-1201_철거단위수량_단원구 중앙로 은행나무 전정공사 2" xfId="35254"/>
    <cellStyle name="1_tree_10.24종합_오창수량산출서_수량산출서-1201_철거수량" xfId="17206"/>
    <cellStyle name="1_tree_10.24종합_오창수량산출서_수량산출서-1201_철거수량 2" xfId="35255"/>
    <cellStyle name="1_tree_10.24종합_오창수량산출서_수량산출서-1201_한수단위수량" xfId="17207"/>
    <cellStyle name="1_tree_10.24종합_오창수량산출서_수량산출서-1201_한수단위수량 2" xfId="35256"/>
    <cellStyle name="1_tree_10.24종합_오창수량산출서_수량산출서-1201_한수단위수량_단원구 중앙로 은행나무 전정공사" xfId="17208"/>
    <cellStyle name="1_tree_10.24종합_오창수량산출서_수량산출서-1201_한수단위수량_단원구 중앙로 은행나무 전정공사 2" xfId="35257"/>
    <cellStyle name="1_tree_10.24종합_오창수량산출서_시설물단위수량" xfId="17209"/>
    <cellStyle name="1_tree_10.24종합_오창수량산출서_시설물단위수량 2" xfId="35258"/>
    <cellStyle name="1_tree_10.24종합_오창수량산출서_시설물단위수량_단원구 중앙로 은행나무 전정공사" xfId="17210"/>
    <cellStyle name="1_tree_10.24종합_오창수량산출서_시설물단위수량_단원구 중앙로 은행나무 전정공사 2" xfId="35259"/>
    <cellStyle name="1_tree_10.24종합_오창수량산출서_시설물단위수량1" xfId="17211"/>
    <cellStyle name="1_tree_10.24종합_오창수량산출서_시설물단위수량1 2" xfId="35260"/>
    <cellStyle name="1_tree_10.24종합_오창수량산출서_시설물단위수량1_단원구 중앙로 은행나무 전정공사" xfId="17212"/>
    <cellStyle name="1_tree_10.24종합_오창수량산출서_시설물단위수량1_단원구 중앙로 은행나무 전정공사 2" xfId="35261"/>
    <cellStyle name="1_tree_10.24종합_오창수량산출서_시설물단위수량1_시설물단위수량" xfId="17213"/>
    <cellStyle name="1_tree_10.24종합_오창수량산출서_시설물단위수량1_시설물단위수량 2" xfId="35262"/>
    <cellStyle name="1_tree_10.24종합_오창수량산출서_시설물단위수량1_시설물단위수량_단원구 중앙로 은행나무 전정공사" xfId="17214"/>
    <cellStyle name="1_tree_10.24종합_오창수량산출서_시설물단위수량1_시설물단위수량_단원구 중앙로 은행나무 전정공사 2" xfId="35263"/>
    <cellStyle name="1_tree_10.24종합_오창수량산출서_철거단위수량" xfId="17215"/>
    <cellStyle name="1_tree_10.24종합_오창수량산출서_철거단위수량 2" xfId="35264"/>
    <cellStyle name="1_tree_10.24종합_오창수량산출서_철거단위수량_단원구 중앙로 은행나무 전정공사" xfId="17216"/>
    <cellStyle name="1_tree_10.24종합_오창수량산출서_철거단위수량_단원구 중앙로 은행나무 전정공사 2" xfId="35265"/>
    <cellStyle name="1_tree_10.24종합_오창수량산출서_철거수량" xfId="17217"/>
    <cellStyle name="1_tree_10.24종합_오창수량산출서_철거수량 2" xfId="35266"/>
    <cellStyle name="1_tree_10.24종합_오창수량산출서_한수단위수량" xfId="17218"/>
    <cellStyle name="1_tree_10.24종합_오창수량산출서_한수단위수량 2" xfId="35267"/>
    <cellStyle name="1_tree_10.24종합_오창수량산출서_한수단위수량_단원구 중앙로 은행나무 전정공사" xfId="17219"/>
    <cellStyle name="1_tree_10.24종합_오창수량산출서_한수단위수량_단원구 중앙로 은행나무 전정공사 2" xfId="35268"/>
    <cellStyle name="1_tree_10.24종합_철거단위수량" xfId="17220"/>
    <cellStyle name="1_tree_10.24종합_철거단위수량 2" xfId="35269"/>
    <cellStyle name="1_tree_10.24종합_철거단위수량_단원구 중앙로 은행나무 전정공사" xfId="17221"/>
    <cellStyle name="1_tree_10.24종합_철거단위수량_단원구 중앙로 은행나무 전정공사 2" xfId="35270"/>
    <cellStyle name="1_tree_10.24종합_철거수량" xfId="17222"/>
    <cellStyle name="1_tree_10.24종합_철거수량 2" xfId="35271"/>
    <cellStyle name="1_tree_10.24종합_한수단위수량" xfId="17223"/>
    <cellStyle name="1_tree_10.24종합_한수단위수량 2" xfId="35272"/>
    <cellStyle name="1_tree_10.24종합_한수단위수량_단원구 중앙로 은행나무 전정공사" xfId="17224"/>
    <cellStyle name="1_tree_10.24종합_한수단위수량_단원구 중앙로 은행나무 전정공사 2" xfId="35273"/>
    <cellStyle name="1_tree_2006어린이공원정비공사" xfId="17225"/>
    <cellStyle name="1_tree_2006어린이공원정비공사 2" xfId="35274"/>
    <cellStyle name="1_tree_2006어린이공원정비공사_1 조경공수량" xfId="17226"/>
    <cellStyle name="1_tree_2006어린이공원정비공사_1 조경공수량 2" xfId="35275"/>
    <cellStyle name="1_tree_2006어린이공원정비공사_1 조경공수량_대포4 부대공" xfId="17227"/>
    <cellStyle name="1_tree_2006어린이공원정비공사_1 조경공수량_대포4 부대공 2" xfId="35276"/>
    <cellStyle name="1_tree_2006어린이공원정비공사_골안천 공원조성공사(4.8)" xfId="17228"/>
    <cellStyle name="1_tree_2006어린이공원정비공사_골안천 공원조성공사(4.8) 2" xfId="35277"/>
    <cellStyle name="1_tree_2006어린이공원정비공사_골안천 공원조성공사(4.8)_대포4 부대공" xfId="17229"/>
    <cellStyle name="1_tree_2006어린이공원정비공사_골안천 공원조성공사(4.8)_대포4 부대공 2" xfId="35278"/>
    <cellStyle name="1_tree_2006어린이공원정비공사_대포4 부대공" xfId="17230"/>
    <cellStyle name="1_tree_2006어린이공원정비공사_대포4 부대공 2" xfId="35279"/>
    <cellStyle name="1_tree_4.시설물수량산출" xfId="1498"/>
    <cellStyle name="1_tree_hotel" xfId="1499"/>
    <cellStyle name="1_tree_hotel(20021220)" xfId="1500"/>
    <cellStyle name="1_tree_NEW단위수량" xfId="17231"/>
    <cellStyle name="1_tree_NEW단위수량 2" xfId="35280"/>
    <cellStyle name="1_tree_NEW단위수량_단원구 중앙로 은행나무 전정공사" xfId="17232"/>
    <cellStyle name="1_tree_NEW단위수량_단원구 중앙로 은행나무 전정공사 2" xfId="35281"/>
    <cellStyle name="1_tree_NEW단위수량-영동" xfId="17233"/>
    <cellStyle name="1_tree_NEW단위수량-영동 2" xfId="35282"/>
    <cellStyle name="1_tree_NEW단위수량-영동_단원구 중앙로 은행나무 전정공사" xfId="17234"/>
    <cellStyle name="1_tree_NEW단위수량-영동_단원구 중앙로 은행나무 전정공사 2" xfId="35283"/>
    <cellStyle name="1_tree_NEW단위수량-전남" xfId="17235"/>
    <cellStyle name="1_tree_NEW단위수량-전남 2" xfId="35284"/>
    <cellStyle name="1_tree_NEW단위수량-전남_단원구 중앙로 은행나무 전정공사" xfId="17236"/>
    <cellStyle name="1_tree_NEW단위수량-전남_단원구 중앙로 은행나무 전정공사 2" xfId="35285"/>
    <cellStyle name="1_tree_NEW단위수량-주산" xfId="17237"/>
    <cellStyle name="1_tree_NEW단위수량-주산 2" xfId="35286"/>
    <cellStyle name="1_tree_NEW단위수량-주산_단원구 중앙로 은행나무 전정공사" xfId="17238"/>
    <cellStyle name="1_tree_NEW단위수량-주산_단원구 중앙로 은행나무 전정공사 2" xfId="35287"/>
    <cellStyle name="1_tree_NEW단위수량-진안" xfId="17239"/>
    <cellStyle name="1_tree_NEW단위수량-진안 2" xfId="35288"/>
    <cellStyle name="1_tree_NEW단위수량-진안_단원구 중앙로 은행나무 전정공사" xfId="17240"/>
    <cellStyle name="1_tree_NEW단위수량-진안_단원구 중앙로 은행나무 전정공사 2" xfId="35289"/>
    <cellStyle name="1_tree_NEW단위수량-행당" xfId="17241"/>
    <cellStyle name="1_tree_NEW단위수량-행당 2" xfId="35290"/>
    <cellStyle name="1_tree_NEW단위수량-행당_단원구 중앙로 은행나무 전정공사" xfId="17242"/>
    <cellStyle name="1_tree_NEW단위수량-행당_단원구 중앙로 은행나무 전정공사 2" xfId="35291"/>
    <cellStyle name="1_tree_re수량산출1111" xfId="1501"/>
    <cellStyle name="1_tree_re수량산출1111_2차 수량산출 1 " xfId="1502"/>
    <cellStyle name="1_tree_re수량산출1111_2차 시설물수량산출" xfId="1503"/>
    <cellStyle name="1_tree_re수량산출1111_re수량산출11111" xfId="1504"/>
    <cellStyle name="1_tree_re수량산출1111_re수량산출111111" xfId="1505"/>
    <cellStyle name="1_tree_re수량산출1111_무게산출" xfId="1506"/>
    <cellStyle name="1_tree_re수량산출1111_수량산출" xfId="1507"/>
    <cellStyle name="1_tree_re수량산출1111_수량산출(최종)" xfId="1508"/>
    <cellStyle name="1_tree_Sheet1" xfId="2961"/>
    <cellStyle name="1_tree_Sheet1_과천놀이터설계서" xfId="2962"/>
    <cellStyle name="1_tree_Sheet1_덕원고-설계서갑지" xfId="2963"/>
    <cellStyle name="1_tree_Sheet1_총괄갑지" xfId="2964"/>
    <cellStyle name="1_tree_Sheet1_총괄내역서" xfId="2965"/>
    <cellStyle name="1_tree_갑지0601" xfId="2966"/>
    <cellStyle name="1_tree_갑지0601_과천놀이터설계서" xfId="2967"/>
    <cellStyle name="1_tree_갑지0601_덕원고-설계서갑지" xfId="2968"/>
    <cellStyle name="1_tree_갑지0601_총괄갑지" xfId="2969"/>
    <cellStyle name="1_tree_갑지0601_총괄내역서" xfId="2970"/>
    <cellStyle name="1_tree_개미공원(수정-1006-1)" xfId="17243"/>
    <cellStyle name="1_tree_개미공원(수정-1006-1) 2" xfId="35292"/>
    <cellStyle name="1_tree_개미공원(수정-1006-1)_1 조경공수량" xfId="17244"/>
    <cellStyle name="1_tree_개미공원(수정-1006-1)_1 조경공수량 2" xfId="35293"/>
    <cellStyle name="1_tree_개미공원(수정-1006-1)_1 조경공수량_대포4 부대공" xfId="17245"/>
    <cellStyle name="1_tree_개미공원(수정-1006-1)_1 조경공수량_대포4 부대공 2" xfId="35294"/>
    <cellStyle name="1_tree_개미공원(수정-1006-1)_골안천 공원조성공사(4.8)" xfId="17246"/>
    <cellStyle name="1_tree_개미공원(수정-1006-1)_골안천 공원조성공사(4.8) 2" xfId="35295"/>
    <cellStyle name="1_tree_개미공원(수정-1006-1)_골안천 공원조성공사(4.8)_대포4 부대공" xfId="17247"/>
    <cellStyle name="1_tree_개미공원(수정-1006-1)_골안천 공원조성공사(4.8)_대포4 부대공 2" xfId="35296"/>
    <cellStyle name="1_tree_개미공원(수정-1006-1)_대포4 부대공" xfId="17248"/>
    <cellStyle name="1_tree_개미공원(수정-1006-1)_대포4 부대공 2" xfId="35297"/>
    <cellStyle name="1_tree_견적서" xfId="1509"/>
    <cellStyle name="1_tree_견적서11" xfId="1510"/>
    <cellStyle name="1_tree_골안천 공원조성공사(4.2)" xfId="17249"/>
    <cellStyle name="1_tree_골안천 공원조성공사(4.2) 2" xfId="35298"/>
    <cellStyle name="1_tree_골안천 공원조성공사(4.2)_대포4 부대공" xfId="17250"/>
    <cellStyle name="1_tree_골안천 공원조성공사(4.2)_대포4 부대공 2" xfId="35299"/>
    <cellStyle name="1_tree_관로시설물" xfId="17251"/>
    <cellStyle name="1_tree_관로시설물 2" xfId="35300"/>
    <cellStyle name="1_tree_관로시설물_NEW단위수량-주산" xfId="17252"/>
    <cellStyle name="1_tree_관로시설물_NEW단위수량-주산 2" xfId="35301"/>
    <cellStyle name="1_tree_관로시설물_남대천단위수량" xfId="17253"/>
    <cellStyle name="1_tree_관로시설물_남대천단위수량 2" xfId="35302"/>
    <cellStyle name="1_tree_관로시설물_단원구 중앙로 은행나무 전정공사" xfId="17254"/>
    <cellStyle name="1_tree_관로시설물_단원구 중앙로 은행나무 전정공사 2" xfId="35303"/>
    <cellStyle name="1_tree_관로시설물_단위수량" xfId="17255"/>
    <cellStyle name="1_tree_관로시설물_단위수량 2" xfId="35304"/>
    <cellStyle name="1_tree_관로시설물_단위수량_단원구 중앙로 은행나무 전정공사" xfId="17256"/>
    <cellStyle name="1_tree_관로시설물_단위수량_단원구 중앙로 은행나무 전정공사 2" xfId="35305"/>
    <cellStyle name="1_tree_관로시설물_단위수량1" xfId="17257"/>
    <cellStyle name="1_tree_관로시설물_단위수량1 2" xfId="35306"/>
    <cellStyle name="1_tree_관로시설물_단위수량1_단원구 중앙로 은행나무 전정공사" xfId="17258"/>
    <cellStyle name="1_tree_관로시설물_단위수량1_단원구 중앙로 은행나무 전정공사 2" xfId="35307"/>
    <cellStyle name="1_tree_관로시설물_단위수량15" xfId="17259"/>
    <cellStyle name="1_tree_관로시설물_단위수량15 2" xfId="35308"/>
    <cellStyle name="1_tree_관로시설물_단위수량산출" xfId="17260"/>
    <cellStyle name="1_tree_관로시설물_단위수량산출 2" xfId="35309"/>
    <cellStyle name="1_tree_관로시설물_단위수량산출_단원구 중앙로 은행나무 전정공사" xfId="17261"/>
    <cellStyle name="1_tree_관로시설물_단위수량산출_단원구 중앙로 은행나무 전정공사 2" xfId="35310"/>
    <cellStyle name="1_tree_관로시설물_도곡단위수량" xfId="17262"/>
    <cellStyle name="1_tree_관로시설물_도곡단위수량 2" xfId="35311"/>
    <cellStyle name="1_tree_관로시설물_도곡단위수량_단원구 중앙로 은행나무 전정공사" xfId="17263"/>
    <cellStyle name="1_tree_관로시설물_도곡단위수량_단원구 중앙로 은행나무 전정공사 2" xfId="35312"/>
    <cellStyle name="1_tree_관로시설물_수량산출서-11.25" xfId="17264"/>
    <cellStyle name="1_tree_관로시설물_수량산출서-11.25 2" xfId="35313"/>
    <cellStyle name="1_tree_관로시설물_수량산출서-11.25_NEW단위수량-주산" xfId="17265"/>
    <cellStyle name="1_tree_관로시설물_수량산출서-11.25_NEW단위수량-주산 2" xfId="35314"/>
    <cellStyle name="1_tree_관로시설물_수량산출서-11.25_남대천단위수량" xfId="17266"/>
    <cellStyle name="1_tree_관로시설물_수량산출서-11.25_남대천단위수량 2" xfId="35315"/>
    <cellStyle name="1_tree_관로시설물_수량산출서-11.25_단원구 중앙로 은행나무 전정공사" xfId="17267"/>
    <cellStyle name="1_tree_관로시설물_수량산출서-11.25_단원구 중앙로 은행나무 전정공사 2" xfId="35316"/>
    <cellStyle name="1_tree_관로시설물_수량산출서-11.25_단위수량" xfId="17268"/>
    <cellStyle name="1_tree_관로시설물_수량산출서-11.25_단위수량 2" xfId="35317"/>
    <cellStyle name="1_tree_관로시설물_수량산출서-11.25_단위수량_단원구 중앙로 은행나무 전정공사" xfId="17269"/>
    <cellStyle name="1_tree_관로시설물_수량산출서-11.25_단위수량_단원구 중앙로 은행나무 전정공사 2" xfId="35318"/>
    <cellStyle name="1_tree_관로시설물_수량산출서-11.25_단위수량1" xfId="17270"/>
    <cellStyle name="1_tree_관로시설물_수량산출서-11.25_단위수량1 2" xfId="35319"/>
    <cellStyle name="1_tree_관로시설물_수량산출서-11.25_단위수량1_단원구 중앙로 은행나무 전정공사" xfId="17271"/>
    <cellStyle name="1_tree_관로시설물_수량산출서-11.25_단위수량1_단원구 중앙로 은행나무 전정공사 2" xfId="35320"/>
    <cellStyle name="1_tree_관로시설물_수량산출서-11.25_단위수량15" xfId="17272"/>
    <cellStyle name="1_tree_관로시설물_수량산출서-11.25_단위수량15 2" xfId="35321"/>
    <cellStyle name="1_tree_관로시설물_수량산출서-11.25_단위수량산출" xfId="17273"/>
    <cellStyle name="1_tree_관로시설물_수량산출서-11.25_단위수량산출 2" xfId="35322"/>
    <cellStyle name="1_tree_관로시설물_수량산출서-11.25_단위수량산출_단원구 중앙로 은행나무 전정공사" xfId="17274"/>
    <cellStyle name="1_tree_관로시설물_수량산출서-11.25_단위수량산출_단원구 중앙로 은행나무 전정공사 2" xfId="35323"/>
    <cellStyle name="1_tree_관로시설물_수량산출서-11.25_도곡단위수량" xfId="17275"/>
    <cellStyle name="1_tree_관로시설물_수량산출서-11.25_도곡단위수량 2" xfId="35324"/>
    <cellStyle name="1_tree_관로시설물_수량산출서-11.25_도곡단위수량_단원구 중앙로 은행나무 전정공사" xfId="17276"/>
    <cellStyle name="1_tree_관로시설물_수량산출서-11.25_도곡단위수량_단원구 중앙로 은행나무 전정공사 2" xfId="35325"/>
    <cellStyle name="1_tree_관로시설물_수량산출서-11.25_철거단위수량" xfId="17277"/>
    <cellStyle name="1_tree_관로시설물_수량산출서-11.25_철거단위수량 2" xfId="35326"/>
    <cellStyle name="1_tree_관로시설물_수량산출서-11.25_철거단위수량_단원구 중앙로 은행나무 전정공사" xfId="17278"/>
    <cellStyle name="1_tree_관로시설물_수량산출서-11.25_철거단위수량_단원구 중앙로 은행나무 전정공사 2" xfId="35327"/>
    <cellStyle name="1_tree_관로시설물_수량산출서-11.25_철거수량" xfId="17279"/>
    <cellStyle name="1_tree_관로시설물_수량산출서-11.25_철거수량 2" xfId="35328"/>
    <cellStyle name="1_tree_관로시설물_수량산출서-11.25_한수단위수량" xfId="17280"/>
    <cellStyle name="1_tree_관로시설물_수량산출서-11.25_한수단위수량 2" xfId="35329"/>
    <cellStyle name="1_tree_관로시설물_수량산출서-11.25_한수단위수량_단원구 중앙로 은행나무 전정공사" xfId="17281"/>
    <cellStyle name="1_tree_관로시설물_수량산출서-11.25_한수단위수량_단원구 중앙로 은행나무 전정공사 2" xfId="35330"/>
    <cellStyle name="1_tree_관로시설물_수량산출서-1201" xfId="17282"/>
    <cellStyle name="1_tree_관로시설물_수량산출서-1201 2" xfId="35331"/>
    <cellStyle name="1_tree_관로시설물_수량산출서-1201_NEW단위수량-주산" xfId="17283"/>
    <cellStyle name="1_tree_관로시설물_수량산출서-1201_NEW단위수량-주산 2" xfId="35332"/>
    <cellStyle name="1_tree_관로시설물_수량산출서-1201_남대천단위수량" xfId="17284"/>
    <cellStyle name="1_tree_관로시설물_수량산출서-1201_남대천단위수량 2" xfId="35333"/>
    <cellStyle name="1_tree_관로시설물_수량산출서-1201_단원구 중앙로 은행나무 전정공사" xfId="17285"/>
    <cellStyle name="1_tree_관로시설물_수량산출서-1201_단원구 중앙로 은행나무 전정공사 2" xfId="35334"/>
    <cellStyle name="1_tree_관로시설물_수량산출서-1201_단위수량" xfId="17286"/>
    <cellStyle name="1_tree_관로시설물_수량산출서-1201_단위수량 2" xfId="35335"/>
    <cellStyle name="1_tree_관로시설물_수량산출서-1201_단위수량_단원구 중앙로 은행나무 전정공사" xfId="17287"/>
    <cellStyle name="1_tree_관로시설물_수량산출서-1201_단위수량_단원구 중앙로 은행나무 전정공사 2" xfId="35336"/>
    <cellStyle name="1_tree_관로시설물_수량산출서-1201_단위수량1" xfId="17288"/>
    <cellStyle name="1_tree_관로시설물_수량산출서-1201_단위수량1 2" xfId="35337"/>
    <cellStyle name="1_tree_관로시설물_수량산출서-1201_단위수량1_단원구 중앙로 은행나무 전정공사" xfId="17289"/>
    <cellStyle name="1_tree_관로시설물_수량산출서-1201_단위수량1_단원구 중앙로 은행나무 전정공사 2" xfId="35338"/>
    <cellStyle name="1_tree_관로시설물_수량산출서-1201_단위수량15" xfId="17290"/>
    <cellStyle name="1_tree_관로시설물_수량산출서-1201_단위수량15 2" xfId="35339"/>
    <cellStyle name="1_tree_관로시설물_수량산출서-1201_단위수량산출" xfId="17291"/>
    <cellStyle name="1_tree_관로시설물_수량산출서-1201_단위수량산출 2" xfId="35340"/>
    <cellStyle name="1_tree_관로시설물_수량산출서-1201_단위수량산출_단원구 중앙로 은행나무 전정공사" xfId="17292"/>
    <cellStyle name="1_tree_관로시설물_수량산출서-1201_단위수량산출_단원구 중앙로 은행나무 전정공사 2" xfId="35341"/>
    <cellStyle name="1_tree_관로시설물_수량산출서-1201_도곡단위수량" xfId="17293"/>
    <cellStyle name="1_tree_관로시설물_수량산출서-1201_도곡단위수량 2" xfId="35342"/>
    <cellStyle name="1_tree_관로시설물_수량산출서-1201_도곡단위수량_단원구 중앙로 은행나무 전정공사" xfId="17294"/>
    <cellStyle name="1_tree_관로시설물_수량산출서-1201_도곡단위수량_단원구 중앙로 은행나무 전정공사 2" xfId="35343"/>
    <cellStyle name="1_tree_관로시설물_수량산출서-1201_철거단위수량" xfId="17295"/>
    <cellStyle name="1_tree_관로시설물_수량산출서-1201_철거단위수량 2" xfId="35344"/>
    <cellStyle name="1_tree_관로시설물_수량산출서-1201_철거단위수량_단원구 중앙로 은행나무 전정공사" xfId="17296"/>
    <cellStyle name="1_tree_관로시설물_수량산출서-1201_철거단위수량_단원구 중앙로 은행나무 전정공사 2" xfId="35345"/>
    <cellStyle name="1_tree_관로시설물_수량산출서-1201_철거수량" xfId="17297"/>
    <cellStyle name="1_tree_관로시설물_수량산출서-1201_철거수량 2" xfId="35346"/>
    <cellStyle name="1_tree_관로시설물_수량산출서-1201_한수단위수량" xfId="17298"/>
    <cellStyle name="1_tree_관로시설물_수량산출서-1201_한수단위수량 2" xfId="35347"/>
    <cellStyle name="1_tree_관로시설물_수량산출서-1201_한수단위수량_단원구 중앙로 은행나무 전정공사" xfId="17299"/>
    <cellStyle name="1_tree_관로시설물_수량산출서-1201_한수단위수량_단원구 중앙로 은행나무 전정공사 2" xfId="35348"/>
    <cellStyle name="1_tree_관로시설물_시설물단위수량" xfId="17300"/>
    <cellStyle name="1_tree_관로시설물_시설물단위수량 2" xfId="35349"/>
    <cellStyle name="1_tree_관로시설물_시설물단위수량_단원구 중앙로 은행나무 전정공사" xfId="17301"/>
    <cellStyle name="1_tree_관로시설물_시설물단위수량_단원구 중앙로 은행나무 전정공사 2" xfId="35350"/>
    <cellStyle name="1_tree_관로시설물_시설물단위수량1" xfId="17302"/>
    <cellStyle name="1_tree_관로시설물_시설물단위수량1 2" xfId="35351"/>
    <cellStyle name="1_tree_관로시설물_시설물단위수량1_단원구 중앙로 은행나무 전정공사" xfId="17303"/>
    <cellStyle name="1_tree_관로시설물_시설물단위수량1_단원구 중앙로 은행나무 전정공사 2" xfId="35352"/>
    <cellStyle name="1_tree_관로시설물_시설물단위수량1_시설물단위수량" xfId="17304"/>
    <cellStyle name="1_tree_관로시설물_시설물단위수량1_시설물단위수량 2" xfId="35353"/>
    <cellStyle name="1_tree_관로시설물_시설물단위수량1_시설물단위수량_단원구 중앙로 은행나무 전정공사" xfId="17305"/>
    <cellStyle name="1_tree_관로시설물_시설물단위수량1_시설물단위수량_단원구 중앙로 은행나무 전정공사 2" xfId="35354"/>
    <cellStyle name="1_tree_관로시설물_오창수량산출서" xfId="17306"/>
    <cellStyle name="1_tree_관로시설물_오창수량산출서 2" xfId="35355"/>
    <cellStyle name="1_tree_관로시설물_오창수량산출서_NEW단위수량-주산" xfId="17307"/>
    <cellStyle name="1_tree_관로시설물_오창수량산출서_NEW단위수량-주산 2" xfId="35356"/>
    <cellStyle name="1_tree_관로시설물_오창수량산출서_남대천단위수량" xfId="17308"/>
    <cellStyle name="1_tree_관로시설물_오창수량산출서_남대천단위수량 2" xfId="35357"/>
    <cellStyle name="1_tree_관로시설물_오창수량산출서_단원구 중앙로 은행나무 전정공사" xfId="17309"/>
    <cellStyle name="1_tree_관로시설물_오창수량산출서_단원구 중앙로 은행나무 전정공사 2" xfId="35358"/>
    <cellStyle name="1_tree_관로시설물_오창수량산출서_단위수량" xfId="17310"/>
    <cellStyle name="1_tree_관로시설물_오창수량산출서_단위수량 2" xfId="35359"/>
    <cellStyle name="1_tree_관로시설물_오창수량산출서_단위수량_단원구 중앙로 은행나무 전정공사" xfId="17311"/>
    <cellStyle name="1_tree_관로시설물_오창수량산출서_단위수량_단원구 중앙로 은행나무 전정공사 2" xfId="35360"/>
    <cellStyle name="1_tree_관로시설물_오창수량산출서_단위수량1" xfId="17312"/>
    <cellStyle name="1_tree_관로시설물_오창수량산출서_단위수량1 2" xfId="35361"/>
    <cellStyle name="1_tree_관로시설물_오창수량산출서_단위수량1_단원구 중앙로 은행나무 전정공사" xfId="17313"/>
    <cellStyle name="1_tree_관로시설물_오창수량산출서_단위수량1_단원구 중앙로 은행나무 전정공사 2" xfId="35362"/>
    <cellStyle name="1_tree_관로시설물_오창수량산출서_단위수량15" xfId="17314"/>
    <cellStyle name="1_tree_관로시설물_오창수량산출서_단위수량15 2" xfId="35363"/>
    <cellStyle name="1_tree_관로시설물_오창수량산출서_단위수량산출" xfId="17315"/>
    <cellStyle name="1_tree_관로시설물_오창수량산출서_단위수량산출 2" xfId="35364"/>
    <cellStyle name="1_tree_관로시설물_오창수량산출서_단위수량산출_단원구 중앙로 은행나무 전정공사" xfId="17316"/>
    <cellStyle name="1_tree_관로시설물_오창수량산출서_단위수량산출_단원구 중앙로 은행나무 전정공사 2" xfId="35365"/>
    <cellStyle name="1_tree_관로시설물_오창수량산출서_도곡단위수량" xfId="17317"/>
    <cellStyle name="1_tree_관로시설물_오창수량산출서_도곡단위수량 2" xfId="35366"/>
    <cellStyle name="1_tree_관로시설물_오창수량산출서_도곡단위수량_단원구 중앙로 은행나무 전정공사" xfId="17318"/>
    <cellStyle name="1_tree_관로시설물_오창수량산출서_도곡단위수량_단원구 중앙로 은행나무 전정공사 2" xfId="35367"/>
    <cellStyle name="1_tree_관로시설물_오창수량산출서_수량산출서-11.25" xfId="17319"/>
    <cellStyle name="1_tree_관로시설물_오창수량산출서_수량산출서-11.25 2" xfId="35368"/>
    <cellStyle name="1_tree_관로시설물_오창수량산출서_수량산출서-11.25_NEW단위수량-주산" xfId="17320"/>
    <cellStyle name="1_tree_관로시설물_오창수량산출서_수량산출서-11.25_NEW단위수량-주산 2" xfId="35369"/>
    <cellStyle name="1_tree_관로시설물_오창수량산출서_수량산출서-11.25_남대천단위수량" xfId="17321"/>
    <cellStyle name="1_tree_관로시설물_오창수량산출서_수량산출서-11.25_남대천단위수량 2" xfId="35370"/>
    <cellStyle name="1_tree_관로시설물_오창수량산출서_수량산출서-11.25_단원구 중앙로 은행나무 전정공사" xfId="17322"/>
    <cellStyle name="1_tree_관로시설물_오창수량산출서_수량산출서-11.25_단원구 중앙로 은행나무 전정공사 2" xfId="35371"/>
    <cellStyle name="1_tree_관로시설물_오창수량산출서_수량산출서-11.25_단위수량" xfId="17323"/>
    <cellStyle name="1_tree_관로시설물_오창수량산출서_수량산출서-11.25_단위수량 2" xfId="35372"/>
    <cellStyle name="1_tree_관로시설물_오창수량산출서_수량산출서-11.25_단위수량_단원구 중앙로 은행나무 전정공사" xfId="17324"/>
    <cellStyle name="1_tree_관로시설물_오창수량산출서_수량산출서-11.25_단위수량_단원구 중앙로 은행나무 전정공사 2" xfId="35373"/>
    <cellStyle name="1_tree_관로시설물_오창수량산출서_수량산출서-11.25_단위수량1" xfId="17325"/>
    <cellStyle name="1_tree_관로시설물_오창수량산출서_수량산출서-11.25_단위수량1 2" xfId="35374"/>
    <cellStyle name="1_tree_관로시설물_오창수량산출서_수량산출서-11.25_단위수량1_단원구 중앙로 은행나무 전정공사" xfId="17326"/>
    <cellStyle name="1_tree_관로시설물_오창수량산출서_수량산출서-11.25_단위수량1_단원구 중앙로 은행나무 전정공사 2" xfId="35375"/>
    <cellStyle name="1_tree_관로시설물_오창수량산출서_수량산출서-11.25_단위수량15" xfId="17327"/>
    <cellStyle name="1_tree_관로시설물_오창수량산출서_수량산출서-11.25_단위수량15 2" xfId="35376"/>
    <cellStyle name="1_tree_관로시설물_오창수량산출서_수량산출서-11.25_단위수량산출" xfId="17328"/>
    <cellStyle name="1_tree_관로시설물_오창수량산출서_수량산출서-11.25_단위수량산출 2" xfId="35377"/>
    <cellStyle name="1_tree_관로시설물_오창수량산출서_수량산출서-11.25_단위수량산출_단원구 중앙로 은행나무 전정공사" xfId="17329"/>
    <cellStyle name="1_tree_관로시설물_오창수량산출서_수량산출서-11.25_단위수량산출_단원구 중앙로 은행나무 전정공사 2" xfId="35378"/>
    <cellStyle name="1_tree_관로시설물_오창수량산출서_수량산출서-11.25_도곡단위수량" xfId="17330"/>
    <cellStyle name="1_tree_관로시설물_오창수량산출서_수량산출서-11.25_도곡단위수량 2" xfId="35379"/>
    <cellStyle name="1_tree_관로시설물_오창수량산출서_수량산출서-11.25_도곡단위수량_단원구 중앙로 은행나무 전정공사" xfId="17331"/>
    <cellStyle name="1_tree_관로시설물_오창수량산출서_수량산출서-11.25_도곡단위수량_단원구 중앙로 은행나무 전정공사 2" xfId="35380"/>
    <cellStyle name="1_tree_관로시설물_오창수량산출서_수량산출서-11.25_철거단위수량" xfId="17332"/>
    <cellStyle name="1_tree_관로시설물_오창수량산출서_수량산출서-11.25_철거단위수량 2" xfId="35381"/>
    <cellStyle name="1_tree_관로시설물_오창수량산출서_수량산출서-11.25_철거단위수량_단원구 중앙로 은행나무 전정공사" xfId="17333"/>
    <cellStyle name="1_tree_관로시설물_오창수량산출서_수량산출서-11.25_철거단위수량_단원구 중앙로 은행나무 전정공사 2" xfId="35382"/>
    <cellStyle name="1_tree_관로시설물_오창수량산출서_수량산출서-11.25_철거수량" xfId="17334"/>
    <cellStyle name="1_tree_관로시설물_오창수량산출서_수량산출서-11.25_철거수량 2" xfId="35383"/>
    <cellStyle name="1_tree_관로시설물_오창수량산출서_수량산출서-11.25_한수단위수량" xfId="17335"/>
    <cellStyle name="1_tree_관로시설물_오창수량산출서_수량산출서-11.25_한수단위수량 2" xfId="35384"/>
    <cellStyle name="1_tree_관로시설물_오창수량산출서_수량산출서-11.25_한수단위수량_단원구 중앙로 은행나무 전정공사" xfId="17336"/>
    <cellStyle name="1_tree_관로시설물_오창수량산출서_수량산출서-11.25_한수단위수량_단원구 중앙로 은행나무 전정공사 2" xfId="35385"/>
    <cellStyle name="1_tree_관로시설물_오창수량산출서_수량산출서-1201" xfId="17337"/>
    <cellStyle name="1_tree_관로시설물_오창수량산출서_수량산출서-1201 2" xfId="35386"/>
    <cellStyle name="1_tree_관로시설물_오창수량산출서_수량산출서-1201_NEW단위수량-주산" xfId="17338"/>
    <cellStyle name="1_tree_관로시설물_오창수량산출서_수량산출서-1201_NEW단위수량-주산 2" xfId="35387"/>
    <cellStyle name="1_tree_관로시설물_오창수량산출서_수량산출서-1201_남대천단위수량" xfId="17339"/>
    <cellStyle name="1_tree_관로시설물_오창수량산출서_수량산출서-1201_남대천단위수량 2" xfId="35388"/>
    <cellStyle name="1_tree_관로시설물_오창수량산출서_수량산출서-1201_단원구 중앙로 은행나무 전정공사" xfId="17340"/>
    <cellStyle name="1_tree_관로시설물_오창수량산출서_수량산출서-1201_단원구 중앙로 은행나무 전정공사 2" xfId="35389"/>
    <cellStyle name="1_tree_관로시설물_오창수량산출서_수량산출서-1201_단위수량" xfId="17341"/>
    <cellStyle name="1_tree_관로시설물_오창수량산출서_수량산출서-1201_단위수량 2" xfId="35390"/>
    <cellStyle name="1_tree_관로시설물_오창수량산출서_수량산출서-1201_단위수량_단원구 중앙로 은행나무 전정공사" xfId="17342"/>
    <cellStyle name="1_tree_관로시설물_오창수량산출서_수량산출서-1201_단위수량_단원구 중앙로 은행나무 전정공사 2" xfId="35391"/>
    <cellStyle name="1_tree_관로시설물_오창수량산출서_수량산출서-1201_단위수량1" xfId="17343"/>
    <cellStyle name="1_tree_관로시설물_오창수량산출서_수량산출서-1201_단위수량1 2" xfId="35392"/>
    <cellStyle name="1_tree_관로시설물_오창수량산출서_수량산출서-1201_단위수량1_단원구 중앙로 은행나무 전정공사" xfId="17344"/>
    <cellStyle name="1_tree_관로시설물_오창수량산출서_수량산출서-1201_단위수량1_단원구 중앙로 은행나무 전정공사 2" xfId="35393"/>
    <cellStyle name="1_tree_관로시설물_오창수량산출서_수량산출서-1201_단위수량15" xfId="17345"/>
    <cellStyle name="1_tree_관로시설물_오창수량산출서_수량산출서-1201_단위수량15 2" xfId="35394"/>
    <cellStyle name="1_tree_관로시설물_오창수량산출서_수량산출서-1201_단위수량산출" xfId="17346"/>
    <cellStyle name="1_tree_관로시설물_오창수량산출서_수량산출서-1201_단위수량산출 2" xfId="35395"/>
    <cellStyle name="1_tree_관로시설물_오창수량산출서_수량산출서-1201_단위수량산출_단원구 중앙로 은행나무 전정공사" xfId="17347"/>
    <cellStyle name="1_tree_관로시설물_오창수량산출서_수량산출서-1201_단위수량산출_단원구 중앙로 은행나무 전정공사 2" xfId="35396"/>
    <cellStyle name="1_tree_관로시설물_오창수량산출서_수량산출서-1201_도곡단위수량" xfId="17348"/>
    <cellStyle name="1_tree_관로시설물_오창수량산출서_수량산출서-1201_도곡단위수량 2" xfId="35397"/>
    <cellStyle name="1_tree_관로시설물_오창수량산출서_수량산출서-1201_도곡단위수량_단원구 중앙로 은행나무 전정공사" xfId="17349"/>
    <cellStyle name="1_tree_관로시설물_오창수량산출서_수량산출서-1201_도곡단위수량_단원구 중앙로 은행나무 전정공사 2" xfId="35398"/>
    <cellStyle name="1_tree_관로시설물_오창수량산출서_수량산출서-1201_철거단위수량" xfId="17350"/>
    <cellStyle name="1_tree_관로시설물_오창수량산출서_수량산출서-1201_철거단위수량 2" xfId="35399"/>
    <cellStyle name="1_tree_관로시설물_오창수량산출서_수량산출서-1201_철거단위수량_단원구 중앙로 은행나무 전정공사" xfId="17351"/>
    <cellStyle name="1_tree_관로시설물_오창수량산출서_수량산출서-1201_철거단위수량_단원구 중앙로 은행나무 전정공사 2" xfId="35400"/>
    <cellStyle name="1_tree_관로시설물_오창수량산출서_수량산출서-1201_철거수량" xfId="17352"/>
    <cellStyle name="1_tree_관로시설물_오창수량산출서_수량산출서-1201_철거수량 2" xfId="35401"/>
    <cellStyle name="1_tree_관로시설물_오창수량산출서_수량산출서-1201_한수단위수량" xfId="17353"/>
    <cellStyle name="1_tree_관로시설물_오창수량산출서_수량산출서-1201_한수단위수량 2" xfId="35402"/>
    <cellStyle name="1_tree_관로시설물_오창수량산출서_수량산출서-1201_한수단위수량_단원구 중앙로 은행나무 전정공사" xfId="17354"/>
    <cellStyle name="1_tree_관로시설물_오창수량산출서_수량산출서-1201_한수단위수량_단원구 중앙로 은행나무 전정공사 2" xfId="35403"/>
    <cellStyle name="1_tree_관로시설물_오창수량산출서_시설물단위수량" xfId="17355"/>
    <cellStyle name="1_tree_관로시설물_오창수량산출서_시설물단위수량 2" xfId="35404"/>
    <cellStyle name="1_tree_관로시설물_오창수량산출서_시설물단위수량_단원구 중앙로 은행나무 전정공사" xfId="17356"/>
    <cellStyle name="1_tree_관로시설물_오창수량산출서_시설물단위수량_단원구 중앙로 은행나무 전정공사 2" xfId="35405"/>
    <cellStyle name="1_tree_관로시설물_오창수량산출서_시설물단위수량1" xfId="17357"/>
    <cellStyle name="1_tree_관로시설물_오창수량산출서_시설물단위수량1 2" xfId="35406"/>
    <cellStyle name="1_tree_관로시설물_오창수량산출서_시설물단위수량1_단원구 중앙로 은행나무 전정공사" xfId="17358"/>
    <cellStyle name="1_tree_관로시설물_오창수량산출서_시설물단위수량1_단원구 중앙로 은행나무 전정공사 2" xfId="35407"/>
    <cellStyle name="1_tree_관로시설물_오창수량산출서_시설물단위수량1_시설물단위수량" xfId="17359"/>
    <cellStyle name="1_tree_관로시설물_오창수량산출서_시설물단위수량1_시설물단위수량 2" xfId="35408"/>
    <cellStyle name="1_tree_관로시설물_오창수량산출서_시설물단위수량1_시설물단위수량_단원구 중앙로 은행나무 전정공사" xfId="17360"/>
    <cellStyle name="1_tree_관로시설물_오창수량산출서_시설물단위수량1_시설물단위수량_단원구 중앙로 은행나무 전정공사 2" xfId="35409"/>
    <cellStyle name="1_tree_관로시설물_오창수량산출서_철거단위수량" xfId="17361"/>
    <cellStyle name="1_tree_관로시설물_오창수량산출서_철거단위수량 2" xfId="35410"/>
    <cellStyle name="1_tree_관로시설물_오창수량산출서_철거단위수량_단원구 중앙로 은행나무 전정공사" xfId="17362"/>
    <cellStyle name="1_tree_관로시설물_오창수량산출서_철거단위수량_단원구 중앙로 은행나무 전정공사 2" xfId="35411"/>
    <cellStyle name="1_tree_관로시설물_오창수량산출서_철거수량" xfId="17363"/>
    <cellStyle name="1_tree_관로시설물_오창수량산출서_철거수량 2" xfId="35412"/>
    <cellStyle name="1_tree_관로시설물_오창수량산출서_한수단위수량" xfId="17364"/>
    <cellStyle name="1_tree_관로시설물_오창수량산출서_한수단위수량 2" xfId="35413"/>
    <cellStyle name="1_tree_관로시설물_오창수량산출서_한수단위수량_단원구 중앙로 은행나무 전정공사" xfId="17365"/>
    <cellStyle name="1_tree_관로시설물_오창수량산출서_한수단위수량_단원구 중앙로 은행나무 전정공사 2" xfId="35414"/>
    <cellStyle name="1_tree_관로시설물_철거단위수량" xfId="17366"/>
    <cellStyle name="1_tree_관로시설물_철거단위수량 2" xfId="35415"/>
    <cellStyle name="1_tree_관로시설물_철거단위수량_단원구 중앙로 은행나무 전정공사" xfId="17367"/>
    <cellStyle name="1_tree_관로시설물_철거단위수량_단원구 중앙로 은행나무 전정공사 2" xfId="35416"/>
    <cellStyle name="1_tree_관로시설물_철거수량" xfId="17368"/>
    <cellStyle name="1_tree_관로시설물_철거수량 2" xfId="35417"/>
    <cellStyle name="1_tree_관로시설물_한수단위수량" xfId="17369"/>
    <cellStyle name="1_tree_관로시설물_한수단위수량 2" xfId="35418"/>
    <cellStyle name="1_tree_관로시설물_한수단위수량_단원구 중앙로 은행나무 전정공사" xfId="17370"/>
    <cellStyle name="1_tree_관로시설물_한수단위수량_단원구 중앙로 은행나무 전정공사 2" xfId="35419"/>
    <cellStyle name="1_tree_관악고수량산출서" xfId="1511"/>
    <cellStyle name="1_tree_구로리총괄내역" xfId="1512"/>
    <cellStyle name="1_tree_구로리총괄내역 2" xfId="35420"/>
    <cellStyle name="1_tree_구로리총괄내역_2006어린이공원정비공사" xfId="17371"/>
    <cellStyle name="1_tree_구로리총괄내역_2006어린이공원정비공사 2" xfId="35421"/>
    <cellStyle name="1_tree_구로리총괄내역_2006어린이공원정비공사_1 조경공수량" xfId="17372"/>
    <cellStyle name="1_tree_구로리총괄내역_2006어린이공원정비공사_1 조경공수량 2" xfId="35422"/>
    <cellStyle name="1_tree_구로리총괄내역_2006어린이공원정비공사_1 조경공수량_대포4 부대공" xfId="17373"/>
    <cellStyle name="1_tree_구로리총괄내역_2006어린이공원정비공사_1 조경공수량_대포4 부대공 2" xfId="35423"/>
    <cellStyle name="1_tree_구로리총괄내역_2006어린이공원정비공사_골안천 공원조성공사(4.8)" xfId="17374"/>
    <cellStyle name="1_tree_구로리총괄내역_2006어린이공원정비공사_골안천 공원조성공사(4.8) 2" xfId="35424"/>
    <cellStyle name="1_tree_구로리총괄내역_2006어린이공원정비공사_골안천 공원조성공사(4.8)_대포4 부대공" xfId="17375"/>
    <cellStyle name="1_tree_구로리총괄내역_2006어린이공원정비공사_골안천 공원조성공사(4.8)_대포4 부대공 2" xfId="35425"/>
    <cellStyle name="1_tree_구로리총괄내역_2006어린이공원정비공사_대포4 부대공" xfId="17376"/>
    <cellStyle name="1_tree_구로리총괄내역_2006어린이공원정비공사_대포4 부대공 2" xfId="35426"/>
    <cellStyle name="1_tree_구로리총괄내역_4.시설물수량산출" xfId="1513"/>
    <cellStyle name="1_tree_구로리총괄내역_re수량산출1111" xfId="1514"/>
    <cellStyle name="1_tree_구로리총괄내역_re수량산출1111_2차 수량산출 1 " xfId="1515"/>
    <cellStyle name="1_tree_구로리총괄내역_re수량산출1111_2차 시설물수량산출" xfId="1516"/>
    <cellStyle name="1_tree_구로리총괄내역_re수량산출1111_re수량산출11111" xfId="1517"/>
    <cellStyle name="1_tree_구로리총괄내역_re수량산출1111_re수량산출111111" xfId="1518"/>
    <cellStyle name="1_tree_구로리총괄내역_re수량산출1111_무게산출" xfId="1519"/>
    <cellStyle name="1_tree_구로리총괄내역_re수량산출1111_수량산출" xfId="1520"/>
    <cellStyle name="1_tree_구로리총괄내역_re수량산출1111_수량산출(최종)" xfId="1521"/>
    <cellStyle name="1_tree_구로리총괄내역_개미공원(수정-1006-1)" xfId="17377"/>
    <cellStyle name="1_tree_구로리총괄내역_개미공원(수정-1006-1) 2" xfId="35427"/>
    <cellStyle name="1_tree_구로리총괄내역_개미공원(수정-1006-1)_1 조경공수량" xfId="17378"/>
    <cellStyle name="1_tree_구로리총괄내역_개미공원(수정-1006-1)_1 조경공수량 2" xfId="35428"/>
    <cellStyle name="1_tree_구로리총괄내역_개미공원(수정-1006-1)_1 조경공수량_대포4 부대공" xfId="17379"/>
    <cellStyle name="1_tree_구로리총괄내역_개미공원(수정-1006-1)_1 조경공수량_대포4 부대공 2" xfId="35429"/>
    <cellStyle name="1_tree_구로리총괄내역_개미공원(수정-1006-1)_골안천 공원조성공사(4.8)" xfId="17380"/>
    <cellStyle name="1_tree_구로리총괄내역_개미공원(수정-1006-1)_골안천 공원조성공사(4.8) 2" xfId="35430"/>
    <cellStyle name="1_tree_구로리총괄내역_개미공원(수정-1006-1)_골안천 공원조성공사(4.8)_대포4 부대공" xfId="17381"/>
    <cellStyle name="1_tree_구로리총괄내역_개미공원(수정-1006-1)_골안천 공원조성공사(4.8)_대포4 부대공 2" xfId="35431"/>
    <cellStyle name="1_tree_구로리총괄내역_개미공원(수정-1006-1)_대포4 부대공" xfId="17382"/>
    <cellStyle name="1_tree_구로리총괄내역_개미공원(수정-1006-1)_대포4 부대공 2" xfId="35432"/>
    <cellStyle name="1_tree_구로리총괄내역_골안천 공원조성공사(4.2)" xfId="17383"/>
    <cellStyle name="1_tree_구로리총괄내역_골안천 공원조성공사(4.2) 2" xfId="35433"/>
    <cellStyle name="1_tree_구로리총괄내역_골안천 공원조성공사(4.2)_대포4 부대공" xfId="17384"/>
    <cellStyle name="1_tree_구로리총괄내역_골안천 공원조성공사(4.2)_대포4 부대공 2" xfId="35434"/>
    <cellStyle name="1_tree_구로리총괄내역_구로리설계예산서1029" xfId="1522"/>
    <cellStyle name="1_tree_구로리총괄내역_구로리설계예산서1029 2" xfId="35435"/>
    <cellStyle name="1_tree_구로리총괄내역_구로리설계예산서1029_2006어린이공원정비공사" xfId="17385"/>
    <cellStyle name="1_tree_구로리총괄내역_구로리설계예산서1029_2006어린이공원정비공사 2" xfId="35436"/>
    <cellStyle name="1_tree_구로리총괄내역_구로리설계예산서1029_2006어린이공원정비공사_1 조경공수량" xfId="17386"/>
    <cellStyle name="1_tree_구로리총괄내역_구로리설계예산서1029_2006어린이공원정비공사_1 조경공수량 2" xfId="35437"/>
    <cellStyle name="1_tree_구로리총괄내역_구로리설계예산서1029_2006어린이공원정비공사_1 조경공수량_대포4 부대공" xfId="17387"/>
    <cellStyle name="1_tree_구로리총괄내역_구로리설계예산서1029_2006어린이공원정비공사_1 조경공수량_대포4 부대공 2" xfId="35438"/>
    <cellStyle name="1_tree_구로리총괄내역_구로리설계예산서1029_2006어린이공원정비공사_골안천 공원조성공사(4.8)" xfId="17388"/>
    <cellStyle name="1_tree_구로리총괄내역_구로리설계예산서1029_2006어린이공원정비공사_골안천 공원조성공사(4.8) 2" xfId="35439"/>
    <cellStyle name="1_tree_구로리총괄내역_구로리설계예산서1029_2006어린이공원정비공사_골안천 공원조성공사(4.8)_대포4 부대공" xfId="17389"/>
    <cellStyle name="1_tree_구로리총괄내역_구로리설계예산서1029_2006어린이공원정비공사_골안천 공원조성공사(4.8)_대포4 부대공 2" xfId="35440"/>
    <cellStyle name="1_tree_구로리총괄내역_구로리설계예산서1029_2006어린이공원정비공사_대포4 부대공" xfId="17390"/>
    <cellStyle name="1_tree_구로리총괄내역_구로리설계예산서1029_2006어린이공원정비공사_대포4 부대공 2" xfId="35441"/>
    <cellStyle name="1_tree_구로리총괄내역_구로리설계예산서1029_4.시설물수량산출" xfId="1523"/>
    <cellStyle name="1_tree_구로리총괄내역_구로리설계예산서1029_re수량산출1111" xfId="1524"/>
    <cellStyle name="1_tree_구로리총괄내역_구로리설계예산서1029_re수량산출1111_2차 수량산출 1 " xfId="1525"/>
    <cellStyle name="1_tree_구로리총괄내역_구로리설계예산서1029_re수량산출1111_2차 시설물수량산출" xfId="1526"/>
    <cellStyle name="1_tree_구로리총괄내역_구로리설계예산서1029_re수량산출1111_re수량산출11111" xfId="1527"/>
    <cellStyle name="1_tree_구로리총괄내역_구로리설계예산서1029_re수량산출1111_re수량산출111111" xfId="1528"/>
    <cellStyle name="1_tree_구로리총괄내역_구로리설계예산서1029_re수량산출1111_무게산출" xfId="1529"/>
    <cellStyle name="1_tree_구로리총괄내역_구로리설계예산서1029_re수량산출1111_수량산출" xfId="1530"/>
    <cellStyle name="1_tree_구로리총괄내역_구로리설계예산서1029_re수량산출1111_수량산출(최종)" xfId="1531"/>
    <cellStyle name="1_tree_구로리총괄내역_구로리설계예산서1029_개미공원(수정-1006-1)" xfId="17391"/>
    <cellStyle name="1_tree_구로리총괄내역_구로리설계예산서1029_개미공원(수정-1006-1) 2" xfId="35442"/>
    <cellStyle name="1_tree_구로리총괄내역_구로리설계예산서1029_개미공원(수정-1006-1)_1 조경공수량" xfId="17392"/>
    <cellStyle name="1_tree_구로리총괄내역_구로리설계예산서1029_개미공원(수정-1006-1)_1 조경공수량 2" xfId="35443"/>
    <cellStyle name="1_tree_구로리총괄내역_구로리설계예산서1029_개미공원(수정-1006-1)_1 조경공수량_대포4 부대공" xfId="17393"/>
    <cellStyle name="1_tree_구로리총괄내역_구로리설계예산서1029_개미공원(수정-1006-1)_1 조경공수량_대포4 부대공 2" xfId="35444"/>
    <cellStyle name="1_tree_구로리총괄내역_구로리설계예산서1029_개미공원(수정-1006-1)_골안천 공원조성공사(4.8)" xfId="17394"/>
    <cellStyle name="1_tree_구로리총괄내역_구로리설계예산서1029_개미공원(수정-1006-1)_골안천 공원조성공사(4.8) 2" xfId="35445"/>
    <cellStyle name="1_tree_구로리총괄내역_구로리설계예산서1029_개미공원(수정-1006-1)_골안천 공원조성공사(4.8)_대포4 부대공" xfId="17395"/>
    <cellStyle name="1_tree_구로리총괄내역_구로리설계예산서1029_개미공원(수정-1006-1)_골안천 공원조성공사(4.8)_대포4 부대공 2" xfId="35446"/>
    <cellStyle name="1_tree_구로리총괄내역_구로리설계예산서1029_개미공원(수정-1006-1)_대포4 부대공" xfId="17396"/>
    <cellStyle name="1_tree_구로리총괄내역_구로리설계예산서1029_개미공원(수정-1006-1)_대포4 부대공 2" xfId="35447"/>
    <cellStyle name="1_tree_구로리총괄내역_구로리설계예산서1029_골안천 공원조성공사(4.2)" xfId="17397"/>
    <cellStyle name="1_tree_구로리총괄내역_구로리설계예산서1029_골안천 공원조성공사(4.2) 2" xfId="35448"/>
    <cellStyle name="1_tree_구로리총괄내역_구로리설계예산서1029_골안천 공원조성공사(4.2)_대포4 부대공" xfId="17398"/>
    <cellStyle name="1_tree_구로리총괄내역_구로리설계예산서1029_골안천 공원조성공사(4.2)_대포4 부대공 2" xfId="35449"/>
    <cellStyle name="1_tree_구로리총괄내역_구로리설계예산서1029_대포4 부대공" xfId="17399"/>
    <cellStyle name="1_tree_구로리총괄내역_구로리설계예산서1029_대포4 부대공 2" xfId="35450"/>
    <cellStyle name="1_tree_구로리총괄내역_구로리설계예산서1029_영랑쉼터조성공사" xfId="17400"/>
    <cellStyle name="1_tree_구로리총괄내역_구로리설계예산서1029_영랑쉼터조성공사 2" xfId="35451"/>
    <cellStyle name="1_tree_구로리총괄내역_구로리설계예산서1029_영랑쉼터조성공사(3.13)" xfId="17401"/>
    <cellStyle name="1_tree_구로리총괄내역_구로리설계예산서1029_영랑쉼터조성공사(3.13) 2" xfId="35452"/>
    <cellStyle name="1_tree_구로리총괄내역_구로리설계예산서1029_영랑쉼터조성공사(3.13)_대포4 부대공" xfId="17402"/>
    <cellStyle name="1_tree_구로리총괄내역_구로리설계예산서1029_영랑쉼터조성공사(3.13)_대포4 부대공 2" xfId="35453"/>
    <cellStyle name="1_tree_구로리총괄내역_구로리설계예산서1029_영랑쉼터조성공사_대포4 부대공" xfId="17403"/>
    <cellStyle name="1_tree_구로리총괄내역_구로리설계예산서1029_영랑쉼터조성공사_대포4 부대공 2" xfId="35454"/>
    <cellStyle name="1_tree_구로리총괄내역_구로리설계예산서1118준공" xfId="1532"/>
    <cellStyle name="1_tree_구로리총괄내역_구로리설계예산서1118준공 2" xfId="35455"/>
    <cellStyle name="1_tree_구로리총괄내역_구로리설계예산서1118준공_2006어린이공원정비공사" xfId="17404"/>
    <cellStyle name="1_tree_구로리총괄내역_구로리설계예산서1118준공_2006어린이공원정비공사 2" xfId="35456"/>
    <cellStyle name="1_tree_구로리총괄내역_구로리설계예산서1118준공_2006어린이공원정비공사_1 조경공수량" xfId="17405"/>
    <cellStyle name="1_tree_구로리총괄내역_구로리설계예산서1118준공_2006어린이공원정비공사_1 조경공수량 2" xfId="35457"/>
    <cellStyle name="1_tree_구로리총괄내역_구로리설계예산서1118준공_2006어린이공원정비공사_1 조경공수량_대포4 부대공" xfId="17406"/>
    <cellStyle name="1_tree_구로리총괄내역_구로리설계예산서1118준공_2006어린이공원정비공사_1 조경공수량_대포4 부대공 2" xfId="35458"/>
    <cellStyle name="1_tree_구로리총괄내역_구로리설계예산서1118준공_2006어린이공원정비공사_골안천 공원조성공사(4.8)" xfId="17407"/>
    <cellStyle name="1_tree_구로리총괄내역_구로리설계예산서1118준공_2006어린이공원정비공사_골안천 공원조성공사(4.8) 2" xfId="35459"/>
    <cellStyle name="1_tree_구로리총괄내역_구로리설계예산서1118준공_2006어린이공원정비공사_골안천 공원조성공사(4.8)_대포4 부대공" xfId="17408"/>
    <cellStyle name="1_tree_구로리총괄내역_구로리설계예산서1118준공_2006어린이공원정비공사_골안천 공원조성공사(4.8)_대포4 부대공 2" xfId="35460"/>
    <cellStyle name="1_tree_구로리총괄내역_구로리설계예산서1118준공_2006어린이공원정비공사_대포4 부대공" xfId="17409"/>
    <cellStyle name="1_tree_구로리총괄내역_구로리설계예산서1118준공_2006어린이공원정비공사_대포4 부대공 2" xfId="35461"/>
    <cellStyle name="1_tree_구로리총괄내역_구로리설계예산서1118준공_4.시설물수량산출" xfId="1533"/>
    <cellStyle name="1_tree_구로리총괄내역_구로리설계예산서1118준공_re수량산출1111" xfId="1534"/>
    <cellStyle name="1_tree_구로리총괄내역_구로리설계예산서1118준공_re수량산출1111_2차 수량산출 1 " xfId="1535"/>
    <cellStyle name="1_tree_구로리총괄내역_구로리설계예산서1118준공_re수량산출1111_2차 시설물수량산출" xfId="1536"/>
    <cellStyle name="1_tree_구로리총괄내역_구로리설계예산서1118준공_re수량산출1111_re수량산출11111" xfId="1537"/>
    <cellStyle name="1_tree_구로리총괄내역_구로리설계예산서1118준공_re수량산출1111_re수량산출111111" xfId="1538"/>
    <cellStyle name="1_tree_구로리총괄내역_구로리설계예산서1118준공_re수량산출1111_무게산출" xfId="1539"/>
    <cellStyle name="1_tree_구로리총괄내역_구로리설계예산서1118준공_re수량산출1111_수량산출" xfId="1540"/>
    <cellStyle name="1_tree_구로리총괄내역_구로리설계예산서1118준공_re수량산출1111_수량산출(최종)" xfId="1541"/>
    <cellStyle name="1_tree_구로리총괄내역_구로리설계예산서1118준공_개미공원(수정-1006-1)" xfId="17410"/>
    <cellStyle name="1_tree_구로리총괄내역_구로리설계예산서1118준공_개미공원(수정-1006-1) 2" xfId="35462"/>
    <cellStyle name="1_tree_구로리총괄내역_구로리설계예산서1118준공_개미공원(수정-1006-1)_1 조경공수량" xfId="17411"/>
    <cellStyle name="1_tree_구로리총괄내역_구로리설계예산서1118준공_개미공원(수정-1006-1)_1 조경공수량 2" xfId="35463"/>
    <cellStyle name="1_tree_구로리총괄내역_구로리설계예산서1118준공_개미공원(수정-1006-1)_1 조경공수량_대포4 부대공" xfId="17412"/>
    <cellStyle name="1_tree_구로리총괄내역_구로리설계예산서1118준공_개미공원(수정-1006-1)_1 조경공수량_대포4 부대공 2" xfId="35464"/>
    <cellStyle name="1_tree_구로리총괄내역_구로리설계예산서1118준공_개미공원(수정-1006-1)_골안천 공원조성공사(4.8)" xfId="17413"/>
    <cellStyle name="1_tree_구로리총괄내역_구로리설계예산서1118준공_개미공원(수정-1006-1)_골안천 공원조성공사(4.8) 2" xfId="35465"/>
    <cellStyle name="1_tree_구로리총괄내역_구로리설계예산서1118준공_개미공원(수정-1006-1)_골안천 공원조성공사(4.8)_대포4 부대공" xfId="17414"/>
    <cellStyle name="1_tree_구로리총괄내역_구로리설계예산서1118준공_개미공원(수정-1006-1)_골안천 공원조성공사(4.8)_대포4 부대공 2" xfId="35466"/>
    <cellStyle name="1_tree_구로리총괄내역_구로리설계예산서1118준공_개미공원(수정-1006-1)_대포4 부대공" xfId="17415"/>
    <cellStyle name="1_tree_구로리총괄내역_구로리설계예산서1118준공_개미공원(수정-1006-1)_대포4 부대공 2" xfId="35467"/>
    <cellStyle name="1_tree_구로리총괄내역_구로리설계예산서1118준공_골안천 공원조성공사(4.2)" xfId="17416"/>
    <cellStyle name="1_tree_구로리총괄내역_구로리설계예산서1118준공_골안천 공원조성공사(4.2) 2" xfId="35468"/>
    <cellStyle name="1_tree_구로리총괄내역_구로리설계예산서1118준공_골안천 공원조성공사(4.2)_대포4 부대공" xfId="17417"/>
    <cellStyle name="1_tree_구로리총괄내역_구로리설계예산서1118준공_골안천 공원조성공사(4.2)_대포4 부대공 2" xfId="35469"/>
    <cellStyle name="1_tree_구로리총괄내역_구로리설계예산서1118준공_대포4 부대공" xfId="17418"/>
    <cellStyle name="1_tree_구로리총괄내역_구로리설계예산서1118준공_대포4 부대공 2" xfId="35470"/>
    <cellStyle name="1_tree_구로리총괄내역_구로리설계예산서1118준공_영랑쉼터조성공사" xfId="17419"/>
    <cellStyle name="1_tree_구로리총괄내역_구로리설계예산서1118준공_영랑쉼터조성공사 2" xfId="35471"/>
    <cellStyle name="1_tree_구로리총괄내역_구로리설계예산서1118준공_영랑쉼터조성공사(3.13)" xfId="17420"/>
    <cellStyle name="1_tree_구로리총괄내역_구로리설계예산서1118준공_영랑쉼터조성공사(3.13) 2" xfId="35472"/>
    <cellStyle name="1_tree_구로리총괄내역_구로리설계예산서1118준공_영랑쉼터조성공사(3.13)_대포4 부대공" xfId="17421"/>
    <cellStyle name="1_tree_구로리총괄내역_구로리설계예산서1118준공_영랑쉼터조성공사(3.13)_대포4 부대공 2" xfId="35473"/>
    <cellStyle name="1_tree_구로리총괄내역_구로리설계예산서1118준공_영랑쉼터조성공사_대포4 부대공" xfId="17422"/>
    <cellStyle name="1_tree_구로리총괄내역_구로리설계예산서1118준공_영랑쉼터조성공사_대포4 부대공 2" xfId="35474"/>
    <cellStyle name="1_tree_구로리총괄내역_구로리설계예산서조경" xfId="1542"/>
    <cellStyle name="1_tree_구로리총괄내역_구로리설계예산서조경 2" xfId="35475"/>
    <cellStyle name="1_tree_구로리총괄내역_구로리설계예산서조경_2006어린이공원정비공사" xfId="17423"/>
    <cellStyle name="1_tree_구로리총괄내역_구로리설계예산서조경_2006어린이공원정비공사 2" xfId="35476"/>
    <cellStyle name="1_tree_구로리총괄내역_구로리설계예산서조경_2006어린이공원정비공사_1 조경공수량" xfId="17424"/>
    <cellStyle name="1_tree_구로리총괄내역_구로리설계예산서조경_2006어린이공원정비공사_1 조경공수량 2" xfId="35477"/>
    <cellStyle name="1_tree_구로리총괄내역_구로리설계예산서조경_2006어린이공원정비공사_1 조경공수량_대포4 부대공" xfId="17425"/>
    <cellStyle name="1_tree_구로리총괄내역_구로리설계예산서조경_2006어린이공원정비공사_1 조경공수량_대포4 부대공 2" xfId="35478"/>
    <cellStyle name="1_tree_구로리총괄내역_구로리설계예산서조경_2006어린이공원정비공사_골안천 공원조성공사(4.8)" xfId="17426"/>
    <cellStyle name="1_tree_구로리총괄내역_구로리설계예산서조경_2006어린이공원정비공사_골안천 공원조성공사(4.8) 2" xfId="35479"/>
    <cellStyle name="1_tree_구로리총괄내역_구로리설계예산서조경_2006어린이공원정비공사_골안천 공원조성공사(4.8)_대포4 부대공" xfId="17427"/>
    <cellStyle name="1_tree_구로리총괄내역_구로리설계예산서조경_2006어린이공원정비공사_골안천 공원조성공사(4.8)_대포4 부대공 2" xfId="35480"/>
    <cellStyle name="1_tree_구로리총괄내역_구로리설계예산서조경_2006어린이공원정비공사_대포4 부대공" xfId="17428"/>
    <cellStyle name="1_tree_구로리총괄내역_구로리설계예산서조경_2006어린이공원정비공사_대포4 부대공 2" xfId="35481"/>
    <cellStyle name="1_tree_구로리총괄내역_구로리설계예산서조경_4.시설물수량산출" xfId="1543"/>
    <cellStyle name="1_tree_구로리총괄내역_구로리설계예산서조경_re수량산출1111" xfId="1544"/>
    <cellStyle name="1_tree_구로리총괄내역_구로리설계예산서조경_re수량산출1111_2차 수량산출 1 " xfId="1545"/>
    <cellStyle name="1_tree_구로리총괄내역_구로리설계예산서조경_re수량산출1111_2차 시설물수량산출" xfId="1546"/>
    <cellStyle name="1_tree_구로리총괄내역_구로리설계예산서조경_re수량산출1111_re수량산출11111" xfId="1547"/>
    <cellStyle name="1_tree_구로리총괄내역_구로리설계예산서조경_re수량산출1111_re수량산출111111" xfId="1548"/>
    <cellStyle name="1_tree_구로리총괄내역_구로리설계예산서조경_re수량산출1111_무게산출" xfId="1549"/>
    <cellStyle name="1_tree_구로리총괄내역_구로리설계예산서조경_re수량산출1111_수량산출" xfId="1550"/>
    <cellStyle name="1_tree_구로리총괄내역_구로리설계예산서조경_re수량산출1111_수량산출(최종)" xfId="1551"/>
    <cellStyle name="1_tree_구로리총괄내역_구로리설계예산서조경_개미공원(수정-1006-1)" xfId="17429"/>
    <cellStyle name="1_tree_구로리총괄내역_구로리설계예산서조경_개미공원(수정-1006-1) 2" xfId="35482"/>
    <cellStyle name="1_tree_구로리총괄내역_구로리설계예산서조경_개미공원(수정-1006-1)_1 조경공수량" xfId="17430"/>
    <cellStyle name="1_tree_구로리총괄내역_구로리설계예산서조경_개미공원(수정-1006-1)_1 조경공수량 2" xfId="35483"/>
    <cellStyle name="1_tree_구로리총괄내역_구로리설계예산서조경_개미공원(수정-1006-1)_1 조경공수량_대포4 부대공" xfId="17431"/>
    <cellStyle name="1_tree_구로리총괄내역_구로리설계예산서조경_개미공원(수정-1006-1)_1 조경공수량_대포4 부대공 2" xfId="35484"/>
    <cellStyle name="1_tree_구로리총괄내역_구로리설계예산서조경_개미공원(수정-1006-1)_골안천 공원조성공사(4.8)" xfId="17432"/>
    <cellStyle name="1_tree_구로리총괄내역_구로리설계예산서조경_개미공원(수정-1006-1)_골안천 공원조성공사(4.8) 2" xfId="35485"/>
    <cellStyle name="1_tree_구로리총괄내역_구로리설계예산서조경_개미공원(수정-1006-1)_골안천 공원조성공사(4.8)_대포4 부대공" xfId="17433"/>
    <cellStyle name="1_tree_구로리총괄내역_구로리설계예산서조경_개미공원(수정-1006-1)_골안천 공원조성공사(4.8)_대포4 부대공 2" xfId="35486"/>
    <cellStyle name="1_tree_구로리총괄내역_구로리설계예산서조경_개미공원(수정-1006-1)_대포4 부대공" xfId="17434"/>
    <cellStyle name="1_tree_구로리총괄내역_구로리설계예산서조경_개미공원(수정-1006-1)_대포4 부대공 2" xfId="35487"/>
    <cellStyle name="1_tree_구로리총괄내역_구로리설계예산서조경_골안천 공원조성공사(4.2)" xfId="17435"/>
    <cellStyle name="1_tree_구로리총괄내역_구로리설계예산서조경_골안천 공원조성공사(4.2) 2" xfId="35488"/>
    <cellStyle name="1_tree_구로리총괄내역_구로리설계예산서조경_골안천 공원조성공사(4.2)_대포4 부대공" xfId="17436"/>
    <cellStyle name="1_tree_구로리총괄내역_구로리설계예산서조경_골안천 공원조성공사(4.2)_대포4 부대공 2" xfId="35489"/>
    <cellStyle name="1_tree_구로리총괄내역_구로리설계예산서조경_대포4 부대공" xfId="17437"/>
    <cellStyle name="1_tree_구로리총괄내역_구로리설계예산서조경_대포4 부대공 2" xfId="35490"/>
    <cellStyle name="1_tree_구로리총괄내역_구로리설계예산서조경_영랑쉼터조성공사" xfId="17438"/>
    <cellStyle name="1_tree_구로리총괄내역_구로리설계예산서조경_영랑쉼터조성공사 2" xfId="35491"/>
    <cellStyle name="1_tree_구로리총괄내역_구로리설계예산서조경_영랑쉼터조성공사(3.13)" xfId="17439"/>
    <cellStyle name="1_tree_구로리총괄내역_구로리설계예산서조경_영랑쉼터조성공사(3.13) 2" xfId="35492"/>
    <cellStyle name="1_tree_구로리총괄내역_구로리설계예산서조경_영랑쉼터조성공사(3.13)_대포4 부대공" xfId="17440"/>
    <cellStyle name="1_tree_구로리총괄내역_구로리설계예산서조경_영랑쉼터조성공사(3.13)_대포4 부대공 2" xfId="35493"/>
    <cellStyle name="1_tree_구로리총괄내역_구로리설계예산서조경_영랑쉼터조성공사_대포4 부대공" xfId="17441"/>
    <cellStyle name="1_tree_구로리총괄내역_구로리설계예산서조경_영랑쉼터조성공사_대포4 부대공 2" xfId="35494"/>
    <cellStyle name="1_tree_구로리총괄내역_구로리어린이공원예산서(조경)1125" xfId="1552"/>
    <cellStyle name="1_tree_구로리총괄내역_구로리어린이공원예산서(조경)1125 2" xfId="35495"/>
    <cellStyle name="1_tree_구로리총괄내역_구로리어린이공원예산서(조경)1125_2006어린이공원정비공사" xfId="17442"/>
    <cellStyle name="1_tree_구로리총괄내역_구로리어린이공원예산서(조경)1125_2006어린이공원정비공사 2" xfId="35496"/>
    <cellStyle name="1_tree_구로리총괄내역_구로리어린이공원예산서(조경)1125_2006어린이공원정비공사_1 조경공수량" xfId="17443"/>
    <cellStyle name="1_tree_구로리총괄내역_구로리어린이공원예산서(조경)1125_2006어린이공원정비공사_1 조경공수량 2" xfId="35497"/>
    <cellStyle name="1_tree_구로리총괄내역_구로리어린이공원예산서(조경)1125_2006어린이공원정비공사_1 조경공수량_대포4 부대공" xfId="17444"/>
    <cellStyle name="1_tree_구로리총괄내역_구로리어린이공원예산서(조경)1125_2006어린이공원정비공사_1 조경공수량_대포4 부대공 2" xfId="35498"/>
    <cellStyle name="1_tree_구로리총괄내역_구로리어린이공원예산서(조경)1125_2006어린이공원정비공사_골안천 공원조성공사(4.8)" xfId="17445"/>
    <cellStyle name="1_tree_구로리총괄내역_구로리어린이공원예산서(조경)1125_2006어린이공원정비공사_골안천 공원조성공사(4.8) 2" xfId="35499"/>
    <cellStyle name="1_tree_구로리총괄내역_구로리어린이공원예산서(조경)1125_2006어린이공원정비공사_골안천 공원조성공사(4.8)_대포4 부대공" xfId="17446"/>
    <cellStyle name="1_tree_구로리총괄내역_구로리어린이공원예산서(조경)1125_2006어린이공원정비공사_골안천 공원조성공사(4.8)_대포4 부대공 2" xfId="35500"/>
    <cellStyle name="1_tree_구로리총괄내역_구로리어린이공원예산서(조경)1125_2006어린이공원정비공사_대포4 부대공" xfId="17447"/>
    <cellStyle name="1_tree_구로리총괄내역_구로리어린이공원예산서(조경)1125_2006어린이공원정비공사_대포4 부대공 2" xfId="35501"/>
    <cellStyle name="1_tree_구로리총괄내역_구로리어린이공원예산서(조경)1125_4.시설물수량산출" xfId="1553"/>
    <cellStyle name="1_tree_구로리총괄내역_구로리어린이공원예산서(조경)1125_re수량산출1111" xfId="1554"/>
    <cellStyle name="1_tree_구로리총괄내역_구로리어린이공원예산서(조경)1125_re수량산출1111_2차 수량산출 1 " xfId="1555"/>
    <cellStyle name="1_tree_구로리총괄내역_구로리어린이공원예산서(조경)1125_re수량산출1111_2차 시설물수량산출" xfId="1556"/>
    <cellStyle name="1_tree_구로리총괄내역_구로리어린이공원예산서(조경)1125_re수량산출1111_re수량산출11111" xfId="1557"/>
    <cellStyle name="1_tree_구로리총괄내역_구로리어린이공원예산서(조경)1125_re수량산출1111_re수량산출111111" xfId="1558"/>
    <cellStyle name="1_tree_구로리총괄내역_구로리어린이공원예산서(조경)1125_re수량산출1111_무게산출" xfId="1559"/>
    <cellStyle name="1_tree_구로리총괄내역_구로리어린이공원예산서(조경)1125_re수량산출1111_수량산출" xfId="1560"/>
    <cellStyle name="1_tree_구로리총괄내역_구로리어린이공원예산서(조경)1125_re수량산출1111_수량산출(최종)" xfId="1561"/>
    <cellStyle name="1_tree_구로리총괄내역_구로리어린이공원예산서(조경)1125_개미공원(수정-1006-1)" xfId="17448"/>
    <cellStyle name="1_tree_구로리총괄내역_구로리어린이공원예산서(조경)1125_개미공원(수정-1006-1) 2" xfId="35502"/>
    <cellStyle name="1_tree_구로리총괄내역_구로리어린이공원예산서(조경)1125_개미공원(수정-1006-1)_1 조경공수량" xfId="17449"/>
    <cellStyle name="1_tree_구로리총괄내역_구로리어린이공원예산서(조경)1125_개미공원(수정-1006-1)_1 조경공수량 2" xfId="35503"/>
    <cellStyle name="1_tree_구로리총괄내역_구로리어린이공원예산서(조경)1125_개미공원(수정-1006-1)_1 조경공수량_대포4 부대공" xfId="17450"/>
    <cellStyle name="1_tree_구로리총괄내역_구로리어린이공원예산서(조경)1125_개미공원(수정-1006-1)_1 조경공수량_대포4 부대공 2" xfId="35504"/>
    <cellStyle name="1_tree_구로리총괄내역_구로리어린이공원예산서(조경)1125_개미공원(수정-1006-1)_골안천 공원조성공사(4.8)" xfId="17451"/>
    <cellStyle name="1_tree_구로리총괄내역_구로리어린이공원예산서(조경)1125_개미공원(수정-1006-1)_골안천 공원조성공사(4.8) 2" xfId="35505"/>
    <cellStyle name="1_tree_구로리총괄내역_구로리어린이공원예산서(조경)1125_개미공원(수정-1006-1)_골안천 공원조성공사(4.8)_대포4 부대공" xfId="17452"/>
    <cellStyle name="1_tree_구로리총괄내역_구로리어린이공원예산서(조경)1125_개미공원(수정-1006-1)_골안천 공원조성공사(4.8)_대포4 부대공 2" xfId="35506"/>
    <cellStyle name="1_tree_구로리총괄내역_구로리어린이공원예산서(조경)1125_개미공원(수정-1006-1)_대포4 부대공" xfId="17453"/>
    <cellStyle name="1_tree_구로리총괄내역_구로리어린이공원예산서(조경)1125_개미공원(수정-1006-1)_대포4 부대공 2" xfId="35507"/>
    <cellStyle name="1_tree_구로리총괄내역_구로리어린이공원예산서(조경)1125_골안천 공원조성공사(4.2)" xfId="17454"/>
    <cellStyle name="1_tree_구로리총괄내역_구로리어린이공원예산서(조경)1125_골안천 공원조성공사(4.2) 2" xfId="35508"/>
    <cellStyle name="1_tree_구로리총괄내역_구로리어린이공원예산서(조경)1125_골안천 공원조성공사(4.2)_대포4 부대공" xfId="17455"/>
    <cellStyle name="1_tree_구로리총괄내역_구로리어린이공원예산서(조경)1125_골안천 공원조성공사(4.2)_대포4 부대공 2" xfId="35509"/>
    <cellStyle name="1_tree_구로리총괄내역_구로리어린이공원예산서(조경)1125_대포4 부대공" xfId="17456"/>
    <cellStyle name="1_tree_구로리총괄내역_구로리어린이공원예산서(조경)1125_대포4 부대공 2" xfId="35510"/>
    <cellStyle name="1_tree_구로리총괄내역_구로리어린이공원예산서(조경)1125_영랑쉼터조성공사" xfId="17457"/>
    <cellStyle name="1_tree_구로리총괄내역_구로리어린이공원예산서(조경)1125_영랑쉼터조성공사 2" xfId="35511"/>
    <cellStyle name="1_tree_구로리총괄내역_구로리어린이공원예산서(조경)1125_영랑쉼터조성공사(3.13)" xfId="17458"/>
    <cellStyle name="1_tree_구로리총괄내역_구로리어린이공원예산서(조경)1125_영랑쉼터조성공사(3.13) 2" xfId="35512"/>
    <cellStyle name="1_tree_구로리총괄내역_구로리어린이공원예산서(조경)1125_영랑쉼터조성공사(3.13)_대포4 부대공" xfId="17459"/>
    <cellStyle name="1_tree_구로리총괄내역_구로리어린이공원예산서(조경)1125_영랑쉼터조성공사(3.13)_대포4 부대공 2" xfId="35513"/>
    <cellStyle name="1_tree_구로리총괄내역_구로리어린이공원예산서(조경)1125_영랑쉼터조성공사_대포4 부대공" xfId="17460"/>
    <cellStyle name="1_tree_구로리총괄내역_구로리어린이공원예산서(조경)1125_영랑쉼터조성공사_대포4 부대공 2" xfId="35514"/>
    <cellStyle name="1_tree_구로리총괄내역_내역서" xfId="1562"/>
    <cellStyle name="1_tree_구로리총괄내역_내역서 2" xfId="35515"/>
    <cellStyle name="1_tree_구로리총괄내역_내역서_2006어린이공원정비공사" xfId="17461"/>
    <cellStyle name="1_tree_구로리총괄내역_내역서_2006어린이공원정비공사 2" xfId="35516"/>
    <cellStyle name="1_tree_구로리총괄내역_내역서_2006어린이공원정비공사_1 조경공수량" xfId="17462"/>
    <cellStyle name="1_tree_구로리총괄내역_내역서_2006어린이공원정비공사_1 조경공수량 2" xfId="35517"/>
    <cellStyle name="1_tree_구로리총괄내역_내역서_2006어린이공원정비공사_1 조경공수량_대포4 부대공" xfId="17463"/>
    <cellStyle name="1_tree_구로리총괄내역_내역서_2006어린이공원정비공사_1 조경공수량_대포4 부대공 2" xfId="35518"/>
    <cellStyle name="1_tree_구로리총괄내역_내역서_2006어린이공원정비공사_골안천 공원조성공사(4.8)" xfId="17464"/>
    <cellStyle name="1_tree_구로리총괄내역_내역서_2006어린이공원정비공사_골안천 공원조성공사(4.8) 2" xfId="35519"/>
    <cellStyle name="1_tree_구로리총괄내역_내역서_2006어린이공원정비공사_골안천 공원조성공사(4.8)_대포4 부대공" xfId="17465"/>
    <cellStyle name="1_tree_구로리총괄내역_내역서_2006어린이공원정비공사_골안천 공원조성공사(4.8)_대포4 부대공 2" xfId="35520"/>
    <cellStyle name="1_tree_구로리총괄내역_내역서_2006어린이공원정비공사_대포4 부대공" xfId="17466"/>
    <cellStyle name="1_tree_구로리총괄내역_내역서_2006어린이공원정비공사_대포4 부대공 2" xfId="35521"/>
    <cellStyle name="1_tree_구로리총괄내역_내역서_4.시설물수량산출" xfId="1563"/>
    <cellStyle name="1_tree_구로리총괄내역_내역서_re수량산출1111" xfId="1564"/>
    <cellStyle name="1_tree_구로리총괄내역_내역서_re수량산출1111_2차 수량산출 1 " xfId="1565"/>
    <cellStyle name="1_tree_구로리총괄내역_내역서_re수량산출1111_2차 시설물수량산출" xfId="1566"/>
    <cellStyle name="1_tree_구로리총괄내역_내역서_re수량산출1111_re수량산출11111" xfId="1567"/>
    <cellStyle name="1_tree_구로리총괄내역_내역서_re수량산출1111_re수량산출111111" xfId="1568"/>
    <cellStyle name="1_tree_구로리총괄내역_내역서_re수량산출1111_무게산출" xfId="1569"/>
    <cellStyle name="1_tree_구로리총괄내역_내역서_re수량산출1111_수량산출" xfId="1570"/>
    <cellStyle name="1_tree_구로리총괄내역_내역서_re수량산출1111_수량산출(최종)" xfId="1571"/>
    <cellStyle name="1_tree_구로리총괄내역_내역서_개미공원(수정-1006-1)" xfId="17467"/>
    <cellStyle name="1_tree_구로리총괄내역_내역서_개미공원(수정-1006-1) 2" xfId="35522"/>
    <cellStyle name="1_tree_구로리총괄내역_내역서_개미공원(수정-1006-1)_1 조경공수량" xfId="17468"/>
    <cellStyle name="1_tree_구로리총괄내역_내역서_개미공원(수정-1006-1)_1 조경공수량 2" xfId="35523"/>
    <cellStyle name="1_tree_구로리총괄내역_내역서_개미공원(수정-1006-1)_1 조경공수량_대포4 부대공" xfId="17469"/>
    <cellStyle name="1_tree_구로리총괄내역_내역서_개미공원(수정-1006-1)_1 조경공수량_대포4 부대공 2" xfId="35524"/>
    <cellStyle name="1_tree_구로리총괄내역_내역서_개미공원(수정-1006-1)_골안천 공원조성공사(4.8)" xfId="17470"/>
    <cellStyle name="1_tree_구로리총괄내역_내역서_개미공원(수정-1006-1)_골안천 공원조성공사(4.8) 2" xfId="35525"/>
    <cellStyle name="1_tree_구로리총괄내역_내역서_개미공원(수정-1006-1)_골안천 공원조성공사(4.8)_대포4 부대공" xfId="17471"/>
    <cellStyle name="1_tree_구로리총괄내역_내역서_개미공원(수정-1006-1)_골안천 공원조성공사(4.8)_대포4 부대공 2" xfId="35526"/>
    <cellStyle name="1_tree_구로리총괄내역_내역서_개미공원(수정-1006-1)_대포4 부대공" xfId="17472"/>
    <cellStyle name="1_tree_구로리총괄내역_내역서_개미공원(수정-1006-1)_대포4 부대공 2" xfId="35527"/>
    <cellStyle name="1_tree_구로리총괄내역_내역서_골안천 공원조성공사(4.2)" xfId="17473"/>
    <cellStyle name="1_tree_구로리총괄내역_내역서_골안천 공원조성공사(4.2) 2" xfId="35528"/>
    <cellStyle name="1_tree_구로리총괄내역_내역서_골안천 공원조성공사(4.2)_대포4 부대공" xfId="17474"/>
    <cellStyle name="1_tree_구로리총괄내역_내역서_골안천 공원조성공사(4.2)_대포4 부대공 2" xfId="35529"/>
    <cellStyle name="1_tree_구로리총괄내역_내역서_대포4 부대공" xfId="17475"/>
    <cellStyle name="1_tree_구로리총괄내역_내역서_대포4 부대공 2" xfId="35530"/>
    <cellStyle name="1_tree_구로리총괄내역_내역서_영랑쉼터조성공사" xfId="17476"/>
    <cellStyle name="1_tree_구로리총괄내역_내역서_영랑쉼터조성공사 2" xfId="35531"/>
    <cellStyle name="1_tree_구로리총괄내역_내역서_영랑쉼터조성공사(3.13)" xfId="17477"/>
    <cellStyle name="1_tree_구로리총괄내역_내역서_영랑쉼터조성공사(3.13) 2" xfId="35532"/>
    <cellStyle name="1_tree_구로리총괄내역_내역서_영랑쉼터조성공사(3.13)_대포4 부대공" xfId="17478"/>
    <cellStyle name="1_tree_구로리총괄내역_내역서_영랑쉼터조성공사(3.13)_대포4 부대공 2" xfId="35533"/>
    <cellStyle name="1_tree_구로리총괄내역_내역서_영랑쉼터조성공사_대포4 부대공" xfId="17479"/>
    <cellStyle name="1_tree_구로리총괄내역_내역서_영랑쉼터조성공사_대포4 부대공 2" xfId="35534"/>
    <cellStyle name="1_tree_구로리총괄내역_노임단가표" xfId="1572"/>
    <cellStyle name="1_tree_구로리총괄내역_노임단가표 2" xfId="35535"/>
    <cellStyle name="1_tree_구로리총괄내역_노임단가표_2006어린이공원정비공사" xfId="17480"/>
    <cellStyle name="1_tree_구로리총괄내역_노임단가표_2006어린이공원정비공사 2" xfId="35536"/>
    <cellStyle name="1_tree_구로리총괄내역_노임단가표_2006어린이공원정비공사_1 조경공수량" xfId="17481"/>
    <cellStyle name="1_tree_구로리총괄내역_노임단가표_2006어린이공원정비공사_1 조경공수량 2" xfId="35537"/>
    <cellStyle name="1_tree_구로리총괄내역_노임단가표_2006어린이공원정비공사_1 조경공수량_대포4 부대공" xfId="17482"/>
    <cellStyle name="1_tree_구로리총괄내역_노임단가표_2006어린이공원정비공사_1 조경공수량_대포4 부대공 2" xfId="35538"/>
    <cellStyle name="1_tree_구로리총괄내역_노임단가표_2006어린이공원정비공사_골안천 공원조성공사(4.8)" xfId="17483"/>
    <cellStyle name="1_tree_구로리총괄내역_노임단가표_2006어린이공원정비공사_골안천 공원조성공사(4.8) 2" xfId="35539"/>
    <cellStyle name="1_tree_구로리총괄내역_노임단가표_2006어린이공원정비공사_골안천 공원조성공사(4.8)_대포4 부대공" xfId="17484"/>
    <cellStyle name="1_tree_구로리총괄내역_노임단가표_2006어린이공원정비공사_골안천 공원조성공사(4.8)_대포4 부대공 2" xfId="35540"/>
    <cellStyle name="1_tree_구로리총괄내역_노임단가표_2006어린이공원정비공사_대포4 부대공" xfId="17485"/>
    <cellStyle name="1_tree_구로리총괄내역_노임단가표_2006어린이공원정비공사_대포4 부대공 2" xfId="35541"/>
    <cellStyle name="1_tree_구로리총괄내역_노임단가표_4.시설물수량산출" xfId="1573"/>
    <cellStyle name="1_tree_구로리총괄내역_노임단가표_re수량산출1111" xfId="1574"/>
    <cellStyle name="1_tree_구로리총괄내역_노임단가표_re수량산출1111_2차 수량산출 1 " xfId="1575"/>
    <cellStyle name="1_tree_구로리총괄내역_노임단가표_re수량산출1111_2차 시설물수량산출" xfId="1576"/>
    <cellStyle name="1_tree_구로리총괄내역_노임단가표_re수량산출1111_re수량산출11111" xfId="1577"/>
    <cellStyle name="1_tree_구로리총괄내역_노임단가표_re수량산출1111_re수량산출111111" xfId="1578"/>
    <cellStyle name="1_tree_구로리총괄내역_노임단가표_re수량산출1111_무게산출" xfId="1579"/>
    <cellStyle name="1_tree_구로리총괄내역_노임단가표_re수량산출1111_수량산출" xfId="1580"/>
    <cellStyle name="1_tree_구로리총괄내역_노임단가표_re수량산출1111_수량산출(최종)" xfId="1581"/>
    <cellStyle name="1_tree_구로리총괄내역_노임단가표_개미공원(수정-1006-1)" xfId="17486"/>
    <cellStyle name="1_tree_구로리총괄내역_노임단가표_개미공원(수정-1006-1) 2" xfId="35542"/>
    <cellStyle name="1_tree_구로리총괄내역_노임단가표_개미공원(수정-1006-1)_1 조경공수량" xfId="17487"/>
    <cellStyle name="1_tree_구로리총괄내역_노임단가표_개미공원(수정-1006-1)_1 조경공수량 2" xfId="35543"/>
    <cellStyle name="1_tree_구로리총괄내역_노임단가표_개미공원(수정-1006-1)_1 조경공수량_대포4 부대공" xfId="17488"/>
    <cellStyle name="1_tree_구로리총괄내역_노임단가표_개미공원(수정-1006-1)_1 조경공수량_대포4 부대공 2" xfId="35544"/>
    <cellStyle name="1_tree_구로리총괄내역_노임단가표_개미공원(수정-1006-1)_골안천 공원조성공사(4.8)" xfId="17489"/>
    <cellStyle name="1_tree_구로리총괄내역_노임단가표_개미공원(수정-1006-1)_골안천 공원조성공사(4.8) 2" xfId="35545"/>
    <cellStyle name="1_tree_구로리총괄내역_노임단가표_개미공원(수정-1006-1)_골안천 공원조성공사(4.8)_대포4 부대공" xfId="17490"/>
    <cellStyle name="1_tree_구로리총괄내역_노임단가표_개미공원(수정-1006-1)_골안천 공원조성공사(4.8)_대포4 부대공 2" xfId="35546"/>
    <cellStyle name="1_tree_구로리총괄내역_노임단가표_개미공원(수정-1006-1)_대포4 부대공" xfId="17491"/>
    <cellStyle name="1_tree_구로리총괄내역_노임단가표_개미공원(수정-1006-1)_대포4 부대공 2" xfId="35547"/>
    <cellStyle name="1_tree_구로리총괄내역_노임단가표_골안천 공원조성공사(4.2)" xfId="17492"/>
    <cellStyle name="1_tree_구로리총괄내역_노임단가표_골안천 공원조성공사(4.2) 2" xfId="35548"/>
    <cellStyle name="1_tree_구로리총괄내역_노임단가표_골안천 공원조성공사(4.2)_대포4 부대공" xfId="17493"/>
    <cellStyle name="1_tree_구로리총괄내역_노임단가표_골안천 공원조성공사(4.2)_대포4 부대공 2" xfId="35549"/>
    <cellStyle name="1_tree_구로리총괄내역_노임단가표_대포4 부대공" xfId="17494"/>
    <cellStyle name="1_tree_구로리총괄내역_노임단가표_대포4 부대공 2" xfId="35550"/>
    <cellStyle name="1_tree_구로리총괄내역_노임단가표_영랑쉼터조성공사" xfId="17495"/>
    <cellStyle name="1_tree_구로리총괄내역_노임단가표_영랑쉼터조성공사 2" xfId="35551"/>
    <cellStyle name="1_tree_구로리총괄내역_노임단가표_영랑쉼터조성공사(3.13)" xfId="17496"/>
    <cellStyle name="1_tree_구로리총괄내역_노임단가표_영랑쉼터조성공사(3.13) 2" xfId="35552"/>
    <cellStyle name="1_tree_구로리총괄내역_노임단가표_영랑쉼터조성공사(3.13)_대포4 부대공" xfId="17497"/>
    <cellStyle name="1_tree_구로리총괄내역_노임단가표_영랑쉼터조성공사(3.13)_대포4 부대공 2" xfId="35553"/>
    <cellStyle name="1_tree_구로리총괄내역_노임단가표_영랑쉼터조성공사_대포4 부대공" xfId="17498"/>
    <cellStyle name="1_tree_구로리총괄내역_노임단가표_영랑쉼터조성공사_대포4 부대공 2" xfId="35554"/>
    <cellStyle name="1_tree_구로리총괄내역_대포4 부대공" xfId="17499"/>
    <cellStyle name="1_tree_구로리총괄내역_대포4 부대공 2" xfId="35555"/>
    <cellStyle name="1_tree_구로리총괄내역_배밭계약내역" xfId="26098"/>
    <cellStyle name="1_tree_구로리총괄내역_설계내역서" xfId="26099"/>
    <cellStyle name="1_tree_구로리총괄내역_수도권매립지" xfId="1582"/>
    <cellStyle name="1_tree_구로리총괄내역_수도권매립지 2" xfId="35556"/>
    <cellStyle name="1_tree_구로리총괄내역_수도권매립지_2006어린이공원정비공사" xfId="17500"/>
    <cellStyle name="1_tree_구로리총괄내역_수도권매립지_2006어린이공원정비공사 2" xfId="35557"/>
    <cellStyle name="1_tree_구로리총괄내역_수도권매립지_2006어린이공원정비공사_1 조경공수량" xfId="17501"/>
    <cellStyle name="1_tree_구로리총괄내역_수도권매립지_2006어린이공원정비공사_1 조경공수량 2" xfId="35558"/>
    <cellStyle name="1_tree_구로리총괄내역_수도권매립지_2006어린이공원정비공사_1 조경공수량_대포4 부대공" xfId="17502"/>
    <cellStyle name="1_tree_구로리총괄내역_수도권매립지_2006어린이공원정비공사_1 조경공수량_대포4 부대공 2" xfId="35559"/>
    <cellStyle name="1_tree_구로리총괄내역_수도권매립지_2006어린이공원정비공사_골안천 공원조성공사(4.8)" xfId="17503"/>
    <cellStyle name="1_tree_구로리총괄내역_수도권매립지_2006어린이공원정비공사_골안천 공원조성공사(4.8) 2" xfId="35560"/>
    <cellStyle name="1_tree_구로리총괄내역_수도권매립지_2006어린이공원정비공사_골안천 공원조성공사(4.8)_대포4 부대공" xfId="17504"/>
    <cellStyle name="1_tree_구로리총괄내역_수도권매립지_2006어린이공원정비공사_골안천 공원조성공사(4.8)_대포4 부대공 2" xfId="35561"/>
    <cellStyle name="1_tree_구로리총괄내역_수도권매립지_2006어린이공원정비공사_대포4 부대공" xfId="17505"/>
    <cellStyle name="1_tree_구로리총괄내역_수도권매립지_2006어린이공원정비공사_대포4 부대공 2" xfId="35562"/>
    <cellStyle name="1_tree_구로리총괄내역_수도권매립지_4.시설물수량산출" xfId="1583"/>
    <cellStyle name="1_tree_구로리총괄내역_수도권매립지_re수량산출1111" xfId="1584"/>
    <cellStyle name="1_tree_구로리총괄내역_수도권매립지_re수량산출1111_2차 수량산출 1 " xfId="1585"/>
    <cellStyle name="1_tree_구로리총괄내역_수도권매립지_re수량산출1111_2차 시설물수량산출" xfId="1586"/>
    <cellStyle name="1_tree_구로리총괄내역_수도권매립지_re수량산출1111_re수량산출11111" xfId="1587"/>
    <cellStyle name="1_tree_구로리총괄내역_수도권매립지_re수량산출1111_re수량산출111111" xfId="1588"/>
    <cellStyle name="1_tree_구로리총괄내역_수도권매립지_re수량산출1111_무게산출" xfId="1589"/>
    <cellStyle name="1_tree_구로리총괄내역_수도권매립지_re수량산출1111_수량산출" xfId="1590"/>
    <cellStyle name="1_tree_구로리총괄내역_수도권매립지_re수량산출1111_수량산출(최종)" xfId="1591"/>
    <cellStyle name="1_tree_구로리총괄내역_수도권매립지_개미공원(수정-1006-1)" xfId="17506"/>
    <cellStyle name="1_tree_구로리총괄내역_수도권매립지_개미공원(수정-1006-1) 2" xfId="35563"/>
    <cellStyle name="1_tree_구로리총괄내역_수도권매립지_개미공원(수정-1006-1)_1 조경공수량" xfId="17507"/>
    <cellStyle name="1_tree_구로리총괄내역_수도권매립지_개미공원(수정-1006-1)_1 조경공수량 2" xfId="35564"/>
    <cellStyle name="1_tree_구로리총괄내역_수도권매립지_개미공원(수정-1006-1)_1 조경공수량_대포4 부대공" xfId="17508"/>
    <cellStyle name="1_tree_구로리총괄내역_수도권매립지_개미공원(수정-1006-1)_1 조경공수량_대포4 부대공 2" xfId="35565"/>
    <cellStyle name="1_tree_구로리총괄내역_수도권매립지_개미공원(수정-1006-1)_골안천 공원조성공사(4.8)" xfId="17509"/>
    <cellStyle name="1_tree_구로리총괄내역_수도권매립지_개미공원(수정-1006-1)_골안천 공원조성공사(4.8) 2" xfId="35566"/>
    <cellStyle name="1_tree_구로리총괄내역_수도권매립지_개미공원(수정-1006-1)_골안천 공원조성공사(4.8)_대포4 부대공" xfId="17510"/>
    <cellStyle name="1_tree_구로리총괄내역_수도권매립지_개미공원(수정-1006-1)_골안천 공원조성공사(4.8)_대포4 부대공 2" xfId="35567"/>
    <cellStyle name="1_tree_구로리총괄내역_수도권매립지_개미공원(수정-1006-1)_대포4 부대공" xfId="17511"/>
    <cellStyle name="1_tree_구로리총괄내역_수도권매립지_개미공원(수정-1006-1)_대포4 부대공 2" xfId="35568"/>
    <cellStyle name="1_tree_구로리총괄내역_수도권매립지_골안천 공원조성공사(4.2)" xfId="17512"/>
    <cellStyle name="1_tree_구로리총괄내역_수도권매립지_골안천 공원조성공사(4.2) 2" xfId="35569"/>
    <cellStyle name="1_tree_구로리총괄내역_수도권매립지_골안천 공원조성공사(4.2)_대포4 부대공" xfId="17513"/>
    <cellStyle name="1_tree_구로리총괄내역_수도권매립지_골안천 공원조성공사(4.2)_대포4 부대공 2" xfId="35570"/>
    <cellStyle name="1_tree_구로리총괄내역_수도권매립지_대포4 부대공" xfId="17514"/>
    <cellStyle name="1_tree_구로리총괄내역_수도권매립지_대포4 부대공 2" xfId="35571"/>
    <cellStyle name="1_tree_구로리총괄내역_수도권매립지_영랑쉼터조성공사" xfId="17515"/>
    <cellStyle name="1_tree_구로리총괄내역_수도권매립지_영랑쉼터조성공사 2" xfId="35572"/>
    <cellStyle name="1_tree_구로리총괄내역_수도권매립지_영랑쉼터조성공사(3.13)" xfId="17516"/>
    <cellStyle name="1_tree_구로리총괄내역_수도권매립지_영랑쉼터조성공사(3.13) 2" xfId="35573"/>
    <cellStyle name="1_tree_구로리총괄내역_수도권매립지_영랑쉼터조성공사(3.13)_대포4 부대공" xfId="17517"/>
    <cellStyle name="1_tree_구로리총괄내역_수도권매립지_영랑쉼터조성공사(3.13)_대포4 부대공 2" xfId="35574"/>
    <cellStyle name="1_tree_구로리총괄내역_수도권매립지_영랑쉼터조성공사_대포4 부대공" xfId="17518"/>
    <cellStyle name="1_tree_구로리총괄내역_수도권매립지_영랑쉼터조성공사_대포4 부대공 2" xfId="35575"/>
    <cellStyle name="1_tree_구로리총괄내역_수도권매립지1004(발주용)" xfId="1592"/>
    <cellStyle name="1_tree_구로리총괄내역_수도권매립지1004(발주용) 2" xfId="35576"/>
    <cellStyle name="1_tree_구로리총괄내역_수도권매립지1004(발주용)_2006어린이공원정비공사" xfId="17519"/>
    <cellStyle name="1_tree_구로리총괄내역_수도권매립지1004(발주용)_2006어린이공원정비공사 2" xfId="35577"/>
    <cellStyle name="1_tree_구로리총괄내역_수도권매립지1004(발주용)_2006어린이공원정비공사_1 조경공수량" xfId="17520"/>
    <cellStyle name="1_tree_구로리총괄내역_수도권매립지1004(발주용)_2006어린이공원정비공사_1 조경공수량 2" xfId="35578"/>
    <cellStyle name="1_tree_구로리총괄내역_수도권매립지1004(발주용)_2006어린이공원정비공사_1 조경공수량_대포4 부대공" xfId="17521"/>
    <cellStyle name="1_tree_구로리총괄내역_수도권매립지1004(발주용)_2006어린이공원정비공사_1 조경공수량_대포4 부대공 2" xfId="35579"/>
    <cellStyle name="1_tree_구로리총괄내역_수도권매립지1004(발주용)_2006어린이공원정비공사_골안천 공원조성공사(4.8)" xfId="17522"/>
    <cellStyle name="1_tree_구로리총괄내역_수도권매립지1004(발주용)_2006어린이공원정비공사_골안천 공원조성공사(4.8) 2" xfId="35580"/>
    <cellStyle name="1_tree_구로리총괄내역_수도권매립지1004(발주용)_2006어린이공원정비공사_골안천 공원조성공사(4.8)_대포4 부대공" xfId="17523"/>
    <cellStyle name="1_tree_구로리총괄내역_수도권매립지1004(발주용)_2006어린이공원정비공사_골안천 공원조성공사(4.8)_대포4 부대공 2" xfId="35581"/>
    <cellStyle name="1_tree_구로리총괄내역_수도권매립지1004(발주용)_2006어린이공원정비공사_대포4 부대공" xfId="17524"/>
    <cellStyle name="1_tree_구로리총괄내역_수도권매립지1004(발주용)_2006어린이공원정비공사_대포4 부대공 2" xfId="35582"/>
    <cellStyle name="1_tree_구로리총괄내역_수도권매립지1004(발주용)_4.시설물수량산출" xfId="1593"/>
    <cellStyle name="1_tree_구로리총괄내역_수도권매립지1004(발주용)_re수량산출1111" xfId="1594"/>
    <cellStyle name="1_tree_구로리총괄내역_수도권매립지1004(발주용)_re수량산출1111_2차 수량산출 1 " xfId="1595"/>
    <cellStyle name="1_tree_구로리총괄내역_수도권매립지1004(발주용)_re수량산출1111_2차 시설물수량산출" xfId="1596"/>
    <cellStyle name="1_tree_구로리총괄내역_수도권매립지1004(발주용)_re수량산출1111_re수량산출11111" xfId="1597"/>
    <cellStyle name="1_tree_구로리총괄내역_수도권매립지1004(발주용)_re수량산출1111_re수량산출111111" xfId="1598"/>
    <cellStyle name="1_tree_구로리총괄내역_수도권매립지1004(발주용)_re수량산출1111_무게산출" xfId="1599"/>
    <cellStyle name="1_tree_구로리총괄내역_수도권매립지1004(발주용)_re수량산출1111_수량산출" xfId="1600"/>
    <cellStyle name="1_tree_구로리총괄내역_수도권매립지1004(발주용)_re수량산출1111_수량산출(최종)" xfId="1601"/>
    <cellStyle name="1_tree_구로리총괄내역_수도권매립지1004(발주용)_개미공원(수정-1006-1)" xfId="17525"/>
    <cellStyle name="1_tree_구로리총괄내역_수도권매립지1004(발주용)_개미공원(수정-1006-1) 2" xfId="35583"/>
    <cellStyle name="1_tree_구로리총괄내역_수도권매립지1004(발주용)_개미공원(수정-1006-1)_1 조경공수량" xfId="17526"/>
    <cellStyle name="1_tree_구로리총괄내역_수도권매립지1004(발주용)_개미공원(수정-1006-1)_1 조경공수량 2" xfId="35584"/>
    <cellStyle name="1_tree_구로리총괄내역_수도권매립지1004(발주용)_개미공원(수정-1006-1)_1 조경공수량_대포4 부대공" xfId="17527"/>
    <cellStyle name="1_tree_구로리총괄내역_수도권매립지1004(발주용)_개미공원(수정-1006-1)_1 조경공수량_대포4 부대공 2" xfId="35585"/>
    <cellStyle name="1_tree_구로리총괄내역_수도권매립지1004(발주용)_개미공원(수정-1006-1)_골안천 공원조성공사(4.8)" xfId="17528"/>
    <cellStyle name="1_tree_구로리총괄내역_수도권매립지1004(발주용)_개미공원(수정-1006-1)_골안천 공원조성공사(4.8) 2" xfId="35586"/>
    <cellStyle name="1_tree_구로리총괄내역_수도권매립지1004(발주용)_개미공원(수정-1006-1)_골안천 공원조성공사(4.8)_대포4 부대공" xfId="17529"/>
    <cellStyle name="1_tree_구로리총괄내역_수도권매립지1004(발주용)_개미공원(수정-1006-1)_골안천 공원조성공사(4.8)_대포4 부대공 2" xfId="35587"/>
    <cellStyle name="1_tree_구로리총괄내역_수도권매립지1004(발주용)_개미공원(수정-1006-1)_대포4 부대공" xfId="17530"/>
    <cellStyle name="1_tree_구로리총괄내역_수도권매립지1004(발주용)_개미공원(수정-1006-1)_대포4 부대공 2" xfId="35588"/>
    <cellStyle name="1_tree_구로리총괄내역_수도권매립지1004(발주용)_골안천 공원조성공사(4.2)" xfId="17531"/>
    <cellStyle name="1_tree_구로리총괄내역_수도권매립지1004(발주용)_골안천 공원조성공사(4.2) 2" xfId="35589"/>
    <cellStyle name="1_tree_구로리총괄내역_수도권매립지1004(발주용)_골안천 공원조성공사(4.2)_대포4 부대공" xfId="17532"/>
    <cellStyle name="1_tree_구로리총괄내역_수도권매립지1004(발주용)_골안천 공원조성공사(4.2)_대포4 부대공 2" xfId="35590"/>
    <cellStyle name="1_tree_구로리총괄내역_수도권매립지1004(발주용)_대포4 부대공" xfId="17533"/>
    <cellStyle name="1_tree_구로리총괄내역_수도권매립지1004(발주용)_대포4 부대공 2" xfId="35591"/>
    <cellStyle name="1_tree_구로리총괄내역_수도권매립지1004(발주용)_영랑쉼터조성공사" xfId="17534"/>
    <cellStyle name="1_tree_구로리총괄내역_수도권매립지1004(발주용)_영랑쉼터조성공사 2" xfId="35592"/>
    <cellStyle name="1_tree_구로리총괄내역_수도권매립지1004(발주용)_영랑쉼터조성공사(3.13)" xfId="17535"/>
    <cellStyle name="1_tree_구로리총괄내역_수도권매립지1004(발주용)_영랑쉼터조성공사(3.13) 2" xfId="35593"/>
    <cellStyle name="1_tree_구로리총괄내역_수도권매립지1004(발주용)_영랑쉼터조성공사(3.13)_대포4 부대공" xfId="17536"/>
    <cellStyle name="1_tree_구로리총괄내역_수도권매립지1004(발주용)_영랑쉼터조성공사(3.13)_대포4 부대공 2" xfId="35594"/>
    <cellStyle name="1_tree_구로리총괄내역_수도권매립지1004(발주용)_영랑쉼터조성공사_대포4 부대공" xfId="17537"/>
    <cellStyle name="1_tree_구로리총괄내역_수도권매립지1004(발주용)_영랑쉼터조성공사_대포4 부대공 2" xfId="35595"/>
    <cellStyle name="1_tree_구로리총괄내역_영랑쉼터조성공사" xfId="17538"/>
    <cellStyle name="1_tree_구로리총괄내역_영랑쉼터조성공사 2" xfId="35596"/>
    <cellStyle name="1_tree_구로리총괄내역_영랑쉼터조성공사(3.13)" xfId="17539"/>
    <cellStyle name="1_tree_구로리총괄내역_영랑쉼터조성공사(3.13) 2" xfId="35597"/>
    <cellStyle name="1_tree_구로리총괄내역_영랑쉼터조성공사(3.13)_대포4 부대공" xfId="17540"/>
    <cellStyle name="1_tree_구로리총괄내역_영랑쉼터조성공사(3.13)_대포4 부대공 2" xfId="35598"/>
    <cellStyle name="1_tree_구로리총괄내역_영랑쉼터조성공사_대포4 부대공" xfId="17541"/>
    <cellStyle name="1_tree_구로리총괄내역_영랑쉼터조성공사_대포4 부대공 2" xfId="35599"/>
    <cellStyle name="1_tree_구로리총괄내역_일신건영설계예산서(0211)" xfId="1602"/>
    <cellStyle name="1_tree_구로리총괄내역_일신건영설계예산서(0211) 2" xfId="35600"/>
    <cellStyle name="1_tree_구로리총괄내역_일신건영설계예산서(0211)_2006어린이공원정비공사" xfId="17542"/>
    <cellStyle name="1_tree_구로리총괄내역_일신건영설계예산서(0211)_2006어린이공원정비공사 2" xfId="35601"/>
    <cellStyle name="1_tree_구로리총괄내역_일신건영설계예산서(0211)_2006어린이공원정비공사_1 조경공수량" xfId="17543"/>
    <cellStyle name="1_tree_구로리총괄내역_일신건영설계예산서(0211)_2006어린이공원정비공사_1 조경공수량 2" xfId="35602"/>
    <cellStyle name="1_tree_구로리총괄내역_일신건영설계예산서(0211)_2006어린이공원정비공사_1 조경공수량_대포4 부대공" xfId="17544"/>
    <cellStyle name="1_tree_구로리총괄내역_일신건영설계예산서(0211)_2006어린이공원정비공사_1 조경공수량_대포4 부대공 2" xfId="35603"/>
    <cellStyle name="1_tree_구로리총괄내역_일신건영설계예산서(0211)_2006어린이공원정비공사_골안천 공원조성공사(4.8)" xfId="17545"/>
    <cellStyle name="1_tree_구로리총괄내역_일신건영설계예산서(0211)_2006어린이공원정비공사_골안천 공원조성공사(4.8) 2" xfId="35604"/>
    <cellStyle name="1_tree_구로리총괄내역_일신건영설계예산서(0211)_2006어린이공원정비공사_골안천 공원조성공사(4.8)_대포4 부대공" xfId="17546"/>
    <cellStyle name="1_tree_구로리총괄내역_일신건영설계예산서(0211)_2006어린이공원정비공사_골안천 공원조성공사(4.8)_대포4 부대공 2" xfId="35605"/>
    <cellStyle name="1_tree_구로리총괄내역_일신건영설계예산서(0211)_2006어린이공원정비공사_대포4 부대공" xfId="17547"/>
    <cellStyle name="1_tree_구로리총괄내역_일신건영설계예산서(0211)_2006어린이공원정비공사_대포4 부대공 2" xfId="35606"/>
    <cellStyle name="1_tree_구로리총괄내역_일신건영설계예산서(0211)_4.시설물수량산출" xfId="1603"/>
    <cellStyle name="1_tree_구로리총괄내역_일신건영설계예산서(0211)_re수량산출1111" xfId="1604"/>
    <cellStyle name="1_tree_구로리총괄내역_일신건영설계예산서(0211)_re수량산출1111_2차 수량산출 1 " xfId="1605"/>
    <cellStyle name="1_tree_구로리총괄내역_일신건영설계예산서(0211)_re수량산출1111_2차 시설물수량산출" xfId="1606"/>
    <cellStyle name="1_tree_구로리총괄내역_일신건영설계예산서(0211)_re수량산출1111_re수량산출11111" xfId="1607"/>
    <cellStyle name="1_tree_구로리총괄내역_일신건영설계예산서(0211)_re수량산출1111_re수량산출111111" xfId="1608"/>
    <cellStyle name="1_tree_구로리총괄내역_일신건영설계예산서(0211)_re수량산출1111_무게산출" xfId="1609"/>
    <cellStyle name="1_tree_구로리총괄내역_일신건영설계예산서(0211)_re수량산출1111_수량산출" xfId="1610"/>
    <cellStyle name="1_tree_구로리총괄내역_일신건영설계예산서(0211)_re수량산출1111_수량산출(최종)" xfId="1611"/>
    <cellStyle name="1_tree_구로리총괄내역_일신건영설계예산서(0211)_개미공원(수정-1006-1)" xfId="17548"/>
    <cellStyle name="1_tree_구로리총괄내역_일신건영설계예산서(0211)_개미공원(수정-1006-1) 2" xfId="35607"/>
    <cellStyle name="1_tree_구로리총괄내역_일신건영설계예산서(0211)_개미공원(수정-1006-1)_1 조경공수량" xfId="17549"/>
    <cellStyle name="1_tree_구로리총괄내역_일신건영설계예산서(0211)_개미공원(수정-1006-1)_1 조경공수량 2" xfId="35608"/>
    <cellStyle name="1_tree_구로리총괄내역_일신건영설계예산서(0211)_개미공원(수정-1006-1)_1 조경공수량_대포4 부대공" xfId="17550"/>
    <cellStyle name="1_tree_구로리총괄내역_일신건영설계예산서(0211)_개미공원(수정-1006-1)_1 조경공수량_대포4 부대공 2" xfId="35609"/>
    <cellStyle name="1_tree_구로리총괄내역_일신건영설계예산서(0211)_개미공원(수정-1006-1)_골안천 공원조성공사(4.8)" xfId="17551"/>
    <cellStyle name="1_tree_구로리총괄내역_일신건영설계예산서(0211)_개미공원(수정-1006-1)_골안천 공원조성공사(4.8) 2" xfId="35610"/>
    <cellStyle name="1_tree_구로리총괄내역_일신건영설계예산서(0211)_개미공원(수정-1006-1)_골안천 공원조성공사(4.8)_대포4 부대공" xfId="17552"/>
    <cellStyle name="1_tree_구로리총괄내역_일신건영설계예산서(0211)_개미공원(수정-1006-1)_골안천 공원조성공사(4.8)_대포4 부대공 2" xfId="35611"/>
    <cellStyle name="1_tree_구로리총괄내역_일신건영설계예산서(0211)_개미공원(수정-1006-1)_대포4 부대공" xfId="17553"/>
    <cellStyle name="1_tree_구로리총괄내역_일신건영설계예산서(0211)_개미공원(수정-1006-1)_대포4 부대공 2" xfId="35612"/>
    <cellStyle name="1_tree_구로리총괄내역_일신건영설계예산서(0211)_골안천 공원조성공사(4.2)" xfId="17554"/>
    <cellStyle name="1_tree_구로리총괄내역_일신건영설계예산서(0211)_골안천 공원조성공사(4.2) 2" xfId="35613"/>
    <cellStyle name="1_tree_구로리총괄내역_일신건영설계예산서(0211)_골안천 공원조성공사(4.2)_대포4 부대공" xfId="17555"/>
    <cellStyle name="1_tree_구로리총괄내역_일신건영설계예산서(0211)_골안천 공원조성공사(4.2)_대포4 부대공 2" xfId="35614"/>
    <cellStyle name="1_tree_구로리총괄내역_일신건영설계예산서(0211)_대포4 부대공" xfId="17556"/>
    <cellStyle name="1_tree_구로리총괄내역_일신건영설계예산서(0211)_대포4 부대공 2" xfId="35615"/>
    <cellStyle name="1_tree_구로리총괄내역_일신건영설계예산서(0211)_영랑쉼터조성공사" xfId="17557"/>
    <cellStyle name="1_tree_구로리총괄내역_일신건영설계예산서(0211)_영랑쉼터조성공사 2" xfId="35616"/>
    <cellStyle name="1_tree_구로리총괄내역_일신건영설계예산서(0211)_영랑쉼터조성공사(3.13)" xfId="17558"/>
    <cellStyle name="1_tree_구로리총괄내역_일신건영설계예산서(0211)_영랑쉼터조성공사(3.13) 2" xfId="35617"/>
    <cellStyle name="1_tree_구로리총괄내역_일신건영설계예산서(0211)_영랑쉼터조성공사(3.13)_대포4 부대공" xfId="17559"/>
    <cellStyle name="1_tree_구로리총괄내역_일신건영설계예산서(0211)_영랑쉼터조성공사(3.13)_대포4 부대공 2" xfId="35618"/>
    <cellStyle name="1_tree_구로리총괄내역_일신건영설계예산서(0211)_영랑쉼터조성공사_대포4 부대공" xfId="17560"/>
    <cellStyle name="1_tree_구로리총괄내역_일신건영설계예산서(0211)_영랑쉼터조성공사_대포4 부대공 2" xfId="35619"/>
    <cellStyle name="1_tree_구로리총괄내역_일위대가" xfId="1612"/>
    <cellStyle name="1_tree_구로리총괄내역_일위대가 2" xfId="35620"/>
    <cellStyle name="1_tree_구로리총괄내역_일위대가_2006어린이공원정비공사" xfId="17561"/>
    <cellStyle name="1_tree_구로리총괄내역_일위대가_2006어린이공원정비공사 2" xfId="35621"/>
    <cellStyle name="1_tree_구로리총괄내역_일위대가_2006어린이공원정비공사_1 조경공수량" xfId="17562"/>
    <cellStyle name="1_tree_구로리총괄내역_일위대가_2006어린이공원정비공사_1 조경공수량 2" xfId="35622"/>
    <cellStyle name="1_tree_구로리총괄내역_일위대가_2006어린이공원정비공사_1 조경공수량_대포4 부대공" xfId="17563"/>
    <cellStyle name="1_tree_구로리총괄내역_일위대가_2006어린이공원정비공사_1 조경공수량_대포4 부대공 2" xfId="35623"/>
    <cellStyle name="1_tree_구로리총괄내역_일위대가_2006어린이공원정비공사_골안천 공원조성공사(4.8)" xfId="17564"/>
    <cellStyle name="1_tree_구로리총괄내역_일위대가_2006어린이공원정비공사_골안천 공원조성공사(4.8) 2" xfId="35624"/>
    <cellStyle name="1_tree_구로리총괄내역_일위대가_2006어린이공원정비공사_골안천 공원조성공사(4.8)_대포4 부대공" xfId="17565"/>
    <cellStyle name="1_tree_구로리총괄내역_일위대가_2006어린이공원정비공사_골안천 공원조성공사(4.8)_대포4 부대공 2" xfId="35625"/>
    <cellStyle name="1_tree_구로리총괄내역_일위대가_2006어린이공원정비공사_대포4 부대공" xfId="17566"/>
    <cellStyle name="1_tree_구로리총괄내역_일위대가_2006어린이공원정비공사_대포4 부대공 2" xfId="35626"/>
    <cellStyle name="1_tree_구로리총괄내역_일위대가_4.시설물수량산출" xfId="1613"/>
    <cellStyle name="1_tree_구로리총괄내역_일위대가_re수량산출1111" xfId="1614"/>
    <cellStyle name="1_tree_구로리총괄내역_일위대가_re수량산출1111_2차 수량산출 1 " xfId="1615"/>
    <cellStyle name="1_tree_구로리총괄내역_일위대가_re수량산출1111_2차 시설물수량산출" xfId="1616"/>
    <cellStyle name="1_tree_구로리총괄내역_일위대가_re수량산출1111_re수량산출11111" xfId="1617"/>
    <cellStyle name="1_tree_구로리총괄내역_일위대가_re수량산출1111_re수량산출111111" xfId="1618"/>
    <cellStyle name="1_tree_구로리총괄내역_일위대가_re수량산출1111_무게산출" xfId="1619"/>
    <cellStyle name="1_tree_구로리총괄내역_일위대가_re수량산출1111_수량산출" xfId="1620"/>
    <cellStyle name="1_tree_구로리총괄내역_일위대가_re수량산출1111_수량산출(최종)" xfId="1621"/>
    <cellStyle name="1_tree_구로리총괄내역_일위대가_개미공원(수정-1006-1)" xfId="17567"/>
    <cellStyle name="1_tree_구로리총괄내역_일위대가_개미공원(수정-1006-1) 2" xfId="35627"/>
    <cellStyle name="1_tree_구로리총괄내역_일위대가_개미공원(수정-1006-1)_1 조경공수량" xfId="17568"/>
    <cellStyle name="1_tree_구로리총괄내역_일위대가_개미공원(수정-1006-1)_1 조경공수량 2" xfId="35628"/>
    <cellStyle name="1_tree_구로리총괄내역_일위대가_개미공원(수정-1006-1)_1 조경공수량_대포4 부대공" xfId="17569"/>
    <cellStyle name="1_tree_구로리총괄내역_일위대가_개미공원(수정-1006-1)_1 조경공수량_대포4 부대공 2" xfId="35629"/>
    <cellStyle name="1_tree_구로리총괄내역_일위대가_개미공원(수정-1006-1)_골안천 공원조성공사(4.8)" xfId="17570"/>
    <cellStyle name="1_tree_구로리총괄내역_일위대가_개미공원(수정-1006-1)_골안천 공원조성공사(4.8) 2" xfId="35630"/>
    <cellStyle name="1_tree_구로리총괄내역_일위대가_개미공원(수정-1006-1)_골안천 공원조성공사(4.8)_대포4 부대공" xfId="17571"/>
    <cellStyle name="1_tree_구로리총괄내역_일위대가_개미공원(수정-1006-1)_골안천 공원조성공사(4.8)_대포4 부대공 2" xfId="35631"/>
    <cellStyle name="1_tree_구로리총괄내역_일위대가_개미공원(수정-1006-1)_대포4 부대공" xfId="17572"/>
    <cellStyle name="1_tree_구로리총괄내역_일위대가_개미공원(수정-1006-1)_대포4 부대공 2" xfId="35632"/>
    <cellStyle name="1_tree_구로리총괄내역_일위대가_골안천 공원조성공사(4.2)" xfId="17573"/>
    <cellStyle name="1_tree_구로리총괄내역_일위대가_골안천 공원조성공사(4.2) 2" xfId="35633"/>
    <cellStyle name="1_tree_구로리총괄내역_일위대가_골안천 공원조성공사(4.2)_대포4 부대공" xfId="17574"/>
    <cellStyle name="1_tree_구로리총괄내역_일위대가_골안천 공원조성공사(4.2)_대포4 부대공 2" xfId="35634"/>
    <cellStyle name="1_tree_구로리총괄내역_일위대가_대포4 부대공" xfId="17575"/>
    <cellStyle name="1_tree_구로리총괄내역_일위대가_대포4 부대공 2" xfId="35635"/>
    <cellStyle name="1_tree_구로리총괄내역_일위대가_영랑쉼터조성공사" xfId="17576"/>
    <cellStyle name="1_tree_구로리총괄내역_일위대가_영랑쉼터조성공사 2" xfId="35636"/>
    <cellStyle name="1_tree_구로리총괄내역_일위대가_영랑쉼터조성공사(3.13)" xfId="17577"/>
    <cellStyle name="1_tree_구로리총괄내역_일위대가_영랑쉼터조성공사(3.13) 2" xfId="35637"/>
    <cellStyle name="1_tree_구로리총괄내역_일위대가_영랑쉼터조성공사(3.13)_대포4 부대공" xfId="17578"/>
    <cellStyle name="1_tree_구로리총괄내역_일위대가_영랑쉼터조성공사(3.13)_대포4 부대공 2" xfId="35638"/>
    <cellStyle name="1_tree_구로리총괄내역_일위대가_영랑쉼터조성공사_대포4 부대공" xfId="17579"/>
    <cellStyle name="1_tree_구로리총괄내역_일위대가_영랑쉼터조성공사_대포4 부대공 2" xfId="35639"/>
    <cellStyle name="1_tree_구로리총괄내역_자재단가표" xfId="1622"/>
    <cellStyle name="1_tree_구로리총괄내역_자재단가표 2" xfId="35640"/>
    <cellStyle name="1_tree_구로리총괄내역_자재단가표_2006어린이공원정비공사" xfId="17580"/>
    <cellStyle name="1_tree_구로리총괄내역_자재단가표_2006어린이공원정비공사 2" xfId="35641"/>
    <cellStyle name="1_tree_구로리총괄내역_자재단가표_2006어린이공원정비공사_1 조경공수량" xfId="17581"/>
    <cellStyle name="1_tree_구로리총괄내역_자재단가표_2006어린이공원정비공사_1 조경공수량 2" xfId="35642"/>
    <cellStyle name="1_tree_구로리총괄내역_자재단가표_2006어린이공원정비공사_1 조경공수량_대포4 부대공" xfId="17582"/>
    <cellStyle name="1_tree_구로리총괄내역_자재단가표_2006어린이공원정비공사_1 조경공수량_대포4 부대공 2" xfId="35643"/>
    <cellStyle name="1_tree_구로리총괄내역_자재단가표_2006어린이공원정비공사_골안천 공원조성공사(4.8)" xfId="17583"/>
    <cellStyle name="1_tree_구로리총괄내역_자재단가표_2006어린이공원정비공사_골안천 공원조성공사(4.8) 2" xfId="35644"/>
    <cellStyle name="1_tree_구로리총괄내역_자재단가표_2006어린이공원정비공사_골안천 공원조성공사(4.8)_대포4 부대공" xfId="17584"/>
    <cellStyle name="1_tree_구로리총괄내역_자재단가표_2006어린이공원정비공사_골안천 공원조성공사(4.8)_대포4 부대공 2" xfId="35645"/>
    <cellStyle name="1_tree_구로리총괄내역_자재단가표_2006어린이공원정비공사_대포4 부대공" xfId="17585"/>
    <cellStyle name="1_tree_구로리총괄내역_자재단가표_2006어린이공원정비공사_대포4 부대공 2" xfId="35646"/>
    <cellStyle name="1_tree_구로리총괄내역_자재단가표_4.시설물수량산출" xfId="1623"/>
    <cellStyle name="1_tree_구로리총괄내역_자재단가표_re수량산출1111" xfId="1624"/>
    <cellStyle name="1_tree_구로리총괄내역_자재단가표_re수량산출1111_2차 수량산출 1 " xfId="1625"/>
    <cellStyle name="1_tree_구로리총괄내역_자재단가표_re수량산출1111_2차 시설물수량산출" xfId="1626"/>
    <cellStyle name="1_tree_구로리총괄내역_자재단가표_re수량산출1111_re수량산출11111" xfId="1627"/>
    <cellStyle name="1_tree_구로리총괄내역_자재단가표_re수량산출1111_re수량산출111111" xfId="1628"/>
    <cellStyle name="1_tree_구로리총괄내역_자재단가표_re수량산출1111_무게산출" xfId="1629"/>
    <cellStyle name="1_tree_구로리총괄내역_자재단가표_re수량산출1111_수량산출" xfId="1630"/>
    <cellStyle name="1_tree_구로리총괄내역_자재단가표_re수량산출1111_수량산출(최종)" xfId="1631"/>
    <cellStyle name="1_tree_구로리총괄내역_자재단가표_개미공원(수정-1006-1)" xfId="17586"/>
    <cellStyle name="1_tree_구로리총괄내역_자재단가표_개미공원(수정-1006-1) 2" xfId="35647"/>
    <cellStyle name="1_tree_구로리총괄내역_자재단가표_개미공원(수정-1006-1)_1 조경공수량" xfId="17587"/>
    <cellStyle name="1_tree_구로리총괄내역_자재단가표_개미공원(수정-1006-1)_1 조경공수량 2" xfId="35648"/>
    <cellStyle name="1_tree_구로리총괄내역_자재단가표_개미공원(수정-1006-1)_1 조경공수량_대포4 부대공" xfId="17588"/>
    <cellStyle name="1_tree_구로리총괄내역_자재단가표_개미공원(수정-1006-1)_1 조경공수량_대포4 부대공 2" xfId="35649"/>
    <cellStyle name="1_tree_구로리총괄내역_자재단가표_개미공원(수정-1006-1)_골안천 공원조성공사(4.8)" xfId="17589"/>
    <cellStyle name="1_tree_구로리총괄내역_자재단가표_개미공원(수정-1006-1)_골안천 공원조성공사(4.8) 2" xfId="35650"/>
    <cellStyle name="1_tree_구로리총괄내역_자재단가표_개미공원(수정-1006-1)_골안천 공원조성공사(4.8)_대포4 부대공" xfId="17590"/>
    <cellStyle name="1_tree_구로리총괄내역_자재단가표_개미공원(수정-1006-1)_골안천 공원조성공사(4.8)_대포4 부대공 2" xfId="35651"/>
    <cellStyle name="1_tree_구로리총괄내역_자재단가표_개미공원(수정-1006-1)_대포4 부대공" xfId="17591"/>
    <cellStyle name="1_tree_구로리총괄내역_자재단가표_개미공원(수정-1006-1)_대포4 부대공 2" xfId="35652"/>
    <cellStyle name="1_tree_구로리총괄내역_자재단가표_골안천 공원조성공사(4.2)" xfId="17592"/>
    <cellStyle name="1_tree_구로리총괄내역_자재단가표_골안천 공원조성공사(4.2) 2" xfId="35653"/>
    <cellStyle name="1_tree_구로리총괄내역_자재단가표_골안천 공원조성공사(4.2)_대포4 부대공" xfId="17593"/>
    <cellStyle name="1_tree_구로리총괄내역_자재단가표_골안천 공원조성공사(4.2)_대포4 부대공 2" xfId="35654"/>
    <cellStyle name="1_tree_구로리총괄내역_자재단가표_대포4 부대공" xfId="17594"/>
    <cellStyle name="1_tree_구로리총괄내역_자재단가표_대포4 부대공 2" xfId="35655"/>
    <cellStyle name="1_tree_구로리총괄내역_자재단가표_영랑쉼터조성공사" xfId="17595"/>
    <cellStyle name="1_tree_구로리총괄내역_자재단가표_영랑쉼터조성공사 2" xfId="35656"/>
    <cellStyle name="1_tree_구로리총괄내역_자재단가표_영랑쉼터조성공사(3.13)" xfId="17596"/>
    <cellStyle name="1_tree_구로리총괄내역_자재단가표_영랑쉼터조성공사(3.13) 2" xfId="35657"/>
    <cellStyle name="1_tree_구로리총괄내역_자재단가표_영랑쉼터조성공사(3.13)_대포4 부대공" xfId="17597"/>
    <cellStyle name="1_tree_구로리총괄내역_자재단가표_영랑쉼터조성공사(3.13)_대포4 부대공 2" xfId="35658"/>
    <cellStyle name="1_tree_구로리총괄내역_자재단가표_영랑쉼터조성공사_대포4 부대공" xfId="17598"/>
    <cellStyle name="1_tree_구로리총괄내역_자재단가표_영랑쉼터조성공사_대포4 부대공 2" xfId="35659"/>
    <cellStyle name="1_tree_구로리총괄내역_장안초등학교내역0814" xfId="1632"/>
    <cellStyle name="1_tree_구로리총괄내역_장안초등학교내역0814 2" xfId="35660"/>
    <cellStyle name="1_tree_구로리총괄내역_장안초등학교내역0814_2006어린이공원정비공사" xfId="17599"/>
    <cellStyle name="1_tree_구로리총괄내역_장안초등학교내역0814_2006어린이공원정비공사 2" xfId="35661"/>
    <cellStyle name="1_tree_구로리총괄내역_장안초등학교내역0814_2006어린이공원정비공사_1 조경공수량" xfId="17600"/>
    <cellStyle name="1_tree_구로리총괄내역_장안초등학교내역0814_2006어린이공원정비공사_1 조경공수량 2" xfId="35662"/>
    <cellStyle name="1_tree_구로리총괄내역_장안초등학교내역0814_2006어린이공원정비공사_1 조경공수량_대포4 부대공" xfId="17601"/>
    <cellStyle name="1_tree_구로리총괄내역_장안초등학교내역0814_2006어린이공원정비공사_1 조경공수량_대포4 부대공 2" xfId="35663"/>
    <cellStyle name="1_tree_구로리총괄내역_장안초등학교내역0814_2006어린이공원정비공사_골안천 공원조성공사(4.8)" xfId="17602"/>
    <cellStyle name="1_tree_구로리총괄내역_장안초등학교내역0814_2006어린이공원정비공사_골안천 공원조성공사(4.8) 2" xfId="35664"/>
    <cellStyle name="1_tree_구로리총괄내역_장안초등학교내역0814_2006어린이공원정비공사_골안천 공원조성공사(4.8)_대포4 부대공" xfId="17603"/>
    <cellStyle name="1_tree_구로리총괄내역_장안초등학교내역0814_2006어린이공원정비공사_골안천 공원조성공사(4.8)_대포4 부대공 2" xfId="35665"/>
    <cellStyle name="1_tree_구로리총괄내역_장안초등학교내역0814_2006어린이공원정비공사_대포4 부대공" xfId="17604"/>
    <cellStyle name="1_tree_구로리총괄내역_장안초등학교내역0814_2006어린이공원정비공사_대포4 부대공 2" xfId="35666"/>
    <cellStyle name="1_tree_구로리총괄내역_장안초등학교내역0814_4.시설물수량산출" xfId="1633"/>
    <cellStyle name="1_tree_구로리총괄내역_장안초등학교내역0814_re수량산출1111" xfId="1634"/>
    <cellStyle name="1_tree_구로리총괄내역_장안초등학교내역0814_re수량산출1111_2차 수량산출 1 " xfId="1635"/>
    <cellStyle name="1_tree_구로리총괄내역_장안초등학교내역0814_re수량산출1111_2차 시설물수량산출" xfId="1636"/>
    <cellStyle name="1_tree_구로리총괄내역_장안초등학교내역0814_re수량산출1111_re수량산출11111" xfId="1637"/>
    <cellStyle name="1_tree_구로리총괄내역_장안초등학교내역0814_re수량산출1111_re수량산출111111" xfId="1638"/>
    <cellStyle name="1_tree_구로리총괄내역_장안초등학교내역0814_re수량산출1111_무게산출" xfId="1639"/>
    <cellStyle name="1_tree_구로리총괄내역_장안초등학교내역0814_re수량산출1111_수량산출" xfId="1640"/>
    <cellStyle name="1_tree_구로리총괄내역_장안초등학교내역0814_re수량산출1111_수량산출(최종)" xfId="1641"/>
    <cellStyle name="1_tree_구로리총괄내역_장안초등학교내역0814_개미공원(수정-1006-1)" xfId="17605"/>
    <cellStyle name="1_tree_구로리총괄내역_장안초등학교내역0814_개미공원(수정-1006-1) 2" xfId="35667"/>
    <cellStyle name="1_tree_구로리총괄내역_장안초등학교내역0814_개미공원(수정-1006-1)_1 조경공수량" xfId="17606"/>
    <cellStyle name="1_tree_구로리총괄내역_장안초등학교내역0814_개미공원(수정-1006-1)_1 조경공수량 2" xfId="35668"/>
    <cellStyle name="1_tree_구로리총괄내역_장안초등학교내역0814_개미공원(수정-1006-1)_1 조경공수량_대포4 부대공" xfId="17607"/>
    <cellStyle name="1_tree_구로리총괄내역_장안초등학교내역0814_개미공원(수정-1006-1)_1 조경공수량_대포4 부대공 2" xfId="35669"/>
    <cellStyle name="1_tree_구로리총괄내역_장안초등학교내역0814_개미공원(수정-1006-1)_골안천 공원조성공사(4.8)" xfId="17608"/>
    <cellStyle name="1_tree_구로리총괄내역_장안초등학교내역0814_개미공원(수정-1006-1)_골안천 공원조성공사(4.8) 2" xfId="35670"/>
    <cellStyle name="1_tree_구로리총괄내역_장안초등학교내역0814_개미공원(수정-1006-1)_골안천 공원조성공사(4.8)_대포4 부대공" xfId="17609"/>
    <cellStyle name="1_tree_구로리총괄내역_장안초등학교내역0814_개미공원(수정-1006-1)_골안천 공원조성공사(4.8)_대포4 부대공 2" xfId="35671"/>
    <cellStyle name="1_tree_구로리총괄내역_장안초등학교내역0814_개미공원(수정-1006-1)_대포4 부대공" xfId="17610"/>
    <cellStyle name="1_tree_구로리총괄내역_장안초등학교내역0814_개미공원(수정-1006-1)_대포4 부대공 2" xfId="35672"/>
    <cellStyle name="1_tree_구로리총괄내역_장안초등학교내역0814_골안천 공원조성공사(4.2)" xfId="17611"/>
    <cellStyle name="1_tree_구로리총괄내역_장안초등학교내역0814_골안천 공원조성공사(4.2) 2" xfId="35673"/>
    <cellStyle name="1_tree_구로리총괄내역_장안초등학교내역0814_골안천 공원조성공사(4.2)_대포4 부대공" xfId="17612"/>
    <cellStyle name="1_tree_구로리총괄내역_장안초등학교내역0814_골안천 공원조성공사(4.2)_대포4 부대공 2" xfId="35674"/>
    <cellStyle name="1_tree_구로리총괄내역_장안초등학교내역0814_대포4 부대공" xfId="17613"/>
    <cellStyle name="1_tree_구로리총괄내역_장안초등학교내역0814_대포4 부대공 2" xfId="35675"/>
    <cellStyle name="1_tree_구로리총괄내역_장안초등학교내역0814_영랑쉼터조성공사" xfId="17614"/>
    <cellStyle name="1_tree_구로리총괄내역_장안초등학교내역0814_영랑쉼터조성공사 2" xfId="35676"/>
    <cellStyle name="1_tree_구로리총괄내역_장안초등학교내역0814_영랑쉼터조성공사(3.13)" xfId="17615"/>
    <cellStyle name="1_tree_구로리총괄내역_장안초등학교내역0814_영랑쉼터조성공사(3.13) 2" xfId="35677"/>
    <cellStyle name="1_tree_구로리총괄내역_장안초등학교내역0814_영랑쉼터조성공사(3.13)_대포4 부대공" xfId="17616"/>
    <cellStyle name="1_tree_구로리총괄내역_장안초등학교내역0814_영랑쉼터조성공사(3.13)_대포4 부대공 2" xfId="35678"/>
    <cellStyle name="1_tree_구로리총괄내역_장안초등학교내역0814_영랑쉼터조성공사_대포4 부대공" xfId="17617"/>
    <cellStyle name="1_tree_구로리총괄내역_장안초등학교내역0814_영랑쉼터조성공사_대포4 부대공 2" xfId="35679"/>
    <cellStyle name="1_tree_구조물,조형물,수목보호" xfId="17618"/>
    <cellStyle name="1_tree_구조물,조형물,수목보호 2" xfId="35680"/>
    <cellStyle name="1_tree_구조물,조형물,수목보호_NEW단위수량-주산" xfId="17619"/>
    <cellStyle name="1_tree_구조물,조형물,수목보호_NEW단위수량-주산 2" xfId="35681"/>
    <cellStyle name="1_tree_구조물,조형물,수목보호_남대천단위수량" xfId="17620"/>
    <cellStyle name="1_tree_구조물,조형물,수목보호_남대천단위수량 2" xfId="35682"/>
    <cellStyle name="1_tree_구조물,조형물,수목보호_단원구 중앙로 은행나무 전정공사" xfId="17621"/>
    <cellStyle name="1_tree_구조물,조형물,수목보호_단원구 중앙로 은행나무 전정공사 2" xfId="35683"/>
    <cellStyle name="1_tree_구조물,조형물,수목보호_단위수량" xfId="17622"/>
    <cellStyle name="1_tree_구조물,조형물,수목보호_단위수량 2" xfId="35684"/>
    <cellStyle name="1_tree_구조물,조형물,수목보호_단위수량_단원구 중앙로 은행나무 전정공사" xfId="17623"/>
    <cellStyle name="1_tree_구조물,조형물,수목보호_단위수량_단원구 중앙로 은행나무 전정공사 2" xfId="35685"/>
    <cellStyle name="1_tree_구조물,조형물,수목보호_단위수량1" xfId="17624"/>
    <cellStyle name="1_tree_구조물,조형물,수목보호_단위수량1 2" xfId="35686"/>
    <cellStyle name="1_tree_구조물,조형물,수목보호_단위수량1_단원구 중앙로 은행나무 전정공사" xfId="17625"/>
    <cellStyle name="1_tree_구조물,조형물,수목보호_단위수량1_단원구 중앙로 은행나무 전정공사 2" xfId="35687"/>
    <cellStyle name="1_tree_구조물,조형물,수목보호_단위수량15" xfId="17626"/>
    <cellStyle name="1_tree_구조물,조형물,수목보호_단위수량15 2" xfId="35688"/>
    <cellStyle name="1_tree_구조물,조형물,수목보호_단위수량산출" xfId="17627"/>
    <cellStyle name="1_tree_구조물,조형물,수목보호_단위수량산출 2" xfId="35689"/>
    <cellStyle name="1_tree_구조물,조형물,수목보호_단위수량산출_단원구 중앙로 은행나무 전정공사" xfId="17628"/>
    <cellStyle name="1_tree_구조물,조형물,수목보호_단위수량산출_단원구 중앙로 은행나무 전정공사 2" xfId="35690"/>
    <cellStyle name="1_tree_구조물,조형물,수목보호_도곡단위수량" xfId="17629"/>
    <cellStyle name="1_tree_구조물,조형물,수목보호_도곡단위수량 2" xfId="35691"/>
    <cellStyle name="1_tree_구조물,조형물,수목보호_도곡단위수량_단원구 중앙로 은행나무 전정공사" xfId="17630"/>
    <cellStyle name="1_tree_구조물,조형물,수목보호_도곡단위수량_단원구 중앙로 은행나무 전정공사 2" xfId="35692"/>
    <cellStyle name="1_tree_구조물,조형물,수목보호_수량산출서-11.25" xfId="17631"/>
    <cellStyle name="1_tree_구조물,조형물,수목보호_수량산출서-11.25 2" xfId="35693"/>
    <cellStyle name="1_tree_구조물,조형물,수목보호_수량산출서-11.25_NEW단위수량-주산" xfId="17632"/>
    <cellStyle name="1_tree_구조물,조형물,수목보호_수량산출서-11.25_NEW단위수량-주산 2" xfId="35694"/>
    <cellStyle name="1_tree_구조물,조형물,수목보호_수량산출서-11.25_남대천단위수량" xfId="17633"/>
    <cellStyle name="1_tree_구조물,조형물,수목보호_수량산출서-11.25_남대천단위수량 2" xfId="35695"/>
    <cellStyle name="1_tree_구조물,조형물,수목보호_수량산출서-11.25_단원구 중앙로 은행나무 전정공사" xfId="17634"/>
    <cellStyle name="1_tree_구조물,조형물,수목보호_수량산출서-11.25_단원구 중앙로 은행나무 전정공사 2" xfId="35696"/>
    <cellStyle name="1_tree_구조물,조형물,수목보호_수량산출서-11.25_단위수량" xfId="17635"/>
    <cellStyle name="1_tree_구조물,조형물,수목보호_수량산출서-11.25_단위수량 2" xfId="35697"/>
    <cellStyle name="1_tree_구조물,조형물,수목보호_수량산출서-11.25_단위수량_단원구 중앙로 은행나무 전정공사" xfId="17636"/>
    <cellStyle name="1_tree_구조물,조형물,수목보호_수량산출서-11.25_단위수량_단원구 중앙로 은행나무 전정공사 2" xfId="35698"/>
    <cellStyle name="1_tree_구조물,조형물,수목보호_수량산출서-11.25_단위수량1" xfId="17637"/>
    <cellStyle name="1_tree_구조물,조형물,수목보호_수량산출서-11.25_단위수량1 2" xfId="35699"/>
    <cellStyle name="1_tree_구조물,조형물,수목보호_수량산출서-11.25_단위수량1_단원구 중앙로 은행나무 전정공사" xfId="17638"/>
    <cellStyle name="1_tree_구조물,조형물,수목보호_수량산출서-11.25_단위수량1_단원구 중앙로 은행나무 전정공사 2" xfId="35700"/>
    <cellStyle name="1_tree_구조물,조형물,수목보호_수량산출서-11.25_단위수량15" xfId="17639"/>
    <cellStyle name="1_tree_구조물,조형물,수목보호_수량산출서-11.25_단위수량15 2" xfId="35701"/>
    <cellStyle name="1_tree_구조물,조형물,수목보호_수량산출서-11.25_단위수량산출" xfId="17640"/>
    <cellStyle name="1_tree_구조물,조형물,수목보호_수량산출서-11.25_단위수량산출 2" xfId="35702"/>
    <cellStyle name="1_tree_구조물,조형물,수목보호_수량산출서-11.25_단위수량산출_단원구 중앙로 은행나무 전정공사" xfId="17641"/>
    <cellStyle name="1_tree_구조물,조형물,수목보호_수량산출서-11.25_단위수량산출_단원구 중앙로 은행나무 전정공사 2" xfId="35703"/>
    <cellStyle name="1_tree_구조물,조형물,수목보호_수량산출서-11.25_도곡단위수량" xfId="17642"/>
    <cellStyle name="1_tree_구조물,조형물,수목보호_수량산출서-11.25_도곡단위수량 2" xfId="35704"/>
    <cellStyle name="1_tree_구조물,조형물,수목보호_수량산출서-11.25_도곡단위수량_단원구 중앙로 은행나무 전정공사" xfId="17643"/>
    <cellStyle name="1_tree_구조물,조형물,수목보호_수량산출서-11.25_도곡단위수량_단원구 중앙로 은행나무 전정공사 2" xfId="35705"/>
    <cellStyle name="1_tree_구조물,조형물,수목보호_수량산출서-11.25_철거단위수량" xfId="17644"/>
    <cellStyle name="1_tree_구조물,조형물,수목보호_수량산출서-11.25_철거단위수량 2" xfId="35706"/>
    <cellStyle name="1_tree_구조물,조형물,수목보호_수량산출서-11.25_철거단위수량_단원구 중앙로 은행나무 전정공사" xfId="17645"/>
    <cellStyle name="1_tree_구조물,조형물,수목보호_수량산출서-11.25_철거단위수량_단원구 중앙로 은행나무 전정공사 2" xfId="35707"/>
    <cellStyle name="1_tree_구조물,조형물,수목보호_수량산출서-11.25_철거수량" xfId="17646"/>
    <cellStyle name="1_tree_구조물,조형물,수목보호_수량산출서-11.25_철거수량 2" xfId="35708"/>
    <cellStyle name="1_tree_구조물,조형물,수목보호_수량산출서-11.25_한수단위수량" xfId="17647"/>
    <cellStyle name="1_tree_구조물,조형물,수목보호_수량산출서-11.25_한수단위수량 2" xfId="35709"/>
    <cellStyle name="1_tree_구조물,조형물,수목보호_수량산출서-11.25_한수단위수량_단원구 중앙로 은행나무 전정공사" xfId="17648"/>
    <cellStyle name="1_tree_구조물,조형물,수목보호_수량산출서-11.25_한수단위수량_단원구 중앙로 은행나무 전정공사 2" xfId="35710"/>
    <cellStyle name="1_tree_구조물,조형물,수목보호_수량산출서-1201" xfId="17649"/>
    <cellStyle name="1_tree_구조물,조형물,수목보호_수량산출서-1201 2" xfId="35711"/>
    <cellStyle name="1_tree_구조물,조형물,수목보호_수량산출서-1201_NEW단위수량-주산" xfId="17650"/>
    <cellStyle name="1_tree_구조물,조형물,수목보호_수량산출서-1201_NEW단위수량-주산 2" xfId="35712"/>
    <cellStyle name="1_tree_구조물,조형물,수목보호_수량산출서-1201_남대천단위수량" xfId="17651"/>
    <cellStyle name="1_tree_구조물,조형물,수목보호_수량산출서-1201_남대천단위수량 2" xfId="35713"/>
    <cellStyle name="1_tree_구조물,조형물,수목보호_수량산출서-1201_단원구 중앙로 은행나무 전정공사" xfId="17652"/>
    <cellStyle name="1_tree_구조물,조형물,수목보호_수량산출서-1201_단원구 중앙로 은행나무 전정공사 2" xfId="35714"/>
    <cellStyle name="1_tree_구조물,조형물,수목보호_수량산출서-1201_단위수량" xfId="17653"/>
    <cellStyle name="1_tree_구조물,조형물,수목보호_수량산출서-1201_단위수량 2" xfId="35715"/>
    <cellStyle name="1_tree_구조물,조형물,수목보호_수량산출서-1201_단위수량_단원구 중앙로 은행나무 전정공사" xfId="17654"/>
    <cellStyle name="1_tree_구조물,조형물,수목보호_수량산출서-1201_단위수량_단원구 중앙로 은행나무 전정공사 2" xfId="35716"/>
    <cellStyle name="1_tree_구조물,조형물,수목보호_수량산출서-1201_단위수량1" xfId="17655"/>
    <cellStyle name="1_tree_구조물,조형물,수목보호_수량산출서-1201_단위수량1 2" xfId="35717"/>
    <cellStyle name="1_tree_구조물,조형물,수목보호_수량산출서-1201_단위수량1_단원구 중앙로 은행나무 전정공사" xfId="17656"/>
    <cellStyle name="1_tree_구조물,조형물,수목보호_수량산출서-1201_단위수량1_단원구 중앙로 은행나무 전정공사 2" xfId="35718"/>
    <cellStyle name="1_tree_구조물,조형물,수목보호_수량산출서-1201_단위수량15" xfId="17657"/>
    <cellStyle name="1_tree_구조물,조형물,수목보호_수량산출서-1201_단위수량15 2" xfId="35719"/>
    <cellStyle name="1_tree_구조물,조형물,수목보호_수량산출서-1201_단위수량산출" xfId="17658"/>
    <cellStyle name="1_tree_구조물,조형물,수목보호_수량산출서-1201_단위수량산출 2" xfId="35720"/>
    <cellStyle name="1_tree_구조물,조형물,수목보호_수량산출서-1201_단위수량산출_단원구 중앙로 은행나무 전정공사" xfId="17659"/>
    <cellStyle name="1_tree_구조물,조형물,수목보호_수량산출서-1201_단위수량산출_단원구 중앙로 은행나무 전정공사 2" xfId="35721"/>
    <cellStyle name="1_tree_구조물,조형물,수목보호_수량산출서-1201_도곡단위수량" xfId="17660"/>
    <cellStyle name="1_tree_구조물,조형물,수목보호_수량산출서-1201_도곡단위수량 2" xfId="35722"/>
    <cellStyle name="1_tree_구조물,조형물,수목보호_수량산출서-1201_도곡단위수량_단원구 중앙로 은행나무 전정공사" xfId="17661"/>
    <cellStyle name="1_tree_구조물,조형물,수목보호_수량산출서-1201_도곡단위수량_단원구 중앙로 은행나무 전정공사 2" xfId="35723"/>
    <cellStyle name="1_tree_구조물,조형물,수목보호_수량산출서-1201_철거단위수량" xfId="17662"/>
    <cellStyle name="1_tree_구조물,조형물,수목보호_수량산출서-1201_철거단위수량 2" xfId="35724"/>
    <cellStyle name="1_tree_구조물,조형물,수목보호_수량산출서-1201_철거단위수량_단원구 중앙로 은행나무 전정공사" xfId="17663"/>
    <cellStyle name="1_tree_구조물,조형물,수목보호_수량산출서-1201_철거단위수량_단원구 중앙로 은행나무 전정공사 2" xfId="35725"/>
    <cellStyle name="1_tree_구조물,조형물,수목보호_수량산출서-1201_철거수량" xfId="17664"/>
    <cellStyle name="1_tree_구조물,조형물,수목보호_수량산출서-1201_철거수량 2" xfId="35726"/>
    <cellStyle name="1_tree_구조물,조형물,수목보호_수량산출서-1201_한수단위수량" xfId="17665"/>
    <cellStyle name="1_tree_구조물,조형물,수목보호_수량산출서-1201_한수단위수량 2" xfId="35727"/>
    <cellStyle name="1_tree_구조물,조형물,수목보호_수량산출서-1201_한수단위수량_단원구 중앙로 은행나무 전정공사" xfId="17666"/>
    <cellStyle name="1_tree_구조물,조형물,수목보호_수량산출서-1201_한수단위수량_단원구 중앙로 은행나무 전정공사 2" xfId="35728"/>
    <cellStyle name="1_tree_구조물,조형물,수목보호_시설물단위수량" xfId="17667"/>
    <cellStyle name="1_tree_구조물,조형물,수목보호_시설물단위수량 2" xfId="35729"/>
    <cellStyle name="1_tree_구조물,조형물,수목보호_시설물단위수량_단원구 중앙로 은행나무 전정공사" xfId="17668"/>
    <cellStyle name="1_tree_구조물,조형물,수목보호_시설물단위수량_단원구 중앙로 은행나무 전정공사 2" xfId="35730"/>
    <cellStyle name="1_tree_구조물,조형물,수목보호_시설물단위수량1" xfId="17669"/>
    <cellStyle name="1_tree_구조물,조형물,수목보호_시설물단위수량1 2" xfId="35731"/>
    <cellStyle name="1_tree_구조물,조형물,수목보호_시설물단위수량1_단원구 중앙로 은행나무 전정공사" xfId="17670"/>
    <cellStyle name="1_tree_구조물,조형물,수목보호_시설물단위수량1_단원구 중앙로 은행나무 전정공사 2" xfId="35732"/>
    <cellStyle name="1_tree_구조물,조형물,수목보호_시설물단위수량1_시설물단위수량" xfId="17671"/>
    <cellStyle name="1_tree_구조물,조형물,수목보호_시설물단위수량1_시설물단위수량 2" xfId="35733"/>
    <cellStyle name="1_tree_구조물,조형물,수목보호_시설물단위수량1_시설물단위수량_단원구 중앙로 은행나무 전정공사" xfId="17672"/>
    <cellStyle name="1_tree_구조물,조형물,수목보호_시설물단위수량1_시설물단위수량_단원구 중앙로 은행나무 전정공사 2" xfId="35734"/>
    <cellStyle name="1_tree_구조물,조형물,수목보호_오창수량산출서" xfId="17673"/>
    <cellStyle name="1_tree_구조물,조형물,수목보호_오창수량산출서 2" xfId="35735"/>
    <cellStyle name="1_tree_구조물,조형물,수목보호_오창수량산출서_NEW단위수량-주산" xfId="17674"/>
    <cellStyle name="1_tree_구조물,조형물,수목보호_오창수량산출서_NEW단위수량-주산 2" xfId="35736"/>
    <cellStyle name="1_tree_구조물,조형물,수목보호_오창수량산출서_남대천단위수량" xfId="17675"/>
    <cellStyle name="1_tree_구조물,조형물,수목보호_오창수량산출서_남대천단위수량 2" xfId="35737"/>
    <cellStyle name="1_tree_구조물,조형물,수목보호_오창수량산출서_단원구 중앙로 은행나무 전정공사" xfId="17676"/>
    <cellStyle name="1_tree_구조물,조형물,수목보호_오창수량산출서_단원구 중앙로 은행나무 전정공사 2" xfId="35738"/>
    <cellStyle name="1_tree_구조물,조형물,수목보호_오창수량산출서_단위수량" xfId="17677"/>
    <cellStyle name="1_tree_구조물,조형물,수목보호_오창수량산출서_단위수량 2" xfId="35739"/>
    <cellStyle name="1_tree_구조물,조형물,수목보호_오창수량산출서_단위수량_단원구 중앙로 은행나무 전정공사" xfId="17678"/>
    <cellStyle name="1_tree_구조물,조형물,수목보호_오창수량산출서_단위수량_단원구 중앙로 은행나무 전정공사 2" xfId="35740"/>
    <cellStyle name="1_tree_구조물,조형물,수목보호_오창수량산출서_단위수량1" xfId="17679"/>
    <cellStyle name="1_tree_구조물,조형물,수목보호_오창수량산출서_단위수량1 2" xfId="35741"/>
    <cellStyle name="1_tree_구조물,조형물,수목보호_오창수량산출서_단위수량1_단원구 중앙로 은행나무 전정공사" xfId="17680"/>
    <cellStyle name="1_tree_구조물,조형물,수목보호_오창수량산출서_단위수량1_단원구 중앙로 은행나무 전정공사 2" xfId="35742"/>
    <cellStyle name="1_tree_구조물,조형물,수목보호_오창수량산출서_단위수량15" xfId="17681"/>
    <cellStyle name="1_tree_구조물,조형물,수목보호_오창수량산출서_단위수량15 2" xfId="35743"/>
    <cellStyle name="1_tree_구조물,조형물,수목보호_오창수량산출서_단위수량산출" xfId="17682"/>
    <cellStyle name="1_tree_구조물,조형물,수목보호_오창수량산출서_단위수량산출 2" xfId="35744"/>
    <cellStyle name="1_tree_구조물,조형물,수목보호_오창수량산출서_단위수량산출_단원구 중앙로 은행나무 전정공사" xfId="17683"/>
    <cellStyle name="1_tree_구조물,조형물,수목보호_오창수량산출서_단위수량산출_단원구 중앙로 은행나무 전정공사 2" xfId="35745"/>
    <cellStyle name="1_tree_구조물,조형물,수목보호_오창수량산출서_도곡단위수량" xfId="17684"/>
    <cellStyle name="1_tree_구조물,조형물,수목보호_오창수량산출서_도곡단위수량 2" xfId="35746"/>
    <cellStyle name="1_tree_구조물,조형물,수목보호_오창수량산출서_도곡단위수량_단원구 중앙로 은행나무 전정공사" xfId="17685"/>
    <cellStyle name="1_tree_구조물,조형물,수목보호_오창수량산출서_도곡단위수량_단원구 중앙로 은행나무 전정공사 2" xfId="35747"/>
    <cellStyle name="1_tree_구조물,조형물,수목보호_오창수량산출서_수량산출서-11.25" xfId="17686"/>
    <cellStyle name="1_tree_구조물,조형물,수목보호_오창수량산출서_수량산출서-11.25 2" xfId="35748"/>
    <cellStyle name="1_tree_구조물,조형물,수목보호_오창수량산출서_수량산출서-11.25_NEW단위수량-주산" xfId="17687"/>
    <cellStyle name="1_tree_구조물,조형물,수목보호_오창수량산출서_수량산출서-11.25_NEW단위수량-주산 2" xfId="35749"/>
    <cellStyle name="1_tree_구조물,조형물,수목보호_오창수량산출서_수량산출서-11.25_남대천단위수량" xfId="17688"/>
    <cellStyle name="1_tree_구조물,조형물,수목보호_오창수량산출서_수량산출서-11.25_남대천단위수량 2" xfId="35750"/>
    <cellStyle name="1_tree_구조물,조형물,수목보호_오창수량산출서_수량산출서-11.25_단원구 중앙로 은행나무 전정공사" xfId="17689"/>
    <cellStyle name="1_tree_구조물,조형물,수목보호_오창수량산출서_수량산출서-11.25_단원구 중앙로 은행나무 전정공사 2" xfId="35751"/>
    <cellStyle name="1_tree_구조물,조형물,수목보호_오창수량산출서_수량산출서-11.25_단위수량" xfId="17690"/>
    <cellStyle name="1_tree_구조물,조형물,수목보호_오창수량산출서_수량산출서-11.25_단위수량 2" xfId="35752"/>
    <cellStyle name="1_tree_구조물,조형물,수목보호_오창수량산출서_수량산출서-11.25_단위수량_단원구 중앙로 은행나무 전정공사" xfId="17691"/>
    <cellStyle name="1_tree_구조물,조형물,수목보호_오창수량산출서_수량산출서-11.25_단위수량_단원구 중앙로 은행나무 전정공사 2" xfId="35753"/>
    <cellStyle name="1_tree_구조물,조형물,수목보호_오창수량산출서_수량산출서-11.25_단위수량1" xfId="17692"/>
    <cellStyle name="1_tree_구조물,조형물,수목보호_오창수량산출서_수량산출서-11.25_단위수량1 2" xfId="35754"/>
    <cellStyle name="1_tree_구조물,조형물,수목보호_오창수량산출서_수량산출서-11.25_단위수량1_단원구 중앙로 은행나무 전정공사" xfId="17693"/>
    <cellStyle name="1_tree_구조물,조형물,수목보호_오창수량산출서_수량산출서-11.25_단위수량1_단원구 중앙로 은행나무 전정공사 2" xfId="35755"/>
    <cellStyle name="1_tree_구조물,조형물,수목보호_오창수량산출서_수량산출서-11.25_단위수량15" xfId="17694"/>
    <cellStyle name="1_tree_구조물,조형물,수목보호_오창수량산출서_수량산출서-11.25_단위수량15 2" xfId="35756"/>
    <cellStyle name="1_tree_구조물,조형물,수목보호_오창수량산출서_수량산출서-11.25_단위수량산출" xfId="17695"/>
    <cellStyle name="1_tree_구조물,조형물,수목보호_오창수량산출서_수량산출서-11.25_단위수량산출 2" xfId="35757"/>
    <cellStyle name="1_tree_구조물,조형물,수목보호_오창수량산출서_수량산출서-11.25_단위수량산출_단원구 중앙로 은행나무 전정공사" xfId="17696"/>
    <cellStyle name="1_tree_구조물,조형물,수목보호_오창수량산출서_수량산출서-11.25_단위수량산출_단원구 중앙로 은행나무 전정공사 2" xfId="35758"/>
    <cellStyle name="1_tree_구조물,조형물,수목보호_오창수량산출서_수량산출서-11.25_도곡단위수량" xfId="17697"/>
    <cellStyle name="1_tree_구조물,조형물,수목보호_오창수량산출서_수량산출서-11.25_도곡단위수량 2" xfId="35759"/>
    <cellStyle name="1_tree_구조물,조형물,수목보호_오창수량산출서_수량산출서-11.25_도곡단위수량_단원구 중앙로 은행나무 전정공사" xfId="17698"/>
    <cellStyle name="1_tree_구조물,조형물,수목보호_오창수량산출서_수량산출서-11.25_도곡단위수량_단원구 중앙로 은행나무 전정공사 2" xfId="35760"/>
    <cellStyle name="1_tree_구조물,조형물,수목보호_오창수량산출서_수량산출서-11.25_철거단위수량" xfId="17699"/>
    <cellStyle name="1_tree_구조물,조형물,수목보호_오창수량산출서_수량산출서-11.25_철거단위수량 2" xfId="35761"/>
    <cellStyle name="1_tree_구조물,조형물,수목보호_오창수량산출서_수량산출서-11.25_철거단위수량_단원구 중앙로 은행나무 전정공사" xfId="17700"/>
    <cellStyle name="1_tree_구조물,조형물,수목보호_오창수량산출서_수량산출서-11.25_철거단위수량_단원구 중앙로 은행나무 전정공사 2" xfId="35762"/>
    <cellStyle name="1_tree_구조물,조형물,수목보호_오창수량산출서_수량산출서-11.25_철거수량" xfId="17701"/>
    <cellStyle name="1_tree_구조물,조형물,수목보호_오창수량산출서_수량산출서-11.25_철거수량 2" xfId="35763"/>
    <cellStyle name="1_tree_구조물,조형물,수목보호_오창수량산출서_수량산출서-11.25_한수단위수량" xfId="17702"/>
    <cellStyle name="1_tree_구조물,조형물,수목보호_오창수량산출서_수량산출서-11.25_한수단위수량 2" xfId="35764"/>
    <cellStyle name="1_tree_구조물,조형물,수목보호_오창수량산출서_수량산출서-11.25_한수단위수량_단원구 중앙로 은행나무 전정공사" xfId="17703"/>
    <cellStyle name="1_tree_구조물,조형물,수목보호_오창수량산출서_수량산출서-11.25_한수단위수량_단원구 중앙로 은행나무 전정공사 2" xfId="35765"/>
    <cellStyle name="1_tree_구조물,조형물,수목보호_오창수량산출서_수량산출서-1201" xfId="17704"/>
    <cellStyle name="1_tree_구조물,조형물,수목보호_오창수량산출서_수량산출서-1201 2" xfId="35766"/>
    <cellStyle name="1_tree_구조물,조형물,수목보호_오창수량산출서_수량산출서-1201_NEW단위수량-주산" xfId="17705"/>
    <cellStyle name="1_tree_구조물,조형물,수목보호_오창수량산출서_수량산출서-1201_NEW단위수량-주산 2" xfId="35767"/>
    <cellStyle name="1_tree_구조물,조형물,수목보호_오창수량산출서_수량산출서-1201_남대천단위수량" xfId="17706"/>
    <cellStyle name="1_tree_구조물,조형물,수목보호_오창수량산출서_수량산출서-1201_남대천단위수량 2" xfId="35768"/>
    <cellStyle name="1_tree_구조물,조형물,수목보호_오창수량산출서_수량산출서-1201_단원구 중앙로 은행나무 전정공사" xfId="17707"/>
    <cellStyle name="1_tree_구조물,조형물,수목보호_오창수량산출서_수량산출서-1201_단원구 중앙로 은행나무 전정공사 2" xfId="35769"/>
    <cellStyle name="1_tree_구조물,조형물,수목보호_오창수량산출서_수량산출서-1201_단위수량" xfId="17708"/>
    <cellStyle name="1_tree_구조물,조형물,수목보호_오창수량산출서_수량산출서-1201_단위수량 2" xfId="35770"/>
    <cellStyle name="1_tree_구조물,조형물,수목보호_오창수량산출서_수량산출서-1201_단위수량_단원구 중앙로 은행나무 전정공사" xfId="17709"/>
    <cellStyle name="1_tree_구조물,조형물,수목보호_오창수량산출서_수량산출서-1201_단위수량_단원구 중앙로 은행나무 전정공사 2" xfId="35771"/>
    <cellStyle name="1_tree_구조물,조형물,수목보호_오창수량산출서_수량산출서-1201_단위수량1" xfId="17710"/>
    <cellStyle name="1_tree_구조물,조형물,수목보호_오창수량산출서_수량산출서-1201_단위수량1 2" xfId="35772"/>
    <cellStyle name="1_tree_구조물,조형물,수목보호_오창수량산출서_수량산출서-1201_단위수량1_단원구 중앙로 은행나무 전정공사" xfId="17711"/>
    <cellStyle name="1_tree_구조물,조형물,수목보호_오창수량산출서_수량산출서-1201_단위수량1_단원구 중앙로 은행나무 전정공사 2" xfId="35773"/>
    <cellStyle name="1_tree_구조물,조형물,수목보호_오창수량산출서_수량산출서-1201_단위수량15" xfId="17712"/>
    <cellStyle name="1_tree_구조물,조형물,수목보호_오창수량산출서_수량산출서-1201_단위수량15 2" xfId="35774"/>
    <cellStyle name="1_tree_구조물,조형물,수목보호_오창수량산출서_수량산출서-1201_단위수량산출" xfId="17713"/>
    <cellStyle name="1_tree_구조물,조형물,수목보호_오창수량산출서_수량산출서-1201_단위수량산출 2" xfId="35775"/>
    <cellStyle name="1_tree_구조물,조형물,수목보호_오창수량산출서_수량산출서-1201_단위수량산출_단원구 중앙로 은행나무 전정공사" xfId="17714"/>
    <cellStyle name="1_tree_구조물,조형물,수목보호_오창수량산출서_수량산출서-1201_단위수량산출_단원구 중앙로 은행나무 전정공사 2" xfId="35776"/>
    <cellStyle name="1_tree_구조물,조형물,수목보호_오창수량산출서_수량산출서-1201_도곡단위수량" xfId="17715"/>
    <cellStyle name="1_tree_구조물,조형물,수목보호_오창수량산출서_수량산출서-1201_도곡단위수량 2" xfId="35777"/>
    <cellStyle name="1_tree_구조물,조형물,수목보호_오창수량산출서_수량산출서-1201_도곡단위수량_단원구 중앙로 은행나무 전정공사" xfId="17716"/>
    <cellStyle name="1_tree_구조물,조형물,수목보호_오창수량산출서_수량산출서-1201_도곡단위수량_단원구 중앙로 은행나무 전정공사 2" xfId="35778"/>
    <cellStyle name="1_tree_구조물,조형물,수목보호_오창수량산출서_수량산출서-1201_철거단위수량" xfId="17717"/>
    <cellStyle name="1_tree_구조물,조형물,수목보호_오창수량산출서_수량산출서-1201_철거단위수량 2" xfId="35779"/>
    <cellStyle name="1_tree_구조물,조형물,수목보호_오창수량산출서_수량산출서-1201_철거단위수량_단원구 중앙로 은행나무 전정공사" xfId="17718"/>
    <cellStyle name="1_tree_구조물,조형물,수목보호_오창수량산출서_수량산출서-1201_철거단위수량_단원구 중앙로 은행나무 전정공사 2" xfId="35780"/>
    <cellStyle name="1_tree_구조물,조형물,수목보호_오창수량산출서_수량산출서-1201_철거수량" xfId="17719"/>
    <cellStyle name="1_tree_구조물,조형물,수목보호_오창수량산출서_수량산출서-1201_철거수량 2" xfId="35781"/>
    <cellStyle name="1_tree_구조물,조형물,수목보호_오창수량산출서_수량산출서-1201_한수단위수량" xfId="17720"/>
    <cellStyle name="1_tree_구조물,조형물,수목보호_오창수량산출서_수량산출서-1201_한수단위수량 2" xfId="35782"/>
    <cellStyle name="1_tree_구조물,조형물,수목보호_오창수량산출서_수량산출서-1201_한수단위수량_단원구 중앙로 은행나무 전정공사" xfId="17721"/>
    <cellStyle name="1_tree_구조물,조형물,수목보호_오창수량산출서_수량산출서-1201_한수단위수량_단원구 중앙로 은행나무 전정공사 2" xfId="35783"/>
    <cellStyle name="1_tree_구조물,조형물,수목보호_오창수량산출서_시설물단위수량" xfId="17722"/>
    <cellStyle name="1_tree_구조물,조형물,수목보호_오창수량산출서_시설물단위수량 2" xfId="35784"/>
    <cellStyle name="1_tree_구조물,조형물,수목보호_오창수량산출서_시설물단위수량_단원구 중앙로 은행나무 전정공사" xfId="17723"/>
    <cellStyle name="1_tree_구조물,조형물,수목보호_오창수량산출서_시설물단위수량_단원구 중앙로 은행나무 전정공사 2" xfId="35785"/>
    <cellStyle name="1_tree_구조물,조형물,수목보호_오창수량산출서_시설물단위수량1" xfId="17724"/>
    <cellStyle name="1_tree_구조물,조형물,수목보호_오창수량산출서_시설물단위수량1 2" xfId="35786"/>
    <cellStyle name="1_tree_구조물,조형물,수목보호_오창수량산출서_시설물단위수량1_단원구 중앙로 은행나무 전정공사" xfId="17725"/>
    <cellStyle name="1_tree_구조물,조형물,수목보호_오창수량산출서_시설물단위수량1_단원구 중앙로 은행나무 전정공사 2" xfId="35787"/>
    <cellStyle name="1_tree_구조물,조형물,수목보호_오창수량산출서_시설물단위수량1_시설물단위수량" xfId="17726"/>
    <cellStyle name="1_tree_구조물,조형물,수목보호_오창수량산출서_시설물단위수량1_시설물단위수량 2" xfId="35788"/>
    <cellStyle name="1_tree_구조물,조형물,수목보호_오창수량산출서_시설물단위수량1_시설물단위수량_단원구 중앙로 은행나무 전정공사" xfId="17727"/>
    <cellStyle name="1_tree_구조물,조형물,수목보호_오창수량산출서_시설물단위수량1_시설물단위수량_단원구 중앙로 은행나무 전정공사 2" xfId="35789"/>
    <cellStyle name="1_tree_구조물,조형물,수목보호_오창수량산출서_철거단위수량" xfId="17728"/>
    <cellStyle name="1_tree_구조물,조형물,수목보호_오창수량산출서_철거단위수량 2" xfId="35790"/>
    <cellStyle name="1_tree_구조물,조형물,수목보호_오창수량산출서_철거단위수량_단원구 중앙로 은행나무 전정공사" xfId="17729"/>
    <cellStyle name="1_tree_구조물,조형물,수목보호_오창수량산출서_철거단위수량_단원구 중앙로 은행나무 전정공사 2" xfId="35791"/>
    <cellStyle name="1_tree_구조물,조형물,수목보호_오창수량산출서_철거수량" xfId="17730"/>
    <cellStyle name="1_tree_구조물,조형물,수목보호_오창수량산출서_철거수량 2" xfId="35792"/>
    <cellStyle name="1_tree_구조물,조형물,수목보호_오창수량산출서_한수단위수량" xfId="17731"/>
    <cellStyle name="1_tree_구조물,조형물,수목보호_오창수량산출서_한수단위수량 2" xfId="35793"/>
    <cellStyle name="1_tree_구조물,조형물,수목보호_오창수량산출서_한수단위수량_단원구 중앙로 은행나무 전정공사" xfId="17732"/>
    <cellStyle name="1_tree_구조물,조형물,수목보호_오창수량산출서_한수단위수량_단원구 중앙로 은행나무 전정공사 2" xfId="35794"/>
    <cellStyle name="1_tree_구조물,조형물,수목보호_철거단위수량" xfId="17733"/>
    <cellStyle name="1_tree_구조물,조형물,수목보호_철거단위수량 2" xfId="35795"/>
    <cellStyle name="1_tree_구조물,조형물,수목보호_철거단위수량_단원구 중앙로 은행나무 전정공사" xfId="17734"/>
    <cellStyle name="1_tree_구조물,조형물,수목보호_철거단위수량_단원구 중앙로 은행나무 전정공사 2" xfId="35796"/>
    <cellStyle name="1_tree_구조물,조형물,수목보호_철거수량" xfId="17735"/>
    <cellStyle name="1_tree_구조물,조형물,수목보호_철거수량 2" xfId="35797"/>
    <cellStyle name="1_tree_구조물,조형물,수목보호_한수단위수량" xfId="17736"/>
    <cellStyle name="1_tree_구조물,조형물,수목보호_한수단위수량 2" xfId="35798"/>
    <cellStyle name="1_tree_구조물,조형물,수목보호_한수단위수량_단원구 중앙로 은행나무 전정공사" xfId="17737"/>
    <cellStyle name="1_tree_구조물,조형물,수목보호_한수단위수량_단원구 중앙로 은행나무 전정공사 2" xfId="35799"/>
    <cellStyle name="1_tree_구청본과-폐기물예산서양식" xfId="1642"/>
    <cellStyle name="1_tree_구청본과-폐기물예산서양식_둥근달-수량산출서(철거)" xfId="1643"/>
    <cellStyle name="1_tree_남대천단위수량" xfId="17738"/>
    <cellStyle name="1_tree_남대천단위수량 2" xfId="35800"/>
    <cellStyle name="1_tree_노원구가로수-폐기물예산서" xfId="1644"/>
    <cellStyle name="1_tree_노원구가로수-폐기물예산서_00-폐기물처리설계서양식" xfId="1645"/>
    <cellStyle name="1_tree_노원구가로수-폐기물예산서_둥근달-수량산출서(철거)" xfId="1646"/>
    <cellStyle name="1_tree_단원구 중앙로 은행나무 전정공사" xfId="17739"/>
    <cellStyle name="1_tree_단원구 중앙로 은행나무 전정공사 2" xfId="35801"/>
    <cellStyle name="1_tree_단위1" xfId="17740"/>
    <cellStyle name="1_tree_단위1 2" xfId="35802"/>
    <cellStyle name="1_tree_단위수량" xfId="17741"/>
    <cellStyle name="1_tree_단위수량 2" xfId="35803"/>
    <cellStyle name="1_tree_단위수량_단원구 중앙로 은행나무 전정공사" xfId="17742"/>
    <cellStyle name="1_tree_단위수량_단원구 중앙로 은행나무 전정공사 2" xfId="35804"/>
    <cellStyle name="1_tree_단위수량1" xfId="17743"/>
    <cellStyle name="1_tree_단위수량1 2" xfId="35805"/>
    <cellStyle name="1_tree_단위수량1_단원구 중앙로 은행나무 전정공사" xfId="17744"/>
    <cellStyle name="1_tree_단위수량1_단원구 중앙로 은행나무 전정공사 2" xfId="35806"/>
    <cellStyle name="1_tree_단위수량15" xfId="17745"/>
    <cellStyle name="1_tree_단위수량15 2" xfId="35807"/>
    <cellStyle name="1_tree_단위수량산출" xfId="17746"/>
    <cellStyle name="1_tree_단위수량산출 2" xfId="35808"/>
    <cellStyle name="1_tree_단위수량산출_1" xfId="17747"/>
    <cellStyle name="1_tree_단위수량산출_1 2" xfId="35809"/>
    <cellStyle name="1_tree_단위수량산출_1_단원구 중앙로 은행나무 전정공사" xfId="17748"/>
    <cellStyle name="1_tree_단위수량산출_1_단원구 중앙로 은행나무 전정공사 2" xfId="35810"/>
    <cellStyle name="1_tree_단위수량산출_NEW단위수량-주산" xfId="17749"/>
    <cellStyle name="1_tree_단위수량산출_NEW단위수량-주산 2" xfId="35811"/>
    <cellStyle name="1_tree_단위수량산출_남대천단위수량" xfId="17750"/>
    <cellStyle name="1_tree_단위수량산출_남대천단위수량 2" xfId="35812"/>
    <cellStyle name="1_tree_단위수량산출_단원구 중앙로 은행나무 전정공사" xfId="17751"/>
    <cellStyle name="1_tree_단위수량산출_단원구 중앙로 은행나무 전정공사 2" xfId="35813"/>
    <cellStyle name="1_tree_단위수량산출_단위수량" xfId="17752"/>
    <cellStyle name="1_tree_단위수량산출_단위수량 2" xfId="35814"/>
    <cellStyle name="1_tree_단위수량산출_단위수량_단원구 중앙로 은행나무 전정공사" xfId="17753"/>
    <cellStyle name="1_tree_단위수량산출_단위수량_단원구 중앙로 은행나무 전정공사 2" xfId="35815"/>
    <cellStyle name="1_tree_단위수량산출_단위수량1" xfId="17754"/>
    <cellStyle name="1_tree_단위수량산출_단위수량1 2" xfId="35816"/>
    <cellStyle name="1_tree_단위수량산출_단위수량1_단원구 중앙로 은행나무 전정공사" xfId="17755"/>
    <cellStyle name="1_tree_단위수량산출_단위수량1_단원구 중앙로 은행나무 전정공사 2" xfId="35817"/>
    <cellStyle name="1_tree_단위수량산출_단위수량15" xfId="17756"/>
    <cellStyle name="1_tree_단위수량산출_단위수량15 2" xfId="35818"/>
    <cellStyle name="1_tree_단위수량산출_단위수량산출" xfId="17757"/>
    <cellStyle name="1_tree_단위수량산출_단위수량산출 2" xfId="35819"/>
    <cellStyle name="1_tree_단위수량산출_단위수량산출_단원구 중앙로 은행나무 전정공사" xfId="17758"/>
    <cellStyle name="1_tree_단위수량산출_단위수량산출_단원구 중앙로 은행나무 전정공사 2" xfId="35820"/>
    <cellStyle name="1_tree_단위수량산출_도곡단위수량" xfId="17759"/>
    <cellStyle name="1_tree_단위수량산출_도곡단위수량 2" xfId="35821"/>
    <cellStyle name="1_tree_단위수량산출_도곡단위수량_단원구 중앙로 은행나무 전정공사" xfId="17760"/>
    <cellStyle name="1_tree_단위수량산출_도곡단위수량_단원구 중앙로 은행나무 전정공사 2" xfId="35822"/>
    <cellStyle name="1_tree_단위수량산출_수량산출서-11.25" xfId="17761"/>
    <cellStyle name="1_tree_단위수량산출_수량산출서-11.25 2" xfId="35823"/>
    <cellStyle name="1_tree_단위수량산출_수량산출서-11.25_NEW단위수량-주산" xfId="17762"/>
    <cellStyle name="1_tree_단위수량산출_수량산출서-11.25_NEW단위수량-주산 2" xfId="35824"/>
    <cellStyle name="1_tree_단위수량산출_수량산출서-11.25_남대천단위수량" xfId="17763"/>
    <cellStyle name="1_tree_단위수량산출_수량산출서-11.25_남대천단위수량 2" xfId="35825"/>
    <cellStyle name="1_tree_단위수량산출_수량산출서-11.25_단원구 중앙로 은행나무 전정공사" xfId="17764"/>
    <cellStyle name="1_tree_단위수량산출_수량산출서-11.25_단원구 중앙로 은행나무 전정공사 2" xfId="35826"/>
    <cellStyle name="1_tree_단위수량산출_수량산출서-11.25_단위수량" xfId="17765"/>
    <cellStyle name="1_tree_단위수량산출_수량산출서-11.25_단위수량 2" xfId="35827"/>
    <cellStyle name="1_tree_단위수량산출_수량산출서-11.25_단위수량_단원구 중앙로 은행나무 전정공사" xfId="17766"/>
    <cellStyle name="1_tree_단위수량산출_수량산출서-11.25_단위수량_단원구 중앙로 은행나무 전정공사 2" xfId="35828"/>
    <cellStyle name="1_tree_단위수량산출_수량산출서-11.25_단위수량1" xfId="17767"/>
    <cellStyle name="1_tree_단위수량산출_수량산출서-11.25_단위수량1 2" xfId="35829"/>
    <cellStyle name="1_tree_단위수량산출_수량산출서-11.25_단위수량1_단원구 중앙로 은행나무 전정공사" xfId="17768"/>
    <cellStyle name="1_tree_단위수량산출_수량산출서-11.25_단위수량1_단원구 중앙로 은행나무 전정공사 2" xfId="35830"/>
    <cellStyle name="1_tree_단위수량산출_수량산출서-11.25_단위수량15" xfId="17769"/>
    <cellStyle name="1_tree_단위수량산출_수량산출서-11.25_단위수량15 2" xfId="35831"/>
    <cellStyle name="1_tree_단위수량산출_수량산출서-11.25_단위수량산출" xfId="17770"/>
    <cellStyle name="1_tree_단위수량산출_수량산출서-11.25_단위수량산출 2" xfId="35832"/>
    <cellStyle name="1_tree_단위수량산출_수량산출서-11.25_단위수량산출_단원구 중앙로 은행나무 전정공사" xfId="17771"/>
    <cellStyle name="1_tree_단위수량산출_수량산출서-11.25_단위수량산출_단원구 중앙로 은행나무 전정공사 2" xfId="35833"/>
    <cellStyle name="1_tree_단위수량산출_수량산출서-11.25_도곡단위수량" xfId="17772"/>
    <cellStyle name="1_tree_단위수량산출_수량산출서-11.25_도곡단위수량 2" xfId="35834"/>
    <cellStyle name="1_tree_단위수량산출_수량산출서-11.25_도곡단위수량_단원구 중앙로 은행나무 전정공사" xfId="17773"/>
    <cellStyle name="1_tree_단위수량산출_수량산출서-11.25_도곡단위수량_단원구 중앙로 은행나무 전정공사 2" xfId="35835"/>
    <cellStyle name="1_tree_단위수량산출_수량산출서-11.25_철거단위수량" xfId="17774"/>
    <cellStyle name="1_tree_단위수량산출_수량산출서-11.25_철거단위수량 2" xfId="35836"/>
    <cellStyle name="1_tree_단위수량산출_수량산출서-11.25_철거단위수량_단원구 중앙로 은행나무 전정공사" xfId="17775"/>
    <cellStyle name="1_tree_단위수량산출_수량산출서-11.25_철거단위수량_단원구 중앙로 은행나무 전정공사 2" xfId="35837"/>
    <cellStyle name="1_tree_단위수량산출_수량산출서-11.25_철거수량" xfId="17776"/>
    <cellStyle name="1_tree_단위수량산출_수량산출서-11.25_철거수량 2" xfId="35838"/>
    <cellStyle name="1_tree_단위수량산출_수량산출서-11.25_한수단위수량" xfId="17777"/>
    <cellStyle name="1_tree_단위수량산출_수량산출서-11.25_한수단위수량 2" xfId="35839"/>
    <cellStyle name="1_tree_단위수량산출_수량산출서-11.25_한수단위수량_단원구 중앙로 은행나무 전정공사" xfId="17778"/>
    <cellStyle name="1_tree_단위수량산출_수량산출서-11.25_한수단위수량_단원구 중앙로 은행나무 전정공사 2" xfId="35840"/>
    <cellStyle name="1_tree_단위수량산출_수량산출서-1201" xfId="17779"/>
    <cellStyle name="1_tree_단위수량산출_수량산출서-1201 2" xfId="35841"/>
    <cellStyle name="1_tree_단위수량산출_수량산출서-1201_NEW단위수량-주산" xfId="17780"/>
    <cellStyle name="1_tree_단위수량산출_수량산출서-1201_NEW단위수량-주산 2" xfId="35842"/>
    <cellStyle name="1_tree_단위수량산출_수량산출서-1201_남대천단위수량" xfId="17781"/>
    <cellStyle name="1_tree_단위수량산출_수량산출서-1201_남대천단위수량 2" xfId="35843"/>
    <cellStyle name="1_tree_단위수량산출_수량산출서-1201_단원구 중앙로 은행나무 전정공사" xfId="17782"/>
    <cellStyle name="1_tree_단위수량산출_수량산출서-1201_단원구 중앙로 은행나무 전정공사 2" xfId="35844"/>
    <cellStyle name="1_tree_단위수량산출_수량산출서-1201_단위수량" xfId="17783"/>
    <cellStyle name="1_tree_단위수량산출_수량산출서-1201_단위수량 2" xfId="35845"/>
    <cellStyle name="1_tree_단위수량산출_수량산출서-1201_단위수량_단원구 중앙로 은행나무 전정공사" xfId="17784"/>
    <cellStyle name="1_tree_단위수량산출_수량산출서-1201_단위수량_단원구 중앙로 은행나무 전정공사 2" xfId="35846"/>
    <cellStyle name="1_tree_단위수량산출_수량산출서-1201_단위수량1" xfId="17785"/>
    <cellStyle name="1_tree_단위수량산출_수량산출서-1201_단위수량1 2" xfId="35847"/>
    <cellStyle name="1_tree_단위수량산출_수량산출서-1201_단위수량1_단원구 중앙로 은행나무 전정공사" xfId="17786"/>
    <cellStyle name="1_tree_단위수량산출_수량산출서-1201_단위수량1_단원구 중앙로 은행나무 전정공사 2" xfId="35848"/>
    <cellStyle name="1_tree_단위수량산출_수량산출서-1201_단위수량15" xfId="17787"/>
    <cellStyle name="1_tree_단위수량산출_수량산출서-1201_단위수량15 2" xfId="35849"/>
    <cellStyle name="1_tree_단위수량산출_수량산출서-1201_단위수량산출" xfId="17788"/>
    <cellStyle name="1_tree_단위수량산출_수량산출서-1201_단위수량산출 2" xfId="35850"/>
    <cellStyle name="1_tree_단위수량산출_수량산출서-1201_단위수량산출_단원구 중앙로 은행나무 전정공사" xfId="17789"/>
    <cellStyle name="1_tree_단위수량산출_수량산출서-1201_단위수량산출_단원구 중앙로 은행나무 전정공사 2" xfId="35851"/>
    <cellStyle name="1_tree_단위수량산출_수량산출서-1201_도곡단위수량" xfId="17790"/>
    <cellStyle name="1_tree_단위수량산출_수량산출서-1201_도곡단위수량 2" xfId="35852"/>
    <cellStyle name="1_tree_단위수량산출_수량산출서-1201_도곡단위수량_단원구 중앙로 은행나무 전정공사" xfId="17791"/>
    <cellStyle name="1_tree_단위수량산출_수량산출서-1201_도곡단위수량_단원구 중앙로 은행나무 전정공사 2" xfId="35853"/>
    <cellStyle name="1_tree_단위수량산출_수량산출서-1201_철거단위수량" xfId="17792"/>
    <cellStyle name="1_tree_단위수량산출_수량산출서-1201_철거단위수량 2" xfId="35854"/>
    <cellStyle name="1_tree_단위수량산출_수량산출서-1201_철거단위수량_단원구 중앙로 은행나무 전정공사" xfId="17793"/>
    <cellStyle name="1_tree_단위수량산출_수량산출서-1201_철거단위수량_단원구 중앙로 은행나무 전정공사 2" xfId="35855"/>
    <cellStyle name="1_tree_단위수량산출_수량산출서-1201_철거수량" xfId="17794"/>
    <cellStyle name="1_tree_단위수량산출_수량산출서-1201_철거수량 2" xfId="35856"/>
    <cellStyle name="1_tree_단위수량산출_수량산출서-1201_한수단위수량" xfId="17795"/>
    <cellStyle name="1_tree_단위수량산출_수량산출서-1201_한수단위수량 2" xfId="35857"/>
    <cellStyle name="1_tree_단위수량산출_수량산출서-1201_한수단위수량_단원구 중앙로 은행나무 전정공사" xfId="17796"/>
    <cellStyle name="1_tree_단위수량산출_수량산출서-1201_한수단위수량_단원구 중앙로 은행나무 전정공사 2" xfId="35858"/>
    <cellStyle name="1_tree_단위수량산출_시설물단위수량" xfId="17797"/>
    <cellStyle name="1_tree_단위수량산출_시설물단위수량 2" xfId="35859"/>
    <cellStyle name="1_tree_단위수량산출_시설물단위수량_단원구 중앙로 은행나무 전정공사" xfId="17798"/>
    <cellStyle name="1_tree_단위수량산출_시설물단위수량_단원구 중앙로 은행나무 전정공사 2" xfId="35860"/>
    <cellStyle name="1_tree_단위수량산출_시설물단위수량1" xfId="17799"/>
    <cellStyle name="1_tree_단위수량산출_시설물단위수량1 2" xfId="35861"/>
    <cellStyle name="1_tree_단위수량산출_시설물단위수량1_단원구 중앙로 은행나무 전정공사" xfId="17800"/>
    <cellStyle name="1_tree_단위수량산출_시설물단위수량1_단원구 중앙로 은행나무 전정공사 2" xfId="35862"/>
    <cellStyle name="1_tree_단위수량산출_시설물단위수량1_시설물단위수량" xfId="17801"/>
    <cellStyle name="1_tree_단위수량산출_시설물단위수량1_시설물단위수량 2" xfId="35863"/>
    <cellStyle name="1_tree_단위수량산출_시설물단위수량1_시설물단위수량_단원구 중앙로 은행나무 전정공사" xfId="17802"/>
    <cellStyle name="1_tree_단위수량산출_시설물단위수량1_시설물단위수량_단원구 중앙로 은행나무 전정공사 2" xfId="35864"/>
    <cellStyle name="1_tree_단위수량산출_오창수량산출서" xfId="17803"/>
    <cellStyle name="1_tree_단위수량산출_오창수량산출서 2" xfId="35865"/>
    <cellStyle name="1_tree_단위수량산출_오창수량산출서_NEW단위수량-주산" xfId="17804"/>
    <cellStyle name="1_tree_단위수량산출_오창수량산출서_NEW단위수량-주산 2" xfId="35866"/>
    <cellStyle name="1_tree_단위수량산출_오창수량산출서_남대천단위수량" xfId="17805"/>
    <cellStyle name="1_tree_단위수량산출_오창수량산출서_남대천단위수량 2" xfId="35867"/>
    <cellStyle name="1_tree_단위수량산출_오창수량산출서_단원구 중앙로 은행나무 전정공사" xfId="17806"/>
    <cellStyle name="1_tree_단위수량산출_오창수량산출서_단원구 중앙로 은행나무 전정공사 2" xfId="35868"/>
    <cellStyle name="1_tree_단위수량산출_오창수량산출서_단위수량" xfId="17807"/>
    <cellStyle name="1_tree_단위수량산출_오창수량산출서_단위수량 2" xfId="35869"/>
    <cellStyle name="1_tree_단위수량산출_오창수량산출서_단위수량_단원구 중앙로 은행나무 전정공사" xfId="17808"/>
    <cellStyle name="1_tree_단위수량산출_오창수량산출서_단위수량_단원구 중앙로 은행나무 전정공사 2" xfId="35870"/>
    <cellStyle name="1_tree_단위수량산출_오창수량산출서_단위수량1" xfId="17809"/>
    <cellStyle name="1_tree_단위수량산출_오창수량산출서_단위수량1 2" xfId="35871"/>
    <cellStyle name="1_tree_단위수량산출_오창수량산출서_단위수량1_단원구 중앙로 은행나무 전정공사" xfId="17810"/>
    <cellStyle name="1_tree_단위수량산출_오창수량산출서_단위수량1_단원구 중앙로 은행나무 전정공사 2" xfId="35872"/>
    <cellStyle name="1_tree_단위수량산출_오창수량산출서_단위수량15" xfId="17811"/>
    <cellStyle name="1_tree_단위수량산출_오창수량산출서_단위수량15 2" xfId="35873"/>
    <cellStyle name="1_tree_단위수량산출_오창수량산출서_단위수량산출" xfId="17812"/>
    <cellStyle name="1_tree_단위수량산출_오창수량산출서_단위수량산출 2" xfId="35874"/>
    <cellStyle name="1_tree_단위수량산출_오창수량산출서_단위수량산출_단원구 중앙로 은행나무 전정공사" xfId="17813"/>
    <cellStyle name="1_tree_단위수량산출_오창수량산출서_단위수량산출_단원구 중앙로 은행나무 전정공사 2" xfId="35875"/>
    <cellStyle name="1_tree_단위수량산출_오창수량산출서_도곡단위수량" xfId="17814"/>
    <cellStyle name="1_tree_단위수량산출_오창수량산출서_도곡단위수량 2" xfId="35876"/>
    <cellStyle name="1_tree_단위수량산출_오창수량산출서_도곡단위수량_단원구 중앙로 은행나무 전정공사" xfId="17815"/>
    <cellStyle name="1_tree_단위수량산출_오창수량산출서_도곡단위수량_단원구 중앙로 은행나무 전정공사 2" xfId="35877"/>
    <cellStyle name="1_tree_단위수량산출_오창수량산출서_수량산출서-11.25" xfId="17816"/>
    <cellStyle name="1_tree_단위수량산출_오창수량산출서_수량산출서-11.25 2" xfId="35878"/>
    <cellStyle name="1_tree_단위수량산출_오창수량산출서_수량산출서-11.25_NEW단위수량-주산" xfId="17817"/>
    <cellStyle name="1_tree_단위수량산출_오창수량산출서_수량산출서-11.25_NEW단위수량-주산 2" xfId="35879"/>
    <cellStyle name="1_tree_단위수량산출_오창수량산출서_수량산출서-11.25_남대천단위수량" xfId="17818"/>
    <cellStyle name="1_tree_단위수량산출_오창수량산출서_수량산출서-11.25_남대천단위수량 2" xfId="35880"/>
    <cellStyle name="1_tree_단위수량산출_오창수량산출서_수량산출서-11.25_단원구 중앙로 은행나무 전정공사" xfId="17819"/>
    <cellStyle name="1_tree_단위수량산출_오창수량산출서_수량산출서-11.25_단원구 중앙로 은행나무 전정공사 2" xfId="35881"/>
    <cellStyle name="1_tree_단위수량산출_오창수량산출서_수량산출서-11.25_단위수량" xfId="17820"/>
    <cellStyle name="1_tree_단위수량산출_오창수량산출서_수량산출서-11.25_단위수량 2" xfId="35882"/>
    <cellStyle name="1_tree_단위수량산출_오창수량산출서_수량산출서-11.25_단위수량_단원구 중앙로 은행나무 전정공사" xfId="17821"/>
    <cellStyle name="1_tree_단위수량산출_오창수량산출서_수량산출서-11.25_단위수량_단원구 중앙로 은행나무 전정공사 2" xfId="35883"/>
    <cellStyle name="1_tree_단위수량산출_오창수량산출서_수량산출서-11.25_단위수량1" xfId="17822"/>
    <cellStyle name="1_tree_단위수량산출_오창수량산출서_수량산출서-11.25_단위수량1 2" xfId="35884"/>
    <cellStyle name="1_tree_단위수량산출_오창수량산출서_수량산출서-11.25_단위수량1_단원구 중앙로 은행나무 전정공사" xfId="17823"/>
    <cellStyle name="1_tree_단위수량산출_오창수량산출서_수량산출서-11.25_단위수량1_단원구 중앙로 은행나무 전정공사 2" xfId="35885"/>
    <cellStyle name="1_tree_단위수량산출_오창수량산출서_수량산출서-11.25_단위수량15" xfId="17824"/>
    <cellStyle name="1_tree_단위수량산출_오창수량산출서_수량산출서-11.25_단위수량15 2" xfId="35886"/>
    <cellStyle name="1_tree_단위수량산출_오창수량산출서_수량산출서-11.25_단위수량산출" xfId="17825"/>
    <cellStyle name="1_tree_단위수량산출_오창수량산출서_수량산출서-11.25_단위수량산출 2" xfId="35887"/>
    <cellStyle name="1_tree_단위수량산출_오창수량산출서_수량산출서-11.25_단위수량산출_단원구 중앙로 은행나무 전정공사" xfId="17826"/>
    <cellStyle name="1_tree_단위수량산출_오창수량산출서_수량산출서-11.25_단위수량산출_단원구 중앙로 은행나무 전정공사 2" xfId="35888"/>
    <cellStyle name="1_tree_단위수량산출_오창수량산출서_수량산출서-11.25_도곡단위수량" xfId="17827"/>
    <cellStyle name="1_tree_단위수량산출_오창수량산출서_수량산출서-11.25_도곡단위수량 2" xfId="35889"/>
    <cellStyle name="1_tree_단위수량산출_오창수량산출서_수량산출서-11.25_도곡단위수량_단원구 중앙로 은행나무 전정공사" xfId="17828"/>
    <cellStyle name="1_tree_단위수량산출_오창수량산출서_수량산출서-11.25_도곡단위수량_단원구 중앙로 은행나무 전정공사 2" xfId="35890"/>
    <cellStyle name="1_tree_단위수량산출_오창수량산출서_수량산출서-11.25_철거단위수량" xfId="17829"/>
    <cellStyle name="1_tree_단위수량산출_오창수량산출서_수량산출서-11.25_철거단위수량 2" xfId="35891"/>
    <cellStyle name="1_tree_단위수량산출_오창수량산출서_수량산출서-11.25_철거단위수량_단원구 중앙로 은행나무 전정공사" xfId="17830"/>
    <cellStyle name="1_tree_단위수량산출_오창수량산출서_수량산출서-11.25_철거단위수량_단원구 중앙로 은행나무 전정공사 2" xfId="35892"/>
    <cellStyle name="1_tree_단위수량산출_오창수량산출서_수량산출서-11.25_철거수량" xfId="17831"/>
    <cellStyle name="1_tree_단위수량산출_오창수량산출서_수량산출서-11.25_철거수량 2" xfId="35893"/>
    <cellStyle name="1_tree_단위수량산출_오창수량산출서_수량산출서-11.25_한수단위수량" xfId="17832"/>
    <cellStyle name="1_tree_단위수량산출_오창수량산출서_수량산출서-11.25_한수단위수량 2" xfId="35894"/>
    <cellStyle name="1_tree_단위수량산출_오창수량산출서_수량산출서-11.25_한수단위수량_단원구 중앙로 은행나무 전정공사" xfId="17833"/>
    <cellStyle name="1_tree_단위수량산출_오창수량산출서_수량산출서-11.25_한수단위수량_단원구 중앙로 은행나무 전정공사 2" xfId="35895"/>
    <cellStyle name="1_tree_단위수량산출_오창수량산출서_수량산출서-1201" xfId="17834"/>
    <cellStyle name="1_tree_단위수량산출_오창수량산출서_수량산출서-1201 2" xfId="35896"/>
    <cellStyle name="1_tree_단위수량산출_오창수량산출서_수량산출서-1201_NEW단위수량-주산" xfId="17835"/>
    <cellStyle name="1_tree_단위수량산출_오창수량산출서_수량산출서-1201_NEW단위수량-주산 2" xfId="35897"/>
    <cellStyle name="1_tree_단위수량산출_오창수량산출서_수량산출서-1201_남대천단위수량" xfId="17836"/>
    <cellStyle name="1_tree_단위수량산출_오창수량산출서_수량산출서-1201_남대천단위수량 2" xfId="35898"/>
    <cellStyle name="1_tree_단위수량산출_오창수량산출서_수량산출서-1201_단원구 중앙로 은행나무 전정공사" xfId="17837"/>
    <cellStyle name="1_tree_단위수량산출_오창수량산출서_수량산출서-1201_단원구 중앙로 은행나무 전정공사 2" xfId="35899"/>
    <cellStyle name="1_tree_단위수량산출_오창수량산출서_수량산출서-1201_단위수량" xfId="17838"/>
    <cellStyle name="1_tree_단위수량산출_오창수량산출서_수량산출서-1201_단위수량 2" xfId="35900"/>
    <cellStyle name="1_tree_단위수량산출_오창수량산출서_수량산출서-1201_단위수량_단원구 중앙로 은행나무 전정공사" xfId="17839"/>
    <cellStyle name="1_tree_단위수량산출_오창수량산출서_수량산출서-1201_단위수량_단원구 중앙로 은행나무 전정공사 2" xfId="35901"/>
    <cellStyle name="1_tree_단위수량산출_오창수량산출서_수량산출서-1201_단위수량1" xfId="17840"/>
    <cellStyle name="1_tree_단위수량산출_오창수량산출서_수량산출서-1201_단위수량1 2" xfId="35902"/>
    <cellStyle name="1_tree_단위수량산출_오창수량산출서_수량산출서-1201_단위수량1_단원구 중앙로 은행나무 전정공사" xfId="17841"/>
    <cellStyle name="1_tree_단위수량산출_오창수량산출서_수량산출서-1201_단위수량1_단원구 중앙로 은행나무 전정공사 2" xfId="35903"/>
    <cellStyle name="1_tree_단위수량산출_오창수량산출서_수량산출서-1201_단위수량15" xfId="17842"/>
    <cellStyle name="1_tree_단위수량산출_오창수량산출서_수량산출서-1201_단위수량15 2" xfId="35904"/>
    <cellStyle name="1_tree_단위수량산출_오창수량산출서_수량산출서-1201_단위수량산출" xfId="17843"/>
    <cellStyle name="1_tree_단위수량산출_오창수량산출서_수량산출서-1201_단위수량산출 2" xfId="35905"/>
    <cellStyle name="1_tree_단위수량산출_오창수량산출서_수량산출서-1201_단위수량산출_단원구 중앙로 은행나무 전정공사" xfId="17844"/>
    <cellStyle name="1_tree_단위수량산출_오창수량산출서_수량산출서-1201_단위수량산출_단원구 중앙로 은행나무 전정공사 2" xfId="35906"/>
    <cellStyle name="1_tree_단위수량산출_오창수량산출서_수량산출서-1201_도곡단위수량" xfId="17845"/>
    <cellStyle name="1_tree_단위수량산출_오창수량산출서_수량산출서-1201_도곡단위수량 2" xfId="35907"/>
    <cellStyle name="1_tree_단위수량산출_오창수량산출서_수량산출서-1201_도곡단위수량_단원구 중앙로 은행나무 전정공사" xfId="17846"/>
    <cellStyle name="1_tree_단위수량산출_오창수량산출서_수량산출서-1201_도곡단위수량_단원구 중앙로 은행나무 전정공사 2" xfId="35908"/>
    <cellStyle name="1_tree_단위수량산출_오창수량산출서_수량산출서-1201_철거단위수량" xfId="17847"/>
    <cellStyle name="1_tree_단위수량산출_오창수량산출서_수량산출서-1201_철거단위수량 2" xfId="35909"/>
    <cellStyle name="1_tree_단위수량산출_오창수량산출서_수량산출서-1201_철거단위수량_단원구 중앙로 은행나무 전정공사" xfId="17848"/>
    <cellStyle name="1_tree_단위수량산출_오창수량산출서_수량산출서-1201_철거단위수량_단원구 중앙로 은행나무 전정공사 2" xfId="35910"/>
    <cellStyle name="1_tree_단위수량산출_오창수량산출서_수량산출서-1201_철거수량" xfId="17849"/>
    <cellStyle name="1_tree_단위수량산출_오창수량산출서_수량산출서-1201_철거수량 2" xfId="35911"/>
    <cellStyle name="1_tree_단위수량산출_오창수량산출서_수량산출서-1201_한수단위수량" xfId="17850"/>
    <cellStyle name="1_tree_단위수량산출_오창수량산출서_수량산출서-1201_한수단위수량 2" xfId="35912"/>
    <cellStyle name="1_tree_단위수량산출_오창수량산출서_수량산출서-1201_한수단위수량_단원구 중앙로 은행나무 전정공사" xfId="17851"/>
    <cellStyle name="1_tree_단위수량산출_오창수량산출서_수량산출서-1201_한수단위수량_단원구 중앙로 은행나무 전정공사 2" xfId="35913"/>
    <cellStyle name="1_tree_단위수량산출_오창수량산출서_시설물단위수량" xfId="17852"/>
    <cellStyle name="1_tree_단위수량산출_오창수량산출서_시설물단위수량 2" xfId="35914"/>
    <cellStyle name="1_tree_단위수량산출_오창수량산출서_시설물단위수량_단원구 중앙로 은행나무 전정공사" xfId="17853"/>
    <cellStyle name="1_tree_단위수량산출_오창수량산출서_시설물단위수량_단원구 중앙로 은행나무 전정공사 2" xfId="35915"/>
    <cellStyle name="1_tree_단위수량산출_오창수량산출서_시설물단위수량1" xfId="17854"/>
    <cellStyle name="1_tree_단위수량산출_오창수량산출서_시설물단위수량1 2" xfId="35916"/>
    <cellStyle name="1_tree_단위수량산출_오창수량산출서_시설물단위수량1_단원구 중앙로 은행나무 전정공사" xfId="17855"/>
    <cellStyle name="1_tree_단위수량산출_오창수량산출서_시설물단위수량1_단원구 중앙로 은행나무 전정공사 2" xfId="35917"/>
    <cellStyle name="1_tree_단위수량산출_오창수량산출서_시설물단위수량1_시설물단위수량" xfId="17856"/>
    <cellStyle name="1_tree_단위수량산출_오창수량산출서_시설물단위수량1_시설물단위수량 2" xfId="35918"/>
    <cellStyle name="1_tree_단위수량산출_오창수량산출서_시설물단위수량1_시설물단위수량_단원구 중앙로 은행나무 전정공사" xfId="17857"/>
    <cellStyle name="1_tree_단위수량산출_오창수량산출서_시설물단위수량1_시설물단위수량_단원구 중앙로 은행나무 전정공사 2" xfId="35919"/>
    <cellStyle name="1_tree_단위수량산출_오창수량산출서_철거단위수량" xfId="17858"/>
    <cellStyle name="1_tree_단위수량산출_오창수량산출서_철거단위수량 2" xfId="35920"/>
    <cellStyle name="1_tree_단위수량산출_오창수량산출서_철거단위수량_단원구 중앙로 은행나무 전정공사" xfId="17859"/>
    <cellStyle name="1_tree_단위수량산출_오창수량산출서_철거단위수량_단원구 중앙로 은행나무 전정공사 2" xfId="35921"/>
    <cellStyle name="1_tree_단위수량산출_오창수량산출서_철거수량" xfId="17860"/>
    <cellStyle name="1_tree_단위수량산출_오창수량산출서_철거수량 2" xfId="35922"/>
    <cellStyle name="1_tree_단위수량산출_오창수량산출서_한수단위수량" xfId="17861"/>
    <cellStyle name="1_tree_단위수량산출_오창수량산출서_한수단위수량 2" xfId="35923"/>
    <cellStyle name="1_tree_단위수량산출_오창수량산출서_한수단위수량_단원구 중앙로 은행나무 전정공사" xfId="17862"/>
    <cellStyle name="1_tree_단위수량산출_오창수량산출서_한수단위수량_단원구 중앙로 은행나무 전정공사 2" xfId="35924"/>
    <cellStyle name="1_tree_단위수량산출_용평단위수량" xfId="17863"/>
    <cellStyle name="1_tree_단위수량산출_용평단위수량 2" xfId="35925"/>
    <cellStyle name="1_tree_단위수량산출_철거단위수량" xfId="17864"/>
    <cellStyle name="1_tree_단위수량산출_철거단위수량 2" xfId="35926"/>
    <cellStyle name="1_tree_단위수량산출_철거단위수량_단원구 중앙로 은행나무 전정공사" xfId="17865"/>
    <cellStyle name="1_tree_단위수량산출_철거단위수량_단원구 중앙로 은행나무 전정공사 2" xfId="35927"/>
    <cellStyle name="1_tree_단위수량산출_철거수량" xfId="17866"/>
    <cellStyle name="1_tree_단위수량산출_철거수량 2" xfId="35928"/>
    <cellStyle name="1_tree_단위수량산출_한수단위수량" xfId="17867"/>
    <cellStyle name="1_tree_단위수량산출_한수단위수량 2" xfId="35929"/>
    <cellStyle name="1_tree_단위수량산출_한수단위수량_단원구 중앙로 은행나무 전정공사" xfId="17868"/>
    <cellStyle name="1_tree_단위수량산출_한수단위수량_단원구 중앙로 은행나무 전정공사 2" xfId="35930"/>
    <cellStyle name="1_tree_단위수량산출1" xfId="17869"/>
    <cellStyle name="1_tree_단위수량산출-1" xfId="17870"/>
    <cellStyle name="1_tree_단위수량산출1 2" xfId="35931"/>
    <cellStyle name="1_tree_단위수량산출-1 2" xfId="35932"/>
    <cellStyle name="1_tree_단위수량산출1_1" xfId="17871"/>
    <cellStyle name="1_tree_단위수량산출1_1 2" xfId="35933"/>
    <cellStyle name="1_tree_단위수량산출1_NEW단위수량-주산" xfId="17872"/>
    <cellStyle name="1_tree_단위수량산출-1_NEW단위수량-주산" xfId="17873"/>
    <cellStyle name="1_tree_단위수량산출1_NEW단위수량-주산 2" xfId="35934"/>
    <cellStyle name="1_tree_단위수량산출-1_NEW단위수량-주산 2" xfId="35935"/>
    <cellStyle name="1_tree_단위수량산출1_남대천단위수량" xfId="17874"/>
    <cellStyle name="1_tree_단위수량산출-1_남대천단위수량" xfId="17875"/>
    <cellStyle name="1_tree_단위수량산출1_남대천단위수량 2" xfId="35936"/>
    <cellStyle name="1_tree_단위수량산출-1_남대천단위수량 2" xfId="35937"/>
    <cellStyle name="1_tree_단위수량산출1_단원구 중앙로 은행나무 전정공사" xfId="17876"/>
    <cellStyle name="1_tree_단위수량산출-1_단원구 중앙로 은행나무 전정공사" xfId="17877"/>
    <cellStyle name="1_tree_단위수량산출1_단원구 중앙로 은행나무 전정공사 2" xfId="35938"/>
    <cellStyle name="1_tree_단위수량산출-1_단원구 중앙로 은행나무 전정공사 2" xfId="35939"/>
    <cellStyle name="1_tree_단위수량산출1_단위수량" xfId="17878"/>
    <cellStyle name="1_tree_단위수량산출-1_단위수량" xfId="17879"/>
    <cellStyle name="1_tree_단위수량산출1_단위수량 2" xfId="35940"/>
    <cellStyle name="1_tree_단위수량산출-1_단위수량 2" xfId="35941"/>
    <cellStyle name="1_tree_단위수량산출1_단위수량_단원구 중앙로 은행나무 전정공사" xfId="17880"/>
    <cellStyle name="1_tree_단위수량산출-1_단위수량_단원구 중앙로 은행나무 전정공사" xfId="17881"/>
    <cellStyle name="1_tree_단위수량산출1_단위수량_단원구 중앙로 은행나무 전정공사 2" xfId="35942"/>
    <cellStyle name="1_tree_단위수량산출-1_단위수량_단원구 중앙로 은행나무 전정공사 2" xfId="35943"/>
    <cellStyle name="1_tree_단위수량산출1_단위수량1" xfId="17882"/>
    <cellStyle name="1_tree_단위수량산출-1_단위수량1" xfId="17883"/>
    <cellStyle name="1_tree_단위수량산출1_단위수량1 2" xfId="35944"/>
    <cellStyle name="1_tree_단위수량산출-1_단위수량1 2" xfId="35945"/>
    <cellStyle name="1_tree_단위수량산출1_단위수량1_단원구 중앙로 은행나무 전정공사" xfId="17884"/>
    <cellStyle name="1_tree_단위수량산출-1_단위수량1_단원구 중앙로 은행나무 전정공사" xfId="17885"/>
    <cellStyle name="1_tree_단위수량산출1_단위수량1_단원구 중앙로 은행나무 전정공사 2" xfId="35946"/>
    <cellStyle name="1_tree_단위수량산출-1_단위수량1_단원구 중앙로 은행나무 전정공사 2" xfId="35947"/>
    <cellStyle name="1_tree_단위수량산출1_단위수량15" xfId="17886"/>
    <cellStyle name="1_tree_단위수량산출-1_단위수량15" xfId="17887"/>
    <cellStyle name="1_tree_단위수량산출1_단위수량15 2" xfId="35948"/>
    <cellStyle name="1_tree_단위수량산출-1_단위수량15 2" xfId="35949"/>
    <cellStyle name="1_tree_단위수량산출1_단위수량산출" xfId="17888"/>
    <cellStyle name="1_tree_단위수량산출-1_단위수량산출" xfId="17889"/>
    <cellStyle name="1_tree_단위수량산출1_단위수량산출 2" xfId="35950"/>
    <cellStyle name="1_tree_단위수량산출-1_단위수량산출 2" xfId="35951"/>
    <cellStyle name="1_tree_단위수량산출1_단위수량산출_단원구 중앙로 은행나무 전정공사" xfId="17890"/>
    <cellStyle name="1_tree_단위수량산출-1_단위수량산출_단원구 중앙로 은행나무 전정공사" xfId="17891"/>
    <cellStyle name="1_tree_단위수량산출1_단위수량산출_단원구 중앙로 은행나무 전정공사 2" xfId="35952"/>
    <cellStyle name="1_tree_단위수량산출-1_단위수량산출_단원구 중앙로 은행나무 전정공사 2" xfId="35953"/>
    <cellStyle name="1_tree_단위수량산출1_도곡단위수량" xfId="17892"/>
    <cellStyle name="1_tree_단위수량산출-1_도곡단위수량" xfId="17893"/>
    <cellStyle name="1_tree_단위수량산출1_도곡단위수량 2" xfId="35954"/>
    <cellStyle name="1_tree_단위수량산출-1_도곡단위수량 2" xfId="35955"/>
    <cellStyle name="1_tree_단위수량산출1_도곡단위수량_단원구 중앙로 은행나무 전정공사" xfId="17894"/>
    <cellStyle name="1_tree_단위수량산출-1_도곡단위수량_단원구 중앙로 은행나무 전정공사" xfId="17895"/>
    <cellStyle name="1_tree_단위수량산출1_도곡단위수량_단원구 중앙로 은행나무 전정공사 2" xfId="35956"/>
    <cellStyle name="1_tree_단위수량산출-1_도곡단위수량_단원구 중앙로 은행나무 전정공사 2" xfId="35957"/>
    <cellStyle name="1_tree_단위수량산출1_수량산출서-11.25" xfId="17896"/>
    <cellStyle name="1_tree_단위수량산출-1_수량산출서-11.25" xfId="17897"/>
    <cellStyle name="1_tree_단위수량산출1_수량산출서-11.25 2" xfId="35958"/>
    <cellStyle name="1_tree_단위수량산출-1_수량산출서-11.25 2" xfId="35959"/>
    <cellStyle name="1_tree_단위수량산출1_수량산출서-11.25_NEW단위수량-주산" xfId="17898"/>
    <cellStyle name="1_tree_단위수량산출-1_수량산출서-11.25_NEW단위수량-주산" xfId="17899"/>
    <cellStyle name="1_tree_단위수량산출1_수량산출서-11.25_NEW단위수량-주산 2" xfId="35960"/>
    <cellStyle name="1_tree_단위수량산출-1_수량산출서-11.25_NEW단위수량-주산 2" xfId="35961"/>
    <cellStyle name="1_tree_단위수량산출1_수량산출서-11.25_남대천단위수량" xfId="17900"/>
    <cellStyle name="1_tree_단위수량산출-1_수량산출서-11.25_남대천단위수량" xfId="17901"/>
    <cellStyle name="1_tree_단위수량산출1_수량산출서-11.25_남대천단위수량 2" xfId="35962"/>
    <cellStyle name="1_tree_단위수량산출-1_수량산출서-11.25_남대천단위수량 2" xfId="35963"/>
    <cellStyle name="1_tree_단위수량산출1_수량산출서-11.25_단원구 중앙로 은행나무 전정공사" xfId="17902"/>
    <cellStyle name="1_tree_단위수량산출-1_수량산출서-11.25_단원구 중앙로 은행나무 전정공사" xfId="17903"/>
    <cellStyle name="1_tree_단위수량산출1_수량산출서-11.25_단원구 중앙로 은행나무 전정공사 2" xfId="35964"/>
    <cellStyle name="1_tree_단위수량산출-1_수량산출서-11.25_단원구 중앙로 은행나무 전정공사 2" xfId="35965"/>
    <cellStyle name="1_tree_단위수량산출1_수량산출서-11.25_단위수량" xfId="17904"/>
    <cellStyle name="1_tree_단위수량산출-1_수량산출서-11.25_단위수량" xfId="17905"/>
    <cellStyle name="1_tree_단위수량산출1_수량산출서-11.25_단위수량 2" xfId="35966"/>
    <cellStyle name="1_tree_단위수량산출-1_수량산출서-11.25_단위수량 2" xfId="35967"/>
    <cellStyle name="1_tree_단위수량산출1_수량산출서-11.25_단위수량_단원구 중앙로 은행나무 전정공사" xfId="17906"/>
    <cellStyle name="1_tree_단위수량산출-1_수량산출서-11.25_단위수량_단원구 중앙로 은행나무 전정공사" xfId="17907"/>
    <cellStyle name="1_tree_단위수량산출1_수량산출서-11.25_단위수량_단원구 중앙로 은행나무 전정공사 2" xfId="35968"/>
    <cellStyle name="1_tree_단위수량산출-1_수량산출서-11.25_단위수량_단원구 중앙로 은행나무 전정공사 2" xfId="35969"/>
    <cellStyle name="1_tree_단위수량산출1_수량산출서-11.25_단위수량1" xfId="17908"/>
    <cellStyle name="1_tree_단위수량산출-1_수량산출서-11.25_단위수량1" xfId="17909"/>
    <cellStyle name="1_tree_단위수량산출1_수량산출서-11.25_단위수량1 2" xfId="35970"/>
    <cellStyle name="1_tree_단위수량산출-1_수량산출서-11.25_단위수량1 2" xfId="35971"/>
    <cellStyle name="1_tree_단위수량산출1_수량산출서-11.25_단위수량1_단원구 중앙로 은행나무 전정공사" xfId="17910"/>
    <cellStyle name="1_tree_단위수량산출-1_수량산출서-11.25_단위수량1_단원구 중앙로 은행나무 전정공사" xfId="17911"/>
    <cellStyle name="1_tree_단위수량산출1_수량산출서-11.25_단위수량1_단원구 중앙로 은행나무 전정공사 2" xfId="35972"/>
    <cellStyle name="1_tree_단위수량산출-1_수량산출서-11.25_단위수량1_단원구 중앙로 은행나무 전정공사 2" xfId="35973"/>
    <cellStyle name="1_tree_단위수량산출1_수량산출서-11.25_단위수량15" xfId="17912"/>
    <cellStyle name="1_tree_단위수량산출-1_수량산출서-11.25_단위수량15" xfId="17913"/>
    <cellStyle name="1_tree_단위수량산출1_수량산출서-11.25_단위수량15 2" xfId="35974"/>
    <cellStyle name="1_tree_단위수량산출-1_수량산출서-11.25_단위수량15 2" xfId="35975"/>
    <cellStyle name="1_tree_단위수량산출1_수량산출서-11.25_단위수량산출" xfId="17914"/>
    <cellStyle name="1_tree_단위수량산출-1_수량산출서-11.25_단위수량산출" xfId="17915"/>
    <cellStyle name="1_tree_단위수량산출1_수량산출서-11.25_단위수량산출 2" xfId="35976"/>
    <cellStyle name="1_tree_단위수량산출-1_수량산출서-11.25_단위수량산출 2" xfId="35977"/>
    <cellStyle name="1_tree_단위수량산출1_수량산출서-11.25_단위수량산출_단원구 중앙로 은행나무 전정공사" xfId="17916"/>
    <cellStyle name="1_tree_단위수량산출-1_수량산출서-11.25_단위수량산출_단원구 중앙로 은행나무 전정공사" xfId="17917"/>
    <cellStyle name="1_tree_단위수량산출1_수량산출서-11.25_단위수량산출_단원구 중앙로 은행나무 전정공사 2" xfId="35978"/>
    <cellStyle name="1_tree_단위수량산출-1_수량산출서-11.25_단위수량산출_단원구 중앙로 은행나무 전정공사 2" xfId="35979"/>
    <cellStyle name="1_tree_단위수량산출1_수량산출서-11.25_도곡단위수량" xfId="17918"/>
    <cellStyle name="1_tree_단위수량산출-1_수량산출서-11.25_도곡단위수량" xfId="17919"/>
    <cellStyle name="1_tree_단위수량산출1_수량산출서-11.25_도곡단위수량 2" xfId="35980"/>
    <cellStyle name="1_tree_단위수량산출-1_수량산출서-11.25_도곡단위수량 2" xfId="35981"/>
    <cellStyle name="1_tree_단위수량산출1_수량산출서-11.25_도곡단위수량_단원구 중앙로 은행나무 전정공사" xfId="17920"/>
    <cellStyle name="1_tree_단위수량산출-1_수량산출서-11.25_도곡단위수량_단원구 중앙로 은행나무 전정공사" xfId="17921"/>
    <cellStyle name="1_tree_단위수량산출1_수량산출서-11.25_도곡단위수량_단원구 중앙로 은행나무 전정공사 2" xfId="35982"/>
    <cellStyle name="1_tree_단위수량산출-1_수량산출서-11.25_도곡단위수량_단원구 중앙로 은행나무 전정공사 2" xfId="35983"/>
    <cellStyle name="1_tree_단위수량산출1_수량산출서-11.25_철거단위수량" xfId="17922"/>
    <cellStyle name="1_tree_단위수량산출-1_수량산출서-11.25_철거단위수량" xfId="17923"/>
    <cellStyle name="1_tree_단위수량산출1_수량산출서-11.25_철거단위수량 2" xfId="35984"/>
    <cellStyle name="1_tree_단위수량산출-1_수량산출서-11.25_철거단위수량 2" xfId="35985"/>
    <cellStyle name="1_tree_단위수량산출1_수량산출서-11.25_철거단위수량_단원구 중앙로 은행나무 전정공사" xfId="17924"/>
    <cellStyle name="1_tree_단위수량산출-1_수량산출서-11.25_철거단위수량_단원구 중앙로 은행나무 전정공사" xfId="17925"/>
    <cellStyle name="1_tree_단위수량산출1_수량산출서-11.25_철거단위수량_단원구 중앙로 은행나무 전정공사 2" xfId="35986"/>
    <cellStyle name="1_tree_단위수량산출-1_수량산출서-11.25_철거단위수량_단원구 중앙로 은행나무 전정공사 2" xfId="35987"/>
    <cellStyle name="1_tree_단위수량산출1_수량산출서-11.25_철거수량" xfId="17926"/>
    <cellStyle name="1_tree_단위수량산출-1_수량산출서-11.25_철거수량" xfId="17927"/>
    <cellStyle name="1_tree_단위수량산출1_수량산출서-11.25_철거수량 2" xfId="35988"/>
    <cellStyle name="1_tree_단위수량산출-1_수량산출서-11.25_철거수량 2" xfId="35989"/>
    <cellStyle name="1_tree_단위수량산출1_수량산출서-11.25_한수단위수량" xfId="17928"/>
    <cellStyle name="1_tree_단위수량산출-1_수량산출서-11.25_한수단위수량" xfId="17929"/>
    <cellStyle name="1_tree_단위수량산출1_수량산출서-11.25_한수단위수량 2" xfId="35990"/>
    <cellStyle name="1_tree_단위수량산출-1_수량산출서-11.25_한수단위수량 2" xfId="35991"/>
    <cellStyle name="1_tree_단위수량산출1_수량산출서-11.25_한수단위수량_단원구 중앙로 은행나무 전정공사" xfId="17930"/>
    <cellStyle name="1_tree_단위수량산출-1_수량산출서-11.25_한수단위수량_단원구 중앙로 은행나무 전정공사" xfId="17931"/>
    <cellStyle name="1_tree_단위수량산출1_수량산출서-11.25_한수단위수량_단원구 중앙로 은행나무 전정공사 2" xfId="35992"/>
    <cellStyle name="1_tree_단위수량산출-1_수량산출서-11.25_한수단위수량_단원구 중앙로 은행나무 전정공사 2" xfId="35993"/>
    <cellStyle name="1_tree_단위수량산출1_수량산출서-1201" xfId="17932"/>
    <cellStyle name="1_tree_단위수량산출-1_수량산출서-1201" xfId="17933"/>
    <cellStyle name="1_tree_단위수량산출1_수량산출서-1201 2" xfId="35994"/>
    <cellStyle name="1_tree_단위수량산출-1_수량산출서-1201 2" xfId="35995"/>
    <cellStyle name="1_tree_단위수량산출1_수량산출서-1201_NEW단위수량-주산" xfId="17934"/>
    <cellStyle name="1_tree_단위수량산출-1_수량산출서-1201_NEW단위수량-주산" xfId="17935"/>
    <cellStyle name="1_tree_단위수량산출1_수량산출서-1201_NEW단위수량-주산 2" xfId="35996"/>
    <cellStyle name="1_tree_단위수량산출-1_수량산출서-1201_NEW단위수량-주산 2" xfId="35997"/>
    <cellStyle name="1_tree_단위수량산출1_수량산출서-1201_남대천단위수량" xfId="17936"/>
    <cellStyle name="1_tree_단위수량산출-1_수량산출서-1201_남대천단위수량" xfId="17937"/>
    <cellStyle name="1_tree_단위수량산출1_수량산출서-1201_남대천단위수량 2" xfId="35998"/>
    <cellStyle name="1_tree_단위수량산출-1_수량산출서-1201_남대천단위수량 2" xfId="35999"/>
    <cellStyle name="1_tree_단위수량산출1_수량산출서-1201_단원구 중앙로 은행나무 전정공사" xfId="17938"/>
    <cellStyle name="1_tree_단위수량산출-1_수량산출서-1201_단원구 중앙로 은행나무 전정공사" xfId="17939"/>
    <cellStyle name="1_tree_단위수량산출1_수량산출서-1201_단원구 중앙로 은행나무 전정공사 2" xfId="36000"/>
    <cellStyle name="1_tree_단위수량산출-1_수량산출서-1201_단원구 중앙로 은행나무 전정공사 2" xfId="36001"/>
    <cellStyle name="1_tree_단위수량산출1_수량산출서-1201_단위수량" xfId="17940"/>
    <cellStyle name="1_tree_단위수량산출-1_수량산출서-1201_단위수량" xfId="17941"/>
    <cellStyle name="1_tree_단위수량산출1_수량산출서-1201_단위수량 2" xfId="36002"/>
    <cellStyle name="1_tree_단위수량산출-1_수량산출서-1201_단위수량 2" xfId="36003"/>
    <cellStyle name="1_tree_단위수량산출1_수량산출서-1201_단위수량_단원구 중앙로 은행나무 전정공사" xfId="17942"/>
    <cellStyle name="1_tree_단위수량산출-1_수량산출서-1201_단위수량_단원구 중앙로 은행나무 전정공사" xfId="17943"/>
    <cellStyle name="1_tree_단위수량산출1_수량산출서-1201_단위수량_단원구 중앙로 은행나무 전정공사 2" xfId="36004"/>
    <cellStyle name="1_tree_단위수량산출-1_수량산출서-1201_단위수량_단원구 중앙로 은행나무 전정공사 2" xfId="36005"/>
    <cellStyle name="1_tree_단위수량산출1_수량산출서-1201_단위수량1" xfId="17944"/>
    <cellStyle name="1_tree_단위수량산출-1_수량산출서-1201_단위수량1" xfId="17945"/>
    <cellStyle name="1_tree_단위수량산출1_수량산출서-1201_단위수량1 2" xfId="36006"/>
    <cellStyle name="1_tree_단위수량산출-1_수량산출서-1201_단위수량1 2" xfId="36007"/>
    <cellStyle name="1_tree_단위수량산출1_수량산출서-1201_단위수량1_단원구 중앙로 은행나무 전정공사" xfId="17946"/>
    <cellStyle name="1_tree_단위수량산출-1_수량산출서-1201_단위수량1_단원구 중앙로 은행나무 전정공사" xfId="17947"/>
    <cellStyle name="1_tree_단위수량산출1_수량산출서-1201_단위수량1_단원구 중앙로 은행나무 전정공사 2" xfId="36008"/>
    <cellStyle name="1_tree_단위수량산출-1_수량산출서-1201_단위수량1_단원구 중앙로 은행나무 전정공사 2" xfId="36009"/>
    <cellStyle name="1_tree_단위수량산출1_수량산출서-1201_단위수량15" xfId="17948"/>
    <cellStyle name="1_tree_단위수량산출-1_수량산출서-1201_단위수량15" xfId="17949"/>
    <cellStyle name="1_tree_단위수량산출1_수량산출서-1201_단위수량15 2" xfId="36010"/>
    <cellStyle name="1_tree_단위수량산출-1_수량산출서-1201_단위수량15 2" xfId="36011"/>
    <cellStyle name="1_tree_단위수량산출1_수량산출서-1201_단위수량산출" xfId="17950"/>
    <cellStyle name="1_tree_단위수량산출-1_수량산출서-1201_단위수량산출" xfId="17951"/>
    <cellStyle name="1_tree_단위수량산출1_수량산출서-1201_단위수량산출 2" xfId="36012"/>
    <cellStyle name="1_tree_단위수량산출-1_수량산출서-1201_단위수량산출 2" xfId="36013"/>
    <cellStyle name="1_tree_단위수량산출1_수량산출서-1201_단위수량산출_단원구 중앙로 은행나무 전정공사" xfId="17952"/>
    <cellStyle name="1_tree_단위수량산출-1_수량산출서-1201_단위수량산출_단원구 중앙로 은행나무 전정공사" xfId="17953"/>
    <cellStyle name="1_tree_단위수량산출1_수량산출서-1201_단위수량산출_단원구 중앙로 은행나무 전정공사 2" xfId="36014"/>
    <cellStyle name="1_tree_단위수량산출-1_수량산출서-1201_단위수량산출_단원구 중앙로 은행나무 전정공사 2" xfId="36015"/>
    <cellStyle name="1_tree_단위수량산출1_수량산출서-1201_도곡단위수량" xfId="17954"/>
    <cellStyle name="1_tree_단위수량산출-1_수량산출서-1201_도곡단위수량" xfId="17955"/>
    <cellStyle name="1_tree_단위수량산출1_수량산출서-1201_도곡단위수량 2" xfId="36016"/>
    <cellStyle name="1_tree_단위수량산출-1_수량산출서-1201_도곡단위수량 2" xfId="36017"/>
    <cellStyle name="1_tree_단위수량산출1_수량산출서-1201_도곡단위수량_단원구 중앙로 은행나무 전정공사" xfId="17956"/>
    <cellStyle name="1_tree_단위수량산출-1_수량산출서-1201_도곡단위수량_단원구 중앙로 은행나무 전정공사" xfId="17957"/>
    <cellStyle name="1_tree_단위수량산출1_수량산출서-1201_도곡단위수량_단원구 중앙로 은행나무 전정공사 2" xfId="36018"/>
    <cellStyle name="1_tree_단위수량산출-1_수량산출서-1201_도곡단위수량_단원구 중앙로 은행나무 전정공사 2" xfId="36019"/>
    <cellStyle name="1_tree_단위수량산출1_수량산출서-1201_철거단위수량" xfId="17958"/>
    <cellStyle name="1_tree_단위수량산출-1_수량산출서-1201_철거단위수량" xfId="17959"/>
    <cellStyle name="1_tree_단위수량산출1_수량산출서-1201_철거단위수량 2" xfId="36020"/>
    <cellStyle name="1_tree_단위수량산출-1_수량산출서-1201_철거단위수량 2" xfId="36021"/>
    <cellStyle name="1_tree_단위수량산출1_수량산출서-1201_철거단위수량_단원구 중앙로 은행나무 전정공사" xfId="17960"/>
    <cellStyle name="1_tree_단위수량산출-1_수량산출서-1201_철거단위수량_단원구 중앙로 은행나무 전정공사" xfId="17961"/>
    <cellStyle name="1_tree_단위수량산출1_수량산출서-1201_철거단위수량_단원구 중앙로 은행나무 전정공사 2" xfId="36022"/>
    <cellStyle name="1_tree_단위수량산출-1_수량산출서-1201_철거단위수량_단원구 중앙로 은행나무 전정공사 2" xfId="36023"/>
    <cellStyle name="1_tree_단위수량산출1_수량산출서-1201_철거수량" xfId="17962"/>
    <cellStyle name="1_tree_단위수량산출-1_수량산출서-1201_철거수량" xfId="17963"/>
    <cellStyle name="1_tree_단위수량산출1_수량산출서-1201_철거수량 2" xfId="36024"/>
    <cellStyle name="1_tree_단위수량산출-1_수량산출서-1201_철거수량 2" xfId="36025"/>
    <cellStyle name="1_tree_단위수량산출1_수량산출서-1201_한수단위수량" xfId="17964"/>
    <cellStyle name="1_tree_단위수량산출-1_수량산출서-1201_한수단위수량" xfId="17965"/>
    <cellStyle name="1_tree_단위수량산출1_수량산출서-1201_한수단위수량 2" xfId="36026"/>
    <cellStyle name="1_tree_단위수량산출-1_수량산출서-1201_한수단위수량 2" xfId="36027"/>
    <cellStyle name="1_tree_단위수량산출1_수량산출서-1201_한수단위수량_단원구 중앙로 은행나무 전정공사" xfId="17966"/>
    <cellStyle name="1_tree_단위수량산출-1_수량산출서-1201_한수단위수량_단원구 중앙로 은행나무 전정공사" xfId="17967"/>
    <cellStyle name="1_tree_단위수량산출1_수량산출서-1201_한수단위수량_단원구 중앙로 은행나무 전정공사 2" xfId="36028"/>
    <cellStyle name="1_tree_단위수량산출-1_수량산출서-1201_한수단위수량_단원구 중앙로 은행나무 전정공사 2" xfId="36029"/>
    <cellStyle name="1_tree_단위수량산출1_시설물단위수량" xfId="17968"/>
    <cellStyle name="1_tree_단위수량산출-1_시설물단위수량" xfId="17969"/>
    <cellStyle name="1_tree_단위수량산출1_시설물단위수량 2" xfId="36030"/>
    <cellStyle name="1_tree_단위수량산출-1_시설물단위수량 2" xfId="36031"/>
    <cellStyle name="1_tree_단위수량산출1_시설물단위수량_단원구 중앙로 은행나무 전정공사" xfId="17970"/>
    <cellStyle name="1_tree_단위수량산출-1_시설물단위수량_단원구 중앙로 은행나무 전정공사" xfId="17971"/>
    <cellStyle name="1_tree_단위수량산출1_시설물단위수량_단원구 중앙로 은행나무 전정공사 2" xfId="36032"/>
    <cellStyle name="1_tree_단위수량산출-1_시설물단위수량_단원구 중앙로 은행나무 전정공사 2" xfId="36033"/>
    <cellStyle name="1_tree_단위수량산출1_시설물단위수량1" xfId="17972"/>
    <cellStyle name="1_tree_단위수량산출-1_시설물단위수량1" xfId="17973"/>
    <cellStyle name="1_tree_단위수량산출1_시설물단위수량1 2" xfId="36034"/>
    <cellStyle name="1_tree_단위수량산출-1_시설물단위수량1 2" xfId="36035"/>
    <cellStyle name="1_tree_단위수량산출1_시설물단위수량1_단원구 중앙로 은행나무 전정공사" xfId="17974"/>
    <cellStyle name="1_tree_단위수량산출-1_시설물단위수량1_단원구 중앙로 은행나무 전정공사" xfId="17975"/>
    <cellStyle name="1_tree_단위수량산출1_시설물단위수량1_단원구 중앙로 은행나무 전정공사 2" xfId="36036"/>
    <cellStyle name="1_tree_단위수량산출-1_시설물단위수량1_단원구 중앙로 은행나무 전정공사 2" xfId="36037"/>
    <cellStyle name="1_tree_단위수량산출1_시설물단위수량1_시설물단위수량" xfId="17976"/>
    <cellStyle name="1_tree_단위수량산출-1_시설물단위수량1_시설물단위수량" xfId="17977"/>
    <cellStyle name="1_tree_단위수량산출1_시설물단위수량1_시설물단위수량 2" xfId="36038"/>
    <cellStyle name="1_tree_단위수량산출-1_시설물단위수량1_시설물단위수량 2" xfId="36039"/>
    <cellStyle name="1_tree_단위수량산출1_시설물단위수량1_시설물단위수량_단원구 중앙로 은행나무 전정공사" xfId="17978"/>
    <cellStyle name="1_tree_단위수량산출-1_시설물단위수량1_시설물단위수량_단원구 중앙로 은행나무 전정공사" xfId="17979"/>
    <cellStyle name="1_tree_단위수량산출1_시설물단위수량1_시설물단위수량_단원구 중앙로 은행나무 전정공사 2" xfId="36040"/>
    <cellStyle name="1_tree_단위수량산출-1_시설물단위수량1_시설물단위수량_단원구 중앙로 은행나무 전정공사 2" xfId="36041"/>
    <cellStyle name="1_tree_단위수량산출1_오창수량산출서" xfId="17980"/>
    <cellStyle name="1_tree_단위수량산출-1_오창수량산출서" xfId="17981"/>
    <cellStyle name="1_tree_단위수량산출1_오창수량산출서 2" xfId="36042"/>
    <cellStyle name="1_tree_단위수량산출-1_오창수량산출서 2" xfId="36043"/>
    <cellStyle name="1_tree_단위수량산출1_오창수량산출서_NEW단위수량-주산" xfId="17982"/>
    <cellStyle name="1_tree_단위수량산출-1_오창수량산출서_NEW단위수량-주산" xfId="17983"/>
    <cellStyle name="1_tree_단위수량산출1_오창수량산출서_NEW단위수량-주산 2" xfId="36044"/>
    <cellStyle name="1_tree_단위수량산출-1_오창수량산출서_NEW단위수량-주산 2" xfId="36045"/>
    <cellStyle name="1_tree_단위수량산출1_오창수량산출서_남대천단위수량" xfId="17984"/>
    <cellStyle name="1_tree_단위수량산출-1_오창수량산출서_남대천단위수량" xfId="17985"/>
    <cellStyle name="1_tree_단위수량산출1_오창수량산출서_남대천단위수량 2" xfId="36046"/>
    <cellStyle name="1_tree_단위수량산출-1_오창수량산출서_남대천단위수량 2" xfId="36047"/>
    <cellStyle name="1_tree_단위수량산출1_오창수량산출서_단원구 중앙로 은행나무 전정공사" xfId="17986"/>
    <cellStyle name="1_tree_단위수량산출-1_오창수량산출서_단원구 중앙로 은행나무 전정공사" xfId="17987"/>
    <cellStyle name="1_tree_단위수량산출1_오창수량산출서_단원구 중앙로 은행나무 전정공사 2" xfId="36048"/>
    <cellStyle name="1_tree_단위수량산출-1_오창수량산출서_단원구 중앙로 은행나무 전정공사 2" xfId="36049"/>
    <cellStyle name="1_tree_단위수량산출1_오창수량산출서_단위수량" xfId="17988"/>
    <cellStyle name="1_tree_단위수량산출-1_오창수량산출서_단위수량" xfId="17989"/>
    <cellStyle name="1_tree_단위수량산출1_오창수량산출서_단위수량 2" xfId="36050"/>
    <cellStyle name="1_tree_단위수량산출-1_오창수량산출서_단위수량 2" xfId="36051"/>
    <cellStyle name="1_tree_단위수량산출1_오창수량산출서_단위수량_단원구 중앙로 은행나무 전정공사" xfId="17990"/>
    <cellStyle name="1_tree_단위수량산출-1_오창수량산출서_단위수량_단원구 중앙로 은행나무 전정공사" xfId="17991"/>
    <cellStyle name="1_tree_단위수량산출1_오창수량산출서_단위수량_단원구 중앙로 은행나무 전정공사 2" xfId="36052"/>
    <cellStyle name="1_tree_단위수량산출-1_오창수량산출서_단위수량_단원구 중앙로 은행나무 전정공사 2" xfId="36053"/>
    <cellStyle name="1_tree_단위수량산출1_오창수량산출서_단위수량1" xfId="17992"/>
    <cellStyle name="1_tree_단위수량산출-1_오창수량산출서_단위수량1" xfId="17993"/>
    <cellStyle name="1_tree_단위수량산출1_오창수량산출서_단위수량1 2" xfId="36054"/>
    <cellStyle name="1_tree_단위수량산출-1_오창수량산출서_단위수량1 2" xfId="36055"/>
    <cellStyle name="1_tree_단위수량산출1_오창수량산출서_단위수량1_단원구 중앙로 은행나무 전정공사" xfId="17994"/>
    <cellStyle name="1_tree_단위수량산출-1_오창수량산출서_단위수량1_단원구 중앙로 은행나무 전정공사" xfId="17995"/>
    <cellStyle name="1_tree_단위수량산출1_오창수량산출서_단위수량1_단원구 중앙로 은행나무 전정공사 2" xfId="36056"/>
    <cellStyle name="1_tree_단위수량산출-1_오창수량산출서_단위수량1_단원구 중앙로 은행나무 전정공사 2" xfId="36057"/>
    <cellStyle name="1_tree_단위수량산출1_오창수량산출서_단위수량15" xfId="17996"/>
    <cellStyle name="1_tree_단위수량산출-1_오창수량산출서_단위수량15" xfId="17997"/>
    <cellStyle name="1_tree_단위수량산출1_오창수량산출서_단위수량15 2" xfId="36058"/>
    <cellStyle name="1_tree_단위수량산출-1_오창수량산출서_단위수량15 2" xfId="36059"/>
    <cellStyle name="1_tree_단위수량산출1_오창수량산출서_단위수량산출" xfId="17998"/>
    <cellStyle name="1_tree_단위수량산출-1_오창수량산출서_단위수량산출" xfId="17999"/>
    <cellStyle name="1_tree_단위수량산출1_오창수량산출서_단위수량산출 2" xfId="36060"/>
    <cellStyle name="1_tree_단위수량산출-1_오창수량산출서_단위수량산출 2" xfId="36061"/>
    <cellStyle name="1_tree_단위수량산출1_오창수량산출서_단위수량산출_단원구 중앙로 은행나무 전정공사" xfId="18000"/>
    <cellStyle name="1_tree_단위수량산출-1_오창수량산출서_단위수량산출_단원구 중앙로 은행나무 전정공사" xfId="18001"/>
    <cellStyle name="1_tree_단위수량산출1_오창수량산출서_단위수량산출_단원구 중앙로 은행나무 전정공사 2" xfId="36062"/>
    <cellStyle name="1_tree_단위수량산출-1_오창수량산출서_단위수량산출_단원구 중앙로 은행나무 전정공사 2" xfId="36063"/>
    <cellStyle name="1_tree_단위수량산출1_오창수량산출서_도곡단위수량" xfId="18002"/>
    <cellStyle name="1_tree_단위수량산출-1_오창수량산출서_도곡단위수량" xfId="18003"/>
    <cellStyle name="1_tree_단위수량산출1_오창수량산출서_도곡단위수량 2" xfId="36064"/>
    <cellStyle name="1_tree_단위수량산출-1_오창수량산출서_도곡단위수량 2" xfId="36065"/>
    <cellStyle name="1_tree_단위수량산출1_오창수량산출서_도곡단위수량_단원구 중앙로 은행나무 전정공사" xfId="18004"/>
    <cellStyle name="1_tree_단위수량산출-1_오창수량산출서_도곡단위수량_단원구 중앙로 은행나무 전정공사" xfId="18005"/>
    <cellStyle name="1_tree_단위수량산출1_오창수량산출서_도곡단위수량_단원구 중앙로 은행나무 전정공사 2" xfId="36066"/>
    <cellStyle name="1_tree_단위수량산출-1_오창수량산출서_도곡단위수량_단원구 중앙로 은행나무 전정공사 2" xfId="36067"/>
    <cellStyle name="1_tree_단위수량산출1_오창수량산출서_수량산출서-11.25" xfId="18006"/>
    <cellStyle name="1_tree_단위수량산출-1_오창수량산출서_수량산출서-11.25" xfId="18007"/>
    <cellStyle name="1_tree_단위수량산출1_오창수량산출서_수량산출서-11.25 2" xfId="36068"/>
    <cellStyle name="1_tree_단위수량산출-1_오창수량산출서_수량산출서-11.25 2" xfId="36069"/>
    <cellStyle name="1_tree_단위수량산출1_오창수량산출서_수량산출서-11.25_NEW단위수량-주산" xfId="18008"/>
    <cellStyle name="1_tree_단위수량산출-1_오창수량산출서_수량산출서-11.25_NEW단위수량-주산" xfId="18009"/>
    <cellStyle name="1_tree_단위수량산출1_오창수량산출서_수량산출서-11.25_NEW단위수량-주산 2" xfId="36070"/>
    <cellStyle name="1_tree_단위수량산출-1_오창수량산출서_수량산출서-11.25_NEW단위수량-주산 2" xfId="36071"/>
    <cellStyle name="1_tree_단위수량산출1_오창수량산출서_수량산출서-11.25_남대천단위수량" xfId="18010"/>
    <cellStyle name="1_tree_단위수량산출-1_오창수량산출서_수량산출서-11.25_남대천단위수량" xfId="18011"/>
    <cellStyle name="1_tree_단위수량산출1_오창수량산출서_수량산출서-11.25_남대천단위수량 2" xfId="36072"/>
    <cellStyle name="1_tree_단위수량산출-1_오창수량산출서_수량산출서-11.25_남대천단위수량 2" xfId="36073"/>
    <cellStyle name="1_tree_단위수량산출1_오창수량산출서_수량산출서-11.25_단원구 중앙로 은행나무 전정공사" xfId="18012"/>
    <cellStyle name="1_tree_단위수량산출-1_오창수량산출서_수량산출서-11.25_단원구 중앙로 은행나무 전정공사" xfId="18013"/>
    <cellStyle name="1_tree_단위수량산출1_오창수량산출서_수량산출서-11.25_단원구 중앙로 은행나무 전정공사 2" xfId="36074"/>
    <cellStyle name="1_tree_단위수량산출-1_오창수량산출서_수량산출서-11.25_단원구 중앙로 은행나무 전정공사 2" xfId="36075"/>
    <cellStyle name="1_tree_단위수량산출1_오창수량산출서_수량산출서-11.25_단위수량" xfId="18014"/>
    <cellStyle name="1_tree_단위수량산출-1_오창수량산출서_수량산출서-11.25_단위수량" xfId="18015"/>
    <cellStyle name="1_tree_단위수량산출1_오창수량산출서_수량산출서-11.25_단위수량 2" xfId="36076"/>
    <cellStyle name="1_tree_단위수량산출-1_오창수량산출서_수량산출서-11.25_단위수량 2" xfId="36077"/>
    <cellStyle name="1_tree_단위수량산출1_오창수량산출서_수량산출서-11.25_단위수량_단원구 중앙로 은행나무 전정공사" xfId="18016"/>
    <cellStyle name="1_tree_단위수량산출-1_오창수량산출서_수량산출서-11.25_단위수량_단원구 중앙로 은행나무 전정공사" xfId="18017"/>
    <cellStyle name="1_tree_단위수량산출1_오창수량산출서_수량산출서-11.25_단위수량_단원구 중앙로 은행나무 전정공사 2" xfId="36078"/>
    <cellStyle name="1_tree_단위수량산출-1_오창수량산출서_수량산출서-11.25_단위수량_단원구 중앙로 은행나무 전정공사 2" xfId="36079"/>
    <cellStyle name="1_tree_단위수량산출1_오창수량산출서_수량산출서-11.25_단위수량1" xfId="18018"/>
    <cellStyle name="1_tree_단위수량산출-1_오창수량산출서_수량산출서-11.25_단위수량1" xfId="18019"/>
    <cellStyle name="1_tree_단위수량산출1_오창수량산출서_수량산출서-11.25_단위수량1 2" xfId="36080"/>
    <cellStyle name="1_tree_단위수량산출-1_오창수량산출서_수량산출서-11.25_단위수량1 2" xfId="36081"/>
    <cellStyle name="1_tree_단위수량산출1_오창수량산출서_수량산출서-11.25_단위수량1_단원구 중앙로 은행나무 전정공사" xfId="18020"/>
    <cellStyle name="1_tree_단위수량산출-1_오창수량산출서_수량산출서-11.25_단위수량1_단원구 중앙로 은행나무 전정공사" xfId="18021"/>
    <cellStyle name="1_tree_단위수량산출1_오창수량산출서_수량산출서-11.25_단위수량1_단원구 중앙로 은행나무 전정공사 2" xfId="36082"/>
    <cellStyle name="1_tree_단위수량산출-1_오창수량산출서_수량산출서-11.25_단위수량1_단원구 중앙로 은행나무 전정공사 2" xfId="36083"/>
    <cellStyle name="1_tree_단위수량산출1_오창수량산출서_수량산출서-11.25_단위수량15" xfId="18022"/>
    <cellStyle name="1_tree_단위수량산출-1_오창수량산출서_수량산출서-11.25_단위수량15" xfId="18023"/>
    <cellStyle name="1_tree_단위수량산출1_오창수량산출서_수량산출서-11.25_단위수량15 2" xfId="36084"/>
    <cellStyle name="1_tree_단위수량산출-1_오창수량산출서_수량산출서-11.25_단위수량15 2" xfId="36085"/>
    <cellStyle name="1_tree_단위수량산출1_오창수량산출서_수량산출서-11.25_단위수량산출" xfId="18024"/>
    <cellStyle name="1_tree_단위수량산출-1_오창수량산출서_수량산출서-11.25_단위수량산출" xfId="18025"/>
    <cellStyle name="1_tree_단위수량산출1_오창수량산출서_수량산출서-11.25_단위수량산출 2" xfId="36086"/>
    <cellStyle name="1_tree_단위수량산출-1_오창수량산출서_수량산출서-11.25_단위수량산출 2" xfId="36087"/>
    <cellStyle name="1_tree_단위수량산출1_오창수량산출서_수량산출서-11.25_단위수량산출_단원구 중앙로 은행나무 전정공사" xfId="18026"/>
    <cellStyle name="1_tree_단위수량산출-1_오창수량산출서_수량산출서-11.25_단위수량산출_단원구 중앙로 은행나무 전정공사" xfId="18027"/>
    <cellStyle name="1_tree_단위수량산출1_오창수량산출서_수량산출서-11.25_단위수량산출_단원구 중앙로 은행나무 전정공사 2" xfId="36088"/>
    <cellStyle name="1_tree_단위수량산출-1_오창수량산출서_수량산출서-11.25_단위수량산출_단원구 중앙로 은행나무 전정공사 2" xfId="36089"/>
    <cellStyle name="1_tree_단위수량산출1_오창수량산출서_수량산출서-11.25_도곡단위수량" xfId="18028"/>
    <cellStyle name="1_tree_단위수량산출-1_오창수량산출서_수량산출서-11.25_도곡단위수량" xfId="18029"/>
    <cellStyle name="1_tree_단위수량산출1_오창수량산출서_수량산출서-11.25_도곡단위수량 2" xfId="36090"/>
    <cellStyle name="1_tree_단위수량산출-1_오창수량산출서_수량산출서-11.25_도곡단위수량 2" xfId="36091"/>
    <cellStyle name="1_tree_단위수량산출1_오창수량산출서_수량산출서-11.25_도곡단위수량_단원구 중앙로 은행나무 전정공사" xfId="18030"/>
    <cellStyle name="1_tree_단위수량산출-1_오창수량산출서_수량산출서-11.25_도곡단위수량_단원구 중앙로 은행나무 전정공사" xfId="18031"/>
    <cellStyle name="1_tree_단위수량산출1_오창수량산출서_수량산출서-11.25_도곡단위수량_단원구 중앙로 은행나무 전정공사 2" xfId="36092"/>
    <cellStyle name="1_tree_단위수량산출-1_오창수량산출서_수량산출서-11.25_도곡단위수량_단원구 중앙로 은행나무 전정공사 2" xfId="36093"/>
    <cellStyle name="1_tree_단위수량산출1_오창수량산출서_수량산출서-11.25_철거단위수량" xfId="18032"/>
    <cellStyle name="1_tree_단위수량산출-1_오창수량산출서_수량산출서-11.25_철거단위수량" xfId="18033"/>
    <cellStyle name="1_tree_단위수량산출1_오창수량산출서_수량산출서-11.25_철거단위수량 2" xfId="36094"/>
    <cellStyle name="1_tree_단위수량산출-1_오창수량산출서_수량산출서-11.25_철거단위수량 2" xfId="36095"/>
    <cellStyle name="1_tree_단위수량산출1_오창수량산출서_수량산출서-11.25_철거단위수량_단원구 중앙로 은행나무 전정공사" xfId="18034"/>
    <cellStyle name="1_tree_단위수량산출-1_오창수량산출서_수량산출서-11.25_철거단위수량_단원구 중앙로 은행나무 전정공사" xfId="18035"/>
    <cellStyle name="1_tree_단위수량산출1_오창수량산출서_수량산출서-11.25_철거단위수량_단원구 중앙로 은행나무 전정공사 2" xfId="36096"/>
    <cellStyle name="1_tree_단위수량산출-1_오창수량산출서_수량산출서-11.25_철거단위수량_단원구 중앙로 은행나무 전정공사 2" xfId="36097"/>
    <cellStyle name="1_tree_단위수량산출1_오창수량산출서_수량산출서-11.25_철거수량" xfId="18036"/>
    <cellStyle name="1_tree_단위수량산출-1_오창수량산출서_수량산출서-11.25_철거수량" xfId="18037"/>
    <cellStyle name="1_tree_단위수량산출1_오창수량산출서_수량산출서-11.25_철거수량 2" xfId="36098"/>
    <cellStyle name="1_tree_단위수량산출-1_오창수량산출서_수량산출서-11.25_철거수량 2" xfId="36099"/>
    <cellStyle name="1_tree_단위수량산출1_오창수량산출서_수량산출서-11.25_한수단위수량" xfId="18038"/>
    <cellStyle name="1_tree_단위수량산출-1_오창수량산출서_수량산출서-11.25_한수단위수량" xfId="18039"/>
    <cellStyle name="1_tree_단위수량산출1_오창수량산출서_수량산출서-11.25_한수단위수량 2" xfId="36100"/>
    <cellStyle name="1_tree_단위수량산출-1_오창수량산출서_수량산출서-11.25_한수단위수량 2" xfId="36101"/>
    <cellStyle name="1_tree_단위수량산출1_오창수량산출서_수량산출서-11.25_한수단위수량_단원구 중앙로 은행나무 전정공사" xfId="18040"/>
    <cellStyle name="1_tree_단위수량산출-1_오창수량산출서_수량산출서-11.25_한수단위수량_단원구 중앙로 은행나무 전정공사" xfId="18041"/>
    <cellStyle name="1_tree_단위수량산출1_오창수량산출서_수량산출서-11.25_한수단위수량_단원구 중앙로 은행나무 전정공사 2" xfId="36102"/>
    <cellStyle name="1_tree_단위수량산출-1_오창수량산출서_수량산출서-11.25_한수단위수량_단원구 중앙로 은행나무 전정공사 2" xfId="36103"/>
    <cellStyle name="1_tree_단위수량산출1_오창수량산출서_수량산출서-1201" xfId="18042"/>
    <cellStyle name="1_tree_단위수량산출-1_오창수량산출서_수량산출서-1201" xfId="18043"/>
    <cellStyle name="1_tree_단위수량산출1_오창수량산출서_수량산출서-1201 2" xfId="36104"/>
    <cellStyle name="1_tree_단위수량산출-1_오창수량산출서_수량산출서-1201 2" xfId="36105"/>
    <cellStyle name="1_tree_단위수량산출1_오창수량산출서_수량산출서-1201_NEW단위수량-주산" xfId="18044"/>
    <cellStyle name="1_tree_단위수량산출-1_오창수량산출서_수량산출서-1201_NEW단위수량-주산" xfId="18045"/>
    <cellStyle name="1_tree_단위수량산출1_오창수량산출서_수량산출서-1201_NEW단위수량-주산 2" xfId="36106"/>
    <cellStyle name="1_tree_단위수량산출-1_오창수량산출서_수량산출서-1201_NEW단위수량-주산 2" xfId="36107"/>
    <cellStyle name="1_tree_단위수량산출1_오창수량산출서_수량산출서-1201_남대천단위수량" xfId="18046"/>
    <cellStyle name="1_tree_단위수량산출-1_오창수량산출서_수량산출서-1201_남대천단위수량" xfId="18047"/>
    <cellStyle name="1_tree_단위수량산출1_오창수량산출서_수량산출서-1201_남대천단위수량 2" xfId="36108"/>
    <cellStyle name="1_tree_단위수량산출-1_오창수량산출서_수량산출서-1201_남대천단위수량 2" xfId="36109"/>
    <cellStyle name="1_tree_단위수량산출1_오창수량산출서_수량산출서-1201_단원구 중앙로 은행나무 전정공사" xfId="18048"/>
    <cellStyle name="1_tree_단위수량산출-1_오창수량산출서_수량산출서-1201_단원구 중앙로 은행나무 전정공사" xfId="18049"/>
    <cellStyle name="1_tree_단위수량산출1_오창수량산출서_수량산출서-1201_단원구 중앙로 은행나무 전정공사 2" xfId="36110"/>
    <cellStyle name="1_tree_단위수량산출-1_오창수량산출서_수량산출서-1201_단원구 중앙로 은행나무 전정공사 2" xfId="36111"/>
    <cellStyle name="1_tree_단위수량산출1_오창수량산출서_수량산출서-1201_단위수량" xfId="18050"/>
    <cellStyle name="1_tree_단위수량산출-1_오창수량산출서_수량산출서-1201_단위수량" xfId="18051"/>
    <cellStyle name="1_tree_단위수량산출1_오창수량산출서_수량산출서-1201_단위수량 2" xfId="36112"/>
    <cellStyle name="1_tree_단위수량산출-1_오창수량산출서_수량산출서-1201_단위수량 2" xfId="36113"/>
    <cellStyle name="1_tree_단위수량산출1_오창수량산출서_수량산출서-1201_단위수량_단원구 중앙로 은행나무 전정공사" xfId="18052"/>
    <cellStyle name="1_tree_단위수량산출-1_오창수량산출서_수량산출서-1201_단위수량_단원구 중앙로 은행나무 전정공사" xfId="18053"/>
    <cellStyle name="1_tree_단위수량산출1_오창수량산출서_수량산출서-1201_단위수량_단원구 중앙로 은행나무 전정공사 2" xfId="36114"/>
    <cellStyle name="1_tree_단위수량산출-1_오창수량산출서_수량산출서-1201_단위수량_단원구 중앙로 은행나무 전정공사 2" xfId="36115"/>
    <cellStyle name="1_tree_단위수량산출1_오창수량산출서_수량산출서-1201_단위수량1" xfId="18054"/>
    <cellStyle name="1_tree_단위수량산출-1_오창수량산출서_수량산출서-1201_단위수량1" xfId="18055"/>
    <cellStyle name="1_tree_단위수량산출1_오창수량산출서_수량산출서-1201_단위수량1 2" xfId="36116"/>
    <cellStyle name="1_tree_단위수량산출-1_오창수량산출서_수량산출서-1201_단위수량1 2" xfId="36117"/>
    <cellStyle name="1_tree_단위수량산출1_오창수량산출서_수량산출서-1201_단위수량1_단원구 중앙로 은행나무 전정공사" xfId="18056"/>
    <cellStyle name="1_tree_단위수량산출-1_오창수량산출서_수량산출서-1201_단위수량1_단원구 중앙로 은행나무 전정공사" xfId="18057"/>
    <cellStyle name="1_tree_단위수량산출1_오창수량산출서_수량산출서-1201_단위수량1_단원구 중앙로 은행나무 전정공사 2" xfId="36118"/>
    <cellStyle name="1_tree_단위수량산출-1_오창수량산출서_수량산출서-1201_단위수량1_단원구 중앙로 은행나무 전정공사 2" xfId="36119"/>
    <cellStyle name="1_tree_단위수량산출1_오창수량산출서_수량산출서-1201_단위수량15" xfId="18058"/>
    <cellStyle name="1_tree_단위수량산출-1_오창수량산출서_수량산출서-1201_단위수량15" xfId="18059"/>
    <cellStyle name="1_tree_단위수량산출1_오창수량산출서_수량산출서-1201_단위수량15 2" xfId="36120"/>
    <cellStyle name="1_tree_단위수량산출-1_오창수량산출서_수량산출서-1201_단위수량15 2" xfId="36121"/>
    <cellStyle name="1_tree_단위수량산출1_오창수량산출서_수량산출서-1201_단위수량산출" xfId="18060"/>
    <cellStyle name="1_tree_단위수량산출-1_오창수량산출서_수량산출서-1201_단위수량산출" xfId="18061"/>
    <cellStyle name="1_tree_단위수량산출1_오창수량산출서_수량산출서-1201_단위수량산출 2" xfId="36122"/>
    <cellStyle name="1_tree_단위수량산출-1_오창수량산출서_수량산출서-1201_단위수량산출 2" xfId="36123"/>
    <cellStyle name="1_tree_단위수량산출1_오창수량산출서_수량산출서-1201_단위수량산출_단원구 중앙로 은행나무 전정공사" xfId="18062"/>
    <cellStyle name="1_tree_단위수량산출-1_오창수량산출서_수량산출서-1201_단위수량산출_단원구 중앙로 은행나무 전정공사" xfId="18063"/>
    <cellStyle name="1_tree_단위수량산출1_오창수량산출서_수량산출서-1201_단위수량산출_단원구 중앙로 은행나무 전정공사 2" xfId="36124"/>
    <cellStyle name="1_tree_단위수량산출-1_오창수량산출서_수량산출서-1201_단위수량산출_단원구 중앙로 은행나무 전정공사 2" xfId="36125"/>
    <cellStyle name="1_tree_단위수량산출1_오창수량산출서_수량산출서-1201_도곡단위수량" xfId="18064"/>
    <cellStyle name="1_tree_단위수량산출-1_오창수량산출서_수량산출서-1201_도곡단위수량" xfId="18065"/>
    <cellStyle name="1_tree_단위수량산출1_오창수량산출서_수량산출서-1201_도곡단위수량 2" xfId="36126"/>
    <cellStyle name="1_tree_단위수량산출-1_오창수량산출서_수량산출서-1201_도곡단위수량 2" xfId="36127"/>
    <cellStyle name="1_tree_단위수량산출1_오창수량산출서_수량산출서-1201_도곡단위수량_단원구 중앙로 은행나무 전정공사" xfId="18066"/>
    <cellStyle name="1_tree_단위수량산출-1_오창수량산출서_수량산출서-1201_도곡단위수량_단원구 중앙로 은행나무 전정공사" xfId="18067"/>
    <cellStyle name="1_tree_단위수량산출1_오창수량산출서_수량산출서-1201_도곡단위수량_단원구 중앙로 은행나무 전정공사 2" xfId="36128"/>
    <cellStyle name="1_tree_단위수량산출-1_오창수량산출서_수량산출서-1201_도곡단위수량_단원구 중앙로 은행나무 전정공사 2" xfId="36129"/>
    <cellStyle name="1_tree_단위수량산출1_오창수량산출서_수량산출서-1201_철거단위수량" xfId="18068"/>
    <cellStyle name="1_tree_단위수량산출-1_오창수량산출서_수량산출서-1201_철거단위수량" xfId="18069"/>
    <cellStyle name="1_tree_단위수량산출1_오창수량산출서_수량산출서-1201_철거단위수량 2" xfId="36130"/>
    <cellStyle name="1_tree_단위수량산출-1_오창수량산출서_수량산출서-1201_철거단위수량 2" xfId="36131"/>
    <cellStyle name="1_tree_단위수량산출1_오창수량산출서_수량산출서-1201_철거단위수량_단원구 중앙로 은행나무 전정공사" xfId="18070"/>
    <cellStyle name="1_tree_단위수량산출-1_오창수량산출서_수량산출서-1201_철거단위수량_단원구 중앙로 은행나무 전정공사" xfId="18071"/>
    <cellStyle name="1_tree_단위수량산출1_오창수량산출서_수량산출서-1201_철거단위수량_단원구 중앙로 은행나무 전정공사 2" xfId="36132"/>
    <cellStyle name="1_tree_단위수량산출-1_오창수량산출서_수량산출서-1201_철거단위수량_단원구 중앙로 은행나무 전정공사 2" xfId="36133"/>
    <cellStyle name="1_tree_단위수량산출1_오창수량산출서_수량산출서-1201_철거수량" xfId="18072"/>
    <cellStyle name="1_tree_단위수량산출-1_오창수량산출서_수량산출서-1201_철거수량" xfId="18073"/>
    <cellStyle name="1_tree_단위수량산출1_오창수량산출서_수량산출서-1201_철거수량 2" xfId="36134"/>
    <cellStyle name="1_tree_단위수량산출-1_오창수량산출서_수량산출서-1201_철거수량 2" xfId="36135"/>
    <cellStyle name="1_tree_단위수량산출1_오창수량산출서_수량산출서-1201_한수단위수량" xfId="18074"/>
    <cellStyle name="1_tree_단위수량산출-1_오창수량산출서_수량산출서-1201_한수단위수량" xfId="18075"/>
    <cellStyle name="1_tree_단위수량산출1_오창수량산출서_수량산출서-1201_한수단위수량 2" xfId="36136"/>
    <cellStyle name="1_tree_단위수량산출-1_오창수량산출서_수량산출서-1201_한수단위수량 2" xfId="36137"/>
    <cellStyle name="1_tree_단위수량산출1_오창수량산출서_수량산출서-1201_한수단위수량_단원구 중앙로 은행나무 전정공사" xfId="18076"/>
    <cellStyle name="1_tree_단위수량산출-1_오창수량산출서_수량산출서-1201_한수단위수량_단원구 중앙로 은행나무 전정공사" xfId="18077"/>
    <cellStyle name="1_tree_단위수량산출1_오창수량산출서_수량산출서-1201_한수단위수량_단원구 중앙로 은행나무 전정공사 2" xfId="36138"/>
    <cellStyle name="1_tree_단위수량산출-1_오창수량산출서_수량산출서-1201_한수단위수량_단원구 중앙로 은행나무 전정공사 2" xfId="36139"/>
    <cellStyle name="1_tree_단위수량산출1_오창수량산출서_시설물단위수량" xfId="18078"/>
    <cellStyle name="1_tree_단위수량산출-1_오창수량산출서_시설물단위수량" xfId="18079"/>
    <cellStyle name="1_tree_단위수량산출1_오창수량산출서_시설물단위수량 2" xfId="36140"/>
    <cellStyle name="1_tree_단위수량산출-1_오창수량산출서_시설물단위수량 2" xfId="36141"/>
    <cellStyle name="1_tree_단위수량산출1_오창수량산출서_시설물단위수량_단원구 중앙로 은행나무 전정공사" xfId="18080"/>
    <cellStyle name="1_tree_단위수량산출-1_오창수량산출서_시설물단위수량_단원구 중앙로 은행나무 전정공사" xfId="18081"/>
    <cellStyle name="1_tree_단위수량산출1_오창수량산출서_시설물단위수량_단원구 중앙로 은행나무 전정공사 2" xfId="36142"/>
    <cellStyle name="1_tree_단위수량산출-1_오창수량산출서_시설물단위수량_단원구 중앙로 은행나무 전정공사 2" xfId="36143"/>
    <cellStyle name="1_tree_단위수량산출1_오창수량산출서_시설물단위수량1" xfId="18082"/>
    <cellStyle name="1_tree_단위수량산출-1_오창수량산출서_시설물단위수량1" xfId="18083"/>
    <cellStyle name="1_tree_단위수량산출1_오창수량산출서_시설물단위수량1 2" xfId="36144"/>
    <cellStyle name="1_tree_단위수량산출-1_오창수량산출서_시설물단위수량1 2" xfId="36145"/>
    <cellStyle name="1_tree_단위수량산출1_오창수량산출서_시설물단위수량1_단원구 중앙로 은행나무 전정공사" xfId="18084"/>
    <cellStyle name="1_tree_단위수량산출-1_오창수량산출서_시설물단위수량1_단원구 중앙로 은행나무 전정공사" xfId="18085"/>
    <cellStyle name="1_tree_단위수량산출1_오창수량산출서_시설물단위수량1_단원구 중앙로 은행나무 전정공사 2" xfId="36146"/>
    <cellStyle name="1_tree_단위수량산출-1_오창수량산출서_시설물단위수량1_단원구 중앙로 은행나무 전정공사 2" xfId="36147"/>
    <cellStyle name="1_tree_단위수량산출1_오창수량산출서_시설물단위수량1_시설물단위수량" xfId="18086"/>
    <cellStyle name="1_tree_단위수량산출-1_오창수량산출서_시설물단위수량1_시설물단위수량" xfId="18087"/>
    <cellStyle name="1_tree_단위수량산출1_오창수량산출서_시설물단위수량1_시설물단위수량 2" xfId="36148"/>
    <cellStyle name="1_tree_단위수량산출-1_오창수량산출서_시설물단위수량1_시설물단위수량 2" xfId="36149"/>
    <cellStyle name="1_tree_단위수량산출1_오창수량산출서_시설물단위수량1_시설물단위수량_단원구 중앙로 은행나무 전정공사" xfId="18088"/>
    <cellStyle name="1_tree_단위수량산출-1_오창수량산출서_시설물단위수량1_시설물단위수량_단원구 중앙로 은행나무 전정공사" xfId="18089"/>
    <cellStyle name="1_tree_단위수량산출1_오창수량산출서_시설물단위수량1_시설물단위수량_단원구 중앙로 은행나무 전정공사 2" xfId="36150"/>
    <cellStyle name="1_tree_단위수량산출-1_오창수량산출서_시설물단위수량1_시설물단위수량_단원구 중앙로 은행나무 전정공사 2" xfId="36151"/>
    <cellStyle name="1_tree_단위수량산출1_오창수량산출서_철거단위수량" xfId="18090"/>
    <cellStyle name="1_tree_단위수량산출-1_오창수량산출서_철거단위수량" xfId="18091"/>
    <cellStyle name="1_tree_단위수량산출1_오창수량산출서_철거단위수량 2" xfId="36152"/>
    <cellStyle name="1_tree_단위수량산출-1_오창수량산출서_철거단위수량 2" xfId="36153"/>
    <cellStyle name="1_tree_단위수량산출1_오창수량산출서_철거단위수량_단원구 중앙로 은행나무 전정공사" xfId="18092"/>
    <cellStyle name="1_tree_단위수량산출-1_오창수량산출서_철거단위수량_단원구 중앙로 은행나무 전정공사" xfId="18093"/>
    <cellStyle name="1_tree_단위수량산출1_오창수량산출서_철거단위수량_단원구 중앙로 은행나무 전정공사 2" xfId="36154"/>
    <cellStyle name="1_tree_단위수량산출-1_오창수량산출서_철거단위수량_단원구 중앙로 은행나무 전정공사 2" xfId="36155"/>
    <cellStyle name="1_tree_단위수량산출1_오창수량산출서_철거수량" xfId="18094"/>
    <cellStyle name="1_tree_단위수량산출-1_오창수량산출서_철거수량" xfId="18095"/>
    <cellStyle name="1_tree_단위수량산출1_오창수량산출서_철거수량 2" xfId="36156"/>
    <cellStyle name="1_tree_단위수량산출-1_오창수량산출서_철거수량 2" xfId="36157"/>
    <cellStyle name="1_tree_단위수량산출1_오창수량산출서_한수단위수량" xfId="18096"/>
    <cellStyle name="1_tree_단위수량산출-1_오창수량산출서_한수단위수량" xfId="18097"/>
    <cellStyle name="1_tree_단위수량산출1_오창수량산출서_한수단위수량 2" xfId="36158"/>
    <cellStyle name="1_tree_단위수량산출-1_오창수량산출서_한수단위수량 2" xfId="36159"/>
    <cellStyle name="1_tree_단위수량산출1_오창수량산출서_한수단위수량_단원구 중앙로 은행나무 전정공사" xfId="18098"/>
    <cellStyle name="1_tree_단위수량산출-1_오창수량산출서_한수단위수량_단원구 중앙로 은행나무 전정공사" xfId="18099"/>
    <cellStyle name="1_tree_단위수량산출1_오창수량산출서_한수단위수량_단원구 중앙로 은행나무 전정공사 2" xfId="36160"/>
    <cellStyle name="1_tree_단위수량산출-1_오창수량산출서_한수단위수량_단원구 중앙로 은행나무 전정공사 2" xfId="36161"/>
    <cellStyle name="1_tree_단위수량산출1_용평단위수량" xfId="18100"/>
    <cellStyle name="1_tree_단위수량산출-1_용평단위수량" xfId="18101"/>
    <cellStyle name="1_tree_단위수량산출1_용평단위수량 2" xfId="36162"/>
    <cellStyle name="1_tree_단위수량산출-1_용평단위수량 2" xfId="36163"/>
    <cellStyle name="1_tree_단위수량산출1_철거단위수량" xfId="18102"/>
    <cellStyle name="1_tree_단위수량산출-1_철거단위수량" xfId="18103"/>
    <cellStyle name="1_tree_단위수량산출1_철거단위수량 2" xfId="36164"/>
    <cellStyle name="1_tree_단위수량산출-1_철거단위수량 2" xfId="36165"/>
    <cellStyle name="1_tree_단위수량산출1_철거단위수량_단원구 중앙로 은행나무 전정공사" xfId="18104"/>
    <cellStyle name="1_tree_단위수량산출-1_철거단위수량_단원구 중앙로 은행나무 전정공사" xfId="18105"/>
    <cellStyle name="1_tree_단위수량산출1_철거단위수량_단원구 중앙로 은행나무 전정공사 2" xfId="36166"/>
    <cellStyle name="1_tree_단위수량산출-1_철거단위수량_단원구 중앙로 은행나무 전정공사 2" xfId="36167"/>
    <cellStyle name="1_tree_단위수량산출1_철거수량" xfId="18106"/>
    <cellStyle name="1_tree_단위수량산출-1_철거수량" xfId="18107"/>
    <cellStyle name="1_tree_단위수량산출1_철거수량 2" xfId="36168"/>
    <cellStyle name="1_tree_단위수량산출-1_철거수량 2" xfId="36169"/>
    <cellStyle name="1_tree_단위수량산출1_한수단위수량" xfId="18108"/>
    <cellStyle name="1_tree_단위수량산출-1_한수단위수량" xfId="18109"/>
    <cellStyle name="1_tree_단위수량산출1_한수단위수량 2" xfId="36170"/>
    <cellStyle name="1_tree_단위수량산출-1_한수단위수량 2" xfId="36171"/>
    <cellStyle name="1_tree_단위수량산출1_한수단위수량_단원구 중앙로 은행나무 전정공사" xfId="18110"/>
    <cellStyle name="1_tree_단위수량산출-1_한수단위수량_단원구 중앙로 은행나무 전정공사" xfId="18111"/>
    <cellStyle name="1_tree_단위수량산출1_한수단위수량_단원구 중앙로 은행나무 전정공사 2" xfId="36172"/>
    <cellStyle name="1_tree_단위수량산출-1_한수단위수량_단원구 중앙로 은행나무 전정공사 2" xfId="36173"/>
    <cellStyle name="1_tree_단위수량산출2" xfId="18112"/>
    <cellStyle name="1_tree_단위수량산출2 2" xfId="36174"/>
    <cellStyle name="1_tree_단위수량산출2_NEW단위수량-주산" xfId="18113"/>
    <cellStyle name="1_tree_단위수량산출2_NEW단위수량-주산 2" xfId="36175"/>
    <cellStyle name="1_tree_단위수량산출2_남대천단위수량" xfId="18114"/>
    <cellStyle name="1_tree_단위수량산출2_남대천단위수량 2" xfId="36176"/>
    <cellStyle name="1_tree_단위수량산출2_단원구 중앙로 은행나무 전정공사" xfId="18115"/>
    <cellStyle name="1_tree_단위수량산출2_단원구 중앙로 은행나무 전정공사 2" xfId="36177"/>
    <cellStyle name="1_tree_단위수량산출2_단위수량" xfId="18116"/>
    <cellStyle name="1_tree_단위수량산출2_단위수량 2" xfId="36178"/>
    <cellStyle name="1_tree_단위수량산출2_단위수량_단원구 중앙로 은행나무 전정공사" xfId="18117"/>
    <cellStyle name="1_tree_단위수량산출2_단위수량_단원구 중앙로 은행나무 전정공사 2" xfId="36179"/>
    <cellStyle name="1_tree_단위수량산출2_단위수량1" xfId="18118"/>
    <cellStyle name="1_tree_단위수량산출2_단위수량1 2" xfId="36180"/>
    <cellStyle name="1_tree_단위수량산출2_단위수량1_단원구 중앙로 은행나무 전정공사" xfId="18119"/>
    <cellStyle name="1_tree_단위수량산출2_단위수량1_단원구 중앙로 은행나무 전정공사 2" xfId="36181"/>
    <cellStyle name="1_tree_단위수량산출2_단위수량15" xfId="18120"/>
    <cellStyle name="1_tree_단위수량산출2_단위수량15 2" xfId="36182"/>
    <cellStyle name="1_tree_단위수량산출2_단위수량산출" xfId="18121"/>
    <cellStyle name="1_tree_단위수량산출2_단위수량산출 2" xfId="36183"/>
    <cellStyle name="1_tree_단위수량산출2_단위수량산출_단원구 중앙로 은행나무 전정공사" xfId="18122"/>
    <cellStyle name="1_tree_단위수량산출2_단위수량산출_단원구 중앙로 은행나무 전정공사 2" xfId="36184"/>
    <cellStyle name="1_tree_단위수량산출2_도곡단위수량" xfId="18123"/>
    <cellStyle name="1_tree_단위수량산출2_도곡단위수량 2" xfId="36185"/>
    <cellStyle name="1_tree_단위수량산출2_도곡단위수량_단원구 중앙로 은행나무 전정공사" xfId="18124"/>
    <cellStyle name="1_tree_단위수량산출2_도곡단위수량_단원구 중앙로 은행나무 전정공사 2" xfId="36186"/>
    <cellStyle name="1_tree_단위수량산출2_수량산출서-11.25" xfId="18125"/>
    <cellStyle name="1_tree_단위수량산출2_수량산출서-11.25 2" xfId="36187"/>
    <cellStyle name="1_tree_단위수량산출2_수량산출서-11.25_NEW단위수량-주산" xfId="18126"/>
    <cellStyle name="1_tree_단위수량산출2_수량산출서-11.25_NEW단위수량-주산 2" xfId="36188"/>
    <cellStyle name="1_tree_단위수량산출2_수량산출서-11.25_남대천단위수량" xfId="18127"/>
    <cellStyle name="1_tree_단위수량산출2_수량산출서-11.25_남대천단위수량 2" xfId="36189"/>
    <cellStyle name="1_tree_단위수량산출2_수량산출서-11.25_단원구 중앙로 은행나무 전정공사" xfId="18128"/>
    <cellStyle name="1_tree_단위수량산출2_수량산출서-11.25_단원구 중앙로 은행나무 전정공사 2" xfId="36190"/>
    <cellStyle name="1_tree_단위수량산출2_수량산출서-11.25_단위수량" xfId="18129"/>
    <cellStyle name="1_tree_단위수량산출2_수량산출서-11.25_단위수량 2" xfId="36191"/>
    <cellStyle name="1_tree_단위수량산출2_수량산출서-11.25_단위수량_단원구 중앙로 은행나무 전정공사" xfId="18130"/>
    <cellStyle name="1_tree_단위수량산출2_수량산출서-11.25_단위수량_단원구 중앙로 은행나무 전정공사 2" xfId="36192"/>
    <cellStyle name="1_tree_단위수량산출2_수량산출서-11.25_단위수량1" xfId="18131"/>
    <cellStyle name="1_tree_단위수량산출2_수량산출서-11.25_단위수량1 2" xfId="36193"/>
    <cellStyle name="1_tree_단위수량산출2_수량산출서-11.25_단위수량1_단원구 중앙로 은행나무 전정공사" xfId="18132"/>
    <cellStyle name="1_tree_단위수량산출2_수량산출서-11.25_단위수량1_단원구 중앙로 은행나무 전정공사 2" xfId="36194"/>
    <cellStyle name="1_tree_단위수량산출2_수량산출서-11.25_단위수량15" xfId="18133"/>
    <cellStyle name="1_tree_단위수량산출2_수량산출서-11.25_단위수량15 2" xfId="36195"/>
    <cellStyle name="1_tree_단위수량산출2_수량산출서-11.25_단위수량산출" xfId="18134"/>
    <cellStyle name="1_tree_단위수량산출2_수량산출서-11.25_단위수량산출 2" xfId="36196"/>
    <cellStyle name="1_tree_단위수량산출2_수량산출서-11.25_단위수량산출_단원구 중앙로 은행나무 전정공사" xfId="18135"/>
    <cellStyle name="1_tree_단위수량산출2_수량산출서-11.25_단위수량산출_단원구 중앙로 은행나무 전정공사 2" xfId="36197"/>
    <cellStyle name="1_tree_단위수량산출2_수량산출서-11.25_도곡단위수량" xfId="18136"/>
    <cellStyle name="1_tree_단위수량산출2_수량산출서-11.25_도곡단위수량 2" xfId="36198"/>
    <cellStyle name="1_tree_단위수량산출2_수량산출서-11.25_도곡단위수량_단원구 중앙로 은행나무 전정공사" xfId="18137"/>
    <cellStyle name="1_tree_단위수량산출2_수량산출서-11.25_도곡단위수량_단원구 중앙로 은행나무 전정공사 2" xfId="36199"/>
    <cellStyle name="1_tree_단위수량산출2_수량산출서-11.25_철거단위수량" xfId="18138"/>
    <cellStyle name="1_tree_단위수량산출2_수량산출서-11.25_철거단위수량 2" xfId="36200"/>
    <cellStyle name="1_tree_단위수량산출2_수량산출서-11.25_철거단위수량_단원구 중앙로 은행나무 전정공사" xfId="18139"/>
    <cellStyle name="1_tree_단위수량산출2_수량산출서-11.25_철거단위수량_단원구 중앙로 은행나무 전정공사 2" xfId="36201"/>
    <cellStyle name="1_tree_단위수량산출2_수량산출서-11.25_철거수량" xfId="18140"/>
    <cellStyle name="1_tree_단위수량산출2_수량산출서-11.25_철거수량 2" xfId="36202"/>
    <cellStyle name="1_tree_단위수량산출2_수량산출서-11.25_한수단위수량" xfId="18141"/>
    <cellStyle name="1_tree_단위수량산출2_수량산출서-11.25_한수단위수량 2" xfId="36203"/>
    <cellStyle name="1_tree_단위수량산출2_수량산출서-11.25_한수단위수량_단원구 중앙로 은행나무 전정공사" xfId="18142"/>
    <cellStyle name="1_tree_단위수량산출2_수량산출서-11.25_한수단위수량_단원구 중앙로 은행나무 전정공사 2" xfId="36204"/>
    <cellStyle name="1_tree_단위수량산출2_수량산출서-1201" xfId="18143"/>
    <cellStyle name="1_tree_단위수량산출2_수량산출서-1201 2" xfId="36205"/>
    <cellStyle name="1_tree_단위수량산출2_수량산출서-1201_NEW단위수량-주산" xfId="18144"/>
    <cellStyle name="1_tree_단위수량산출2_수량산출서-1201_NEW단위수량-주산 2" xfId="36206"/>
    <cellStyle name="1_tree_단위수량산출2_수량산출서-1201_남대천단위수량" xfId="18145"/>
    <cellStyle name="1_tree_단위수량산출2_수량산출서-1201_남대천단위수량 2" xfId="36207"/>
    <cellStyle name="1_tree_단위수량산출2_수량산출서-1201_단원구 중앙로 은행나무 전정공사" xfId="18146"/>
    <cellStyle name="1_tree_단위수량산출2_수량산출서-1201_단원구 중앙로 은행나무 전정공사 2" xfId="36208"/>
    <cellStyle name="1_tree_단위수량산출2_수량산출서-1201_단위수량" xfId="18147"/>
    <cellStyle name="1_tree_단위수량산출2_수량산출서-1201_단위수량 2" xfId="36209"/>
    <cellStyle name="1_tree_단위수량산출2_수량산출서-1201_단위수량_단원구 중앙로 은행나무 전정공사" xfId="18148"/>
    <cellStyle name="1_tree_단위수량산출2_수량산출서-1201_단위수량_단원구 중앙로 은행나무 전정공사 2" xfId="36210"/>
    <cellStyle name="1_tree_단위수량산출2_수량산출서-1201_단위수량1" xfId="18149"/>
    <cellStyle name="1_tree_단위수량산출2_수량산출서-1201_단위수량1 2" xfId="36211"/>
    <cellStyle name="1_tree_단위수량산출2_수량산출서-1201_단위수량1_단원구 중앙로 은행나무 전정공사" xfId="18150"/>
    <cellStyle name="1_tree_단위수량산출2_수량산출서-1201_단위수량1_단원구 중앙로 은행나무 전정공사 2" xfId="36212"/>
    <cellStyle name="1_tree_단위수량산출2_수량산출서-1201_단위수량15" xfId="18151"/>
    <cellStyle name="1_tree_단위수량산출2_수량산출서-1201_단위수량15 2" xfId="36213"/>
    <cellStyle name="1_tree_단위수량산출2_수량산출서-1201_단위수량산출" xfId="18152"/>
    <cellStyle name="1_tree_단위수량산출2_수량산출서-1201_단위수량산출 2" xfId="36214"/>
    <cellStyle name="1_tree_단위수량산출2_수량산출서-1201_단위수량산출_단원구 중앙로 은행나무 전정공사" xfId="18153"/>
    <cellStyle name="1_tree_단위수량산출2_수량산출서-1201_단위수량산출_단원구 중앙로 은행나무 전정공사 2" xfId="36215"/>
    <cellStyle name="1_tree_단위수량산출2_수량산출서-1201_도곡단위수량" xfId="18154"/>
    <cellStyle name="1_tree_단위수량산출2_수량산출서-1201_도곡단위수량 2" xfId="36216"/>
    <cellStyle name="1_tree_단위수량산출2_수량산출서-1201_도곡단위수량_단원구 중앙로 은행나무 전정공사" xfId="18155"/>
    <cellStyle name="1_tree_단위수량산출2_수량산출서-1201_도곡단위수량_단원구 중앙로 은행나무 전정공사 2" xfId="36217"/>
    <cellStyle name="1_tree_단위수량산출2_수량산출서-1201_철거단위수량" xfId="18156"/>
    <cellStyle name="1_tree_단위수량산출2_수량산출서-1201_철거단위수량 2" xfId="36218"/>
    <cellStyle name="1_tree_단위수량산출2_수량산출서-1201_철거단위수량_단원구 중앙로 은행나무 전정공사" xfId="18157"/>
    <cellStyle name="1_tree_단위수량산출2_수량산출서-1201_철거단위수량_단원구 중앙로 은행나무 전정공사 2" xfId="36219"/>
    <cellStyle name="1_tree_단위수량산출2_수량산출서-1201_철거수량" xfId="18158"/>
    <cellStyle name="1_tree_단위수량산출2_수량산출서-1201_철거수량 2" xfId="36220"/>
    <cellStyle name="1_tree_단위수량산출2_수량산출서-1201_한수단위수량" xfId="18159"/>
    <cellStyle name="1_tree_단위수량산출2_수량산출서-1201_한수단위수량 2" xfId="36221"/>
    <cellStyle name="1_tree_단위수량산출2_수량산출서-1201_한수단위수량_단원구 중앙로 은행나무 전정공사" xfId="18160"/>
    <cellStyle name="1_tree_단위수량산출2_수량산출서-1201_한수단위수량_단원구 중앙로 은행나무 전정공사 2" xfId="36222"/>
    <cellStyle name="1_tree_단위수량산출2_시설물단위수량" xfId="18161"/>
    <cellStyle name="1_tree_단위수량산출2_시설물단위수량 2" xfId="36223"/>
    <cellStyle name="1_tree_단위수량산출2_시설물단위수량_단원구 중앙로 은행나무 전정공사" xfId="18162"/>
    <cellStyle name="1_tree_단위수량산출2_시설물단위수량_단원구 중앙로 은행나무 전정공사 2" xfId="36224"/>
    <cellStyle name="1_tree_단위수량산출2_시설물단위수량1" xfId="18163"/>
    <cellStyle name="1_tree_단위수량산출2_시설물단위수량1 2" xfId="36225"/>
    <cellStyle name="1_tree_단위수량산출2_시설물단위수량1_단원구 중앙로 은행나무 전정공사" xfId="18164"/>
    <cellStyle name="1_tree_단위수량산출2_시설물단위수량1_단원구 중앙로 은행나무 전정공사 2" xfId="36226"/>
    <cellStyle name="1_tree_단위수량산출2_시설물단위수량1_시설물단위수량" xfId="18165"/>
    <cellStyle name="1_tree_단위수량산출2_시설물단위수량1_시설물단위수량 2" xfId="36227"/>
    <cellStyle name="1_tree_단위수량산출2_시설물단위수량1_시설물단위수량_단원구 중앙로 은행나무 전정공사" xfId="18166"/>
    <cellStyle name="1_tree_단위수량산출2_시설물단위수량1_시설물단위수량_단원구 중앙로 은행나무 전정공사 2" xfId="36228"/>
    <cellStyle name="1_tree_단위수량산출2_오창수량산출서" xfId="18167"/>
    <cellStyle name="1_tree_단위수량산출2_오창수량산출서 2" xfId="36229"/>
    <cellStyle name="1_tree_단위수량산출2_오창수량산출서_NEW단위수량-주산" xfId="18168"/>
    <cellStyle name="1_tree_단위수량산출2_오창수량산출서_NEW단위수량-주산 2" xfId="36230"/>
    <cellStyle name="1_tree_단위수량산출2_오창수량산출서_남대천단위수량" xfId="18169"/>
    <cellStyle name="1_tree_단위수량산출2_오창수량산출서_남대천단위수량 2" xfId="36231"/>
    <cellStyle name="1_tree_단위수량산출2_오창수량산출서_단원구 중앙로 은행나무 전정공사" xfId="18170"/>
    <cellStyle name="1_tree_단위수량산출2_오창수량산출서_단원구 중앙로 은행나무 전정공사 2" xfId="36232"/>
    <cellStyle name="1_tree_단위수량산출2_오창수량산출서_단위수량" xfId="18171"/>
    <cellStyle name="1_tree_단위수량산출2_오창수량산출서_단위수량 2" xfId="36233"/>
    <cellStyle name="1_tree_단위수량산출2_오창수량산출서_단위수량_단원구 중앙로 은행나무 전정공사" xfId="18172"/>
    <cellStyle name="1_tree_단위수량산출2_오창수량산출서_단위수량_단원구 중앙로 은행나무 전정공사 2" xfId="36234"/>
    <cellStyle name="1_tree_단위수량산출2_오창수량산출서_단위수량1" xfId="18173"/>
    <cellStyle name="1_tree_단위수량산출2_오창수량산출서_단위수량1 2" xfId="36235"/>
    <cellStyle name="1_tree_단위수량산출2_오창수량산출서_단위수량1_단원구 중앙로 은행나무 전정공사" xfId="18174"/>
    <cellStyle name="1_tree_단위수량산출2_오창수량산출서_단위수량1_단원구 중앙로 은행나무 전정공사 2" xfId="36236"/>
    <cellStyle name="1_tree_단위수량산출2_오창수량산출서_단위수량15" xfId="18175"/>
    <cellStyle name="1_tree_단위수량산출2_오창수량산출서_단위수량15 2" xfId="36237"/>
    <cellStyle name="1_tree_단위수량산출2_오창수량산출서_단위수량산출" xfId="18176"/>
    <cellStyle name="1_tree_단위수량산출2_오창수량산출서_단위수량산출 2" xfId="36238"/>
    <cellStyle name="1_tree_단위수량산출2_오창수량산출서_단위수량산출_단원구 중앙로 은행나무 전정공사" xfId="18177"/>
    <cellStyle name="1_tree_단위수량산출2_오창수량산출서_단위수량산출_단원구 중앙로 은행나무 전정공사 2" xfId="36239"/>
    <cellStyle name="1_tree_단위수량산출2_오창수량산출서_도곡단위수량" xfId="18178"/>
    <cellStyle name="1_tree_단위수량산출2_오창수량산출서_도곡단위수량 2" xfId="36240"/>
    <cellStyle name="1_tree_단위수량산출2_오창수량산출서_도곡단위수량_단원구 중앙로 은행나무 전정공사" xfId="18179"/>
    <cellStyle name="1_tree_단위수량산출2_오창수량산출서_도곡단위수량_단원구 중앙로 은행나무 전정공사 2" xfId="36241"/>
    <cellStyle name="1_tree_단위수량산출2_오창수량산출서_수량산출서-11.25" xfId="18180"/>
    <cellStyle name="1_tree_단위수량산출2_오창수량산출서_수량산출서-11.25 2" xfId="36242"/>
    <cellStyle name="1_tree_단위수량산출2_오창수량산출서_수량산출서-11.25_NEW단위수량-주산" xfId="18181"/>
    <cellStyle name="1_tree_단위수량산출2_오창수량산출서_수량산출서-11.25_NEW단위수량-주산 2" xfId="36243"/>
    <cellStyle name="1_tree_단위수량산출2_오창수량산출서_수량산출서-11.25_남대천단위수량" xfId="18182"/>
    <cellStyle name="1_tree_단위수량산출2_오창수량산출서_수량산출서-11.25_남대천단위수량 2" xfId="36244"/>
    <cellStyle name="1_tree_단위수량산출2_오창수량산출서_수량산출서-11.25_단원구 중앙로 은행나무 전정공사" xfId="18183"/>
    <cellStyle name="1_tree_단위수량산출2_오창수량산출서_수량산출서-11.25_단원구 중앙로 은행나무 전정공사 2" xfId="36245"/>
    <cellStyle name="1_tree_단위수량산출2_오창수량산출서_수량산출서-11.25_단위수량" xfId="18184"/>
    <cellStyle name="1_tree_단위수량산출2_오창수량산출서_수량산출서-11.25_단위수량 2" xfId="36246"/>
    <cellStyle name="1_tree_단위수량산출2_오창수량산출서_수량산출서-11.25_단위수량_단원구 중앙로 은행나무 전정공사" xfId="18185"/>
    <cellStyle name="1_tree_단위수량산출2_오창수량산출서_수량산출서-11.25_단위수량_단원구 중앙로 은행나무 전정공사 2" xfId="36247"/>
    <cellStyle name="1_tree_단위수량산출2_오창수량산출서_수량산출서-11.25_단위수량1" xfId="18186"/>
    <cellStyle name="1_tree_단위수량산출2_오창수량산출서_수량산출서-11.25_단위수량1 2" xfId="36248"/>
    <cellStyle name="1_tree_단위수량산출2_오창수량산출서_수량산출서-11.25_단위수량1_단원구 중앙로 은행나무 전정공사" xfId="18187"/>
    <cellStyle name="1_tree_단위수량산출2_오창수량산출서_수량산출서-11.25_단위수량1_단원구 중앙로 은행나무 전정공사 2" xfId="36249"/>
    <cellStyle name="1_tree_단위수량산출2_오창수량산출서_수량산출서-11.25_단위수량15" xfId="18188"/>
    <cellStyle name="1_tree_단위수량산출2_오창수량산출서_수량산출서-11.25_단위수량15 2" xfId="36250"/>
    <cellStyle name="1_tree_단위수량산출2_오창수량산출서_수량산출서-11.25_단위수량산출" xfId="18189"/>
    <cellStyle name="1_tree_단위수량산출2_오창수량산출서_수량산출서-11.25_단위수량산출 2" xfId="36251"/>
    <cellStyle name="1_tree_단위수량산출2_오창수량산출서_수량산출서-11.25_단위수량산출_단원구 중앙로 은행나무 전정공사" xfId="18190"/>
    <cellStyle name="1_tree_단위수량산출2_오창수량산출서_수량산출서-11.25_단위수량산출_단원구 중앙로 은행나무 전정공사 2" xfId="36252"/>
    <cellStyle name="1_tree_단위수량산출2_오창수량산출서_수량산출서-11.25_도곡단위수량" xfId="18191"/>
    <cellStyle name="1_tree_단위수량산출2_오창수량산출서_수량산출서-11.25_도곡단위수량 2" xfId="36253"/>
    <cellStyle name="1_tree_단위수량산출2_오창수량산출서_수량산출서-11.25_도곡단위수량_단원구 중앙로 은행나무 전정공사" xfId="18192"/>
    <cellStyle name="1_tree_단위수량산출2_오창수량산출서_수량산출서-11.25_도곡단위수량_단원구 중앙로 은행나무 전정공사 2" xfId="36254"/>
    <cellStyle name="1_tree_단위수량산출2_오창수량산출서_수량산출서-11.25_철거단위수량" xfId="18193"/>
    <cellStyle name="1_tree_단위수량산출2_오창수량산출서_수량산출서-11.25_철거단위수량 2" xfId="36255"/>
    <cellStyle name="1_tree_단위수량산출2_오창수량산출서_수량산출서-11.25_철거단위수량_단원구 중앙로 은행나무 전정공사" xfId="18194"/>
    <cellStyle name="1_tree_단위수량산출2_오창수량산출서_수량산출서-11.25_철거단위수량_단원구 중앙로 은행나무 전정공사 2" xfId="36256"/>
    <cellStyle name="1_tree_단위수량산출2_오창수량산출서_수량산출서-11.25_철거수량" xfId="18195"/>
    <cellStyle name="1_tree_단위수량산출2_오창수량산출서_수량산출서-11.25_철거수량 2" xfId="36257"/>
    <cellStyle name="1_tree_단위수량산출2_오창수량산출서_수량산출서-11.25_한수단위수량" xfId="18196"/>
    <cellStyle name="1_tree_단위수량산출2_오창수량산출서_수량산출서-11.25_한수단위수량 2" xfId="36258"/>
    <cellStyle name="1_tree_단위수량산출2_오창수량산출서_수량산출서-11.25_한수단위수량_단원구 중앙로 은행나무 전정공사" xfId="18197"/>
    <cellStyle name="1_tree_단위수량산출2_오창수량산출서_수량산출서-11.25_한수단위수량_단원구 중앙로 은행나무 전정공사 2" xfId="36259"/>
    <cellStyle name="1_tree_단위수량산출2_오창수량산출서_수량산출서-1201" xfId="18198"/>
    <cellStyle name="1_tree_단위수량산출2_오창수량산출서_수량산출서-1201 2" xfId="36260"/>
    <cellStyle name="1_tree_단위수량산출2_오창수량산출서_수량산출서-1201_NEW단위수량-주산" xfId="18199"/>
    <cellStyle name="1_tree_단위수량산출2_오창수량산출서_수량산출서-1201_NEW단위수량-주산 2" xfId="36261"/>
    <cellStyle name="1_tree_단위수량산출2_오창수량산출서_수량산출서-1201_남대천단위수량" xfId="18200"/>
    <cellStyle name="1_tree_단위수량산출2_오창수량산출서_수량산출서-1201_남대천단위수량 2" xfId="36262"/>
    <cellStyle name="1_tree_단위수량산출2_오창수량산출서_수량산출서-1201_단원구 중앙로 은행나무 전정공사" xfId="18201"/>
    <cellStyle name="1_tree_단위수량산출2_오창수량산출서_수량산출서-1201_단원구 중앙로 은행나무 전정공사 2" xfId="36263"/>
    <cellStyle name="1_tree_단위수량산출2_오창수량산출서_수량산출서-1201_단위수량" xfId="18202"/>
    <cellStyle name="1_tree_단위수량산출2_오창수량산출서_수량산출서-1201_단위수량 2" xfId="36264"/>
    <cellStyle name="1_tree_단위수량산출2_오창수량산출서_수량산출서-1201_단위수량_단원구 중앙로 은행나무 전정공사" xfId="18203"/>
    <cellStyle name="1_tree_단위수량산출2_오창수량산출서_수량산출서-1201_단위수량_단원구 중앙로 은행나무 전정공사 2" xfId="36265"/>
    <cellStyle name="1_tree_단위수량산출2_오창수량산출서_수량산출서-1201_단위수량1" xfId="18204"/>
    <cellStyle name="1_tree_단위수량산출2_오창수량산출서_수량산출서-1201_단위수량1 2" xfId="36266"/>
    <cellStyle name="1_tree_단위수량산출2_오창수량산출서_수량산출서-1201_단위수량1_단원구 중앙로 은행나무 전정공사" xfId="18205"/>
    <cellStyle name="1_tree_단위수량산출2_오창수량산출서_수량산출서-1201_단위수량1_단원구 중앙로 은행나무 전정공사 2" xfId="36267"/>
    <cellStyle name="1_tree_단위수량산출2_오창수량산출서_수량산출서-1201_단위수량15" xfId="18206"/>
    <cellStyle name="1_tree_단위수량산출2_오창수량산출서_수량산출서-1201_단위수량15 2" xfId="36268"/>
    <cellStyle name="1_tree_단위수량산출2_오창수량산출서_수량산출서-1201_단위수량산출" xfId="18207"/>
    <cellStyle name="1_tree_단위수량산출2_오창수량산출서_수량산출서-1201_단위수량산출 2" xfId="36269"/>
    <cellStyle name="1_tree_단위수량산출2_오창수량산출서_수량산출서-1201_단위수량산출_단원구 중앙로 은행나무 전정공사" xfId="18208"/>
    <cellStyle name="1_tree_단위수량산출2_오창수량산출서_수량산출서-1201_단위수량산출_단원구 중앙로 은행나무 전정공사 2" xfId="36270"/>
    <cellStyle name="1_tree_단위수량산출2_오창수량산출서_수량산출서-1201_도곡단위수량" xfId="18209"/>
    <cellStyle name="1_tree_단위수량산출2_오창수량산출서_수량산출서-1201_도곡단위수량 2" xfId="36271"/>
    <cellStyle name="1_tree_단위수량산출2_오창수량산출서_수량산출서-1201_도곡단위수량_단원구 중앙로 은행나무 전정공사" xfId="18210"/>
    <cellStyle name="1_tree_단위수량산출2_오창수량산출서_수량산출서-1201_도곡단위수량_단원구 중앙로 은행나무 전정공사 2" xfId="36272"/>
    <cellStyle name="1_tree_단위수량산출2_오창수량산출서_수량산출서-1201_철거단위수량" xfId="18211"/>
    <cellStyle name="1_tree_단위수량산출2_오창수량산출서_수량산출서-1201_철거단위수량 2" xfId="36273"/>
    <cellStyle name="1_tree_단위수량산출2_오창수량산출서_수량산출서-1201_철거단위수량_단원구 중앙로 은행나무 전정공사" xfId="18212"/>
    <cellStyle name="1_tree_단위수량산출2_오창수량산출서_수량산출서-1201_철거단위수량_단원구 중앙로 은행나무 전정공사 2" xfId="36274"/>
    <cellStyle name="1_tree_단위수량산출2_오창수량산출서_수량산출서-1201_철거수량" xfId="18213"/>
    <cellStyle name="1_tree_단위수량산출2_오창수량산출서_수량산출서-1201_철거수량 2" xfId="36275"/>
    <cellStyle name="1_tree_단위수량산출2_오창수량산출서_수량산출서-1201_한수단위수량" xfId="18214"/>
    <cellStyle name="1_tree_단위수량산출2_오창수량산출서_수량산출서-1201_한수단위수량 2" xfId="36276"/>
    <cellStyle name="1_tree_단위수량산출2_오창수량산출서_수량산출서-1201_한수단위수량_단원구 중앙로 은행나무 전정공사" xfId="18215"/>
    <cellStyle name="1_tree_단위수량산출2_오창수량산출서_수량산출서-1201_한수단위수량_단원구 중앙로 은행나무 전정공사 2" xfId="36277"/>
    <cellStyle name="1_tree_단위수량산출2_오창수량산출서_시설물단위수량" xfId="18216"/>
    <cellStyle name="1_tree_단위수량산출2_오창수량산출서_시설물단위수량 2" xfId="36278"/>
    <cellStyle name="1_tree_단위수량산출2_오창수량산출서_시설물단위수량_단원구 중앙로 은행나무 전정공사" xfId="18217"/>
    <cellStyle name="1_tree_단위수량산출2_오창수량산출서_시설물단위수량_단원구 중앙로 은행나무 전정공사 2" xfId="36279"/>
    <cellStyle name="1_tree_단위수량산출2_오창수량산출서_시설물단위수량1" xfId="18218"/>
    <cellStyle name="1_tree_단위수량산출2_오창수량산출서_시설물단위수량1 2" xfId="36280"/>
    <cellStyle name="1_tree_단위수량산출2_오창수량산출서_시설물단위수량1_단원구 중앙로 은행나무 전정공사" xfId="18219"/>
    <cellStyle name="1_tree_단위수량산출2_오창수량산출서_시설물단위수량1_단원구 중앙로 은행나무 전정공사 2" xfId="36281"/>
    <cellStyle name="1_tree_단위수량산출2_오창수량산출서_시설물단위수량1_시설물단위수량" xfId="18220"/>
    <cellStyle name="1_tree_단위수량산출2_오창수량산출서_시설물단위수량1_시설물단위수량 2" xfId="36282"/>
    <cellStyle name="1_tree_단위수량산출2_오창수량산출서_시설물단위수량1_시설물단위수량_단원구 중앙로 은행나무 전정공사" xfId="18221"/>
    <cellStyle name="1_tree_단위수량산출2_오창수량산출서_시설물단위수량1_시설물단위수량_단원구 중앙로 은행나무 전정공사 2" xfId="36283"/>
    <cellStyle name="1_tree_단위수량산출2_오창수량산출서_철거단위수량" xfId="18222"/>
    <cellStyle name="1_tree_단위수량산출2_오창수량산출서_철거단위수량 2" xfId="36284"/>
    <cellStyle name="1_tree_단위수량산출2_오창수량산출서_철거단위수량_단원구 중앙로 은행나무 전정공사" xfId="18223"/>
    <cellStyle name="1_tree_단위수량산출2_오창수량산출서_철거단위수량_단원구 중앙로 은행나무 전정공사 2" xfId="36285"/>
    <cellStyle name="1_tree_단위수량산출2_오창수량산출서_철거수량" xfId="18224"/>
    <cellStyle name="1_tree_단위수량산출2_오창수량산출서_철거수량 2" xfId="36286"/>
    <cellStyle name="1_tree_단위수량산출2_오창수량산출서_한수단위수량" xfId="18225"/>
    <cellStyle name="1_tree_단위수량산출2_오창수량산출서_한수단위수량 2" xfId="36287"/>
    <cellStyle name="1_tree_단위수량산출2_오창수량산출서_한수단위수량_단원구 중앙로 은행나무 전정공사" xfId="18226"/>
    <cellStyle name="1_tree_단위수량산출2_오창수량산출서_한수단위수량_단원구 중앙로 은행나무 전정공사 2" xfId="36288"/>
    <cellStyle name="1_tree_단위수량산출2_철거단위수량" xfId="18227"/>
    <cellStyle name="1_tree_단위수량산출2_철거단위수량 2" xfId="36289"/>
    <cellStyle name="1_tree_단위수량산출2_철거단위수량_단원구 중앙로 은행나무 전정공사" xfId="18228"/>
    <cellStyle name="1_tree_단위수량산출2_철거단위수량_단원구 중앙로 은행나무 전정공사 2" xfId="36290"/>
    <cellStyle name="1_tree_단위수량산출2_철거수량" xfId="18229"/>
    <cellStyle name="1_tree_단위수량산출2_철거수량 2" xfId="36291"/>
    <cellStyle name="1_tree_단위수량산출2_한수단위수량" xfId="18230"/>
    <cellStyle name="1_tree_단위수량산출2_한수단위수량 2" xfId="36292"/>
    <cellStyle name="1_tree_단위수량산출2_한수단위수량_단원구 중앙로 은행나무 전정공사" xfId="18231"/>
    <cellStyle name="1_tree_단위수량산출2_한수단위수량_단원구 중앙로 은행나무 전정공사 2" xfId="36293"/>
    <cellStyle name="1_tree_단위수량산출-개군" xfId="18232"/>
    <cellStyle name="1_tree_단위수량산출-개군 2" xfId="36294"/>
    <cellStyle name="1_tree_단위수량산출-개군_단원구 중앙로 은행나무 전정공사" xfId="18233"/>
    <cellStyle name="1_tree_단위수량산출-개군_단원구 중앙로 은행나무 전정공사 2" xfId="36295"/>
    <cellStyle name="1_tree_단위수량산출-경북기계" xfId="18234"/>
    <cellStyle name="1_tree_단위수량산출-경북기계 2" xfId="36296"/>
    <cellStyle name="1_tree_단위수량산출-경북기계_단원구 중앙로 은행나무 전정공사" xfId="18235"/>
    <cellStyle name="1_tree_단위수량산출-경북기계_단원구 중앙로 은행나무 전정공사 2" xfId="36297"/>
    <cellStyle name="1_tree_단위수량산출-구로중" xfId="18236"/>
    <cellStyle name="1_tree_단위수량산출-구로중 2" xfId="36298"/>
    <cellStyle name="1_tree_단위수량산출-구로중_단원구 중앙로 은행나무 전정공사" xfId="18237"/>
    <cellStyle name="1_tree_단위수량산출-구로중_단원구 중앙로 은행나무 전정공사 2" xfId="36299"/>
    <cellStyle name="1_tree_단위수량산출-구미1대" xfId="18238"/>
    <cellStyle name="1_tree_단위수량산출-구미1대 2" xfId="36300"/>
    <cellStyle name="1_tree_단위수량산출-구미1대_단원구 중앙로 은행나무 전정공사" xfId="18239"/>
    <cellStyle name="1_tree_단위수량산출-구미1대_단원구 중앙로 은행나무 전정공사 2" xfId="36301"/>
    <cellStyle name="1_tree_단위수량산출-동북" xfId="18240"/>
    <cellStyle name="1_tree_단위수량산출-동북 2" xfId="36302"/>
    <cellStyle name="1_tree_단위수량산출-동북_단원구 중앙로 은행나무 전정공사" xfId="18241"/>
    <cellStyle name="1_tree_단위수량산출-동북_단원구 중앙로 은행나무 전정공사 2" xfId="36303"/>
    <cellStyle name="1_tree_단위수량산출-모전초등" xfId="18242"/>
    <cellStyle name="1_tree_단위수량산출-모전초등 2" xfId="36304"/>
    <cellStyle name="1_tree_단위수량산출-모전초등_단원구 중앙로 은행나무 전정공사" xfId="18243"/>
    <cellStyle name="1_tree_단위수량산출-모전초등_단원구 중앙로 은행나무 전정공사 2" xfId="36305"/>
    <cellStyle name="1_tree_단위수량산출-문화" xfId="18244"/>
    <cellStyle name="1_tree_단위수량산출-문화 2" xfId="36306"/>
    <cellStyle name="1_tree_단위수량산출-문화_단원구 중앙로 은행나무 전정공사" xfId="18245"/>
    <cellStyle name="1_tree_단위수량산출-문화_단원구 중앙로 은행나무 전정공사 2" xfId="36307"/>
    <cellStyle name="1_tree_단위수량산출서-1공구" xfId="18246"/>
    <cellStyle name="1_tree_단위수량산출서-1공구 2" xfId="36308"/>
    <cellStyle name="1_tree_단위수량산출서-1공구_단원구 중앙로 은행나무 전정공사" xfId="18247"/>
    <cellStyle name="1_tree_단위수량산출서-1공구_단원구 중앙로 은행나무 전정공사 2" xfId="36309"/>
    <cellStyle name="1_tree_단위수량산출-서현" xfId="18248"/>
    <cellStyle name="1_tree_단위수량산출-서현 2" xfId="36310"/>
    <cellStyle name="1_tree_단위수량산출-서현_단원구 중앙로 은행나무 전정공사" xfId="18249"/>
    <cellStyle name="1_tree_단위수량산출-서현_단원구 중앙로 은행나무 전정공사 2" xfId="36311"/>
    <cellStyle name="1_tree_단위수량산출-송파중" xfId="18250"/>
    <cellStyle name="1_tree_단위수량산출-송파중 2" xfId="36312"/>
    <cellStyle name="1_tree_단위수량산출-송파중_단원구 중앙로 은행나무 전정공사" xfId="18251"/>
    <cellStyle name="1_tree_단위수량산출-송파중_단원구 중앙로 은행나무 전정공사 2" xfId="36313"/>
    <cellStyle name="1_tree_단위수량산출-율면초등" xfId="18252"/>
    <cellStyle name="1_tree_단위수량산출-율면초등 2" xfId="36314"/>
    <cellStyle name="1_tree_단위수량산출-율면초등_단원구 중앙로 은행나무 전정공사" xfId="18253"/>
    <cellStyle name="1_tree_단위수량산출-율면초등_단원구 중앙로 은행나무 전정공사 2" xfId="36315"/>
    <cellStyle name="1_tree_단위수량산출-중원초등" xfId="18254"/>
    <cellStyle name="1_tree_단위수량산출-중원초등 2" xfId="36316"/>
    <cellStyle name="1_tree_단위수량산출-중원초등_단원구 중앙로 은행나무 전정공사" xfId="18255"/>
    <cellStyle name="1_tree_단위수량산출-중원초등_단원구 중앙로 은행나무 전정공사 2" xfId="36317"/>
    <cellStyle name="1_tree_단위수량산출-충남여고" xfId="18256"/>
    <cellStyle name="1_tree_단위수량산출-충남여고 2" xfId="36318"/>
    <cellStyle name="1_tree_단위수량산출-충남여고_단원구 중앙로 은행나무 전정공사" xfId="18257"/>
    <cellStyle name="1_tree_단위수량산출-충남여고_단원구 중앙로 은행나무 전정공사 2" xfId="36319"/>
    <cellStyle name="1_tree_단위수량산출-충주고" xfId="18258"/>
    <cellStyle name="1_tree_단위수량산출-충주고 2" xfId="36320"/>
    <cellStyle name="1_tree_단위수량산출-충주고_단원구 중앙로 은행나무 전정공사" xfId="18259"/>
    <cellStyle name="1_tree_단위수량산출-충주고_단원구 중앙로 은행나무 전정공사 2" xfId="36321"/>
    <cellStyle name="1_tree_단위수량산출-홍산중" xfId="18260"/>
    <cellStyle name="1_tree_단위수량산출-홍산중 2" xfId="36322"/>
    <cellStyle name="1_tree_단위수량산출-홍산중_단원구 중앙로 은행나무 전정공사" xfId="18261"/>
    <cellStyle name="1_tree_단위수량산출-홍산중_단원구 중앙로 은행나무 전정공사 2" xfId="36323"/>
    <cellStyle name="1_tree_대포4 부대공" xfId="18262"/>
    <cellStyle name="1_tree_대포4 부대공 2" xfId="36324"/>
    <cellStyle name="1_tree_도곡단위수량" xfId="18263"/>
    <cellStyle name="1_tree_도곡단위수량 2" xfId="36325"/>
    <cellStyle name="1_tree_도곡단위수량_단원구 중앙로 은행나무 전정공사" xfId="18264"/>
    <cellStyle name="1_tree_도곡단위수량_단원구 중앙로 은행나무 전정공사 2" xfId="36326"/>
    <cellStyle name="1_tree_도급내역서" xfId="1647"/>
    <cellStyle name="1_tree_도급내역서_변경내역서" xfId="1648"/>
    <cellStyle name="1_tree_도봉신창-예산서 0325" xfId="1649"/>
    <cellStyle name="1_tree_마운딩수량" xfId="2971"/>
    <cellStyle name="1_tree_마운딩수량_갑지0601" xfId="2972"/>
    <cellStyle name="1_tree_마운딩수량_갑지0601_과천놀이터설계서" xfId="2973"/>
    <cellStyle name="1_tree_마운딩수량_갑지0601_덕원고-설계서갑지" xfId="2974"/>
    <cellStyle name="1_tree_마운딩수량_갑지0601_총괄갑지" xfId="2975"/>
    <cellStyle name="1_tree_마운딩수량_갑지0601_총괄내역서" xfId="2976"/>
    <cellStyle name="1_tree_목동내역" xfId="1650"/>
    <cellStyle name="1_tree_목동내역_관악고수량산출서" xfId="1651"/>
    <cellStyle name="1_tree_목동내역_원가계산" xfId="1652"/>
    <cellStyle name="1_tree_목동내역_원가계산_관악고수량산출서" xfId="1653"/>
    <cellStyle name="1_tree_목동내역_폐기물집계" xfId="1654"/>
    <cellStyle name="1_tree_목동내역_폐기물집계_관악고수량산출서" xfId="1655"/>
    <cellStyle name="1_tree_목동내역_폐기물집계_원가계산" xfId="1656"/>
    <cellStyle name="1_tree_목동내역_폐기물집계_원가계산_관악고수량산출서" xfId="1657"/>
    <cellStyle name="1_tree_배밭계약내역" xfId="26100"/>
    <cellStyle name="1_tree_샛별변경내역서" xfId="1658"/>
    <cellStyle name="1_tree_설계내역서" xfId="26101"/>
    <cellStyle name="1_tree_수량산출" xfId="1659"/>
    <cellStyle name="1_tree_수량산출 2" xfId="36327"/>
    <cellStyle name="1_tree_수량산출_00-설계서양식" xfId="1660"/>
    <cellStyle name="1_tree_수량산출_00-예산서양식100" xfId="1661"/>
    <cellStyle name="1_tree_수량산출_00-예산서양식100_00-폐기물처리설계서양식" xfId="1662"/>
    <cellStyle name="1_tree_수량산출_00-예산서양식100_대전가오-설계서" xfId="1663"/>
    <cellStyle name="1_tree_수량산출_00-예산서양식100_대전가오-설계서(관리)" xfId="1664"/>
    <cellStyle name="1_tree_수량산출_00-예산서양식100_대전가오-설계서1" xfId="1665"/>
    <cellStyle name="1_tree_수량산출_00-예산서양식100_둥근달-수량산출서(철거)" xfId="1666"/>
    <cellStyle name="1_tree_수량산출_00-폐기물예산서양식2" xfId="1667"/>
    <cellStyle name="1_tree_수량산출_00-폐기물예산서양식2_00-폐기물처리설계서양식" xfId="1668"/>
    <cellStyle name="1_tree_수량산출_00-폐기물예산서양식2_둥근달-수량산출서(철거)" xfId="1669"/>
    <cellStyle name="1_tree_수량산출_00-폐기물처리설계서양식" xfId="1670"/>
    <cellStyle name="1_tree_수량산출_00-표지예정공정표" xfId="1671"/>
    <cellStyle name="1_tree_수량산출_00-표지예정공정표_00-폐기물처리설계서양식" xfId="1672"/>
    <cellStyle name="1_tree_수량산출_00-표지예정공정표_둥근달-수량산출서(철거)" xfId="1673"/>
    <cellStyle name="1_tree_수량산출_2006어린이공원정비공사" xfId="18265"/>
    <cellStyle name="1_tree_수량산출_2006어린이공원정비공사 2" xfId="36328"/>
    <cellStyle name="1_tree_수량산출_2006어린이공원정비공사_1 조경공수량" xfId="18266"/>
    <cellStyle name="1_tree_수량산출_2006어린이공원정비공사_1 조경공수량 2" xfId="36329"/>
    <cellStyle name="1_tree_수량산출_2006어린이공원정비공사_1 조경공수량_대포4 부대공" xfId="18267"/>
    <cellStyle name="1_tree_수량산출_2006어린이공원정비공사_1 조경공수량_대포4 부대공 2" xfId="36330"/>
    <cellStyle name="1_tree_수량산출_2006어린이공원정비공사_골안천 공원조성공사(4.8)" xfId="18268"/>
    <cellStyle name="1_tree_수량산출_2006어린이공원정비공사_골안천 공원조성공사(4.8) 2" xfId="36331"/>
    <cellStyle name="1_tree_수량산출_2006어린이공원정비공사_골안천 공원조성공사(4.8)_대포4 부대공" xfId="18269"/>
    <cellStyle name="1_tree_수량산출_2006어린이공원정비공사_골안천 공원조성공사(4.8)_대포4 부대공 2" xfId="36332"/>
    <cellStyle name="1_tree_수량산출_2006어린이공원정비공사_대포4 부대공" xfId="18270"/>
    <cellStyle name="1_tree_수량산출_2006어린이공원정비공사_대포4 부대공 2" xfId="36333"/>
    <cellStyle name="1_tree_수량산출_4.시설물수량산출" xfId="1674"/>
    <cellStyle name="1_tree_수량산출_hotel" xfId="1675"/>
    <cellStyle name="1_tree_수량산출_hotel(20021220)" xfId="1676"/>
    <cellStyle name="1_tree_수량산출_re수량산출1111" xfId="1677"/>
    <cellStyle name="1_tree_수량산출_re수량산출1111_2차 수량산출 1 " xfId="1678"/>
    <cellStyle name="1_tree_수량산출_re수량산출1111_2차 시설물수량산출" xfId="1679"/>
    <cellStyle name="1_tree_수량산출_re수량산출1111_re수량산출11111" xfId="1680"/>
    <cellStyle name="1_tree_수량산출_re수량산출1111_re수량산출111111" xfId="1681"/>
    <cellStyle name="1_tree_수량산출_re수량산출1111_무게산출" xfId="1682"/>
    <cellStyle name="1_tree_수량산출_re수량산출1111_수량산출" xfId="1683"/>
    <cellStyle name="1_tree_수량산출_re수량산출1111_수량산출(최종)" xfId="1684"/>
    <cellStyle name="1_tree_수량산출_개미공원(수정-1006-1)" xfId="18271"/>
    <cellStyle name="1_tree_수량산출_개미공원(수정-1006-1) 2" xfId="36334"/>
    <cellStyle name="1_tree_수량산출_개미공원(수정-1006-1)_1 조경공수량" xfId="18272"/>
    <cellStyle name="1_tree_수량산출_개미공원(수정-1006-1)_1 조경공수량 2" xfId="36335"/>
    <cellStyle name="1_tree_수량산출_개미공원(수정-1006-1)_1 조경공수량_대포4 부대공" xfId="18273"/>
    <cellStyle name="1_tree_수량산출_개미공원(수정-1006-1)_1 조경공수량_대포4 부대공 2" xfId="36336"/>
    <cellStyle name="1_tree_수량산출_개미공원(수정-1006-1)_골안천 공원조성공사(4.8)" xfId="18274"/>
    <cellStyle name="1_tree_수량산출_개미공원(수정-1006-1)_골안천 공원조성공사(4.8) 2" xfId="36337"/>
    <cellStyle name="1_tree_수량산출_개미공원(수정-1006-1)_골안천 공원조성공사(4.8)_대포4 부대공" xfId="18275"/>
    <cellStyle name="1_tree_수량산출_개미공원(수정-1006-1)_골안천 공원조성공사(4.8)_대포4 부대공 2" xfId="36338"/>
    <cellStyle name="1_tree_수량산출_개미공원(수정-1006-1)_대포4 부대공" xfId="18276"/>
    <cellStyle name="1_tree_수량산출_개미공원(수정-1006-1)_대포4 부대공 2" xfId="36339"/>
    <cellStyle name="1_tree_수량산출_견적서" xfId="1685"/>
    <cellStyle name="1_tree_수량산출_견적서11" xfId="1686"/>
    <cellStyle name="1_tree_수량산출_골안천 공원조성공사(4.2)" xfId="18277"/>
    <cellStyle name="1_tree_수량산출_골안천 공원조성공사(4.2) 2" xfId="36340"/>
    <cellStyle name="1_tree_수량산출_골안천 공원조성공사(4.2)_대포4 부대공" xfId="18278"/>
    <cellStyle name="1_tree_수량산출_골안천 공원조성공사(4.2)_대포4 부대공 2" xfId="36341"/>
    <cellStyle name="1_tree_수량산출_관악고수량산출서" xfId="1687"/>
    <cellStyle name="1_tree_수량산출_구로리총괄내역" xfId="1688"/>
    <cellStyle name="1_tree_수량산출_구로리총괄내역 2" xfId="36342"/>
    <cellStyle name="1_tree_수량산출_구로리총괄내역_2006어린이공원정비공사" xfId="18279"/>
    <cellStyle name="1_tree_수량산출_구로리총괄내역_2006어린이공원정비공사 2" xfId="36343"/>
    <cellStyle name="1_tree_수량산출_구로리총괄내역_2006어린이공원정비공사_1 조경공수량" xfId="18280"/>
    <cellStyle name="1_tree_수량산출_구로리총괄내역_2006어린이공원정비공사_1 조경공수량 2" xfId="36344"/>
    <cellStyle name="1_tree_수량산출_구로리총괄내역_2006어린이공원정비공사_1 조경공수량_대포4 부대공" xfId="18281"/>
    <cellStyle name="1_tree_수량산출_구로리총괄내역_2006어린이공원정비공사_1 조경공수량_대포4 부대공 2" xfId="36345"/>
    <cellStyle name="1_tree_수량산출_구로리총괄내역_2006어린이공원정비공사_골안천 공원조성공사(4.8)" xfId="18282"/>
    <cellStyle name="1_tree_수량산출_구로리총괄내역_2006어린이공원정비공사_골안천 공원조성공사(4.8) 2" xfId="36346"/>
    <cellStyle name="1_tree_수량산출_구로리총괄내역_2006어린이공원정비공사_골안천 공원조성공사(4.8)_대포4 부대공" xfId="18283"/>
    <cellStyle name="1_tree_수량산출_구로리총괄내역_2006어린이공원정비공사_골안천 공원조성공사(4.8)_대포4 부대공 2" xfId="36347"/>
    <cellStyle name="1_tree_수량산출_구로리총괄내역_2006어린이공원정비공사_대포4 부대공" xfId="18284"/>
    <cellStyle name="1_tree_수량산출_구로리총괄내역_2006어린이공원정비공사_대포4 부대공 2" xfId="36348"/>
    <cellStyle name="1_tree_수량산출_구로리총괄내역_4.시설물수량산출" xfId="1689"/>
    <cellStyle name="1_tree_수량산출_구로리총괄내역_re수량산출1111" xfId="1690"/>
    <cellStyle name="1_tree_수량산출_구로리총괄내역_re수량산출1111_2차 수량산출 1 " xfId="1691"/>
    <cellStyle name="1_tree_수량산출_구로리총괄내역_re수량산출1111_2차 시설물수량산출" xfId="1692"/>
    <cellStyle name="1_tree_수량산출_구로리총괄내역_re수량산출1111_re수량산출11111" xfId="1693"/>
    <cellStyle name="1_tree_수량산출_구로리총괄내역_re수량산출1111_re수량산출111111" xfId="1694"/>
    <cellStyle name="1_tree_수량산출_구로리총괄내역_re수량산출1111_무게산출" xfId="1695"/>
    <cellStyle name="1_tree_수량산출_구로리총괄내역_re수량산출1111_수량산출" xfId="1696"/>
    <cellStyle name="1_tree_수량산출_구로리총괄내역_re수량산출1111_수량산출(최종)" xfId="1697"/>
    <cellStyle name="1_tree_수량산출_구로리총괄내역_개미공원(수정-1006-1)" xfId="18285"/>
    <cellStyle name="1_tree_수량산출_구로리총괄내역_개미공원(수정-1006-1) 2" xfId="36349"/>
    <cellStyle name="1_tree_수량산출_구로리총괄내역_개미공원(수정-1006-1)_1 조경공수량" xfId="18286"/>
    <cellStyle name="1_tree_수량산출_구로리총괄내역_개미공원(수정-1006-1)_1 조경공수량 2" xfId="36350"/>
    <cellStyle name="1_tree_수량산출_구로리총괄내역_개미공원(수정-1006-1)_1 조경공수량_대포4 부대공" xfId="18287"/>
    <cellStyle name="1_tree_수량산출_구로리총괄내역_개미공원(수정-1006-1)_1 조경공수량_대포4 부대공 2" xfId="36351"/>
    <cellStyle name="1_tree_수량산출_구로리총괄내역_개미공원(수정-1006-1)_골안천 공원조성공사(4.8)" xfId="18288"/>
    <cellStyle name="1_tree_수량산출_구로리총괄내역_개미공원(수정-1006-1)_골안천 공원조성공사(4.8) 2" xfId="36352"/>
    <cellStyle name="1_tree_수량산출_구로리총괄내역_개미공원(수정-1006-1)_골안천 공원조성공사(4.8)_대포4 부대공" xfId="18289"/>
    <cellStyle name="1_tree_수량산출_구로리총괄내역_개미공원(수정-1006-1)_골안천 공원조성공사(4.8)_대포4 부대공 2" xfId="36353"/>
    <cellStyle name="1_tree_수량산출_구로리총괄내역_개미공원(수정-1006-1)_대포4 부대공" xfId="18290"/>
    <cellStyle name="1_tree_수량산출_구로리총괄내역_개미공원(수정-1006-1)_대포4 부대공 2" xfId="36354"/>
    <cellStyle name="1_tree_수량산출_구로리총괄내역_골안천 공원조성공사(4.2)" xfId="18291"/>
    <cellStyle name="1_tree_수량산출_구로리총괄내역_골안천 공원조성공사(4.2) 2" xfId="36355"/>
    <cellStyle name="1_tree_수량산출_구로리총괄내역_골안천 공원조성공사(4.2)_대포4 부대공" xfId="18292"/>
    <cellStyle name="1_tree_수량산출_구로리총괄내역_골안천 공원조성공사(4.2)_대포4 부대공 2" xfId="36356"/>
    <cellStyle name="1_tree_수량산출_구로리총괄내역_구로리설계예산서1029" xfId="1698"/>
    <cellStyle name="1_tree_수량산출_구로리총괄내역_구로리설계예산서1029 2" xfId="36357"/>
    <cellStyle name="1_tree_수량산출_구로리총괄내역_구로리설계예산서1029_2006어린이공원정비공사" xfId="18293"/>
    <cellStyle name="1_tree_수량산출_구로리총괄내역_구로리설계예산서1029_2006어린이공원정비공사 2" xfId="36358"/>
    <cellStyle name="1_tree_수량산출_구로리총괄내역_구로리설계예산서1029_2006어린이공원정비공사_1 조경공수량" xfId="18294"/>
    <cellStyle name="1_tree_수량산출_구로리총괄내역_구로리설계예산서1029_2006어린이공원정비공사_1 조경공수량 2" xfId="36359"/>
    <cellStyle name="1_tree_수량산출_구로리총괄내역_구로리설계예산서1029_2006어린이공원정비공사_1 조경공수량_대포4 부대공" xfId="18295"/>
    <cellStyle name="1_tree_수량산출_구로리총괄내역_구로리설계예산서1029_2006어린이공원정비공사_1 조경공수량_대포4 부대공 2" xfId="36360"/>
    <cellStyle name="1_tree_수량산출_구로리총괄내역_구로리설계예산서1029_2006어린이공원정비공사_골안천 공원조성공사(4.8)" xfId="18296"/>
    <cellStyle name="1_tree_수량산출_구로리총괄내역_구로리설계예산서1029_2006어린이공원정비공사_골안천 공원조성공사(4.8) 2" xfId="36361"/>
    <cellStyle name="1_tree_수량산출_구로리총괄내역_구로리설계예산서1029_2006어린이공원정비공사_골안천 공원조성공사(4.8)_대포4 부대공" xfId="18297"/>
    <cellStyle name="1_tree_수량산출_구로리총괄내역_구로리설계예산서1029_2006어린이공원정비공사_골안천 공원조성공사(4.8)_대포4 부대공 2" xfId="36362"/>
    <cellStyle name="1_tree_수량산출_구로리총괄내역_구로리설계예산서1029_2006어린이공원정비공사_대포4 부대공" xfId="18298"/>
    <cellStyle name="1_tree_수량산출_구로리총괄내역_구로리설계예산서1029_2006어린이공원정비공사_대포4 부대공 2" xfId="36363"/>
    <cellStyle name="1_tree_수량산출_구로리총괄내역_구로리설계예산서1029_4.시설물수량산출" xfId="1699"/>
    <cellStyle name="1_tree_수량산출_구로리총괄내역_구로리설계예산서1029_re수량산출1111" xfId="1700"/>
    <cellStyle name="1_tree_수량산출_구로리총괄내역_구로리설계예산서1029_re수량산출1111_2차 수량산출 1 " xfId="1701"/>
    <cellStyle name="1_tree_수량산출_구로리총괄내역_구로리설계예산서1029_re수량산출1111_2차 시설물수량산출" xfId="1702"/>
    <cellStyle name="1_tree_수량산출_구로리총괄내역_구로리설계예산서1029_re수량산출1111_re수량산출11111" xfId="1703"/>
    <cellStyle name="1_tree_수량산출_구로리총괄내역_구로리설계예산서1029_re수량산출1111_re수량산출111111" xfId="1704"/>
    <cellStyle name="1_tree_수량산출_구로리총괄내역_구로리설계예산서1029_re수량산출1111_무게산출" xfId="1705"/>
    <cellStyle name="1_tree_수량산출_구로리총괄내역_구로리설계예산서1029_re수량산출1111_수량산출" xfId="1706"/>
    <cellStyle name="1_tree_수량산출_구로리총괄내역_구로리설계예산서1029_re수량산출1111_수량산출(최종)" xfId="1707"/>
    <cellStyle name="1_tree_수량산출_구로리총괄내역_구로리설계예산서1029_개미공원(수정-1006-1)" xfId="18299"/>
    <cellStyle name="1_tree_수량산출_구로리총괄내역_구로리설계예산서1029_개미공원(수정-1006-1) 2" xfId="36364"/>
    <cellStyle name="1_tree_수량산출_구로리총괄내역_구로리설계예산서1029_개미공원(수정-1006-1)_1 조경공수량" xfId="18300"/>
    <cellStyle name="1_tree_수량산출_구로리총괄내역_구로리설계예산서1029_개미공원(수정-1006-1)_1 조경공수량 2" xfId="36365"/>
    <cellStyle name="1_tree_수량산출_구로리총괄내역_구로리설계예산서1029_개미공원(수정-1006-1)_1 조경공수량_대포4 부대공" xfId="18301"/>
    <cellStyle name="1_tree_수량산출_구로리총괄내역_구로리설계예산서1029_개미공원(수정-1006-1)_1 조경공수량_대포4 부대공 2" xfId="36366"/>
    <cellStyle name="1_tree_수량산출_구로리총괄내역_구로리설계예산서1029_개미공원(수정-1006-1)_골안천 공원조성공사(4.8)" xfId="18302"/>
    <cellStyle name="1_tree_수량산출_구로리총괄내역_구로리설계예산서1029_개미공원(수정-1006-1)_골안천 공원조성공사(4.8) 2" xfId="36367"/>
    <cellStyle name="1_tree_수량산출_구로리총괄내역_구로리설계예산서1029_개미공원(수정-1006-1)_골안천 공원조성공사(4.8)_대포4 부대공" xfId="18303"/>
    <cellStyle name="1_tree_수량산출_구로리총괄내역_구로리설계예산서1029_개미공원(수정-1006-1)_골안천 공원조성공사(4.8)_대포4 부대공 2" xfId="36368"/>
    <cellStyle name="1_tree_수량산출_구로리총괄내역_구로리설계예산서1029_개미공원(수정-1006-1)_대포4 부대공" xfId="18304"/>
    <cellStyle name="1_tree_수량산출_구로리총괄내역_구로리설계예산서1029_개미공원(수정-1006-1)_대포4 부대공 2" xfId="36369"/>
    <cellStyle name="1_tree_수량산출_구로리총괄내역_구로리설계예산서1029_골안천 공원조성공사(4.2)" xfId="18305"/>
    <cellStyle name="1_tree_수량산출_구로리총괄내역_구로리설계예산서1029_골안천 공원조성공사(4.2) 2" xfId="36370"/>
    <cellStyle name="1_tree_수량산출_구로리총괄내역_구로리설계예산서1029_골안천 공원조성공사(4.2)_대포4 부대공" xfId="18306"/>
    <cellStyle name="1_tree_수량산출_구로리총괄내역_구로리설계예산서1029_골안천 공원조성공사(4.2)_대포4 부대공 2" xfId="36371"/>
    <cellStyle name="1_tree_수량산출_구로리총괄내역_구로리설계예산서1029_대포4 부대공" xfId="18307"/>
    <cellStyle name="1_tree_수량산출_구로리총괄내역_구로리설계예산서1029_대포4 부대공 2" xfId="36372"/>
    <cellStyle name="1_tree_수량산출_구로리총괄내역_구로리설계예산서1029_영랑쉼터조성공사" xfId="18308"/>
    <cellStyle name="1_tree_수량산출_구로리총괄내역_구로리설계예산서1029_영랑쉼터조성공사 2" xfId="36373"/>
    <cellStyle name="1_tree_수량산출_구로리총괄내역_구로리설계예산서1029_영랑쉼터조성공사(3.13)" xfId="18309"/>
    <cellStyle name="1_tree_수량산출_구로리총괄내역_구로리설계예산서1029_영랑쉼터조성공사(3.13) 2" xfId="36374"/>
    <cellStyle name="1_tree_수량산출_구로리총괄내역_구로리설계예산서1029_영랑쉼터조성공사(3.13)_대포4 부대공" xfId="18310"/>
    <cellStyle name="1_tree_수량산출_구로리총괄내역_구로리설계예산서1029_영랑쉼터조성공사(3.13)_대포4 부대공 2" xfId="36375"/>
    <cellStyle name="1_tree_수량산출_구로리총괄내역_구로리설계예산서1029_영랑쉼터조성공사_대포4 부대공" xfId="18311"/>
    <cellStyle name="1_tree_수량산출_구로리총괄내역_구로리설계예산서1029_영랑쉼터조성공사_대포4 부대공 2" xfId="36376"/>
    <cellStyle name="1_tree_수량산출_구로리총괄내역_구로리설계예산서1118준공" xfId="1708"/>
    <cellStyle name="1_tree_수량산출_구로리총괄내역_구로리설계예산서1118준공 2" xfId="36377"/>
    <cellStyle name="1_tree_수량산출_구로리총괄내역_구로리설계예산서1118준공_2006어린이공원정비공사" xfId="18312"/>
    <cellStyle name="1_tree_수량산출_구로리총괄내역_구로리설계예산서1118준공_2006어린이공원정비공사 2" xfId="36378"/>
    <cellStyle name="1_tree_수량산출_구로리총괄내역_구로리설계예산서1118준공_2006어린이공원정비공사_1 조경공수량" xfId="18313"/>
    <cellStyle name="1_tree_수량산출_구로리총괄내역_구로리설계예산서1118준공_2006어린이공원정비공사_1 조경공수량 2" xfId="36379"/>
    <cellStyle name="1_tree_수량산출_구로리총괄내역_구로리설계예산서1118준공_2006어린이공원정비공사_1 조경공수량_대포4 부대공" xfId="18314"/>
    <cellStyle name="1_tree_수량산출_구로리총괄내역_구로리설계예산서1118준공_2006어린이공원정비공사_1 조경공수량_대포4 부대공 2" xfId="36380"/>
    <cellStyle name="1_tree_수량산출_구로리총괄내역_구로리설계예산서1118준공_2006어린이공원정비공사_골안천 공원조성공사(4.8)" xfId="18315"/>
    <cellStyle name="1_tree_수량산출_구로리총괄내역_구로리설계예산서1118준공_2006어린이공원정비공사_골안천 공원조성공사(4.8) 2" xfId="36381"/>
    <cellStyle name="1_tree_수량산출_구로리총괄내역_구로리설계예산서1118준공_2006어린이공원정비공사_골안천 공원조성공사(4.8)_대포4 부대공" xfId="18316"/>
    <cellStyle name="1_tree_수량산출_구로리총괄내역_구로리설계예산서1118준공_2006어린이공원정비공사_골안천 공원조성공사(4.8)_대포4 부대공 2" xfId="36382"/>
    <cellStyle name="1_tree_수량산출_구로리총괄내역_구로리설계예산서1118준공_2006어린이공원정비공사_대포4 부대공" xfId="18317"/>
    <cellStyle name="1_tree_수량산출_구로리총괄내역_구로리설계예산서1118준공_2006어린이공원정비공사_대포4 부대공 2" xfId="36383"/>
    <cellStyle name="1_tree_수량산출_구로리총괄내역_구로리설계예산서1118준공_4.시설물수량산출" xfId="1709"/>
    <cellStyle name="1_tree_수량산출_구로리총괄내역_구로리설계예산서1118준공_re수량산출1111" xfId="1710"/>
    <cellStyle name="1_tree_수량산출_구로리총괄내역_구로리설계예산서1118준공_re수량산출1111_2차 수량산출 1 " xfId="1711"/>
    <cellStyle name="1_tree_수량산출_구로리총괄내역_구로리설계예산서1118준공_re수량산출1111_2차 시설물수량산출" xfId="1712"/>
    <cellStyle name="1_tree_수량산출_구로리총괄내역_구로리설계예산서1118준공_re수량산출1111_re수량산출11111" xfId="1713"/>
    <cellStyle name="1_tree_수량산출_구로리총괄내역_구로리설계예산서1118준공_re수량산출1111_re수량산출111111" xfId="1714"/>
    <cellStyle name="1_tree_수량산출_구로리총괄내역_구로리설계예산서1118준공_re수량산출1111_무게산출" xfId="1715"/>
    <cellStyle name="1_tree_수량산출_구로리총괄내역_구로리설계예산서1118준공_re수량산출1111_수량산출" xfId="1716"/>
    <cellStyle name="1_tree_수량산출_구로리총괄내역_구로리설계예산서1118준공_re수량산출1111_수량산출(최종)" xfId="1717"/>
    <cellStyle name="1_tree_수량산출_구로리총괄내역_구로리설계예산서1118준공_개미공원(수정-1006-1)" xfId="18318"/>
    <cellStyle name="1_tree_수량산출_구로리총괄내역_구로리설계예산서1118준공_개미공원(수정-1006-1) 2" xfId="36384"/>
    <cellStyle name="1_tree_수량산출_구로리총괄내역_구로리설계예산서1118준공_개미공원(수정-1006-1)_1 조경공수량" xfId="18319"/>
    <cellStyle name="1_tree_수량산출_구로리총괄내역_구로리설계예산서1118준공_개미공원(수정-1006-1)_1 조경공수량 2" xfId="36385"/>
    <cellStyle name="1_tree_수량산출_구로리총괄내역_구로리설계예산서1118준공_개미공원(수정-1006-1)_1 조경공수량_대포4 부대공" xfId="18320"/>
    <cellStyle name="1_tree_수량산출_구로리총괄내역_구로리설계예산서1118준공_개미공원(수정-1006-1)_1 조경공수량_대포4 부대공 2" xfId="36386"/>
    <cellStyle name="1_tree_수량산출_구로리총괄내역_구로리설계예산서1118준공_개미공원(수정-1006-1)_골안천 공원조성공사(4.8)" xfId="18321"/>
    <cellStyle name="1_tree_수량산출_구로리총괄내역_구로리설계예산서1118준공_개미공원(수정-1006-1)_골안천 공원조성공사(4.8) 2" xfId="36387"/>
    <cellStyle name="1_tree_수량산출_구로리총괄내역_구로리설계예산서1118준공_개미공원(수정-1006-1)_골안천 공원조성공사(4.8)_대포4 부대공" xfId="18322"/>
    <cellStyle name="1_tree_수량산출_구로리총괄내역_구로리설계예산서1118준공_개미공원(수정-1006-1)_골안천 공원조성공사(4.8)_대포4 부대공 2" xfId="36388"/>
    <cellStyle name="1_tree_수량산출_구로리총괄내역_구로리설계예산서1118준공_개미공원(수정-1006-1)_대포4 부대공" xfId="18323"/>
    <cellStyle name="1_tree_수량산출_구로리총괄내역_구로리설계예산서1118준공_개미공원(수정-1006-1)_대포4 부대공 2" xfId="36389"/>
    <cellStyle name="1_tree_수량산출_구로리총괄내역_구로리설계예산서1118준공_골안천 공원조성공사(4.2)" xfId="18324"/>
    <cellStyle name="1_tree_수량산출_구로리총괄내역_구로리설계예산서1118준공_골안천 공원조성공사(4.2) 2" xfId="36390"/>
    <cellStyle name="1_tree_수량산출_구로리총괄내역_구로리설계예산서1118준공_골안천 공원조성공사(4.2)_대포4 부대공" xfId="18325"/>
    <cellStyle name="1_tree_수량산출_구로리총괄내역_구로리설계예산서1118준공_골안천 공원조성공사(4.2)_대포4 부대공 2" xfId="36391"/>
    <cellStyle name="1_tree_수량산출_구로리총괄내역_구로리설계예산서1118준공_대포4 부대공" xfId="18326"/>
    <cellStyle name="1_tree_수량산출_구로리총괄내역_구로리설계예산서1118준공_대포4 부대공 2" xfId="36392"/>
    <cellStyle name="1_tree_수량산출_구로리총괄내역_구로리설계예산서1118준공_영랑쉼터조성공사" xfId="18327"/>
    <cellStyle name="1_tree_수량산출_구로리총괄내역_구로리설계예산서1118준공_영랑쉼터조성공사 2" xfId="36393"/>
    <cellStyle name="1_tree_수량산출_구로리총괄내역_구로리설계예산서1118준공_영랑쉼터조성공사(3.13)" xfId="18328"/>
    <cellStyle name="1_tree_수량산출_구로리총괄내역_구로리설계예산서1118준공_영랑쉼터조성공사(3.13) 2" xfId="36394"/>
    <cellStyle name="1_tree_수량산출_구로리총괄내역_구로리설계예산서1118준공_영랑쉼터조성공사(3.13)_대포4 부대공" xfId="18329"/>
    <cellStyle name="1_tree_수량산출_구로리총괄내역_구로리설계예산서1118준공_영랑쉼터조성공사(3.13)_대포4 부대공 2" xfId="36395"/>
    <cellStyle name="1_tree_수량산출_구로리총괄내역_구로리설계예산서1118준공_영랑쉼터조성공사_대포4 부대공" xfId="18330"/>
    <cellStyle name="1_tree_수량산출_구로리총괄내역_구로리설계예산서1118준공_영랑쉼터조성공사_대포4 부대공 2" xfId="36396"/>
    <cellStyle name="1_tree_수량산출_구로리총괄내역_구로리설계예산서조경" xfId="1718"/>
    <cellStyle name="1_tree_수량산출_구로리총괄내역_구로리설계예산서조경 2" xfId="36397"/>
    <cellStyle name="1_tree_수량산출_구로리총괄내역_구로리설계예산서조경_2006어린이공원정비공사" xfId="18331"/>
    <cellStyle name="1_tree_수량산출_구로리총괄내역_구로리설계예산서조경_2006어린이공원정비공사 2" xfId="36398"/>
    <cellStyle name="1_tree_수량산출_구로리총괄내역_구로리설계예산서조경_2006어린이공원정비공사_1 조경공수량" xfId="18332"/>
    <cellStyle name="1_tree_수량산출_구로리총괄내역_구로리설계예산서조경_2006어린이공원정비공사_1 조경공수량 2" xfId="36399"/>
    <cellStyle name="1_tree_수량산출_구로리총괄내역_구로리설계예산서조경_2006어린이공원정비공사_1 조경공수량_대포4 부대공" xfId="18333"/>
    <cellStyle name="1_tree_수량산출_구로리총괄내역_구로리설계예산서조경_2006어린이공원정비공사_1 조경공수량_대포4 부대공 2" xfId="36400"/>
    <cellStyle name="1_tree_수량산출_구로리총괄내역_구로리설계예산서조경_2006어린이공원정비공사_골안천 공원조성공사(4.8)" xfId="18334"/>
    <cellStyle name="1_tree_수량산출_구로리총괄내역_구로리설계예산서조경_2006어린이공원정비공사_골안천 공원조성공사(4.8) 2" xfId="36401"/>
    <cellStyle name="1_tree_수량산출_구로리총괄내역_구로리설계예산서조경_2006어린이공원정비공사_골안천 공원조성공사(4.8)_대포4 부대공" xfId="18335"/>
    <cellStyle name="1_tree_수량산출_구로리총괄내역_구로리설계예산서조경_2006어린이공원정비공사_골안천 공원조성공사(4.8)_대포4 부대공 2" xfId="36402"/>
    <cellStyle name="1_tree_수량산출_구로리총괄내역_구로리설계예산서조경_2006어린이공원정비공사_대포4 부대공" xfId="18336"/>
    <cellStyle name="1_tree_수량산출_구로리총괄내역_구로리설계예산서조경_2006어린이공원정비공사_대포4 부대공 2" xfId="36403"/>
    <cellStyle name="1_tree_수량산출_구로리총괄내역_구로리설계예산서조경_4.시설물수량산출" xfId="1719"/>
    <cellStyle name="1_tree_수량산출_구로리총괄내역_구로리설계예산서조경_re수량산출1111" xfId="1720"/>
    <cellStyle name="1_tree_수량산출_구로리총괄내역_구로리설계예산서조경_re수량산출1111_2차 수량산출 1 " xfId="1721"/>
    <cellStyle name="1_tree_수량산출_구로리총괄내역_구로리설계예산서조경_re수량산출1111_2차 시설물수량산출" xfId="1722"/>
    <cellStyle name="1_tree_수량산출_구로리총괄내역_구로리설계예산서조경_re수량산출1111_re수량산출11111" xfId="1723"/>
    <cellStyle name="1_tree_수량산출_구로리총괄내역_구로리설계예산서조경_re수량산출1111_re수량산출111111" xfId="1724"/>
    <cellStyle name="1_tree_수량산출_구로리총괄내역_구로리설계예산서조경_re수량산출1111_무게산출" xfId="1725"/>
    <cellStyle name="1_tree_수량산출_구로리총괄내역_구로리설계예산서조경_re수량산출1111_수량산출" xfId="1726"/>
    <cellStyle name="1_tree_수량산출_구로리총괄내역_구로리설계예산서조경_re수량산출1111_수량산출(최종)" xfId="1727"/>
    <cellStyle name="1_tree_수량산출_구로리총괄내역_구로리설계예산서조경_개미공원(수정-1006-1)" xfId="18337"/>
    <cellStyle name="1_tree_수량산출_구로리총괄내역_구로리설계예산서조경_개미공원(수정-1006-1) 2" xfId="36404"/>
    <cellStyle name="1_tree_수량산출_구로리총괄내역_구로리설계예산서조경_개미공원(수정-1006-1)_1 조경공수량" xfId="18338"/>
    <cellStyle name="1_tree_수량산출_구로리총괄내역_구로리설계예산서조경_개미공원(수정-1006-1)_1 조경공수량 2" xfId="36405"/>
    <cellStyle name="1_tree_수량산출_구로리총괄내역_구로리설계예산서조경_개미공원(수정-1006-1)_1 조경공수량_대포4 부대공" xfId="18339"/>
    <cellStyle name="1_tree_수량산출_구로리총괄내역_구로리설계예산서조경_개미공원(수정-1006-1)_1 조경공수량_대포4 부대공 2" xfId="36406"/>
    <cellStyle name="1_tree_수량산출_구로리총괄내역_구로리설계예산서조경_개미공원(수정-1006-1)_골안천 공원조성공사(4.8)" xfId="18340"/>
    <cellStyle name="1_tree_수량산출_구로리총괄내역_구로리설계예산서조경_개미공원(수정-1006-1)_골안천 공원조성공사(4.8) 2" xfId="36407"/>
    <cellStyle name="1_tree_수량산출_구로리총괄내역_구로리설계예산서조경_개미공원(수정-1006-1)_골안천 공원조성공사(4.8)_대포4 부대공" xfId="18341"/>
    <cellStyle name="1_tree_수량산출_구로리총괄내역_구로리설계예산서조경_개미공원(수정-1006-1)_골안천 공원조성공사(4.8)_대포4 부대공 2" xfId="36408"/>
    <cellStyle name="1_tree_수량산출_구로리총괄내역_구로리설계예산서조경_개미공원(수정-1006-1)_대포4 부대공" xfId="18342"/>
    <cellStyle name="1_tree_수량산출_구로리총괄내역_구로리설계예산서조경_개미공원(수정-1006-1)_대포4 부대공 2" xfId="36409"/>
    <cellStyle name="1_tree_수량산출_구로리총괄내역_구로리설계예산서조경_골안천 공원조성공사(4.2)" xfId="18343"/>
    <cellStyle name="1_tree_수량산출_구로리총괄내역_구로리설계예산서조경_골안천 공원조성공사(4.2) 2" xfId="36410"/>
    <cellStyle name="1_tree_수량산출_구로리총괄내역_구로리설계예산서조경_골안천 공원조성공사(4.2)_대포4 부대공" xfId="18344"/>
    <cellStyle name="1_tree_수량산출_구로리총괄내역_구로리설계예산서조경_골안천 공원조성공사(4.2)_대포4 부대공 2" xfId="36411"/>
    <cellStyle name="1_tree_수량산출_구로리총괄내역_구로리설계예산서조경_대포4 부대공" xfId="18345"/>
    <cellStyle name="1_tree_수량산출_구로리총괄내역_구로리설계예산서조경_대포4 부대공 2" xfId="36412"/>
    <cellStyle name="1_tree_수량산출_구로리총괄내역_구로리설계예산서조경_영랑쉼터조성공사" xfId="18346"/>
    <cellStyle name="1_tree_수량산출_구로리총괄내역_구로리설계예산서조경_영랑쉼터조성공사 2" xfId="36413"/>
    <cellStyle name="1_tree_수량산출_구로리총괄내역_구로리설계예산서조경_영랑쉼터조성공사(3.13)" xfId="18347"/>
    <cellStyle name="1_tree_수량산출_구로리총괄내역_구로리설계예산서조경_영랑쉼터조성공사(3.13) 2" xfId="36414"/>
    <cellStyle name="1_tree_수량산출_구로리총괄내역_구로리설계예산서조경_영랑쉼터조성공사(3.13)_대포4 부대공" xfId="18348"/>
    <cellStyle name="1_tree_수량산출_구로리총괄내역_구로리설계예산서조경_영랑쉼터조성공사(3.13)_대포4 부대공 2" xfId="36415"/>
    <cellStyle name="1_tree_수량산출_구로리총괄내역_구로리설계예산서조경_영랑쉼터조성공사_대포4 부대공" xfId="18349"/>
    <cellStyle name="1_tree_수량산출_구로리총괄내역_구로리설계예산서조경_영랑쉼터조성공사_대포4 부대공 2" xfId="36416"/>
    <cellStyle name="1_tree_수량산출_구로리총괄내역_구로리어린이공원예산서(조경)1125" xfId="1728"/>
    <cellStyle name="1_tree_수량산출_구로리총괄내역_구로리어린이공원예산서(조경)1125 2" xfId="36417"/>
    <cellStyle name="1_tree_수량산출_구로리총괄내역_구로리어린이공원예산서(조경)1125_2006어린이공원정비공사" xfId="18350"/>
    <cellStyle name="1_tree_수량산출_구로리총괄내역_구로리어린이공원예산서(조경)1125_2006어린이공원정비공사 2" xfId="36418"/>
    <cellStyle name="1_tree_수량산출_구로리총괄내역_구로리어린이공원예산서(조경)1125_2006어린이공원정비공사_1 조경공수량" xfId="18351"/>
    <cellStyle name="1_tree_수량산출_구로리총괄내역_구로리어린이공원예산서(조경)1125_2006어린이공원정비공사_1 조경공수량 2" xfId="36419"/>
    <cellStyle name="1_tree_수량산출_구로리총괄내역_구로리어린이공원예산서(조경)1125_2006어린이공원정비공사_1 조경공수량_대포4 부대공" xfId="18352"/>
    <cellStyle name="1_tree_수량산출_구로리총괄내역_구로리어린이공원예산서(조경)1125_2006어린이공원정비공사_1 조경공수량_대포4 부대공 2" xfId="36420"/>
    <cellStyle name="1_tree_수량산출_구로리총괄내역_구로리어린이공원예산서(조경)1125_2006어린이공원정비공사_골안천 공원조성공사(4.8)" xfId="18353"/>
    <cellStyle name="1_tree_수량산출_구로리총괄내역_구로리어린이공원예산서(조경)1125_2006어린이공원정비공사_골안천 공원조성공사(4.8) 2" xfId="36421"/>
    <cellStyle name="1_tree_수량산출_구로리총괄내역_구로리어린이공원예산서(조경)1125_2006어린이공원정비공사_골안천 공원조성공사(4.8)_대포4 부대공" xfId="18354"/>
    <cellStyle name="1_tree_수량산출_구로리총괄내역_구로리어린이공원예산서(조경)1125_2006어린이공원정비공사_골안천 공원조성공사(4.8)_대포4 부대공 2" xfId="36422"/>
    <cellStyle name="1_tree_수량산출_구로리총괄내역_구로리어린이공원예산서(조경)1125_2006어린이공원정비공사_대포4 부대공" xfId="18355"/>
    <cellStyle name="1_tree_수량산출_구로리총괄내역_구로리어린이공원예산서(조경)1125_2006어린이공원정비공사_대포4 부대공 2" xfId="36423"/>
    <cellStyle name="1_tree_수량산출_구로리총괄내역_구로리어린이공원예산서(조경)1125_4.시설물수량산출" xfId="1729"/>
    <cellStyle name="1_tree_수량산출_구로리총괄내역_구로리어린이공원예산서(조경)1125_re수량산출1111" xfId="1730"/>
    <cellStyle name="1_tree_수량산출_구로리총괄내역_구로리어린이공원예산서(조경)1125_re수량산출1111_2차 수량산출 1 " xfId="1731"/>
    <cellStyle name="1_tree_수량산출_구로리총괄내역_구로리어린이공원예산서(조경)1125_re수량산출1111_2차 시설물수량산출" xfId="1732"/>
    <cellStyle name="1_tree_수량산출_구로리총괄내역_구로리어린이공원예산서(조경)1125_re수량산출1111_re수량산출11111" xfId="1733"/>
    <cellStyle name="1_tree_수량산출_구로리총괄내역_구로리어린이공원예산서(조경)1125_re수량산출1111_re수량산출111111" xfId="1734"/>
    <cellStyle name="1_tree_수량산출_구로리총괄내역_구로리어린이공원예산서(조경)1125_re수량산출1111_무게산출" xfId="1735"/>
    <cellStyle name="1_tree_수량산출_구로리총괄내역_구로리어린이공원예산서(조경)1125_re수량산출1111_수량산출" xfId="1736"/>
    <cellStyle name="1_tree_수량산출_구로리총괄내역_구로리어린이공원예산서(조경)1125_re수량산출1111_수량산출(최종)" xfId="1737"/>
    <cellStyle name="1_tree_수량산출_구로리총괄내역_구로리어린이공원예산서(조경)1125_개미공원(수정-1006-1)" xfId="18356"/>
    <cellStyle name="1_tree_수량산출_구로리총괄내역_구로리어린이공원예산서(조경)1125_개미공원(수정-1006-1) 2" xfId="36424"/>
    <cellStyle name="1_tree_수량산출_구로리총괄내역_구로리어린이공원예산서(조경)1125_개미공원(수정-1006-1)_1 조경공수량" xfId="18357"/>
    <cellStyle name="1_tree_수량산출_구로리총괄내역_구로리어린이공원예산서(조경)1125_개미공원(수정-1006-1)_1 조경공수량 2" xfId="36425"/>
    <cellStyle name="1_tree_수량산출_구로리총괄내역_구로리어린이공원예산서(조경)1125_개미공원(수정-1006-1)_1 조경공수량_대포4 부대공" xfId="18358"/>
    <cellStyle name="1_tree_수량산출_구로리총괄내역_구로리어린이공원예산서(조경)1125_개미공원(수정-1006-1)_1 조경공수량_대포4 부대공 2" xfId="36426"/>
    <cellStyle name="1_tree_수량산출_구로리총괄내역_구로리어린이공원예산서(조경)1125_개미공원(수정-1006-1)_골안천 공원조성공사(4.8)" xfId="18359"/>
    <cellStyle name="1_tree_수량산출_구로리총괄내역_구로리어린이공원예산서(조경)1125_개미공원(수정-1006-1)_골안천 공원조성공사(4.8) 2" xfId="36427"/>
    <cellStyle name="1_tree_수량산출_구로리총괄내역_구로리어린이공원예산서(조경)1125_개미공원(수정-1006-1)_골안천 공원조성공사(4.8)_대포4 부대공" xfId="18360"/>
    <cellStyle name="1_tree_수량산출_구로리총괄내역_구로리어린이공원예산서(조경)1125_개미공원(수정-1006-1)_골안천 공원조성공사(4.8)_대포4 부대공 2" xfId="36428"/>
    <cellStyle name="1_tree_수량산출_구로리총괄내역_구로리어린이공원예산서(조경)1125_개미공원(수정-1006-1)_대포4 부대공" xfId="18361"/>
    <cellStyle name="1_tree_수량산출_구로리총괄내역_구로리어린이공원예산서(조경)1125_개미공원(수정-1006-1)_대포4 부대공 2" xfId="36429"/>
    <cellStyle name="1_tree_수량산출_구로리총괄내역_구로리어린이공원예산서(조경)1125_골안천 공원조성공사(4.2)" xfId="18362"/>
    <cellStyle name="1_tree_수량산출_구로리총괄내역_구로리어린이공원예산서(조경)1125_골안천 공원조성공사(4.2) 2" xfId="36430"/>
    <cellStyle name="1_tree_수량산출_구로리총괄내역_구로리어린이공원예산서(조경)1125_골안천 공원조성공사(4.2)_대포4 부대공" xfId="18363"/>
    <cellStyle name="1_tree_수량산출_구로리총괄내역_구로리어린이공원예산서(조경)1125_골안천 공원조성공사(4.2)_대포4 부대공 2" xfId="36431"/>
    <cellStyle name="1_tree_수량산출_구로리총괄내역_구로리어린이공원예산서(조경)1125_대포4 부대공" xfId="18364"/>
    <cellStyle name="1_tree_수량산출_구로리총괄내역_구로리어린이공원예산서(조경)1125_대포4 부대공 2" xfId="36432"/>
    <cellStyle name="1_tree_수량산출_구로리총괄내역_구로리어린이공원예산서(조경)1125_영랑쉼터조성공사" xfId="18365"/>
    <cellStyle name="1_tree_수량산출_구로리총괄내역_구로리어린이공원예산서(조경)1125_영랑쉼터조성공사 2" xfId="36433"/>
    <cellStyle name="1_tree_수량산출_구로리총괄내역_구로리어린이공원예산서(조경)1125_영랑쉼터조성공사(3.13)" xfId="18366"/>
    <cellStyle name="1_tree_수량산출_구로리총괄내역_구로리어린이공원예산서(조경)1125_영랑쉼터조성공사(3.13) 2" xfId="36434"/>
    <cellStyle name="1_tree_수량산출_구로리총괄내역_구로리어린이공원예산서(조경)1125_영랑쉼터조성공사(3.13)_대포4 부대공" xfId="18367"/>
    <cellStyle name="1_tree_수량산출_구로리총괄내역_구로리어린이공원예산서(조경)1125_영랑쉼터조성공사(3.13)_대포4 부대공 2" xfId="36435"/>
    <cellStyle name="1_tree_수량산출_구로리총괄내역_구로리어린이공원예산서(조경)1125_영랑쉼터조성공사_대포4 부대공" xfId="18368"/>
    <cellStyle name="1_tree_수량산출_구로리총괄내역_구로리어린이공원예산서(조경)1125_영랑쉼터조성공사_대포4 부대공 2" xfId="36436"/>
    <cellStyle name="1_tree_수량산출_구로리총괄내역_내역서" xfId="1738"/>
    <cellStyle name="1_tree_수량산출_구로리총괄내역_내역서 2" xfId="36437"/>
    <cellStyle name="1_tree_수량산출_구로리총괄내역_내역서_2006어린이공원정비공사" xfId="18369"/>
    <cellStyle name="1_tree_수량산출_구로리총괄내역_내역서_2006어린이공원정비공사 2" xfId="36438"/>
    <cellStyle name="1_tree_수량산출_구로리총괄내역_내역서_2006어린이공원정비공사_1 조경공수량" xfId="18370"/>
    <cellStyle name="1_tree_수량산출_구로리총괄내역_내역서_2006어린이공원정비공사_1 조경공수량 2" xfId="36439"/>
    <cellStyle name="1_tree_수량산출_구로리총괄내역_내역서_2006어린이공원정비공사_1 조경공수량_대포4 부대공" xfId="18371"/>
    <cellStyle name="1_tree_수량산출_구로리총괄내역_내역서_2006어린이공원정비공사_1 조경공수량_대포4 부대공 2" xfId="36440"/>
    <cellStyle name="1_tree_수량산출_구로리총괄내역_내역서_2006어린이공원정비공사_골안천 공원조성공사(4.8)" xfId="18372"/>
    <cellStyle name="1_tree_수량산출_구로리총괄내역_내역서_2006어린이공원정비공사_골안천 공원조성공사(4.8) 2" xfId="36441"/>
    <cellStyle name="1_tree_수량산출_구로리총괄내역_내역서_2006어린이공원정비공사_골안천 공원조성공사(4.8)_대포4 부대공" xfId="18373"/>
    <cellStyle name="1_tree_수량산출_구로리총괄내역_내역서_2006어린이공원정비공사_골안천 공원조성공사(4.8)_대포4 부대공 2" xfId="36442"/>
    <cellStyle name="1_tree_수량산출_구로리총괄내역_내역서_2006어린이공원정비공사_대포4 부대공" xfId="18374"/>
    <cellStyle name="1_tree_수량산출_구로리총괄내역_내역서_2006어린이공원정비공사_대포4 부대공 2" xfId="36443"/>
    <cellStyle name="1_tree_수량산출_구로리총괄내역_내역서_4.시설물수량산출" xfId="1739"/>
    <cellStyle name="1_tree_수량산출_구로리총괄내역_내역서_re수량산출1111" xfId="1740"/>
    <cellStyle name="1_tree_수량산출_구로리총괄내역_내역서_re수량산출1111_2차 수량산출 1 " xfId="1741"/>
    <cellStyle name="1_tree_수량산출_구로리총괄내역_내역서_re수량산출1111_2차 시설물수량산출" xfId="1742"/>
    <cellStyle name="1_tree_수량산출_구로리총괄내역_내역서_re수량산출1111_re수량산출11111" xfId="1743"/>
    <cellStyle name="1_tree_수량산출_구로리총괄내역_내역서_re수량산출1111_re수량산출111111" xfId="1744"/>
    <cellStyle name="1_tree_수량산출_구로리총괄내역_내역서_re수량산출1111_무게산출" xfId="1745"/>
    <cellStyle name="1_tree_수량산출_구로리총괄내역_내역서_re수량산출1111_수량산출" xfId="1746"/>
    <cellStyle name="1_tree_수량산출_구로리총괄내역_내역서_re수량산출1111_수량산출(최종)" xfId="1747"/>
    <cellStyle name="1_tree_수량산출_구로리총괄내역_내역서_개미공원(수정-1006-1)" xfId="18375"/>
    <cellStyle name="1_tree_수량산출_구로리총괄내역_내역서_개미공원(수정-1006-1) 2" xfId="36444"/>
    <cellStyle name="1_tree_수량산출_구로리총괄내역_내역서_개미공원(수정-1006-1)_1 조경공수량" xfId="18376"/>
    <cellStyle name="1_tree_수량산출_구로리총괄내역_내역서_개미공원(수정-1006-1)_1 조경공수량 2" xfId="36445"/>
    <cellStyle name="1_tree_수량산출_구로리총괄내역_내역서_개미공원(수정-1006-1)_1 조경공수량_대포4 부대공" xfId="18377"/>
    <cellStyle name="1_tree_수량산출_구로리총괄내역_내역서_개미공원(수정-1006-1)_1 조경공수량_대포4 부대공 2" xfId="36446"/>
    <cellStyle name="1_tree_수량산출_구로리총괄내역_내역서_개미공원(수정-1006-1)_골안천 공원조성공사(4.8)" xfId="18378"/>
    <cellStyle name="1_tree_수량산출_구로리총괄내역_내역서_개미공원(수정-1006-1)_골안천 공원조성공사(4.8) 2" xfId="36447"/>
    <cellStyle name="1_tree_수량산출_구로리총괄내역_내역서_개미공원(수정-1006-1)_골안천 공원조성공사(4.8)_대포4 부대공" xfId="18379"/>
    <cellStyle name="1_tree_수량산출_구로리총괄내역_내역서_개미공원(수정-1006-1)_골안천 공원조성공사(4.8)_대포4 부대공 2" xfId="36448"/>
    <cellStyle name="1_tree_수량산출_구로리총괄내역_내역서_개미공원(수정-1006-1)_대포4 부대공" xfId="18380"/>
    <cellStyle name="1_tree_수량산출_구로리총괄내역_내역서_개미공원(수정-1006-1)_대포4 부대공 2" xfId="36449"/>
    <cellStyle name="1_tree_수량산출_구로리총괄내역_내역서_골안천 공원조성공사(4.2)" xfId="18381"/>
    <cellStyle name="1_tree_수량산출_구로리총괄내역_내역서_골안천 공원조성공사(4.2) 2" xfId="36450"/>
    <cellStyle name="1_tree_수량산출_구로리총괄내역_내역서_골안천 공원조성공사(4.2)_대포4 부대공" xfId="18382"/>
    <cellStyle name="1_tree_수량산출_구로리총괄내역_내역서_골안천 공원조성공사(4.2)_대포4 부대공 2" xfId="36451"/>
    <cellStyle name="1_tree_수량산출_구로리총괄내역_내역서_대포4 부대공" xfId="18383"/>
    <cellStyle name="1_tree_수량산출_구로리총괄내역_내역서_대포4 부대공 2" xfId="36452"/>
    <cellStyle name="1_tree_수량산출_구로리총괄내역_내역서_영랑쉼터조성공사" xfId="18384"/>
    <cellStyle name="1_tree_수량산출_구로리총괄내역_내역서_영랑쉼터조성공사 2" xfId="36453"/>
    <cellStyle name="1_tree_수량산출_구로리총괄내역_내역서_영랑쉼터조성공사(3.13)" xfId="18385"/>
    <cellStyle name="1_tree_수량산출_구로리총괄내역_내역서_영랑쉼터조성공사(3.13) 2" xfId="36454"/>
    <cellStyle name="1_tree_수량산출_구로리총괄내역_내역서_영랑쉼터조성공사(3.13)_대포4 부대공" xfId="18386"/>
    <cellStyle name="1_tree_수량산출_구로리총괄내역_내역서_영랑쉼터조성공사(3.13)_대포4 부대공 2" xfId="36455"/>
    <cellStyle name="1_tree_수량산출_구로리총괄내역_내역서_영랑쉼터조성공사_대포4 부대공" xfId="18387"/>
    <cellStyle name="1_tree_수량산출_구로리총괄내역_내역서_영랑쉼터조성공사_대포4 부대공 2" xfId="36456"/>
    <cellStyle name="1_tree_수량산출_구로리총괄내역_노임단가표" xfId="1748"/>
    <cellStyle name="1_tree_수량산출_구로리총괄내역_노임단가표 2" xfId="36457"/>
    <cellStyle name="1_tree_수량산출_구로리총괄내역_노임단가표_2006어린이공원정비공사" xfId="18388"/>
    <cellStyle name="1_tree_수량산출_구로리총괄내역_노임단가표_2006어린이공원정비공사 2" xfId="36458"/>
    <cellStyle name="1_tree_수량산출_구로리총괄내역_노임단가표_2006어린이공원정비공사_1 조경공수량" xfId="18389"/>
    <cellStyle name="1_tree_수량산출_구로리총괄내역_노임단가표_2006어린이공원정비공사_1 조경공수량 2" xfId="36459"/>
    <cellStyle name="1_tree_수량산출_구로리총괄내역_노임단가표_2006어린이공원정비공사_1 조경공수량_대포4 부대공" xfId="18390"/>
    <cellStyle name="1_tree_수량산출_구로리총괄내역_노임단가표_2006어린이공원정비공사_1 조경공수량_대포4 부대공 2" xfId="36460"/>
    <cellStyle name="1_tree_수량산출_구로리총괄내역_노임단가표_2006어린이공원정비공사_골안천 공원조성공사(4.8)" xfId="18391"/>
    <cellStyle name="1_tree_수량산출_구로리총괄내역_노임단가표_2006어린이공원정비공사_골안천 공원조성공사(4.8) 2" xfId="36461"/>
    <cellStyle name="1_tree_수량산출_구로리총괄내역_노임단가표_2006어린이공원정비공사_골안천 공원조성공사(4.8)_대포4 부대공" xfId="18392"/>
    <cellStyle name="1_tree_수량산출_구로리총괄내역_노임단가표_2006어린이공원정비공사_골안천 공원조성공사(4.8)_대포4 부대공 2" xfId="36462"/>
    <cellStyle name="1_tree_수량산출_구로리총괄내역_노임단가표_2006어린이공원정비공사_대포4 부대공" xfId="18393"/>
    <cellStyle name="1_tree_수량산출_구로리총괄내역_노임단가표_2006어린이공원정비공사_대포4 부대공 2" xfId="36463"/>
    <cellStyle name="1_tree_수량산출_구로리총괄내역_노임단가표_4.시설물수량산출" xfId="1749"/>
    <cellStyle name="1_tree_수량산출_구로리총괄내역_노임단가표_re수량산출1111" xfId="1750"/>
    <cellStyle name="1_tree_수량산출_구로리총괄내역_노임단가표_re수량산출1111_2차 수량산출 1 " xfId="1751"/>
    <cellStyle name="1_tree_수량산출_구로리총괄내역_노임단가표_re수량산출1111_2차 시설물수량산출" xfId="1752"/>
    <cellStyle name="1_tree_수량산출_구로리총괄내역_노임단가표_re수량산출1111_re수량산출11111" xfId="1753"/>
    <cellStyle name="1_tree_수량산출_구로리총괄내역_노임단가표_re수량산출1111_re수량산출111111" xfId="1754"/>
    <cellStyle name="1_tree_수량산출_구로리총괄내역_노임단가표_re수량산출1111_무게산출" xfId="1755"/>
    <cellStyle name="1_tree_수량산출_구로리총괄내역_노임단가표_re수량산출1111_수량산출" xfId="1756"/>
    <cellStyle name="1_tree_수량산출_구로리총괄내역_노임단가표_re수량산출1111_수량산출(최종)" xfId="1757"/>
    <cellStyle name="1_tree_수량산출_구로리총괄내역_노임단가표_개미공원(수정-1006-1)" xfId="18394"/>
    <cellStyle name="1_tree_수량산출_구로리총괄내역_노임단가표_개미공원(수정-1006-1) 2" xfId="36464"/>
    <cellStyle name="1_tree_수량산출_구로리총괄내역_노임단가표_개미공원(수정-1006-1)_1 조경공수량" xfId="18395"/>
    <cellStyle name="1_tree_수량산출_구로리총괄내역_노임단가표_개미공원(수정-1006-1)_1 조경공수량 2" xfId="36465"/>
    <cellStyle name="1_tree_수량산출_구로리총괄내역_노임단가표_개미공원(수정-1006-1)_1 조경공수량_대포4 부대공" xfId="18396"/>
    <cellStyle name="1_tree_수량산출_구로리총괄내역_노임단가표_개미공원(수정-1006-1)_1 조경공수량_대포4 부대공 2" xfId="36466"/>
    <cellStyle name="1_tree_수량산출_구로리총괄내역_노임단가표_개미공원(수정-1006-1)_골안천 공원조성공사(4.8)" xfId="18397"/>
    <cellStyle name="1_tree_수량산출_구로리총괄내역_노임단가표_개미공원(수정-1006-1)_골안천 공원조성공사(4.8) 2" xfId="36467"/>
    <cellStyle name="1_tree_수량산출_구로리총괄내역_노임단가표_개미공원(수정-1006-1)_골안천 공원조성공사(4.8)_대포4 부대공" xfId="18398"/>
    <cellStyle name="1_tree_수량산출_구로리총괄내역_노임단가표_개미공원(수정-1006-1)_골안천 공원조성공사(4.8)_대포4 부대공 2" xfId="36468"/>
    <cellStyle name="1_tree_수량산출_구로리총괄내역_노임단가표_개미공원(수정-1006-1)_대포4 부대공" xfId="18399"/>
    <cellStyle name="1_tree_수량산출_구로리총괄내역_노임단가표_개미공원(수정-1006-1)_대포4 부대공 2" xfId="36469"/>
    <cellStyle name="1_tree_수량산출_구로리총괄내역_노임단가표_골안천 공원조성공사(4.2)" xfId="18400"/>
    <cellStyle name="1_tree_수량산출_구로리총괄내역_노임단가표_골안천 공원조성공사(4.2) 2" xfId="36470"/>
    <cellStyle name="1_tree_수량산출_구로리총괄내역_노임단가표_골안천 공원조성공사(4.2)_대포4 부대공" xfId="18401"/>
    <cellStyle name="1_tree_수량산출_구로리총괄내역_노임단가표_골안천 공원조성공사(4.2)_대포4 부대공 2" xfId="36471"/>
    <cellStyle name="1_tree_수량산출_구로리총괄내역_노임단가표_대포4 부대공" xfId="18402"/>
    <cellStyle name="1_tree_수량산출_구로리총괄내역_노임단가표_대포4 부대공 2" xfId="36472"/>
    <cellStyle name="1_tree_수량산출_구로리총괄내역_노임단가표_영랑쉼터조성공사" xfId="18403"/>
    <cellStyle name="1_tree_수량산출_구로리총괄내역_노임단가표_영랑쉼터조성공사 2" xfId="36473"/>
    <cellStyle name="1_tree_수량산출_구로리총괄내역_노임단가표_영랑쉼터조성공사(3.13)" xfId="18404"/>
    <cellStyle name="1_tree_수량산출_구로리총괄내역_노임단가표_영랑쉼터조성공사(3.13) 2" xfId="36474"/>
    <cellStyle name="1_tree_수량산출_구로리총괄내역_노임단가표_영랑쉼터조성공사(3.13)_대포4 부대공" xfId="18405"/>
    <cellStyle name="1_tree_수량산출_구로리총괄내역_노임단가표_영랑쉼터조성공사(3.13)_대포4 부대공 2" xfId="36475"/>
    <cellStyle name="1_tree_수량산출_구로리총괄내역_노임단가표_영랑쉼터조성공사_대포4 부대공" xfId="18406"/>
    <cellStyle name="1_tree_수량산출_구로리총괄내역_노임단가표_영랑쉼터조성공사_대포4 부대공 2" xfId="36476"/>
    <cellStyle name="1_tree_수량산출_구로리총괄내역_대포4 부대공" xfId="18407"/>
    <cellStyle name="1_tree_수량산출_구로리총괄내역_대포4 부대공 2" xfId="36477"/>
    <cellStyle name="1_tree_수량산출_구로리총괄내역_배밭계약내역" xfId="26102"/>
    <cellStyle name="1_tree_수량산출_구로리총괄내역_설계내역서" xfId="26103"/>
    <cellStyle name="1_tree_수량산출_구로리총괄내역_수도권매립지" xfId="1758"/>
    <cellStyle name="1_tree_수량산출_구로리총괄내역_수도권매립지 2" xfId="36478"/>
    <cellStyle name="1_tree_수량산출_구로리총괄내역_수도권매립지_2006어린이공원정비공사" xfId="18408"/>
    <cellStyle name="1_tree_수량산출_구로리총괄내역_수도권매립지_2006어린이공원정비공사 2" xfId="36479"/>
    <cellStyle name="1_tree_수량산출_구로리총괄내역_수도권매립지_2006어린이공원정비공사_1 조경공수량" xfId="18409"/>
    <cellStyle name="1_tree_수량산출_구로리총괄내역_수도권매립지_2006어린이공원정비공사_1 조경공수량 2" xfId="36480"/>
    <cellStyle name="1_tree_수량산출_구로리총괄내역_수도권매립지_2006어린이공원정비공사_1 조경공수량_대포4 부대공" xfId="18410"/>
    <cellStyle name="1_tree_수량산출_구로리총괄내역_수도권매립지_2006어린이공원정비공사_1 조경공수량_대포4 부대공 2" xfId="36481"/>
    <cellStyle name="1_tree_수량산출_구로리총괄내역_수도권매립지_2006어린이공원정비공사_골안천 공원조성공사(4.8)" xfId="18411"/>
    <cellStyle name="1_tree_수량산출_구로리총괄내역_수도권매립지_2006어린이공원정비공사_골안천 공원조성공사(4.8) 2" xfId="36482"/>
    <cellStyle name="1_tree_수량산출_구로리총괄내역_수도권매립지_2006어린이공원정비공사_골안천 공원조성공사(4.8)_대포4 부대공" xfId="18412"/>
    <cellStyle name="1_tree_수량산출_구로리총괄내역_수도권매립지_2006어린이공원정비공사_골안천 공원조성공사(4.8)_대포4 부대공 2" xfId="36483"/>
    <cellStyle name="1_tree_수량산출_구로리총괄내역_수도권매립지_2006어린이공원정비공사_대포4 부대공" xfId="18413"/>
    <cellStyle name="1_tree_수량산출_구로리총괄내역_수도권매립지_2006어린이공원정비공사_대포4 부대공 2" xfId="36484"/>
    <cellStyle name="1_tree_수량산출_구로리총괄내역_수도권매립지_4.시설물수량산출" xfId="1759"/>
    <cellStyle name="1_tree_수량산출_구로리총괄내역_수도권매립지_re수량산출1111" xfId="1760"/>
    <cellStyle name="1_tree_수량산출_구로리총괄내역_수도권매립지_re수량산출1111_2차 수량산출 1 " xfId="1761"/>
    <cellStyle name="1_tree_수량산출_구로리총괄내역_수도권매립지_re수량산출1111_2차 시설물수량산출" xfId="1762"/>
    <cellStyle name="1_tree_수량산출_구로리총괄내역_수도권매립지_re수량산출1111_re수량산출11111" xfId="1763"/>
    <cellStyle name="1_tree_수량산출_구로리총괄내역_수도권매립지_re수량산출1111_re수량산출111111" xfId="1764"/>
    <cellStyle name="1_tree_수량산출_구로리총괄내역_수도권매립지_re수량산출1111_무게산출" xfId="1765"/>
    <cellStyle name="1_tree_수량산출_구로리총괄내역_수도권매립지_re수량산출1111_수량산출" xfId="1766"/>
    <cellStyle name="1_tree_수량산출_구로리총괄내역_수도권매립지_re수량산출1111_수량산출(최종)" xfId="1767"/>
    <cellStyle name="1_tree_수량산출_구로리총괄내역_수도권매립지_개미공원(수정-1006-1)" xfId="18414"/>
    <cellStyle name="1_tree_수량산출_구로리총괄내역_수도권매립지_개미공원(수정-1006-1) 2" xfId="36485"/>
    <cellStyle name="1_tree_수량산출_구로리총괄내역_수도권매립지_개미공원(수정-1006-1)_1 조경공수량" xfId="18415"/>
    <cellStyle name="1_tree_수량산출_구로리총괄내역_수도권매립지_개미공원(수정-1006-1)_1 조경공수량 2" xfId="36486"/>
    <cellStyle name="1_tree_수량산출_구로리총괄내역_수도권매립지_개미공원(수정-1006-1)_1 조경공수량_대포4 부대공" xfId="18416"/>
    <cellStyle name="1_tree_수량산출_구로리총괄내역_수도권매립지_개미공원(수정-1006-1)_1 조경공수량_대포4 부대공 2" xfId="36487"/>
    <cellStyle name="1_tree_수량산출_구로리총괄내역_수도권매립지_개미공원(수정-1006-1)_골안천 공원조성공사(4.8)" xfId="18417"/>
    <cellStyle name="1_tree_수량산출_구로리총괄내역_수도권매립지_개미공원(수정-1006-1)_골안천 공원조성공사(4.8) 2" xfId="36488"/>
    <cellStyle name="1_tree_수량산출_구로리총괄내역_수도권매립지_개미공원(수정-1006-1)_골안천 공원조성공사(4.8)_대포4 부대공" xfId="18418"/>
    <cellStyle name="1_tree_수량산출_구로리총괄내역_수도권매립지_개미공원(수정-1006-1)_골안천 공원조성공사(4.8)_대포4 부대공 2" xfId="36489"/>
    <cellStyle name="1_tree_수량산출_구로리총괄내역_수도권매립지_개미공원(수정-1006-1)_대포4 부대공" xfId="18419"/>
    <cellStyle name="1_tree_수량산출_구로리총괄내역_수도권매립지_개미공원(수정-1006-1)_대포4 부대공 2" xfId="36490"/>
    <cellStyle name="1_tree_수량산출_구로리총괄내역_수도권매립지_골안천 공원조성공사(4.2)" xfId="18420"/>
    <cellStyle name="1_tree_수량산출_구로리총괄내역_수도권매립지_골안천 공원조성공사(4.2) 2" xfId="36491"/>
    <cellStyle name="1_tree_수량산출_구로리총괄내역_수도권매립지_골안천 공원조성공사(4.2)_대포4 부대공" xfId="18421"/>
    <cellStyle name="1_tree_수량산출_구로리총괄내역_수도권매립지_골안천 공원조성공사(4.2)_대포4 부대공 2" xfId="36492"/>
    <cellStyle name="1_tree_수량산출_구로리총괄내역_수도권매립지_대포4 부대공" xfId="18422"/>
    <cellStyle name="1_tree_수량산출_구로리총괄내역_수도권매립지_대포4 부대공 2" xfId="36493"/>
    <cellStyle name="1_tree_수량산출_구로리총괄내역_수도권매립지_영랑쉼터조성공사" xfId="18423"/>
    <cellStyle name="1_tree_수량산출_구로리총괄내역_수도권매립지_영랑쉼터조성공사 2" xfId="36494"/>
    <cellStyle name="1_tree_수량산출_구로리총괄내역_수도권매립지_영랑쉼터조성공사(3.13)" xfId="18424"/>
    <cellStyle name="1_tree_수량산출_구로리총괄내역_수도권매립지_영랑쉼터조성공사(3.13) 2" xfId="36495"/>
    <cellStyle name="1_tree_수량산출_구로리총괄내역_수도권매립지_영랑쉼터조성공사(3.13)_대포4 부대공" xfId="18425"/>
    <cellStyle name="1_tree_수량산출_구로리총괄내역_수도권매립지_영랑쉼터조성공사(3.13)_대포4 부대공 2" xfId="36496"/>
    <cellStyle name="1_tree_수량산출_구로리총괄내역_수도권매립지_영랑쉼터조성공사_대포4 부대공" xfId="18426"/>
    <cellStyle name="1_tree_수량산출_구로리총괄내역_수도권매립지_영랑쉼터조성공사_대포4 부대공 2" xfId="36497"/>
    <cellStyle name="1_tree_수량산출_구로리총괄내역_수도권매립지1004(발주용)" xfId="1768"/>
    <cellStyle name="1_tree_수량산출_구로리총괄내역_수도권매립지1004(발주용) 2" xfId="36498"/>
    <cellStyle name="1_tree_수량산출_구로리총괄내역_수도권매립지1004(발주용)_2006어린이공원정비공사" xfId="18427"/>
    <cellStyle name="1_tree_수량산출_구로리총괄내역_수도권매립지1004(발주용)_2006어린이공원정비공사 2" xfId="36499"/>
    <cellStyle name="1_tree_수량산출_구로리총괄내역_수도권매립지1004(발주용)_2006어린이공원정비공사_1 조경공수량" xfId="18428"/>
    <cellStyle name="1_tree_수량산출_구로리총괄내역_수도권매립지1004(발주용)_2006어린이공원정비공사_1 조경공수량 2" xfId="36500"/>
    <cellStyle name="1_tree_수량산출_구로리총괄내역_수도권매립지1004(발주용)_2006어린이공원정비공사_1 조경공수량_대포4 부대공" xfId="18429"/>
    <cellStyle name="1_tree_수량산출_구로리총괄내역_수도권매립지1004(발주용)_2006어린이공원정비공사_1 조경공수량_대포4 부대공 2" xfId="36501"/>
    <cellStyle name="1_tree_수량산출_구로리총괄내역_수도권매립지1004(발주용)_2006어린이공원정비공사_골안천 공원조성공사(4.8)" xfId="18430"/>
    <cellStyle name="1_tree_수량산출_구로리총괄내역_수도권매립지1004(발주용)_2006어린이공원정비공사_골안천 공원조성공사(4.8) 2" xfId="36502"/>
    <cellStyle name="1_tree_수량산출_구로리총괄내역_수도권매립지1004(발주용)_2006어린이공원정비공사_골안천 공원조성공사(4.8)_대포4 부대공" xfId="18431"/>
    <cellStyle name="1_tree_수량산출_구로리총괄내역_수도권매립지1004(발주용)_2006어린이공원정비공사_골안천 공원조성공사(4.8)_대포4 부대공 2" xfId="36503"/>
    <cellStyle name="1_tree_수량산출_구로리총괄내역_수도권매립지1004(발주용)_2006어린이공원정비공사_대포4 부대공" xfId="18432"/>
    <cellStyle name="1_tree_수량산출_구로리총괄내역_수도권매립지1004(발주용)_2006어린이공원정비공사_대포4 부대공 2" xfId="36504"/>
    <cellStyle name="1_tree_수량산출_구로리총괄내역_수도권매립지1004(발주용)_4.시설물수량산출" xfId="1769"/>
    <cellStyle name="1_tree_수량산출_구로리총괄내역_수도권매립지1004(발주용)_re수량산출1111" xfId="1770"/>
    <cellStyle name="1_tree_수량산출_구로리총괄내역_수도권매립지1004(발주용)_re수량산출1111_2차 수량산출 1 " xfId="1771"/>
    <cellStyle name="1_tree_수량산출_구로리총괄내역_수도권매립지1004(발주용)_re수량산출1111_2차 시설물수량산출" xfId="1772"/>
    <cellStyle name="1_tree_수량산출_구로리총괄내역_수도권매립지1004(발주용)_re수량산출1111_re수량산출11111" xfId="1773"/>
    <cellStyle name="1_tree_수량산출_구로리총괄내역_수도권매립지1004(발주용)_re수량산출1111_re수량산출111111" xfId="1774"/>
    <cellStyle name="1_tree_수량산출_구로리총괄내역_수도권매립지1004(발주용)_re수량산출1111_무게산출" xfId="1775"/>
    <cellStyle name="1_tree_수량산출_구로리총괄내역_수도권매립지1004(발주용)_re수량산출1111_수량산출" xfId="1776"/>
    <cellStyle name="1_tree_수량산출_구로리총괄내역_수도권매립지1004(발주용)_re수량산출1111_수량산출(최종)" xfId="1777"/>
    <cellStyle name="1_tree_수량산출_구로리총괄내역_수도권매립지1004(발주용)_개미공원(수정-1006-1)" xfId="18433"/>
    <cellStyle name="1_tree_수량산출_구로리총괄내역_수도권매립지1004(발주용)_개미공원(수정-1006-1) 2" xfId="36505"/>
    <cellStyle name="1_tree_수량산출_구로리총괄내역_수도권매립지1004(발주용)_개미공원(수정-1006-1)_1 조경공수량" xfId="18434"/>
    <cellStyle name="1_tree_수량산출_구로리총괄내역_수도권매립지1004(발주용)_개미공원(수정-1006-1)_1 조경공수량 2" xfId="36506"/>
    <cellStyle name="1_tree_수량산출_구로리총괄내역_수도권매립지1004(발주용)_개미공원(수정-1006-1)_1 조경공수량_대포4 부대공" xfId="18435"/>
    <cellStyle name="1_tree_수량산출_구로리총괄내역_수도권매립지1004(발주용)_개미공원(수정-1006-1)_1 조경공수량_대포4 부대공 2" xfId="36507"/>
    <cellStyle name="1_tree_수량산출_구로리총괄내역_수도권매립지1004(발주용)_개미공원(수정-1006-1)_골안천 공원조성공사(4.8)" xfId="18436"/>
    <cellStyle name="1_tree_수량산출_구로리총괄내역_수도권매립지1004(발주용)_개미공원(수정-1006-1)_골안천 공원조성공사(4.8) 2" xfId="36508"/>
    <cellStyle name="1_tree_수량산출_구로리총괄내역_수도권매립지1004(발주용)_개미공원(수정-1006-1)_골안천 공원조성공사(4.8)_대포4 부대공" xfId="18437"/>
    <cellStyle name="1_tree_수량산출_구로리총괄내역_수도권매립지1004(발주용)_개미공원(수정-1006-1)_골안천 공원조성공사(4.8)_대포4 부대공 2" xfId="36509"/>
    <cellStyle name="1_tree_수량산출_구로리총괄내역_수도권매립지1004(발주용)_개미공원(수정-1006-1)_대포4 부대공" xfId="18438"/>
    <cellStyle name="1_tree_수량산출_구로리총괄내역_수도권매립지1004(발주용)_개미공원(수정-1006-1)_대포4 부대공 2" xfId="36510"/>
    <cellStyle name="1_tree_수량산출_구로리총괄내역_수도권매립지1004(발주용)_골안천 공원조성공사(4.2)" xfId="18439"/>
    <cellStyle name="1_tree_수량산출_구로리총괄내역_수도권매립지1004(발주용)_골안천 공원조성공사(4.2) 2" xfId="36511"/>
    <cellStyle name="1_tree_수량산출_구로리총괄내역_수도권매립지1004(발주용)_골안천 공원조성공사(4.2)_대포4 부대공" xfId="18440"/>
    <cellStyle name="1_tree_수량산출_구로리총괄내역_수도권매립지1004(발주용)_골안천 공원조성공사(4.2)_대포4 부대공 2" xfId="36512"/>
    <cellStyle name="1_tree_수량산출_구로리총괄내역_수도권매립지1004(발주용)_대포4 부대공" xfId="18441"/>
    <cellStyle name="1_tree_수량산출_구로리총괄내역_수도권매립지1004(발주용)_대포4 부대공 2" xfId="36513"/>
    <cellStyle name="1_tree_수량산출_구로리총괄내역_수도권매립지1004(발주용)_영랑쉼터조성공사" xfId="18442"/>
    <cellStyle name="1_tree_수량산출_구로리총괄내역_수도권매립지1004(발주용)_영랑쉼터조성공사 2" xfId="36514"/>
    <cellStyle name="1_tree_수량산출_구로리총괄내역_수도권매립지1004(발주용)_영랑쉼터조성공사(3.13)" xfId="18443"/>
    <cellStyle name="1_tree_수량산출_구로리총괄내역_수도권매립지1004(발주용)_영랑쉼터조성공사(3.13) 2" xfId="36515"/>
    <cellStyle name="1_tree_수량산출_구로리총괄내역_수도권매립지1004(발주용)_영랑쉼터조성공사(3.13)_대포4 부대공" xfId="18444"/>
    <cellStyle name="1_tree_수량산출_구로리총괄내역_수도권매립지1004(발주용)_영랑쉼터조성공사(3.13)_대포4 부대공 2" xfId="36516"/>
    <cellStyle name="1_tree_수량산출_구로리총괄내역_수도권매립지1004(발주용)_영랑쉼터조성공사_대포4 부대공" xfId="18445"/>
    <cellStyle name="1_tree_수량산출_구로리총괄내역_수도권매립지1004(발주용)_영랑쉼터조성공사_대포4 부대공 2" xfId="36517"/>
    <cellStyle name="1_tree_수량산출_구로리총괄내역_영랑쉼터조성공사" xfId="18446"/>
    <cellStyle name="1_tree_수량산출_구로리총괄내역_영랑쉼터조성공사 2" xfId="36518"/>
    <cellStyle name="1_tree_수량산출_구로리총괄내역_영랑쉼터조성공사(3.13)" xfId="18447"/>
    <cellStyle name="1_tree_수량산출_구로리총괄내역_영랑쉼터조성공사(3.13) 2" xfId="36519"/>
    <cellStyle name="1_tree_수량산출_구로리총괄내역_영랑쉼터조성공사(3.13)_대포4 부대공" xfId="18448"/>
    <cellStyle name="1_tree_수량산출_구로리총괄내역_영랑쉼터조성공사(3.13)_대포4 부대공 2" xfId="36520"/>
    <cellStyle name="1_tree_수량산출_구로리총괄내역_영랑쉼터조성공사_대포4 부대공" xfId="18449"/>
    <cellStyle name="1_tree_수량산출_구로리총괄내역_영랑쉼터조성공사_대포4 부대공 2" xfId="36521"/>
    <cellStyle name="1_tree_수량산출_구로리총괄내역_일신건영설계예산서(0211)" xfId="1778"/>
    <cellStyle name="1_tree_수량산출_구로리총괄내역_일신건영설계예산서(0211) 2" xfId="36522"/>
    <cellStyle name="1_tree_수량산출_구로리총괄내역_일신건영설계예산서(0211)_2006어린이공원정비공사" xfId="18450"/>
    <cellStyle name="1_tree_수량산출_구로리총괄내역_일신건영설계예산서(0211)_2006어린이공원정비공사 2" xfId="36523"/>
    <cellStyle name="1_tree_수량산출_구로리총괄내역_일신건영설계예산서(0211)_2006어린이공원정비공사_1 조경공수량" xfId="18451"/>
    <cellStyle name="1_tree_수량산출_구로리총괄내역_일신건영설계예산서(0211)_2006어린이공원정비공사_1 조경공수량 2" xfId="36524"/>
    <cellStyle name="1_tree_수량산출_구로리총괄내역_일신건영설계예산서(0211)_2006어린이공원정비공사_1 조경공수량_대포4 부대공" xfId="18452"/>
    <cellStyle name="1_tree_수량산출_구로리총괄내역_일신건영설계예산서(0211)_2006어린이공원정비공사_1 조경공수량_대포4 부대공 2" xfId="36525"/>
    <cellStyle name="1_tree_수량산출_구로리총괄내역_일신건영설계예산서(0211)_2006어린이공원정비공사_골안천 공원조성공사(4.8)" xfId="18453"/>
    <cellStyle name="1_tree_수량산출_구로리총괄내역_일신건영설계예산서(0211)_2006어린이공원정비공사_골안천 공원조성공사(4.8) 2" xfId="36526"/>
    <cellStyle name="1_tree_수량산출_구로리총괄내역_일신건영설계예산서(0211)_2006어린이공원정비공사_골안천 공원조성공사(4.8)_대포4 부대공" xfId="18454"/>
    <cellStyle name="1_tree_수량산출_구로리총괄내역_일신건영설계예산서(0211)_2006어린이공원정비공사_골안천 공원조성공사(4.8)_대포4 부대공 2" xfId="36527"/>
    <cellStyle name="1_tree_수량산출_구로리총괄내역_일신건영설계예산서(0211)_2006어린이공원정비공사_대포4 부대공" xfId="18455"/>
    <cellStyle name="1_tree_수량산출_구로리총괄내역_일신건영설계예산서(0211)_2006어린이공원정비공사_대포4 부대공 2" xfId="36528"/>
    <cellStyle name="1_tree_수량산출_구로리총괄내역_일신건영설계예산서(0211)_4.시설물수량산출" xfId="1779"/>
    <cellStyle name="1_tree_수량산출_구로리총괄내역_일신건영설계예산서(0211)_re수량산출1111" xfId="1780"/>
    <cellStyle name="1_tree_수량산출_구로리총괄내역_일신건영설계예산서(0211)_re수량산출1111_2차 수량산출 1 " xfId="1781"/>
    <cellStyle name="1_tree_수량산출_구로리총괄내역_일신건영설계예산서(0211)_re수량산출1111_2차 시설물수량산출" xfId="1782"/>
    <cellStyle name="1_tree_수량산출_구로리총괄내역_일신건영설계예산서(0211)_re수량산출1111_re수량산출11111" xfId="1783"/>
    <cellStyle name="1_tree_수량산출_구로리총괄내역_일신건영설계예산서(0211)_re수량산출1111_re수량산출111111" xfId="1784"/>
    <cellStyle name="1_tree_수량산출_구로리총괄내역_일신건영설계예산서(0211)_re수량산출1111_무게산출" xfId="1785"/>
    <cellStyle name="1_tree_수량산출_구로리총괄내역_일신건영설계예산서(0211)_re수량산출1111_수량산출" xfId="1786"/>
    <cellStyle name="1_tree_수량산출_구로리총괄내역_일신건영설계예산서(0211)_re수량산출1111_수량산출(최종)" xfId="1787"/>
    <cellStyle name="1_tree_수량산출_구로리총괄내역_일신건영설계예산서(0211)_개미공원(수정-1006-1)" xfId="18456"/>
    <cellStyle name="1_tree_수량산출_구로리총괄내역_일신건영설계예산서(0211)_개미공원(수정-1006-1) 2" xfId="36529"/>
    <cellStyle name="1_tree_수량산출_구로리총괄내역_일신건영설계예산서(0211)_개미공원(수정-1006-1)_1 조경공수량" xfId="18457"/>
    <cellStyle name="1_tree_수량산출_구로리총괄내역_일신건영설계예산서(0211)_개미공원(수정-1006-1)_1 조경공수량 2" xfId="36530"/>
    <cellStyle name="1_tree_수량산출_구로리총괄내역_일신건영설계예산서(0211)_개미공원(수정-1006-1)_1 조경공수량_대포4 부대공" xfId="18458"/>
    <cellStyle name="1_tree_수량산출_구로리총괄내역_일신건영설계예산서(0211)_개미공원(수정-1006-1)_1 조경공수량_대포4 부대공 2" xfId="36531"/>
    <cellStyle name="1_tree_수량산출_구로리총괄내역_일신건영설계예산서(0211)_개미공원(수정-1006-1)_골안천 공원조성공사(4.8)" xfId="18459"/>
    <cellStyle name="1_tree_수량산출_구로리총괄내역_일신건영설계예산서(0211)_개미공원(수정-1006-1)_골안천 공원조성공사(4.8) 2" xfId="36532"/>
    <cellStyle name="1_tree_수량산출_구로리총괄내역_일신건영설계예산서(0211)_개미공원(수정-1006-1)_골안천 공원조성공사(4.8)_대포4 부대공" xfId="18460"/>
    <cellStyle name="1_tree_수량산출_구로리총괄내역_일신건영설계예산서(0211)_개미공원(수정-1006-1)_골안천 공원조성공사(4.8)_대포4 부대공 2" xfId="36533"/>
    <cellStyle name="1_tree_수량산출_구로리총괄내역_일신건영설계예산서(0211)_개미공원(수정-1006-1)_대포4 부대공" xfId="18461"/>
    <cellStyle name="1_tree_수량산출_구로리총괄내역_일신건영설계예산서(0211)_개미공원(수정-1006-1)_대포4 부대공 2" xfId="36534"/>
    <cellStyle name="1_tree_수량산출_구로리총괄내역_일신건영설계예산서(0211)_골안천 공원조성공사(4.2)" xfId="18462"/>
    <cellStyle name="1_tree_수량산출_구로리총괄내역_일신건영설계예산서(0211)_골안천 공원조성공사(4.2) 2" xfId="36535"/>
    <cellStyle name="1_tree_수량산출_구로리총괄내역_일신건영설계예산서(0211)_골안천 공원조성공사(4.2)_대포4 부대공" xfId="18463"/>
    <cellStyle name="1_tree_수량산출_구로리총괄내역_일신건영설계예산서(0211)_골안천 공원조성공사(4.2)_대포4 부대공 2" xfId="36536"/>
    <cellStyle name="1_tree_수량산출_구로리총괄내역_일신건영설계예산서(0211)_대포4 부대공" xfId="18464"/>
    <cellStyle name="1_tree_수량산출_구로리총괄내역_일신건영설계예산서(0211)_대포4 부대공 2" xfId="36537"/>
    <cellStyle name="1_tree_수량산출_구로리총괄내역_일신건영설계예산서(0211)_영랑쉼터조성공사" xfId="18465"/>
    <cellStyle name="1_tree_수량산출_구로리총괄내역_일신건영설계예산서(0211)_영랑쉼터조성공사 2" xfId="36538"/>
    <cellStyle name="1_tree_수량산출_구로리총괄내역_일신건영설계예산서(0211)_영랑쉼터조성공사(3.13)" xfId="18466"/>
    <cellStyle name="1_tree_수량산출_구로리총괄내역_일신건영설계예산서(0211)_영랑쉼터조성공사(3.13) 2" xfId="36539"/>
    <cellStyle name="1_tree_수량산출_구로리총괄내역_일신건영설계예산서(0211)_영랑쉼터조성공사(3.13)_대포4 부대공" xfId="18467"/>
    <cellStyle name="1_tree_수량산출_구로리총괄내역_일신건영설계예산서(0211)_영랑쉼터조성공사(3.13)_대포4 부대공 2" xfId="36540"/>
    <cellStyle name="1_tree_수량산출_구로리총괄내역_일신건영설계예산서(0211)_영랑쉼터조성공사_대포4 부대공" xfId="18468"/>
    <cellStyle name="1_tree_수량산출_구로리총괄내역_일신건영설계예산서(0211)_영랑쉼터조성공사_대포4 부대공 2" xfId="36541"/>
    <cellStyle name="1_tree_수량산출_구로리총괄내역_일위대가" xfId="1788"/>
    <cellStyle name="1_tree_수량산출_구로리총괄내역_일위대가 2" xfId="36542"/>
    <cellStyle name="1_tree_수량산출_구로리총괄내역_일위대가_2006어린이공원정비공사" xfId="18469"/>
    <cellStyle name="1_tree_수량산출_구로리총괄내역_일위대가_2006어린이공원정비공사 2" xfId="36543"/>
    <cellStyle name="1_tree_수량산출_구로리총괄내역_일위대가_2006어린이공원정비공사_1 조경공수량" xfId="18470"/>
    <cellStyle name="1_tree_수량산출_구로리총괄내역_일위대가_2006어린이공원정비공사_1 조경공수량 2" xfId="36544"/>
    <cellStyle name="1_tree_수량산출_구로리총괄내역_일위대가_2006어린이공원정비공사_1 조경공수량_대포4 부대공" xfId="18471"/>
    <cellStyle name="1_tree_수량산출_구로리총괄내역_일위대가_2006어린이공원정비공사_1 조경공수량_대포4 부대공 2" xfId="36545"/>
    <cellStyle name="1_tree_수량산출_구로리총괄내역_일위대가_2006어린이공원정비공사_골안천 공원조성공사(4.8)" xfId="18472"/>
    <cellStyle name="1_tree_수량산출_구로리총괄내역_일위대가_2006어린이공원정비공사_골안천 공원조성공사(4.8) 2" xfId="36546"/>
    <cellStyle name="1_tree_수량산출_구로리총괄내역_일위대가_2006어린이공원정비공사_골안천 공원조성공사(4.8)_대포4 부대공" xfId="18473"/>
    <cellStyle name="1_tree_수량산출_구로리총괄내역_일위대가_2006어린이공원정비공사_골안천 공원조성공사(4.8)_대포4 부대공 2" xfId="36547"/>
    <cellStyle name="1_tree_수량산출_구로리총괄내역_일위대가_2006어린이공원정비공사_대포4 부대공" xfId="18474"/>
    <cellStyle name="1_tree_수량산출_구로리총괄내역_일위대가_2006어린이공원정비공사_대포4 부대공 2" xfId="36548"/>
    <cellStyle name="1_tree_수량산출_구로리총괄내역_일위대가_4.시설물수량산출" xfId="1789"/>
    <cellStyle name="1_tree_수량산출_구로리총괄내역_일위대가_re수량산출1111" xfId="1790"/>
    <cellStyle name="1_tree_수량산출_구로리총괄내역_일위대가_re수량산출1111_2차 수량산출 1 " xfId="1791"/>
    <cellStyle name="1_tree_수량산출_구로리총괄내역_일위대가_re수량산출1111_2차 시설물수량산출" xfId="1792"/>
    <cellStyle name="1_tree_수량산출_구로리총괄내역_일위대가_re수량산출1111_re수량산출11111" xfId="1793"/>
    <cellStyle name="1_tree_수량산출_구로리총괄내역_일위대가_re수량산출1111_re수량산출111111" xfId="1794"/>
    <cellStyle name="1_tree_수량산출_구로리총괄내역_일위대가_re수량산출1111_무게산출" xfId="1795"/>
    <cellStyle name="1_tree_수량산출_구로리총괄내역_일위대가_re수량산출1111_수량산출" xfId="1796"/>
    <cellStyle name="1_tree_수량산출_구로리총괄내역_일위대가_re수량산출1111_수량산출(최종)" xfId="1797"/>
    <cellStyle name="1_tree_수량산출_구로리총괄내역_일위대가_개미공원(수정-1006-1)" xfId="18475"/>
    <cellStyle name="1_tree_수량산출_구로리총괄내역_일위대가_개미공원(수정-1006-1) 2" xfId="36549"/>
    <cellStyle name="1_tree_수량산출_구로리총괄내역_일위대가_개미공원(수정-1006-1)_1 조경공수량" xfId="18476"/>
    <cellStyle name="1_tree_수량산출_구로리총괄내역_일위대가_개미공원(수정-1006-1)_1 조경공수량 2" xfId="36550"/>
    <cellStyle name="1_tree_수량산출_구로리총괄내역_일위대가_개미공원(수정-1006-1)_1 조경공수량_대포4 부대공" xfId="18477"/>
    <cellStyle name="1_tree_수량산출_구로리총괄내역_일위대가_개미공원(수정-1006-1)_1 조경공수량_대포4 부대공 2" xfId="36551"/>
    <cellStyle name="1_tree_수량산출_구로리총괄내역_일위대가_개미공원(수정-1006-1)_골안천 공원조성공사(4.8)" xfId="18478"/>
    <cellStyle name="1_tree_수량산출_구로리총괄내역_일위대가_개미공원(수정-1006-1)_골안천 공원조성공사(4.8) 2" xfId="36552"/>
    <cellStyle name="1_tree_수량산출_구로리총괄내역_일위대가_개미공원(수정-1006-1)_골안천 공원조성공사(4.8)_대포4 부대공" xfId="18479"/>
    <cellStyle name="1_tree_수량산출_구로리총괄내역_일위대가_개미공원(수정-1006-1)_골안천 공원조성공사(4.8)_대포4 부대공 2" xfId="36553"/>
    <cellStyle name="1_tree_수량산출_구로리총괄내역_일위대가_개미공원(수정-1006-1)_대포4 부대공" xfId="18480"/>
    <cellStyle name="1_tree_수량산출_구로리총괄내역_일위대가_개미공원(수정-1006-1)_대포4 부대공 2" xfId="36554"/>
    <cellStyle name="1_tree_수량산출_구로리총괄내역_일위대가_골안천 공원조성공사(4.2)" xfId="18481"/>
    <cellStyle name="1_tree_수량산출_구로리총괄내역_일위대가_골안천 공원조성공사(4.2) 2" xfId="36555"/>
    <cellStyle name="1_tree_수량산출_구로리총괄내역_일위대가_골안천 공원조성공사(4.2)_대포4 부대공" xfId="18482"/>
    <cellStyle name="1_tree_수량산출_구로리총괄내역_일위대가_골안천 공원조성공사(4.2)_대포4 부대공 2" xfId="36556"/>
    <cellStyle name="1_tree_수량산출_구로리총괄내역_일위대가_대포4 부대공" xfId="18483"/>
    <cellStyle name="1_tree_수량산출_구로리총괄내역_일위대가_대포4 부대공 2" xfId="36557"/>
    <cellStyle name="1_tree_수량산출_구로리총괄내역_일위대가_영랑쉼터조성공사" xfId="18484"/>
    <cellStyle name="1_tree_수량산출_구로리총괄내역_일위대가_영랑쉼터조성공사 2" xfId="36558"/>
    <cellStyle name="1_tree_수량산출_구로리총괄내역_일위대가_영랑쉼터조성공사(3.13)" xfId="18485"/>
    <cellStyle name="1_tree_수량산출_구로리총괄내역_일위대가_영랑쉼터조성공사(3.13) 2" xfId="36559"/>
    <cellStyle name="1_tree_수량산출_구로리총괄내역_일위대가_영랑쉼터조성공사(3.13)_대포4 부대공" xfId="18486"/>
    <cellStyle name="1_tree_수량산출_구로리총괄내역_일위대가_영랑쉼터조성공사(3.13)_대포4 부대공 2" xfId="36560"/>
    <cellStyle name="1_tree_수량산출_구로리총괄내역_일위대가_영랑쉼터조성공사_대포4 부대공" xfId="18487"/>
    <cellStyle name="1_tree_수량산출_구로리총괄내역_일위대가_영랑쉼터조성공사_대포4 부대공 2" xfId="36561"/>
    <cellStyle name="1_tree_수량산출_구로리총괄내역_자재단가표" xfId="1798"/>
    <cellStyle name="1_tree_수량산출_구로리총괄내역_자재단가표 2" xfId="36562"/>
    <cellStyle name="1_tree_수량산출_구로리총괄내역_자재단가표_2006어린이공원정비공사" xfId="18488"/>
    <cellStyle name="1_tree_수량산출_구로리총괄내역_자재단가표_2006어린이공원정비공사 2" xfId="36563"/>
    <cellStyle name="1_tree_수량산출_구로리총괄내역_자재단가표_2006어린이공원정비공사_1 조경공수량" xfId="18489"/>
    <cellStyle name="1_tree_수량산출_구로리총괄내역_자재단가표_2006어린이공원정비공사_1 조경공수량 2" xfId="36564"/>
    <cellStyle name="1_tree_수량산출_구로리총괄내역_자재단가표_2006어린이공원정비공사_1 조경공수량_대포4 부대공" xfId="18490"/>
    <cellStyle name="1_tree_수량산출_구로리총괄내역_자재단가표_2006어린이공원정비공사_1 조경공수량_대포4 부대공 2" xfId="36565"/>
    <cellStyle name="1_tree_수량산출_구로리총괄내역_자재단가표_2006어린이공원정비공사_골안천 공원조성공사(4.8)" xfId="18491"/>
    <cellStyle name="1_tree_수량산출_구로리총괄내역_자재단가표_2006어린이공원정비공사_골안천 공원조성공사(4.8) 2" xfId="36566"/>
    <cellStyle name="1_tree_수량산출_구로리총괄내역_자재단가표_2006어린이공원정비공사_골안천 공원조성공사(4.8)_대포4 부대공" xfId="18492"/>
    <cellStyle name="1_tree_수량산출_구로리총괄내역_자재단가표_2006어린이공원정비공사_골안천 공원조성공사(4.8)_대포4 부대공 2" xfId="36567"/>
    <cellStyle name="1_tree_수량산출_구로리총괄내역_자재단가표_2006어린이공원정비공사_대포4 부대공" xfId="18493"/>
    <cellStyle name="1_tree_수량산출_구로리총괄내역_자재단가표_2006어린이공원정비공사_대포4 부대공 2" xfId="36568"/>
    <cellStyle name="1_tree_수량산출_구로리총괄내역_자재단가표_4.시설물수량산출" xfId="1799"/>
    <cellStyle name="1_tree_수량산출_구로리총괄내역_자재단가표_re수량산출1111" xfId="1800"/>
    <cellStyle name="1_tree_수량산출_구로리총괄내역_자재단가표_re수량산출1111_2차 수량산출 1 " xfId="1801"/>
    <cellStyle name="1_tree_수량산출_구로리총괄내역_자재단가표_re수량산출1111_2차 시설물수량산출" xfId="1802"/>
    <cellStyle name="1_tree_수량산출_구로리총괄내역_자재단가표_re수량산출1111_re수량산출11111" xfId="1803"/>
    <cellStyle name="1_tree_수량산출_구로리총괄내역_자재단가표_re수량산출1111_re수량산출111111" xfId="1804"/>
    <cellStyle name="1_tree_수량산출_구로리총괄내역_자재단가표_re수량산출1111_무게산출" xfId="1805"/>
    <cellStyle name="1_tree_수량산출_구로리총괄내역_자재단가표_re수량산출1111_수량산출" xfId="1806"/>
    <cellStyle name="1_tree_수량산출_구로리총괄내역_자재단가표_re수량산출1111_수량산출(최종)" xfId="1807"/>
    <cellStyle name="1_tree_수량산출_구로리총괄내역_자재단가표_개미공원(수정-1006-1)" xfId="18494"/>
    <cellStyle name="1_tree_수량산출_구로리총괄내역_자재단가표_개미공원(수정-1006-1) 2" xfId="36569"/>
    <cellStyle name="1_tree_수량산출_구로리총괄내역_자재단가표_개미공원(수정-1006-1)_1 조경공수량" xfId="18495"/>
    <cellStyle name="1_tree_수량산출_구로리총괄내역_자재단가표_개미공원(수정-1006-1)_1 조경공수량 2" xfId="36570"/>
    <cellStyle name="1_tree_수량산출_구로리총괄내역_자재단가표_개미공원(수정-1006-1)_1 조경공수량_대포4 부대공" xfId="18496"/>
    <cellStyle name="1_tree_수량산출_구로리총괄내역_자재단가표_개미공원(수정-1006-1)_1 조경공수량_대포4 부대공 2" xfId="36571"/>
    <cellStyle name="1_tree_수량산출_구로리총괄내역_자재단가표_개미공원(수정-1006-1)_골안천 공원조성공사(4.8)" xfId="18497"/>
    <cellStyle name="1_tree_수량산출_구로리총괄내역_자재단가표_개미공원(수정-1006-1)_골안천 공원조성공사(4.8) 2" xfId="36572"/>
    <cellStyle name="1_tree_수량산출_구로리총괄내역_자재단가표_개미공원(수정-1006-1)_골안천 공원조성공사(4.8)_대포4 부대공" xfId="18498"/>
    <cellStyle name="1_tree_수량산출_구로리총괄내역_자재단가표_개미공원(수정-1006-1)_골안천 공원조성공사(4.8)_대포4 부대공 2" xfId="36573"/>
    <cellStyle name="1_tree_수량산출_구로리총괄내역_자재단가표_개미공원(수정-1006-1)_대포4 부대공" xfId="18499"/>
    <cellStyle name="1_tree_수량산출_구로리총괄내역_자재단가표_개미공원(수정-1006-1)_대포4 부대공 2" xfId="36574"/>
    <cellStyle name="1_tree_수량산출_구로리총괄내역_자재단가표_골안천 공원조성공사(4.2)" xfId="18500"/>
    <cellStyle name="1_tree_수량산출_구로리총괄내역_자재단가표_골안천 공원조성공사(4.2) 2" xfId="36575"/>
    <cellStyle name="1_tree_수량산출_구로리총괄내역_자재단가표_골안천 공원조성공사(4.2)_대포4 부대공" xfId="18501"/>
    <cellStyle name="1_tree_수량산출_구로리총괄내역_자재단가표_골안천 공원조성공사(4.2)_대포4 부대공 2" xfId="36576"/>
    <cellStyle name="1_tree_수량산출_구로리총괄내역_자재단가표_대포4 부대공" xfId="18502"/>
    <cellStyle name="1_tree_수량산출_구로리총괄내역_자재단가표_대포4 부대공 2" xfId="36577"/>
    <cellStyle name="1_tree_수량산출_구로리총괄내역_자재단가표_영랑쉼터조성공사" xfId="18503"/>
    <cellStyle name="1_tree_수량산출_구로리총괄내역_자재단가표_영랑쉼터조성공사 2" xfId="36578"/>
    <cellStyle name="1_tree_수량산출_구로리총괄내역_자재단가표_영랑쉼터조성공사(3.13)" xfId="18504"/>
    <cellStyle name="1_tree_수량산출_구로리총괄내역_자재단가표_영랑쉼터조성공사(3.13) 2" xfId="36579"/>
    <cellStyle name="1_tree_수량산출_구로리총괄내역_자재단가표_영랑쉼터조성공사(3.13)_대포4 부대공" xfId="18505"/>
    <cellStyle name="1_tree_수량산출_구로리총괄내역_자재단가표_영랑쉼터조성공사(3.13)_대포4 부대공 2" xfId="36580"/>
    <cellStyle name="1_tree_수량산출_구로리총괄내역_자재단가표_영랑쉼터조성공사_대포4 부대공" xfId="18506"/>
    <cellStyle name="1_tree_수량산출_구로리총괄내역_자재단가표_영랑쉼터조성공사_대포4 부대공 2" xfId="36581"/>
    <cellStyle name="1_tree_수량산출_구로리총괄내역_장안초등학교내역0814" xfId="1808"/>
    <cellStyle name="1_tree_수량산출_구로리총괄내역_장안초등학교내역0814 2" xfId="36582"/>
    <cellStyle name="1_tree_수량산출_구로리총괄내역_장안초등학교내역0814_2006어린이공원정비공사" xfId="18507"/>
    <cellStyle name="1_tree_수량산출_구로리총괄내역_장안초등학교내역0814_2006어린이공원정비공사 2" xfId="36583"/>
    <cellStyle name="1_tree_수량산출_구로리총괄내역_장안초등학교내역0814_2006어린이공원정비공사_1 조경공수량" xfId="18508"/>
    <cellStyle name="1_tree_수량산출_구로리총괄내역_장안초등학교내역0814_2006어린이공원정비공사_1 조경공수량 2" xfId="36584"/>
    <cellStyle name="1_tree_수량산출_구로리총괄내역_장안초등학교내역0814_2006어린이공원정비공사_1 조경공수량_대포4 부대공" xfId="18509"/>
    <cellStyle name="1_tree_수량산출_구로리총괄내역_장안초등학교내역0814_2006어린이공원정비공사_1 조경공수량_대포4 부대공 2" xfId="36585"/>
    <cellStyle name="1_tree_수량산출_구로리총괄내역_장안초등학교내역0814_2006어린이공원정비공사_골안천 공원조성공사(4.8)" xfId="18510"/>
    <cellStyle name="1_tree_수량산출_구로리총괄내역_장안초등학교내역0814_2006어린이공원정비공사_골안천 공원조성공사(4.8) 2" xfId="36586"/>
    <cellStyle name="1_tree_수량산출_구로리총괄내역_장안초등학교내역0814_2006어린이공원정비공사_골안천 공원조성공사(4.8)_대포4 부대공" xfId="18511"/>
    <cellStyle name="1_tree_수량산출_구로리총괄내역_장안초등학교내역0814_2006어린이공원정비공사_골안천 공원조성공사(4.8)_대포4 부대공 2" xfId="36587"/>
    <cellStyle name="1_tree_수량산출_구로리총괄내역_장안초등학교내역0814_2006어린이공원정비공사_대포4 부대공" xfId="18512"/>
    <cellStyle name="1_tree_수량산출_구로리총괄내역_장안초등학교내역0814_2006어린이공원정비공사_대포4 부대공 2" xfId="36588"/>
    <cellStyle name="1_tree_수량산출_구로리총괄내역_장안초등학교내역0814_4.시설물수량산출" xfId="1809"/>
    <cellStyle name="1_tree_수량산출_구로리총괄내역_장안초등학교내역0814_re수량산출1111" xfId="1810"/>
    <cellStyle name="1_tree_수량산출_구로리총괄내역_장안초등학교내역0814_re수량산출1111_2차 수량산출 1 " xfId="1811"/>
    <cellStyle name="1_tree_수량산출_구로리총괄내역_장안초등학교내역0814_re수량산출1111_2차 시설물수량산출" xfId="1812"/>
    <cellStyle name="1_tree_수량산출_구로리총괄내역_장안초등학교내역0814_re수량산출1111_re수량산출11111" xfId="1813"/>
    <cellStyle name="1_tree_수량산출_구로리총괄내역_장안초등학교내역0814_re수량산출1111_re수량산출111111" xfId="1814"/>
    <cellStyle name="1_tree_수량산출_구로리총괄내역_장안초등학교내역0814_re수량산출1111_무게산출" xfId="1815"/>
    <cellStyle name="1_tree_수량산출_구로리총괄내역_장안초등학교내역0814_re수량산출1111_수량산출" xfId="1816"/>
    <cellStyle name="1_tree_수량산출_구로리총괄내역_장안초등학교내역0814_re수량산출1111_수량산출(최종)" xfId="1817"/>
    <cellStyle name="1_tree_수량산출_구로리총괄내역_장안초등학교내역0814_개미공원(수정-1006-1)" xfId="18513"/>
    <cellStyle name="1_tree_수량산출_구로리총괄내역_장안초등학교내역0814_개미공원(수정-1006-1) 2" xfId="36589"/>
    <cellStyle name="1_tree_수량산출_구로리총괄내역_장안초등학교내역0814_개미공원(수정-1006-1)_1 조경공수량" xfId="18514"/>
    <cellStyle name="1_tree_수량산출_구로리총괄내역_장안초등학교내역0814_개미공원(수정-1006-1)_1 조경공수량 2" xfId="36590"/>
    <cellStyle name="1_tree_수량산출_구로리총괄내역_장안초등학교내역0814_개미공원(수정-1006-1)_1 조경공수량_대포4 부대공" xfId="18515"/>
    <cellStyle name="1_tree_수량산출_구로리총괄내역_장안초등학교내역0814_개미공원(수정-1006-1)_1 조경공수량_대포4 부대공 2" xfId="36591"/>
    <cellStyle name="1_tree_수량산출_구로리총괄내역_장안초등학교내역0814_개미공원(수정-1006-1)_골안천 공원조성공사(4.8)" xfId="18516"/>
    <cellStyle name="1_tree_수량산출_구로리총괄내역_장안초등학교내역0814_개미공원(수정-1006-1)_골안천 공원조성공사(4.8) 2" xfId="36592"/>
    <cellStyle name="1_tree_수량산출_구로리총괄내역_장안초등학교내역0814_개미공원(수정-1006-1)_골안천 공원조성공사(4.8)_대포4 부대공" xfId="18517"/>
    <cellStyle name="1_tree_수량산출_구로리총괄내역_장안초등학교내역0814_개미공원(수정-1006-1)_골안천 공원조성공사(4.8)_대포4 부대공 2" xfId="36593"/>
    <cellStyle name="1_tree_수량산출_구로리총괄내역_장안초등학교내역0814_개미공원(수정-1006-1)_대포4 부대공" xfId="18518"/>
    <cellStyle name="1_tree_수량산출_구로리총괄내역_장안초등학교내역0814_개미공원(수정-1006-1)_대포4 부대공 2" xfId="36594"/>
    <cellStyle name="1_tree_수량산출_구로리총괄내역_장안초등학교내역0814_골안천 공원조성공사(4.2)" xfId="18519"/>
    <cellStyle name="1_tree_수량산출_구로리총괄내역_장안초등학교내역0814_골안천 공원조성공사(4.2) 2" xfId="36595"/>
    <cellStyle name="1_tree_수량산출_구로리총괄내역_장안초등학교내역0814_골안천 공원조성공사(4.2)_대포4 부대공" xfId="18520"/>
    <cellStyle name="1_tree_수량산출_구로리총괄내역_장안초등학교내역0814_골안천 공원조성공사(4.2)_대포4 부대공 2" xfId="36596"/>
    <cellStyle name="1_tree_수량산출_구로리총괄내역_장안초등학교내역0814_대포4 부대공" xfId="18521"/>
    <cellStyle name="1_tree_수량산출_구로리총괄내역_장안초등학교내역0814_대포4 부대공 2" xfId="36597"/>
    <cellStyle name="1_tree_수량산출_구로리총괄내역_장안초등학교내역0814_영랑쉼터조성공사" xfId="18522"/>
    <cellStyle name="1_tree_수량산출_구로리총괄내역_장안초등학교내역0814_영랑쉼터조성공사 2" xfId="36598"/>
    <cellStyle name="1_tree_수량산출_구로리총괄내역_장안초등학교내역0814_영랑쉼터조성공사(3.13)" xfId="18523"/>
    <cellStyle name="1_tree_수량산출_구로리총괄내역_장안초등학교내역0814_영랑쉼터조성공사(3.13) 2" xfId="36599"/>
    <cellStyle name="1_tree_수량산출_구로리총괄내역_장안초등학교내역0814_영랑쉼터조성공사(3.13)_대포4 부대공" xfId="18524"/>
    <cellStyle name="1_tree_수량산출_구로리총괄내역_장안초등학교내역0814_영랑쉼터조성공사(3.13)_대포4 부대공 2" xfId="36600"/>
    <cellStyle name="1_tree_수량산출_구로리총괄내역_장안초등학교내역0814_영랑쉼터조성공사_대포4 부대공" xfId="18525"/>
    <cellStyle name="1_tree_수량산출_구로리총괄내역_장안초등학교내역0814_영랑쉼터조성공사_대포4 부대공 2" xfId="36601"/>
    <cellStyle name="1_tree_수량산출_구청본과-폐기물예산서양식" xfId="1818"/>
    <cellStyle name="1_tree_수량산출_구청본과-폐기물예산서양식_둥근달-수량산출서(철거)" xfId="1819"/>
    <cellStyle name="1_tree_수량산출_노원구가로수-폐기물예산서" xfId="1820"/>
    <cellStyle name="1_tree_수량산출_노원구가로수-폐기물예산서_00-폐기물처리설계서양식" xfId="1821"/>
    <cellStyle name="1_tree_수량산출_노원구가로수-폐기물예산서_둥근달-수량산출서(철거)" xfId="1822"/>
    <cellStyle name="1_tree_수량산출_대포4 부대공" xfId="18526"/>
    <cellStyle name="1_tree_수량산출_대포4 부대공 2" xfId="36602"/>
    <cellStyle name="1_tree_수량산출_도급내역서" xfId="1823"/>
    <cellStyle name="1_tree_수량산출_도급내역서_변경내역서" xfId="1824"/>
    <cellStyle name="1_tree_수량산출_도봉신창-예산서 0325" xfId="1825"/>
    <cellStyle name="1_tree_수량산출_목동내역" xfId="1826"/>
    <cellStyle name="1_tree_수량산출_목동내역_관악고수량산출서" xfId="1827"/>
    <cellStyle name="1_tree_수량산출_목동내역_원가계산" xfId="1828"/>
    <cellStyle name="1_tree_수량산출_목동내역_원가계산_관악고수량산출서" xfId="1829"/>
    <cellStyle name="1_tree_수량산출_목동내역_폐기물집계" xfId="1830"/>
    <cellStyle name="1_tree_수량산출_목동내역_폐기물집계_관악고수량산출서" xfId="1831"/>
    <cellStyle name="1_tree_수량산출_목동내역_폐기물집계_원가계산" xfId="1832"/>
    <cellStyle name="1_tree_수량산출_목동내역_폐기물집계_원가계산_관악고수량산출서" xfId="1833"/>
    <cellStyle name="1_tree_수량산출_배밭계약내역" xfId="26104"/>
    <cellStyle name="1_tree_수량산출_샛별변경내역서" xfId="1834"/>
    <cellStyle name="1_tree_수량산출_설계내역서" xfId="26105"/>
    <cellStyle name="1_tree_수량산출_영랑쉼터조성공사" xfId="18527"/>
    <cellStyle name="1_tree_수량산출_영랑쉼터조성공사 2" xfId="36603"/>
    <cellStyle name="1_tree_수량산출_영랑쉼터조성공사(3.13)" xfId="18528"/>
    <cellStyle name="1_tree_수량산출_영랑쉼터조성공사(3.13) 2" xfId="36604"/>
    <cellStyle name="1_tree_수량산출_영랑쉼터조성공사(3.13)_대포4 부대공" xfId="18529"/>
    <cellStyle name="1_tree_수량산출_영랑쉼터조성공사(3.13)_대포4 부대공 2" xfId="36605"/>
    <cellStyle name="1_tree_수량산출_영랑쉼터조성공사_대포4 부대공" xfId="18530"/>
    <cellStyle name="1_tree_수량산출_영랑쉼터조성공사_대포4 부대공 2" xfId="36606"/>
    <cellStyle name="1_tree_수량산출_원가계산" xfId="1835"/>
    <cellStyle name="1_tree_수량산출_원가계산_관악고수량산출서" xfId="1836"/>
    <cellStyle name="1_tree_수량산출_응봉공원내역" xfId="1837"/>
    <cellStyle name="1_tree_수량산출_응봉공원내역(최종)2차-1005" xfId="1838"/>
    <cellStyle name="1_tree_수량산출_장충-예산서" xfId="1839"/>
    <cellStyle name="1_tree_수량산출_장충-예산서_00-폐기물처리설계서양식" xfId="1840"/>
    <cellStyle name="1_tree_수량산출_장충-예산서_둥근달-수량산출서(철거)" xfId="1841"/>
    <cellStyle name="1_tree_수량산출_장충-폐기물예산서" xfId="1842"/>
    <cellStyle name="1_tree_수량산출_장충-폐기물예산서_00-폐기물처리설계서양식" xfId="1843"/>
    <cellStyle name="1_tree_수량산출_장충-폐기물예산서_둥근달-수량산출서(철거)" xfId="1844"/>
    <cellStyle name="1_tree_수량산출_장충-표지예정공정표" xfId="1845"/>
    <cellStyle name="1_tree_수량산출_장충-표지예정공정표_00-폐기물처리설계서양식" xfId="1846"/>
    <cellStyle name="1_tree_수량산출_장충-표지예정공정표_둥근달-수량산출서(철거)" xfId="1847"/>
    <cellStyle name="1_tree_수량산출_총괄내역0518" xfId="1848"/>
    <cellStyle name="1_tree_수량산출_총괄내역0518 2" xfId="36607"/>
    <cellStyle name="1_tree_수량산출_총괄내역0518_2006어린이공원정비공사" xfId="18531"/>
    <cellStyle name="1_tree_수량산출_총괄내역0518_2006어린이공원정비공사 2" xfId="36608"/>
    <cellStyle name="1_tree_수량산출_총괄내역0518_2006어린이공원정비공사_1 조경공수량" xfId="18532"/>
    <cellStyle name="1_tree_수량산출_총괄내역0518_2006어린이공원정비공사_1 조경공수량 2" xfId="36609"/>
    <cellStyle name="1_tree_수량산출_총괄내역0518_2006어린이공원정비공사_1 조경공수량_대포4 부대공" xfId="18533"/>
    <cellStyle name="1_tree_수량산출_총괄내역0518_2006어린이공원정비공사_1 조경공수량_대포4 부대공 2" xfId="36610"/>
    <cellStyle name="1_tree_수량산출_총괄내역0518_2006어린이공원정비공사_골안천 공원조성공사(4.8)" xfId="18534"/>
    <cellStyle name="1_tree_수량산출_총괄내역0518_2006어린이공원정비공사_골안천 공원조성공사(4.8) 2" xfId="36611"/>
    <cellStyle name="1_tree_수량산출_총괄내역0518_2006어린이공원정비공사_골안천 공원조성공사(4.8)_대포4 부대공" xfId="18535"/>
    <cellStyle name="1_tree_수량산출_총괄내역0518_2006어린이공원정비공사_골안천 공원조성공사(4.8)_대포4 부대공 2" xfId="36612"/>
    <cellStyle name="1_tree_수량산출_총괄내역0518_2006어린이공원정비공사_대포4 부대공" xfId="18536"/>
    <cellStyle name="1_tree_수량산출_총괄내역0518_2006어린이공원정비공사_대포4 부대공 2" xfId="36613"/>
    <cellStyle name="1_tree_수량산출_총괄내역0518_4.시설물수량산출" xfId="1849"/>
    <cellStyle name="1_tree_수량산출_총괄내역0518_re수량산출1111" xfId="1850"/>
    <cellStyle name="1_tree_수량산출_총괄내역0518_re수량산출1111_2차 수량산출 1 " xfId="1851"/>
    <cellStyle name="1_tree_수량산출_총괄내역0518_re수량산출1111_2차 시설물수량산출" xfId="1852"/>
    <cellStyle name="1_tree_수량산출_총괄내역0518_re수량산출1111_re수량산출11111" xfId="1853"/>
    <cellStyle name="1_tree_수량산출_총괄내역0518_re수량산출1111_re수량산출111111" xfId="1854"/>
    <cellStyle name="1_tree_수량산출_총괄내역0518_re수량산출1111_무게산출" xfId="1855"/>
    <cellStyle name="1_tree_수량산출_총괄내역0518_re수량산출1111_수량산출" xfId="1856"/>
    <cellStyle name="1_tree_수량산출_총괄내역0518_re수량산출1111_수량산출(최종)" xfId="1857"/>
    <cellStyle name="1_tree_수량산출_총괄내역0518_개미공원(수정-1006-1)" xfId="18537"/>
    <cellStyle name="1_tree_수량산출_총괄내역0518_개미공원(수정-1006-1) 2" xfId="36614"/>
    <cellStyle name="1_tree_수량산출_총괄내역0518_개미공원(수정-1006-1)_1 조경공수량" xfId="18538"/>
    <cellStyle name="1_tree_수량산출_총괄내역0518_개미공원(수정-1006-1)_1 조경공수량 2" xfId="36615"/>
    <cellStyle name="1_tree_수량산출_총괄내역0518_개미공원(수정-1006-1)_1 조경공수량_대포4 부대공" xfId="18539"/>
    <cellStyle name="1_tree_수량산출_총괄내역0518_개미공원(수정-1006-1)_1 조경공수량_대포4 부대공 2" xfId="36616"/>
    <cellStyle name="1_tree_수량산출_총괄내역0518_개미공원(수정-1006-1)_골안천 공원조성공사(4.8)" xfId="18540"/>
    <cellStyle name="1_tree_수량산출_총괄내역0518_개미공원(수정-1006-1)_골안천 공원조성공사(4.8) 2" xfId="36617"/>
    <cellStyle name="1_tree_수량산출_총괄내역0518_개미공원(수정-1006-1)_골안천 공원조성공사(4.8)_대포4 부대공" xfId="18541"/>
    <cellStyle name="1_tree_수량산출_총괄내역0518_개미공원(수정-1006-1)_골안천 공원조성공사(4.8)_대포4 부대공 2" xfId="36618"/>
    <cellStyle name="1_tree_수량산출_총괄내역0518_개미공원(수정-1006-1)_대포4 부대공" xfId="18542"/>
    <cellStyle name="1_tree_수량산출_총괄내역0518_개미공원(수정-1006-1)_대포4 부대공 2" xfId="36619"/>
    <cellStyle name="1_tree_수량산출_총괄내역0518_골안천 공원조성공사(4.2)" xfId="18543"/>
    <cellStyle name="1_tree_수량산출_총괄내역0518_골안천 공원조성공사(4.2) 2" xfId="36620"/>
    <cellStyle name="1_tree_수량산출_총괄내역0518_골안천 공원조성공사(4.2)_대포4 부대공" xfId="18544"/>
    <cellStyle name="1_tree_수량산출_총괄내역0518_골안천 공원조성공사(4.2)_대포4 부대공 2" xfId="36621"/>
    <cellStyle name="1_tree_수량산출_총괄내역0518_구로리설계예산서1029" xfId="1858"/>
    <cellStyle name="1_tree_수량산출_총괄내역0518_구로리설계예산서1029 2" xfId="36622"/>
    <cellStyle name="1_tree_수량산출_총괄내역0518_구로리설계예산서1029_2006어린이공원정비공사" xfId="18545"/>
    <cellStyle name="1_tree_수량산출_총괄내역0518_구로리설계예산서1029_2006어린이공원정비공사 2" xfId="36623"/>
    <cellStyle name="1_tree_수량산출_총괄내역0518_구로리설계예산서1029_2006어린이공원정비공사_1 조경공수량" xfId="18546"/>
    <cellStyle name="1_tree_수량산출_총괄내역0518_구로리설계예산서1029_2006어린이공원정비공사_1 조경공수량 2" xfId="36624"/>
    <cellStyle name="1_tree_수량산출_총괄내역0518_구로리설계예산서1029_2006어린이공원정비공사_1 조경공수량_대포4 부대공" xfId="18547"/>
    <cellStyle name="1_tree_수량산출_총괄내역0518_구로리설계예산서1029_2006어린이공원정비공사_1 조경공수량_대포4 부대공 2" xfId="36625"/>
    <cellStyle name="1_tree_수량산출_총괄내역0518_구로리설계예산서1029_2006어린이공원정비공사_골안천 공원조성공사(4.8)" xfId="18548"/>
    <cellStyle name="1_tree_수량산출_총괄내역0518_구로리설계예산서1029_2006어린이공원정비공사_골안천 공원조성공사(4.8) 2" xfId="36626"/>
    <cellStyle name="1_tree_수량산출_총괄내역0518_구로리설계예산서1029_2006어린이공원정비공사_골안천 공원조성공사(4.8)_대포4 부대공" xfId="18549"/>
    <cellStyle name="1_tree_수량산출_총괄내역0518_구로리설계예산서1029_2006어린이공원정비공사_골안천 공원조성공사(4.8)_대포4 부대공 2" xfId="36627"/>
    <cellStyle name="1_tree_수량산출_총괄내역0518_구로리설계예산서1029_2006어린이공원정비공사_대포4 부대공" xfId="18550"/>
    <cellStyle name="1_tree_수량산출_총괄내역0518_구로리설계예산서1029_2006어린이공원정비공사_대포4 부대공 2" xfId="36628"/>
    <cellStyle name="1_tree_수량산출_총괄내역0518_구로리설계예산서1029_4.시설물수량산출" xfId="1859"/>
    <cellStyle name="1_tree_수량산출_총괄내역0518_구로리설계예산서1029_re수량산출1111" xfId="1860"/>
    <cellStyle name="1_tree_수량산출_총괄내역0518_구로리설계예산서1029_re수량산출1111_2차 수량산출 1 " xfId="1861"/>
    <cellStyle name="1_tree_수량산출_총괄내역0518_구로리설계예산서1029_re수량산출1111_2차 시설물수량산출" xfId="1862"/>
    <cellStyle name="1_tree_수량산출_총괄내역0518_구로리설계예산서1029_re수량산출1111_re수량산출11111" xfId="1863"/>
    <cellStyle name="1_tree_수량산출_총괄내역0518_구로리설계예산서1029_re수량산출1111_re수량산출111111" xfId="1864"/>
    <cellStyle name="1_tree_수량산출_총괄내역0518_구로리설계예산서1029_re수량산출1111_무게산출" xfId="1865"/>
    <cellStyle name="1_tree_수량산출_총괄내역0518_구로리설계예산서1029_re수량산출1111_수량산출" xfId="1866"/>
    <cellStyle name="1_tree_수량산출_총괄내역0518_구로리설계예산서1029_re수량산출1111_수량산출(최종)" xfId="1867"/>
    <cellStyle name="1_tree_수량산출_총괄내역0518_구로리설계예산서1029_개미공원(수정-1006-1)" xfId="18551"/>
    <cellStyle name="1_tree_수량산출_총괄내역0518_구로리설계예산서1029_개미공원(수정-1006-1) 2" xfId="36629"/>
    <cellStyle name="1_tree_수량산출_총괄내역0518_구로리설계예산서1029_개미공원(수정-1006-1)_1 조경공수량" xfId="18552"/>
    <cellStyle name="1_tree_수량산출_총괄내역0518_구로리설계예산서1029_개미공원(수정-1006-1)_1 조경공수량 2" xfId="36630"/>
    <cellStyle name="1_tree_수량산출_총괄내역0518_구로리설계예산서1029_개미공원(수정-1006-1)_1 조경공수량_대포4 부대공" xfId="18553"/>
    <cellStyle name="1_tree_수량산출_총괄내역0518_구로리설계예산서1029_개미공원(수정-1006-1)_1 조경공수량_대포4 부대공 2" xfId="36631"/>
    <cellStyle name="1_tree_수량산출_총괄내역0518_구로리설계예산서1029_개미공원(수정-1006-1)_골안천 공원조성공사(4.8)" xfId="18554"/>
    <cellStyle name="1_tree_수량산출_총괄내역0518_구로리설계예산서1029_개미공원(수정-1006-1)_골안천 공원조성공사(4.8) 2" xfId="36632"/>
    <cellStyle name="1_tree_수량산출_총괄내역0518_구로리설계예산서1029_개미공원(수정-1006-1)_골안천 공원조성공사(4.8)_대포4 부대공" xfId="18555"/>
    <cellStyle name="1_tree_수량산출_총괄내역0518_구로리설계예산서1029_개미공원(수정-1006-1)_골안천 공원조성공사(4.8)_대포4 부대공 2" xfId="36633"/>
    <cellStyle name="1_tree_수량산출_총괄내역0518_구로리설계예산서1029_개미공원(수정-1006-1)_대포4 부대공" xfId="18556"/>
    <cellStyle name="1_tree_수량산출_총괄내역0518_구로리설계예산서1029_개미공원(수정-1006-1)_대포4 부대공 2" xfId="36634"/>
    <cellStyle name="1_tree_수량산출_총괄내역0518_구로리설계예산서1029_골안천 공원조성공사(4.2)" xfId="18557"/>
    <cellStyle name="1_tree_수량산출_총괄내역0518_구로리설계예산서1029_골안천 공원조성공사(4.2) 2" xfId="36635"/>
    <cellStyle name="1_tree_수량산출_총괄내역0518_구로리설계예산서1029_골안천 공원조성공사(4.2)_대포4 부대공" xfId="18558"/>
    <cellStyle name="1_tree_수량산출_총괄내역0518_구로리설계예산서1029_골안천 공원조성공사(4.2)_대포4 부대공 2" xfId="36636"/>
    <cellStyle name="1_tree_수량산출_총괄내역0518_구로리설계예산서1029_대포4 부대공" xfId="18559"/>
    <cellStyle name="1_tree_수량산출_총괄내역0518_구로리설계예산서1029_대포4 부대공 2" xfId="36637"/>
    <cellStyle name="1_tree_수량산출_총괄내역0518_구로리설계예산서1029_영랑쉼터조성공사" xfId="18560"/>
    <cellStyle name="1_tree_수량산출_총괄내역0518_구로리설계예산서1029_영랑쉼터조성공사 2" xfId="36638"/>
    <cellStyle name="1_tree_수량산출_총괄내역0518_구로리설계예산서1029_영랑쉼터조성공사(3.13)" xfId="18561"/>
    <cellStyle name="1_tree_수량산출_총괄내역0518_구로리설계예산서1029_영랑쉼터조성공사(3.13) 2" xfId="36639"/>
    <cellStyle name="1_tree_수량산출_총괄내역0518_구로리설계예산서1029_영랑쉼터조성공사(3.13)_대포4 부대공" xfId="18562"/>
    <cellStyle name="1_tree_수량산출_총괄내역0518_구로리설계예산서1029_영랑쉼터조성공사(3.13)_대포4 부대공 2" xfId="36640"/>
    <cellStyle name="1_tree_수량산출_총괄내역0518_구로리설계예산서1029_영랑쉼터조성공사_대포4 부대공" xfId="18563"/>
    <cellStyle name="1_tree_수량산출_총괄내역0518_구로리설계예산서1029_영랑쉼터조성공사_대포4 부대공 2" xfId="36641"/>
    <cellStyle name="1_tree_수량산출_총괄내역0518_구로리설계예산서1118준공" xfId="1868"/>
    <cellStyle name="1_tree_수량산출_총괄내역0518_구로리설계예산서1118준공 2" xfId="36642"/>
    <cellStyle name="1_tree_수량산출_총괄내역0518_구로리설계예산서1118준공_2006어린이공원정비공사" xfId="18564"/>
    <cellStyle name="1_tree_수량산출_총괄내역0518_구로리설계예산서1118준공_2006어린이공원정비공사 2" xfId="36643"/>
    <cellStyle name="1_tree_수량산출_총괄내역0518_구로리설계예산서1118준공_2006어린이공원정비공사_1 조경공수량" xfId="18565"/>
    <cellStyle name="1_tree_수량산출_총괄내역0518_구로리설계예산서1118준공_2006어린이공원정비공사_1 조경공수량 2" xfId="36644"/>
    <cellStyle name="1_tree_수량산출_총괄내역0518_구로리설계예산서1118준공_2006어린이공원정비공사_1 조경공수량_대포4 부대공" xfId="18566"/>
    <cellStyle name="1_tree_수량산출_총괄내역0518_구로리설계예산서1118준공_2006어린이공원정비공사_1 조경공수량_대포4 부대공 2" xfId="36645"/>
    <cellStyle name="1_tree_수량산출_총괄내역0518_구로리설계예산서1118준공_2006어린이공원정비공사_골안천 공원조성공사(4.8)" xfId="18567"/>
    <cellStyle name="1_tree_수량산출_총괄내역0518_구로리설계예산서1118준공_2006어린이공원정비공사_골안천 공원조성공사(4.8) 2" xfId="36646"/>
    <cellStyle name="1_tree_수량산출_총괄내역0518_구로리설계예산서1118준공_2006어린이공원정비공사_골안천 공원조성공사(4.8)_대포4 부대공" xfId="18568"/>
    <cellStyle name="1_tree_수량산출_총괄내역0518_구로리설계예산서1118준공_2006어린이공원정비공사_골안천 공원조성공사(4.8)_대포4 부대공 2" xfId="36647"/>
    <cellStyle name="1_tree_수량산출_총괄내역0518_구로리설계예산서1118준공_2006어린이공원정비공사_대포4 부대공" xfId="18569"/>
    <cellStyle name="1_tree_수량산출_총괄내역0518_구로리설계예산서1118준공_2006어린이공원정비공사_대포4 부대공 2" xfId="36648"/>
    <cellStyle name="1_tree_수량산출_총괄내역0518_구로리설계예산서1118준공_4.시설물수량산출" xfId="1869"/>
    <cellStyle name="1_tree_수량산출_총괄내역0518_구로리설계예산서1118준공_re수량산출1111" xfId="1870"/>
    <cellStyle name="1_tree_수량산출_총괄내역0518_구로리설계예산서1118준공_re수량산출1111_2차 수량산출 1 " xfId="1871"/>
    <cellStyle name="1_tree_수량산출_총괄내역0518_구로리설계예산서1118준공_re수량산출1111_2차 시설물수량산출" xfId="1872"/>
    <cellStyle name="1_tree_수량산출_총괄내역0518_구로리설계예산서1118준공_re수량산출1111_re수량산출11111" xfId="1873"/>
    <cellStyle name="1_tree_수량산출_총괄내역0518_구로리설계예산서1118준공_re수량산출1111_re수량산출111111" xfId="1874"/>
    <cellStyle name="1_tree_수량산출_총괄내역0518_구로리설계예산서1118준공_re수량산출1111_무게산출" xfId="1875"/>
    <cellStyle name="1_tree_수량산출_총괄내역0518_구로리설계예산서1118준공_re수량산출1111_수량산출" xfId="1876"/>
    <cellStyle name="1_tree_수량산출_총괄내역0518_구로리설계예산서1118준공_re수량산출1111_수량산출(최종)" xfId="1877"/>
    <cellStyle name="1_tree_수량산출_총괄내역0518_구로리설계예산서1118준공_개미공원(수정-1006-1)" xfId="18570"/>
    <cellStyle name="1_tree_수량산출_총괄내역0518_구로리설계예산서1118준공_개미공원(수정-1006-1) 2" xfId="36649"/>
    <cellStyle name="1_tree_수량산출_총괄내역0518_구로리설계예산서1118준공_개미공원(수정-1006-1)_1 조경공수량" xfId="18571"/>
    <cellStyle name="1_tree_수량산출_총괄내역0518_구로리설계예산서1118준공_개미공원(수정-1006-1)_1 조경공수량 2" xfId="36650"/>
    <cellStyle name="1_tree_수량산출_총괄내역0518_구로리설계예산서1118준공_개미공원(수정-1006-1)_1 조경공수량_대포4 부대공" xfId="18572"/>
    <cellStyle name="1_tree_수량산출_총괄내역0518_구로리설계예산서1118준공_개미공원(수정-1006-1)_1 조경공수량_대포4 부대공 2" xfId="36651"/>
    <cellStyle name="1_tree_수량산출_총괄내역0518_구로리설계예산서1118준공_개미공원(수정-1006-1)_골안천 공원조성공사(4.8)" xfId="18573"/>
    <cellStyle name="1_tree_수량산출_총괄내역0518_구로리설계예산서1118준공_개미공원(수정-1006-1)_골안천 공원조성공사(4.8) 2" xfId="36652"/>
    <cellStyle name="1_tree_수량산출_총괄내역0518_구로리설계예산서1118준공_개미공원(수정-1006-1)_골안천 공원조성공사(4.8)_대포4 부대공" xfId="18574"/>
    <cellStyle name="1_tree_수량산출_총괄내역0518_구로리설계예산서1118준공_개미공원(수정-1006-1)_골안천 공원조성공사(4.8)_대포4 부대공 2" xfId="36653"/>
    <cellStyle name="1_tree_수량산출_총괄내역0518_구로리설계예산서1118준공_개미공원(수정-1006-1)_대포4 부대공" xfId="18575"/>
    <cellStyle name="1_tree_수량산출_총괄내역0518_구로리설계예산서1118준공_개미공원(수정-1006-1)_대포4 부대공 2" xfId="36654"/>
    <cellStyle name="1_tree_수량산출_총괄내역0518_구로리설계예산서1118준공_골안천 공원조성공사(4.2)" xfId="18576"/>
    <cellStyle name="1_tree_수량산출_총괄내역0518_구로리설계예산서1118준공_골안천 공원조성공사(4.2) 2" xfId="36655"/>
    <cellStyle name="1_tree_수량산출_총괄내역0518_구로리설계예산서1118준공_골안천 공원조성공사(4.2)_대포4 부대공" xfId="18577"/>
    <cellStyle name="1_tree_수량산출_총괄내역0518_구로리설계예산서1118준공_골안천 공원조성공사(4.2)_대포4 부대공 2" xfId="36656"/>
    <cellStyle name="1_tree_수량산출_총괄내역0518_구로리설계예산서1118준공_대포4 부대공" xfId="18578"/>
    <cellStyle name="1_tree_수량산출_총괄내역0518_구로리설계예산서1118준공_대포4 부대공 2" xfId="36657"/>
    <cellStyle name="1_tree_수량산출_총괄내역0518_구로리설계예산서1118준공_영랑쉼터조성공사" xfId="18579"/>
    <cellStyle name="1_tree_수량산출_총괄내역0518_구로리설계예산서1118준공_영랑쉼터조성공사 2" xfId="36658"/>
    <cellStyle name="1_tree_수량산출_총괄내역0518_구로리설계예산서1118준공_영랑쉼터조성공사(3.13)" xfId="18580"/>
    <cellStyle name="1_tree_수량산출_총괄내역0518_구로리설계예산서1118준공_영랑쉼터조성공사(3.13) 2" xfId="36659"/>
    <cellStyle name="1_tree_수량산출_총괄내역0518_구로리설계예산서1118준공_영랑쉼터조성공사(3.13)_대포4 부대공" xfId="18581"/>
    <cellStyle name="1_tree_수량산출_총괄내역0518_구로리설계예산서1118준공_영랑쉼터조성공사(3.13)_대포4 부대공 2" xfId="36660"/>
    <cellStyle name="1_tree_수량산출_총괄내역0518_구로리설계예산서1118준공_영랑쉼터조성공사_대포4 부대공" xfId="18582"/>
    <cellStyle name="1_tree_수량산출_총괄내역0518_구로리설계예산서1118준공_영랑쉼터조성공사_대포4 부대공 2" xfId="36661"/>
    <cellStyle name="1_tree_수량산출_총괄내역0518_구로리설계예산서조경" xfId="1878"/>
    <cellStyle name="1_tree_수량산출_총괄내역0518_구로리설계예산서조경 2" xfId="36662"/>
    <cellStyle name="1_tree_수량산출_총괄내역0518_구로리설계예산서조경_2006어린이공원정비공사" xfId="18583"/>
    <cellStyle name="1_tree_수량산출_총괄내역0518_구로리설계예산서조경_2006어린이공원정비공사 2" xfId="36663"/>
    <cellStyle name="1_tree_수량산출_총괄내역0518_구로리설계예산서조경_2006어린이공원정비공사_1 조경공수량" xfId="18584"/>
    <cellStyle name="1_tree_수량산출_총괄내역0518_구로리설계예산서조경_2006어린이공원정비공사_1 조경공수량 2" xfId="36664"/>
    <cellStyle name="1_tree_수량산출_총괄내역0518_구로리설계예산서조경_2006어린이공원정비공사_1 조경공수량_대포4 부대공" xfId="18585"/>
    <cellStyle name="1_tree_수량산출_총괄내역0518_구로리설계예산서조경_2006어린이공원정비공사_1 조경공수량_대포4 부대공 2" xfId="36665"/>
    <cellStyle name="1_tree_수량산출_총괄내역0518_구로리설계예산서조경_2006어린이공원정비공사_골안천 공원조성공사(4.8)" xfId="18586"/>
    <cellStyle name="1_tree_수량산출_총괄내역0518_구로리설계예산서조경_2006어린이공원정비공사_골안천 공원조성공사(4.8) 2" xfId="36666"/>
    <cellStyle name="1_tree_수량산출_총괄내역0518_구로리설계예산서조경_2006어린이공원정비공사_골안천 공원조성공사(4.8)_대포4 부대공" xfId="18587"/>
    <cellStyle name="1_tree_수량산출_총괄내역0518_구로리설계예산서조경_2006어린이공원정비공사_골안천 공원조성공사(4.8)_대포4 부대공 2" xfId="36667"/>
    <cellStyle name="1_tree_수량산출_총괄내역0518_구로리설계예산서조경_2006어린이공원정비공사_대포4 부대공" xfId="18588"/>
    <cellStyle name="1_tree_수량산출_총괄내역0518_구로리설계예산서조경_2006어린이공원정비공사_대포4 부대공 2" xfId="36668"/>
    <cellStyle name="1_tree_수량산출_총괄내역0518_구로리설계예산서조경_4.시설물수량산출" xfId="1879"/>
    <cellStyle name="1_tree_수량산출_총괄내역0518_구로리설계예산서조경_re수량산출1111" xfId="1880"/>
    <cellStyle name="1_tree_수량산출_총괄내역0518_구로리설계예산서조경_re수량산출1111_2차 수량산출 1 " xfId="1881"/>
    <cellStyle name="1_tree_수량산출_총괄내역0518_구로리설계예산서조경_re수량산출1111_2차 시설물수량산출" xfId="1882"/>
    <cellStyle name="1_tree_수량산출_총괄내역0518_구로리설계예산서조경_re수량산출1111_re수량산출11111" xfId="1883"/>
    <cellStyle name="1_tree_수량산출_총괄내역0518_구로리설계예산서조경_re수량산출1111_re수량산출111111" xfId="1884"/>
    <cellStyle name="1_tree_수량산출_총괄내역0518_구로리설계예산서조경_re수량산출1111_무게산출" xfId="1885"/>
    <cellStyle name="1_tree_수량산출_총괄내역0518_구로리설계예산서조경_re수량산출1111_수량산출" xfId="1886"/>
    <cellStyle name="1_tree_수량산출_총괄내역0518_구로리설계예산서조경_re수량산출1111_수량산출(최종)" xfId="1887"/>
    <cellStyle name="1_tree_수량산출_총괄내역0518_구로리설계예산서조경_개미공원(수정-1006-1)" xfId="18589"/>
    <cellStyle name="1_tree_수량산출_총괄내역0518_구로리설계예산서조경_개미공원(수정-1006-1) 2" xfId="36669"/>
    <cellStyle name="1_tree_수량산출_총괄내역0518_구로리설계예산서조경_개미공원(수정-1006-1)_1 조경공수량" xfId="18590"/>
    <cellStyle name="1_tree_수량산출_총괄내역0518_구로리설계예산서조경_개미공원(수정-1006-1)_1 조경공수량 2" xfId="36670"/>
    <cellStyle name="1_tree_수량산출_총괄내역0518_구로리설계예산서조경_개미공원(수정-1006-1)_1 조경공수량_대포4 부대공" xfId="18591"/>
    <cellStyle name="1_tree_수량산출_총괄내역0518_구로리설계예산서조경_개미공원(수정-1006-1)_1 조경공수량_대포4 부대공 2" xfId="36671"/>
    <cellStyle name="1_tree_수량산출_총괄내역0518_구로리설계예산서조경_개미공원(수정-1006-1)_골안천 공원조성공사(4.8)" xfId="18592"/>
    <cellStyle name="1_tree_수량산출_총괄내역0518_구로리설계예산서조경_개미공원(수정-1006-1)_골안천 공원조성공사(4.8) 2" xfId="36672"/>
    <cellStyle name="1_tree_수량산출_총괄내역0518_구로리설계예산서조경_개미공원(수정-1006-1)_골안천 공원조성공사(4.8)_대포4 부대공" xfId="18593"/>
    <cellStyle name="1_tree_수량산출_총괄내역0518_구로리설계예산서조경_개미공원(수정-1006-1)_골안천 공원조성공사(4.8)_대포4 부대공 2" xfId="36673"/>
    <cellStyle name="1_tree_수량산출_총괄내역0518_구로리설계예산서조경_개미공원(수정-1006-1)_대포4 부대공" xfId="18594"/>
    <cellStyle name="1_tree_수량산출_총괄내역0518_구로리설계예산서조경_개미공원(수정-1006-1)_대포4 부대공 2" xfId="36674"/>
    <cellStyle name="1_tree_수량산출_총괄내역0518_구로리설계예산서조경_골안천 공원조성공사(4.2)" xfId="18595"/>
    <cellStyle name="1_tree_수량산출_총괄내역0518_구로리설계예산서조경_골안천 공원조성공사(4.2) 2" xfId="36675"/>
    <cellStyle name="1_tree_수량산출_총괄내역0518_구로리설계예산서조경_골안천 공원조성공사(4.2)_대포4 부대공" xfId="18596"/>
    <cellStyle name="1_tree_수량산출_총괄내역0518_구로리설계예산서조경_골안천 공원조성공사(4.2)_대포4 부대공 2" xfId="36676"/>
    <cellStyle name="1_tree_수량산출_총괄내역0518_구로리설계예산서조경_대포4 부대공" xfId="18597"/>
    <cellStyle name="1_tree_수량산출_총괄내역0518_구로리설계예산서조경_대포4 부대공 2" xfId="36677"/>
    <cellStyle name="1_tree_수량산출_총괄내역0518_구로리설계예산서조경_영랑쉼터조성공사" xfId="18598"/>
    <cellStyle name="1_tree_수량산출_총괄내역0518_구로리설계예산서조경_영랑쉼터조성공사 2" xfId="36678"/>
    <cellStyle name="1_tree_수량산출_총괄내역0518_구로리설계예산서조경_영랑쉼터조성공사(3.13)" xfId="18599"/>
    <cellStyle name="1_tree_수량산출_총괄내역0518_구로리설계예산서조경_영랑쉼터조성공사(3.13) 2" xfId="36679"/>
    <cellStyle name="1_tree_수량산출_총괄내역0518_구로리설계예산서조경_영랑쉼터조성공사(3.13)_대포4 부대공" xfId="18600"/>
    <cellStyle name="1_tree_수량산출_총괄내역0518_구로리설계예산서조경_영랑쉼터조성공사(3.13)_대포4 부대공 2" xfId="36680"/>
    <cellStyle name="1_tree_수량산출_총괄내역0518_구로리설계예산서조경_영랑쉼터조성공사_대포4 부대공" xfId="18601"/>
    <cellStyle name="1_tree_수량산출_총괄내역0518_구로리설계예산서조경_영랑쉼터조성공사_대포4 부대공 2" xfId="36681"/>
    <cellStyle name="1_tree_수량산출_총괄내역0518_구로리어린이공원예산서(조경)1125" xfId="1888"/>
    <cellStyle name="1_tree_수량산출_총괄내역0518_구로리어린이공원예산서(조경)1125 2" xfId="36682"/>
    <cellStyle name="1_tree_수량산출_총괄내역0518_구로리어린이공원예산서(조경)1125_2006어린이공원정비공사" xfId="18602"/>
    <cellStyle name="1_tree_수량산출_총괄내역0518_구로리어린이공원예산서(조경)1125_2006어린이공원정비공사 2" xfId="36683"/>
    <cellStyle name="1_tree_수량산출_총괄내역0518_구로리어린이공원예산서(조경)1125_2006어린이공원정비공사_1 조경공수량" xfId="18603"/>
    <cellStyle name="1_tree_수량산출_총괄내역0518_구로리어린이공원예산서(조경)1125_2006어린이공원정비공사_1 조경공수량 2" xfId="36684"/>
    <cellStyle name="1_tree_수량산출_총괄내역0518_구로리어린이공원예산서(조경)1125_2006어린이공원정비공사_1 조경공수량_대포4 부대공" xfId="18604"/>
    <cellStyle name="1_tree_수량산출_총괄내역0518_구로리어린이공원예산서(조경)1125_2006어린이공원정비공사_1 조경공수량_대포4 부대공 2" xfId="36685"/>
    <cellStyle name="1_tree_수량산출_총괄내역0518_구로리어린이공원예산서(조경)1125_2006어린이공원정비공사_골안천 공원조성공사(4.8)" xfId="18605"/>
    <cellStyle name="1_tree_수량산출_총괄내역0518_구로리어린이공원예산서(조경)1125_2006어린이공원정비공사_골안천 공원조성공사(4.8) 2" xfId="36686"/>
    <cellStyle name="1_tree_수량산출_총괄내역0518_구로리어린이공원예산서(조경)1125_2006어린이공원정비공사_골안천 공원조성공사(4.8)_대포4 부대공" xfId="18606"/>
    <cellStyle name="1_tree_수량산출_총괄내역0518_구로리어린이공원예산서(조경)1125_2006어린이공원정비공사_골안천 공원조성공사(4.8)_대포4 부대공 2" xfId="36687"/>
    <cellStyle name="1_tree_수량산출_총괄내역0518_구로리어린이공원예산서(조경)1125_2006어린이공원정비공사_대포4 부대공" xfId="18607"/>
    <cellStyle name="1_tree_수량산출_총괄내역0518_구로리어린이공원예산서(조경)1125_2006어린이공원정비공사_대포4 부대공 2" xfId="36688"/>
    <cellStyle name="1_tree_수량산출_총괄내역0518_구로리어린이공원예산서(조경)1125_4.시설물수량산출" xfId="1889"/>
    <cellStyle name="1_tree_수량산출_총괄내역0518_구로리어린이공원예산서(조경)1125_re수량산출1111" xfId="1890"/>
    <cellStyle name="1_tree_수량산출_총괄내역0518_구로리어린이공원예산서(조경)1125_re수량산출1111_2차 수량산출 1 " xfId="1891"/>
    <cellStyle name="1_tree_수량산출_총괄내역0518_구로리어린이공원예산서(조경)1125_re수량산출1111_2차 시설물수량산출" xfId="1892"/>
    <cellStyle name="1_tree_수량산출_총괄내역0518_구로리어린이공원예산서(조경)1125_re수량산출1111_re수량산출11111" xfId="1893"/>
    <cellStyle name="1_tree_수량산출_총괄내역0518_구로리어린이공원예산서(조경)1125_re수량산출1111_re수량산출111111" xfId="1894"/>
    <cellStyle name="1_tree_수량산출_총괄내역0518_구로리어린이공원예산서(조경)1125_re수량산출1111_무게산출" xfId="1895"/>
    <cellStyle name="1_tree_수량산출_총괄내역0518_구로리어린이공원예산서(조경)1125_re수량산출1111_수량산출" xfId="1896"/>
    <cellStyle name="1_tree_수량산출_총괄내역0518_구로리어린이공원예산서(조경)1125_re수량산출1111_수량산출(최종)" xfId="1897"/>
    <cellStyle name="1_tree_수량산출_총괄내역0518_구로리어린이공원예산서(조경)1125_개미공원(수정-1006-1)" xfId="18608"/>
    <cellStyle name="1_tree_수량산출_총괄내역0518_구로리어린이공원예산서(조경)1125_개미공원(수정-1006-1) 2" xfId="36689"/>
    <cellStyle name="1_tree_수량산출_총괄내역0518_구로리어린이공원예산서(조경)1125_개미공원(수정-1006-1)_1 조경공수량" xfId="18609"/>
    <cellStyle name="1_tree_수량산출_총괄내역0518_구로리어린이공원예산서(조경)1125_개미공원(수정-1006-1)_1 조경공수량 2" xfId="36690"/>
    <cellStyle name="1_tree_수량산출_총괄내역0518_구로리어린이공원예산서(조경)1125_개미공원(수정-1006-1)_1 조경공수량_대포4 부대공" xfId="18610"/>
    <cellStyle name="1_tree_수량산출_총괄내역0518_구로리어린이공원예산서(조경)1125_개미공원(수정-1006-1)_1 조경공수량_대포4 부대공 2" xfId="36691"/>
    <cellStyle name="1_tree_수량산출_총괄내역0518_구로리어린이공원예산서(조경)1125_개미공원(수정-1006-1)_골안천 공원조성공사(4.8)" xfId="18611"/>
    <cellStyle name="1_tree_수량산출_총괄내역0518_구로리어린이공원예산서(조경)1125_개미공원(수정-1006-1)_골안천 공원조성공사(4.8) 2" xfId="36692"/>
    <cellStyle name="1_tree_수량산출_총괄내역0518_구로리어린이공원예산서(조경)1125_개미공원(수정-1006-1)_골안천 공원조성공사(4.8)_대포4 부대공" xfId="18612"/>
    <cellStyle name="1_tree_수량산출_총괄내역0518_구로리어린이공원예산서(조경)1125_개미공원(수정-1006-1)_골안천 공원조성공사(4.8)_대포4 부대공 2" xfId="36693"/>
    <cellStyle name="1_tree_수량산출_총괄내역0518_구로리어린이공원예산서(조경)1125_개미공원(수정-1006-1)_대포4 부대공" xfId="18613"/>
    <cellStyle name="1_tree_수량산출_총괄내역0518_구로리어린이공원예산서(조경)1125_개미공원(수정-1006-1)_대포4 부대공 2" xfId="36694"/>
    <cellStyle name="1_tree_수량산출_총괄내역0518_구로리어린이공원예산서(조경)1125_골안천 공원조성공사(4.2)" xfId="18614"/>
    <cellStyle name="1_tree_수량산출_총괄내역0518_구로리어린이공원예산서(조경)1125_골안천 공원조성공사(4.2) 2" xfId="36695"/>
    <cellStyle name="1_tree_수량산출_총괄내역0518_구로리어린이공원예산서(조경)1125_골안천 공원조성공사(4.2)_대포4 부대공" xfId="18615"/>
    <cellStyle name="1_tree_수량산출_총괄내역0518_구로리어린이공원예산서(조경)1125_골안천 공원조성공사(4.2)_대포4 부대공 2" xfId="36696"/>
    <cellStyle name="1_tree_수량산출_총괄내역0518_구로리어린이공원예산서(조경)1125_대포4 부대공" xfId="18616"/>
    <cellStyle name="1_tree_수량산출_총괄내역0518_구로리어린이공원예산서(조경)1125_대포4 부대공 2" xfId="36697"/>
    <cellStyle name="1_tree_수량산출_총괄내역0518_구로리어린이공원예산서(조경)1125_영랑쉼터조성공사" xfId="18617"/>
    <cellStyle name="1_tree_수량산출_총괄내역0518_구로리어린이공원예산서(조경)1125_영랑쉼터조성공사 2" xfId="36698"/>
    <cellStyle name="1_tree_수량산출_총괄내역0518_구로리어린이공원예산서(조경)1125_영랑쉼터조성공사(3.13)" xfId="18618"/>
    <cellStyle name="1_tree_수량산출_총괄내역0518_구로리어린이공원예산서(조경)1125_영랑쉼터조성공사(3.13) 2" xfId="36699"/>
    <cellStyle name="1_tree_수량산출_총괄내역0518_구로리어린이공원예산서(조경)1125_영랑쉼터조성공사(3.13)_대포4 부대공" xfId="18619"/>
    <cellStyle name="1_tree_수량산출_총괄내역0518_구로리어린이공원예산서(조경)1125_영랑쉼터조성공사(3.13)_대포4 부대공 2" xfId="36700"/>
    <cellStyle name="1_tree_수량산출_총괄내역0518_구로리어린이공원예산서(조경)1125_영랑쉼터조성공사_대포4 부대공" xfId="18620"/>
    <cellStyle name="1_tree_수량산출_총괄내역0518_구로리어린이공원예산서(조경)1125_영랑쉼터조성공사_대포4 부대공 2" xfId="36701"/>
    <cellStyle name="1_tree_수량산출_총괄내역0518_내역서" xfId="1898"/>
    <cellStyle name="1_tree_수량산출_총괄내역0518_내역서 2" xfId="36702"/>
    <cellStyle name="1_tree_수량산출_총괄내역0518_내역서_2006어린이공원정비공사" xfId="18621"/>
    <cellStyle name="1_tree_수량산출_총괄내역0518_내역서_2006어린이공원정비공사 2" xfId="36703"/>
    <cellStyle name="1_tree_수량산출_총괄내역0518_내역서_2006어린이공원정비공사_1 조경공수량" xfId="18622"/>
    <cellStyle name="1_tree_수량산출_총괄내역0518_내역서_2006어린이공원정비공사_1 조경공수량 2" xfId="36704"/>
    <cellStyle name="1_tree_수량산출_총괄내역0518_내역서_2006어린이공원정비공사_1 조경공수량_대포4 부대공" xfId="18623"/>
    <cellStyle name="1_tree_수량산출_총괄내역0518_내역서_2006어린이공원정비공사_1 조경공수량_대포4 부대공 2" xfId="36705"/>
    <cellStyle name="1_tree_수량산출_총괄내역0518_내역서_2006어린이공원정비공사_골안천 공원조성공사(4.8)" xfId="18624"/>
    <cellStyle name="1_tree_수량산출_총괄내역0518_내역서_2006어린이공원정비공사_골안천 공원조성공사(4.8) 2" xfId="36706"/>
    <cellStyle name="1_tree_수량산출_총괄내역0518_내역서_2006어린이공원정비공사_골안천 공원조성공사(4.8)_대포4 부대공" xfId="18625"/>
    <cellStyle name="1_tree_수량산출_총괄내역0518_내역서_2006어린이공원정비공사_골안천 공원조성공사(4.8)_대포4 부대공 2" xfId="36707"/>
    <cellStyle name="1_tree_수량산출_총괄내역0518_내역서_2006어린이공원정비공사_대포4 부대공" xfId="18626"/>
    <cellStyle name="1_tree_수량산출_총괄내역0518_내역서_2006어린이공원정비공사_대포4 부대공 2" xfId="36708"/>
    <cellStyle name="1_tree_수량산출_총괄내역0518_내역서_4.시설물수량산출" xfId="1899"/>
    <cellStyle name="1_tree_수량산출_총괄내역0518_내역서_re수량산출1111" xfId="1900"/>
    <cellStyle name="1_tree_수량산출_총괄내역0518_내역서_re수량산출1111_2차 수량산출 1 " xfId="1901"/>
    <cellStyle name="1_tree_수량산출_총괄내역0518_내역서_re수량산출1111_2차 시설물수량산출" xfId="1902"/>
    <cellStyle name="1_tree_수량산출_총괄내역0518_내역서_re수량산출1111_re수량산출11111" xfId="1903"/>
    <cellStyle name="1_tree_수량산출_총괄내역0518_내역서_re수량산출1111_re수량산출111111" xfId="1904"/>
    <cellStyle name="1_tree_수량산출_총괄내역0518_내역서_re수량산출1111_무게산출" xfId="1905"/>
    <cellStyle name="1_tree_수량산출_총괄내역0518_내역서_re수량산출1111_수량산출" xfId="1906"/>
    <cellStyle name="1_tree_수량산출_총괄내역0518_내역서_re수량산출1111_수량산출(최종)" xfId="1907"/>
    <cellStyle name="1_tree_수량산출_총괄내역0518_내역서_개미공원(수정-1006-1)" xfId="18627"/>
    <cellStyle name="1_tree_수량산출_총괄내역0518_내역서_개미공원(수정-1006-1) 2" xfId="36709"/>
    <cellStyle name="1_tree_수량산출_총괄내역0518_내역서_개미공원(수정-1006-1)_1 조경공수량" xfId="18628"/>
    <cellStyle name="1_tree_수량산출_총괄내역0518_내역서_개미공원(수정-1006-1)_1 조경공수량 2" xfId="36710"/>
    <cellStyle name="1_tree_수량산출_총괄내역0518_내역서_개미공원(수정-1006-1)_1 조경공수량_대포4 부대공" xfId="18629"/>
    <cellStyle name="1_tree_수량산출_총괄내역0518_내역서_개미공원(수정-1006-1)_1 조경공수량_대포4 부대공 2" xfId="36711"/>
    <cellStyle name="1_tree_수량산출_총괄내역0518_내역서_개미공원(수정-1006-1)_골안천 공원조성공사(4.8)" xfId="18630"/>
    <cellStyle name="1_tree_수량산출_총괄내역0518_내역서_개미공원(수정-1006-1)_골안천 공원조성공사(4.8) 2" xfId="36712"/>
    <cellStyle name="1_tree_수량산출_총괄내역0518_내역서_개미공원(수정-1006-1)_골안천 공원조성공사(4.8)_대포4 부대공" xfId="18631"/>
    <cellStyle name="1_tree_수량산출_총괄내역0518_내역서_개미공원(수정-1006-1)_골안천 공원조성공사(4.8)_대포4 부대공 2" xfId="36713"/>
    <cellStyle name="1_tree_수량산출_총괄내역0518_내역서_개미공원(수정-1006-1)_대포4 부대공" xfId="18632"/>
    <cellStyle name="1_tree_수량산출_총괄내역0518_내역서_개미공원(수정-1006-1)_대포4 부대공 2" xfId="36714"/>
    <cellStyle name="1_tree_수량산출_총괄내역0518_내역서_골안천 공원조성공사(4.2)" xfId="18633"/>
    <cellStyle name="1_tree_수량산출_총괄내역0518_내역서_골안천 공원조성공사(4.2) 2" xfId="36715"/>
    <cellStyle name="1_tree_수량산출_총괄내역0518_내역서_골안천 공원조성공사(4.2)_대포4 부대공" xfId="18634"/>
    <cellStyle name="1_tree_수량산출_총괄내역0518_내역서_골안천 공원조성공사(4.2)_대포4 부대공 2" xfId="36716"/>
    <cellStyle name="1_tree_수량산출_총괄내역0518_내역서_대포4 부대공" xfId="18635"/>
    <cellStyle name="1_tree_수량산출_총괄내역0518_내역서_대포4 부대공 2" xfId="36717"/>
    <cellStyle name="1_tree_수량산출_총괄내역0518_내역서_영랑쉼터조성공사" xfId="18636"/>
    <cellStyle name="1_tree_수량산출_총괄내역0518_내역서_영랑쉼터조성공사 2" xfId="36718"/>
    <cellStyle name="1_tree_수량산출_총괄내역0518_내역서_영랑쉼터조성공사(3.13)" xfId="18637"/>
    <cellStyle name="1_tree_수량산출_총괄내역0518_내역서_영랑쉼터조성공사(3.13) 2" xfId="36719"/>
    <cellStyle name="1_tree_수량산출_총괄내역0518_내역서_영랑쉼터조성공사(3.13)_대포4 부대공" xfId="18638"/>
    <cellStyle name="1_tree_수량산출_총괄내역0518_내역서_영랑쉼터조성공사(3.13)_대포4 부대공 2" xfId="36720"/>
    <cellStyle name="1_tree_수량산출_총괄내역0518_내역서_영랑쉼터조성공사_대포4 부대공" xfId="18639"/>
    <cellStyle name="1_tree_수량산출_총괄내역0518_내역서_영랑쉼터조성공사_대포4 부대공 2" xfId="36721"/>
    <cellStyle name="1_tree_수량산출_총괄내역0518_노임단가표" xfId="1908"/>
    <cellStyle name="1_tree_수량산출_총괄내역0518_노임단가표 2" xfId="36722"/>
    <cellStyle name="1_tree_수량산출_총괄내역0518_노임단가표_2006어린이공원정비공사" xfId="18640"/>
    <cellStyle name="1_tree_수량산출_총괄내역0518_노임단가표_2006어린이공원정비공사 2" xfId="36723"/>
    <cellStyle name="1_tree_수량산출_총괄내역0518_노임단가표_2006어린이공원정비공사_1 조경공수량" xfId="18641"/>
    <cellStyle name="1_tree_수량산출_총괄내역0518_노임단가표_2006어린이공원정비공사_1 조경공수량 2" xfId="36724"/>
    <cellStyle name="1_tree_수량산출_총괄내역0518_노임단가표_2006어린이공원정비공사_1 조경공수량_대포4 부대공" xfId="18642"/>
    <cellStyle name="1_tree_수량산출_총괄내역0518_노임단가표_2006어린이공원정비공사_1 조경공수량_대포4 부대공 2" xfId="36725"/>
    <cellStyle name="1_tree_수량산출_총괄내역0518_노임단가표_2006어린이공원정비공사_골안천 공원조성공사(4.8)" xfId="18643"/>
    <cellStyle name="1_tree_수량산출_총괄내역0518_노임단가표_2006어린이공원정비공사_골안천 공원조성공사(4.8) 2" xfId="36726"/>
    <cellStyle name="1_tree_수량산출_총괄내역0518_노임단가표_2006어린이공원정비공사_골안천 공원조성공사(4.8)_대포4 부대공" xfId="18644"/>
    <cellStyle name="1_tree_수량산출_총괄내역0518_노임단가표_2006어린이공원정비공사_골안천 공원조성공사(4.8)_대포4 부대공 2" xfId="36727"/>
    <cellStyle name="1_tree_수량산출_총괄내역0518_노임단가표_2006어린이공원정비공사_대포4 부대공" xfId="18645"/>
    <cellStyle name="1_tree_수량산출_총괄내역0518_노임단가표_2006어린이공원정비공사_대포4 부대공 2" xfId="36728"/>
    <cellStyle name="1_tree_수량산출_총괄내역0518_노임단가표_4.시설물수량산출" xfId="1909"/>
    <cellStyle name="1_tree_수량산출_총괄내역0518_노임단가표_re수량산출1111" xfId="1910"/>
    <cellStyle name="1_tree_수량산출_총괄내역0518_노임단가표_re수량산출1111_2차 수량산출 1 " xfId="1911"/>
    <cellStyle name="1_tree_수량산출_총괄내역0518_노임단가표_re수량산출1111_2차 시설물수량산출" xfId="1912"/>
    <cellStyle name="1_tree_수량산출_총괄내역0518_노임단가표_re수량산출1111_re수량산출11111" xfId="1913"/>
    <cellStyle name="1_tree_수량산출_총괄내역0518_노임단가표_re수량산출1111_re수량산출111111" xfId="1914"/>
    <cellStyle name="1_tree_수량산출_총괄내역0518_노임단가표_re수량산출1111_무게산출" xfId="1915"/>
    <cellStyle name="1_tree_수량산출_총괄내역0518_노임단가표_re수량산출1111_수량산출" xfId="1916"/>
    <cellStyle name="1_tree_수량산출_총괄내역0518_노임단가표_re수량산출1111_수량산출(최종)" xfId="1917"/>
    <cellStyle name="1_tree_수량산출_총괄내역0518_노임단가표_개미공원(수정-1006-1)" xfId="18646"/>
    <cellStyle name="1_tree_수량산출_총괄내역0518_노임단가표_개미공원(수정-1006-1) 2" xfId="36729"/>
    <cellStyle name="1_tree_수량산출_총괄내역0518_노임단가표_개미공원(수정-1006-1)_1 조경공수량" xfId="18647"/>
    <cellStyle name="1_tree_수량산출_총괄내역0518_노임단가표_개미공원(수정-1006-1)_1 조경공수량 2" xfId="36730"/>
    <cellStyle name="1_tree_수량산출_총괄내역0518_노임단가표_개미공원(수정-1006-1)_1 조경공수량_대포4 부대공" xfId="18648"/>
    <cellStyle name="1_tree_수량산출_총괄내역0518_노임단가표_개미공원(수정-1006-1)_1 조경공수량_대포4 부대공 2" xfId="36731"/>
    <cellStyle name="1_tree_수량산출_총괄내역0518_노임단가표_개미공원(수정-1006-1)_골안천 공원조성공사(4.8)" xfId="18649"/>
    <cellStyle name="1_tree_수량산출_총괄내역0518_노임단가표_개미공원(수정-1006-1)_골안천 공원조성공사(4.8) 2" xfId="36732"/>
    <cellStyle name="1_tree_수량산출_총괄내역0518_노임단가표_개미공원(수정-1006-1)_골안천 공원조성공사(4.8)_대포4 부대공" xfId="18650"/>
    <cellStyle name="1_tree_수량산출_총괄내역0518_노임단가표_개미공원(수정-1006-1)_골안천 공원조성공사(4.8)_대포4 부대공 2" xfId="36733"/>
    <cellStyle name="1_tree_수량산출_총괄내역0518_노임단가표_개미공원(수정-1006-1)_대포4 부대공" xfId="18651"/>
    <cellStyle name="1_tree_수량산출_총괄내역0518_노임단가표_개미공원(수정-1006-1)_대포4 부대공 2" xfId="36734"/>
    <cellStyle name="1_tree_수량산출_총괄내역0518_노임단가표_골안천 공원조성공사(4.2)" xfId="18652"/>
    <cellStyle name="1_tree_수량산출_총괄내역0518_노임단가표_골안천 공원조성공사(4.2) 2" xfId="36735"/>
    <cellStyle name="1_tree_수량산출_총괄내역0518_노임단가표_골안천 공원조성공사(4.2)_대포4 부대공" xfId="18653"/>
    <cellStyle name="1_tree_수량산출_총괄내역0518_노임단가표_골안천 공원조성공사(4.2)_대포4 부대공 2" xfId="36736"/>
    <cellStyle name="1_tree_수량산출_총괄내역0518_노임단가표_대포4 부대공" xfId="18654"/>
    <cellStyle name="1_tree_수량산출_총괄내역0518_노임단가표_대포4 부대공 2" xfId="36737"/>
    <cellStyle name="1_tree_수량산출_총괄내역0518_노임단가표_영랑쉼터조성공사" xfId="18655"/>
    <cellStyle name="1_tree_수량산출_총괄내역0518_노임단가표_영랑쉼터조성공사 2" xfId="36738"/>
    <cellStyle name="1_tree_수량산출_총괄내역0518_노임단가표_영랑쉼터조성공사(3.13)" xfId="18656"/>
    <cellStyle name="1_tree_수량산출_총괄내역0518_노임단가표_영랑쉼터조성공사(3.13) 2" xfId="36739"/>
    <cellStyle name="1_tree_수량산출_총괄내역0518_노임단가표_영랑쉼터조성공사(3.13)_대포4 부대공" xfId="18657"/>
    <cellStyle name="1_tree_수량산출_총괄내역0518_노임단가표_영랑쉼터조성공사(3.13)_대포4 부대공 2" xfId="36740"/>
    <cellStyle name="1_tree_수량산출_총괄내역0518_노임단가표_영랑쉼터조성공사_대포4 부대공" xfId="18658"/>
    <cellStyle name="1_tree_수량산출_총괄내역0518_노임단가표_영랑쉼터조성공사_대포4 부대공 2" xfId="36741"/>
    <cellStyle name="1_tree_수량산출_총괄내역0518_대포4 부대공" xfId="18659"/>
    <cellStyle name="1_tree_수량산출_총괄내역0518_대포4 부대공 2" xfId="36742"/>
    <cellStyle name="1_tree_수량산출_총괄내역0518_배밭계약내역" xfId="26106"/>
    <cellStyle name="1_tree_수량산출_총괄내역0518_설계내역서" xfId="26107"/>
    <cellStyle name="1_tree_수량산출_총괄내역0518_수도권매립지" xfId="1918"/>
    <cellStyle name="1_tree_수량산출_총괄내역0518_수도권매립지 2" xfId="36743"/>
    <cellStyle name="1_tree_수량산출_총괄내역0518_수도권매립지_2006어린이공원정비공사" xfId="18660"/>
    <cellStyle name="1_tree_수량산출_총괄내역0518_수도권매립지_2006어린이공원정비공사 2" xfId="36744"/>
    <cellStyle name="1_tree_수량산출_총괄내역0518_수도권매립지_2006어린이공원정비공사_1 조경공수량" xfId="18661"/>
    <cellStyle name="1_tree_수량산출_총괄내역0518_수도권매립지_2006어린이공원정비공사_1 조경공수량 2" xfId="36745"/>
    <cellStyle name="1_tree_수량산출_총괄내역0518_수도권매립지_2006어린이공원정비공사_1 조경공수량_대포4 부대공" xfId="18662"/>
    <cellStyle name="1_tree_수량산출_총괄내역0518_수도권매립지_2006어린이공원정비공사_1 조경공수량_대포4 부대공 2" xfId="36746"/>
    <cellStyle name="1_tree_수량산출_총괄내역0518_수도권매립지_2006어린이공원정비공사_골안천 공원조성공사(4.8)" xfId="18663"/>
    <cellStyle name="1_tree_수량산출_총괄내역0518_수도권매립지_2006어린이공원정비공사_골안천 공원조성공사(4.8) 2" xfId="36747"/>
    <cellStyle name="1_tree_수량산출_총괄내역0518_수도권매립지_2006어린이공원정비공사_골안천 공원조성공사(4.8)_대포4 부대공" xfId="18664"/>
    <cellStyle name="1_tree_수량산출_총괄내역0518_수도권매립지_2006어린이공원정비공사_골안천 공원조성공사(4.8)_대포4 부대공 2" xfId="36748"/>
    <cellStyle name="1_tree_수량산출_총괄내역0518_수도권매립지_2006어린이공원정비공사_대포4 부대공" xfId="18665"/>
    <cellStyle name="1_tree_수량산출_총괄내역0518_수도권매립지_2006어린이공원정비공사_대포4 부대공 2" xfId="36749"/>
    <cellStyle name="1_tree_수량산출_총괄내역0518_수도권매립지_4.시설물수량산출" xfId="1919"/>
    <cellStyle name="1_tree_수량산출_총괄내역0518_수도권매립지_re수량산출1111" xfId="1920"/>
    <cellStyle name="1_tree_수량산출_총괄내역0518_수도권매립지_re수량산출1111_2차 수량산출 1 " xfId="1921"/>
    <cellStyle name="1_tree_수량산출_총괄내역0518_수도권매립지_re수량산출1111_2차 시설물수량산출" xfId="1922"/>
    <cellStyle name="1_tree_수량산출_총괄내역0518_수도권매립지_re수량산출1111_re수량산출11111" xfId="1923"/>
    <cellStyle name="1_tree_수량산출_총괄내역0518_수도권매립지_re수량산출1111_re수량산출111111" xfId="1924"/>
    <cellStyle name="1_tree_수량산출_총괄내역0518_수도권매립지_re수량산출1111_무게산출" xfId="1925"/>
    <cellStyle name="1_tree_수량산출_총괄내역0518_수도권매립지_re수량산출1111_수량산출" xfId="1926"/>
    <cellStyle name="1_tree_수량산출_총괄내역0518_수도권매립지_re수량산출1111_수량산출(최종)" xfId="1927"/>
    <cellStyle name="1_tree_수량산출_총괄내역0518_수도권매립지_개미공원(수정-1006-1)" xfId="18666"/>
    <cellStyle name="1_tree_수량산출_총괄내역0518_수도권매립지_개미공원(수정-1006-1) 2" xfId="36750"/>
    <cellStyle name="1_tree_수량산출_총괄내역0518_수도권매립지_개미공원(수정-1006-1)_1 조경공수량" xfId="18667"/>
    <cellStyle name="1_tree_수량산출_총괄내역0518_수도권매립지_개미공원(수정-1006-1)_1 조경공수량 2" xfId="36751"/>
    <cellStyle name="1_tree_수량산출_총괄내역0518_수도권매립지_개미공원(수정-1006-1)_1 조경공수량_대포4 부대공" xfId="18668"/>
    <cellStyle name="1_tree_수량산출_총괄내역0518_수도권매립지_개미공원(수정-1006-1)_1 조경공수량_대포4 부대공 2" xfId="36752"/>
    <cellStyle name="1_tree_수량산출_총괄내역0518_수도권매립지_개미공원(수정-1006-1)_골안천 공원조성공사(4.8)" xfId="18669"/>
    <cellStyle name="1_tree_수량산출_총괄내역0518_수도권매립지_개미공원(수정-1006-1)_골안천 공원조성공사(4.8) 2" xfId="36753"/>
    <cellStyle name="1_tree_수량산출_총괄내역0518_수도권매립지_개미공원(수정-1006-1)_골안천 공원조성공사(4.8)_대포4 부대공" xfId="18670"/>
    <cellStyle name="1_tree_수량산출_총괄내역0518_수도권매립지_개미공원(수정-1006-1)_골안천 공원조성공사(4.8)_대포4 부대공 2" xfId="36754"/>
    <cellStyle name="1_tree_수량산출_총괄내역0518_수도권매립지_개미공원(수정-1006-1)_대포4 부대공" xfId="18671"/>
    <cellStyle name="1_tree_수량산출_총괄내역0518_수도권매립지_개미공원(수정-1006-1)_대포4 부대공 2" xfId="36755"/>
    <cellStyle name="1_tree_수량산출_총괄내역0518_수도권매립지_골안천 공원조성공사(4.2)" xfId="18672"/>
    <cellStyle name="1_tree_수량산출_총괄내역0518_수도권매립지_골안천 공원조성공사(4.2) 2" xfId="36756"/>
    <cellStyle name="1_tree_수량산출_총괄내역0518_수도권매립지_골안천 공원조성공사(4.2)_대포4 부대공" xfId="18673"/>
    <cellStyle name="1_tree_수량산출_총괄내역0518_수도권매립지_골안천 공원조성공사(4.2)_대포4 부대공 2" xfId="36757"/>
    <cellStyle name="1_tree_수량산출_총괄내역0518_수도권매립지_대포4 부대공" xfId="18674"/>
    <cellStyle name="1_tree_수량산출_총괄내역0518_수도권매립지_대포4 부대공 2" xfId="36758"/>
    <cellStyle name="1_tree_수량산출_총괄내역0518_수도권매립지_영랑쉼터조성공사" xfId="18675"/>
    <cellStyle name="1_tree_수량산출_총괄내역0518_수도권매립지_영랑쉼터조성공사 2" xfId="36759"/>
    <cellStyle name="1_tree_수량산출_총괄내역0518_수도권매립지_영랑쉼터조성공사(3.13)" xfId="18676"/>
    <cellStyle name="1_tree_수량산출_총괄내역0518_수도권매립지_영랑쉼터조성공사(3.13) 2" xfId="36760"/>
    <cellStyle name="1_tree_수량산출_총괄내역0518_수도권매립지_영랑쉼터조성공사(3.13)_대포4 부대공" xfId="18677"/>
    <cellStyle name="1_tree_수량산출_총괄내역0518_수도권매립지_영랑쉼터조성공사(3.13)_대포4 부대공 2" xfId="36761"/>
    <cellStyle name="1_tree_수량산출_총괄내역0518_수도권매립지_영랑쉼터조성공사_대포4 부대공" xfId="18678"/>
    <cellStyle name="1_tree_수량산출_총괄내역0518_수도권매립지_영랑쉼터조성공사_대포4 부대공 2" xfId="36762"/>
    <cellStyle name="1_tree_수량산출_총괄내역0518_수도권매립지1004(발주용)" xfId="1928"/>
    <cellStyle name="1_tree_수량산출_총괄내역0518_수도권매립지1004(발주용) 2" xfId="36763"/>
    <cellStyle name="1_tree_수량산출_총괄내역0518_수도권매립지1004(발주용)_2006어린이공원정비공사" xfId="18679"/>
    <cellStyle name="1_tree_수량산출_총괄내역0518_수도권매립지1004(발주용)_2006어린이공원정비공사 2" xfId="36764"/>
    <cellStyle name="1_tree_수량산출_총괄내역0518_수도권매립지1004(발주용)_2006어린이공원정비공사_1 조경공수량" xfId="18680"/>
    <cellStyle name="1_tree_수량산출_총괄내역0518_수도권매립지1004(발주용)_2006어린이공원정비공사_1 조경공수량 2" xfId="36765"/>
    <cellStyle name="1_tree_수량산출_총괄내역0518_수도권매립지1004(발주용)_2006어린이공원정비공사_1 조경공수량_대포4 부대공" xfId="18681"/>
    <cellStyle name="1_tree_수량산출_총괄내역0518_수도권매립지1004(발주용)_2006어린이공원정비공사_1 조경공수량_대포4 부대공 2" xfId="36766"/>
    <cellStyle name="1_tree_수량산출_총괄내역0518_수도권매립지1004(발주용)_2006어린이공원정비공사_골안천 공원조성공사(4.8)" xfId="18682"/>
    <cellStyle name="1_tree_수량산출_총괄내역0518_수도권매립지1004(발주용)_2006어린이공원정비공사_골안천 공원조성공사(4.8) 2" xfId="36767"/>
    <cellStyle name="1_tree_수량산출_총괄내역0518_수도권매립지1004(발주용)_2006어린이공원정비공사_골안천 공원조성공사(4.8)_대포4 부대공" xfId="18683"/>
    <cellStyle name="1_tree_수량산출_총괄내역0518_수도권매립지1004(발주용)_2006어린이공원정비공사_골안천 공원조성공사(4.8)_대포4 부대공 2" xfId="36768"/>
    <cellStyle name="1_tree_수량산출_총괄내역0518_수도권매립지1004(발주용)_2006어린이공원정비공사_대포4 부대공" xfId="18684"/>
    <cellStyle name="1_tree_수량산출_총괄내역0518_수도권매립지1004(발주용)_2006어린이공원정비공사_대포4 부대공 2" xfId="36769"/>
    <cellStyle name="1_tree_수량산출_총괄내역0518_수도권매립지1004(발주용)_4.시설물수량산출" xfId="1929"/>
    <cellStyle name="1_tree_수량산출_총괄내역0518_수도권매립지1004(발주용)_re수량산출1111" xfId="1930"/>
    <cellStyle name="1_tree_수량산출_총괄내역0518_수도권매립지1004(발주용)_re수량산출1111_2차 수량산출 1 " xfId="1931"/>
    <cellStyle name="1_tree_수량산출_총괄내역0518_수도권매립지1004(발주용)_re수량산출1111_2차 시설물수량산출" xfId="1932"/>
    <cellStyle name="1_tree_수량산출_총괄내역0518_수도권매립지1004(발주용)_re수량산출1111_re수량산출11111" xfId="1933"/>
    <cellStyle name="1_tree_수량산출_총괄내역0518_수도권매립지1004(발주용)_re수량산출1111_re수량산출111111" xfId="1934"/>
    <cellStyle name="1_tree_수량산출_총괄내역0518_수도권매립지1004(발주용)_re수량산출1111_무게산출" xfId="1935"/>
    <cellStyle name="1_tree_수량산출_총괄내역0518_수도권매립지1004(발주용)_re수량산출1111_수량산출" xfId="1936"/>
    <cellStyle name="1_tree_수량산출_총괄내역0518_수도권매립지1004(발주용)_re수량산출1111_수량산출(최종)" xfId="1937"/>
    <cellStyle name="1_tree_수량산출_총괄내역0518_수도권매립지1004(발주용)_개미공원(수정-1006-1)" xfId="18685"/>
    <cellStyle name="1_tree_수량산출_총괄내역0518_수도권매립지1004(발주용)_개미공원(수정-1006-1) 2" xfId="36770"/>
    <cellStyle name="1_tree_수량산출_총괄내역0518_수도권매립지1004(발주용)_개미공원(수정-1006-1)_1 조경공수량" xfId="18686"/>
    <cellStyle name="1_tree_수량산출_총괄내역0518_수도권매립지1004(발주용)_개미공원(수정-1006-1)_1 조경공수량 2" xfId="36771"/>
    <cellStyle name="1_tree_수량산출_총괄내역0518_수도권매립지1004(발주용)_개미공원(수정-1006-1)_1 조경공수량_대포4 부대공" xfId="18687"/>
    <cellStyle name="1_tree_수량산출_총괄내역0518_수도권매립지1004(발주용)_개미공원(수정-1006-1)_1 조경공수량_대포4 부대공 2" xfId="36772"/>
    <cellStyle name="1_tree_수량산출_총괄내역0518_수도권매립지1004(발주용)_개미공원(수정-1006-1)_골안천 공원조성공사(4.8)" xfId="18688"/>
    <cellStyle name="1_tree_수량산출_총괄내역0518_수도권매립지1004(발주용)_개미공원(수정-1006-1)_골안천 공원조성공사(4.8) 2" xfId="36773"/>
    <cellStyle name="1_tree_수량산출_총괄내역0518_수도권매립지1004(발주용)_개미공원(수정-1006-1)_골안천 공원조성공사(4.8)_대포4 부대공" xfId="18689"/>
    <cellStyle name="1_tree_수량산출_총괄내역0518_수도권매립지1004(발주용)_개미공원(수정-1006-1)_골안천 공원조성공사(4.8)_대포4 부대공 2" xfId="36774"/>
    <cellStyle name="1_tree_수량산출_총괄내역0518_수도권매립지1004(발주용)_개미공원(수정-1006-1)_대포4 부대공" xfId="18690"/>
    <cellStyle name="1_tree_수량산출_총괄내역0518_수도권매립지1004(발주용)_개미공원(수정-1006-1)_대포4 부대공 2" xfId="36775"/>
    <cellStyle name="1_tree_수량산출_총괄내역0518_수도권매립지1004(발주용)_골안천 공원조성공사(4.2)" xfId="18691"/>
    <cellStyle name="1_tree_수량산출_총괄내역0518_수도권매립지1004(발주용)_골안천 공원조성공사(4.2) 2" xfId="36776"/>
    <cellStyle name="1_tree_수량산출_총괄내역0518_수도권매립지1004(발주용)_골안천 공원조성공사(4.2)_대포4 부대공" xfId="18692"/>
    <cellStyle name="1_tree_수량산출_총괄내역0518_수도권매립지1004(발주용)_골안천 공원조성공사(4.2)_대포4 부대공 2" xfId="36777"/>
    <cellStyle name="1_tree_수량산출_총괄내역0518_수도권매립지1004(발주용)_대포4 부대공" xfId="18693"/>
    <cellStyle name="1_tree_수량산출_총괄내역0518_수도권매립지1004(발주용)_대포4 부대공 2" xfId="36778"/>
    <cellStyle name="1_tree_수량산출_총괄내역0518_수도권매립지1004(발주용)_영랑쉼터조성공사" xfId="18694"/>
    <cellStyle name="1_tree_수량산출_총괄내역0518_수도권매립지1004(발주용)_영랑쉼터조성공사 2" xfId="36779"/>
    <cellStyle name="1_tree_수량산출_총괄내역0518_수도권매립지1004(발주용)_영랑쉼터조성공사(3.13)" xfId="18695"/>
    <cellStyle name="1_tree_수량산출_총괄내역0518_수도권매립지1004(발주용)_영랑쉼터조성공사(3.13) 2" xfId="36780"/>
    <cellStyle name="1_tree_수량산출_총괄내역0518_수도권매립지1004(발주용)_영랑쉼터조성공사(3.13)_대포4 부대공" xfId="18696"/>
    <cellStyle name="1_tree_수량산출_총괄내역0518_수도권매립지1004(발주용)_영랑쉼터조성공사(3.13)_대포4 부대공 2" xfId="36781"/>
    <cellStyle name="1_tree_수량산출_총괄내역0518_수도권매립지1004(발주용)_영랑쉼터조성공사_대포4 부대공" xfId="18697"/>
    <cellStyle name="1_tree_수량산출_총괄내역0518_수도권매립지1004(발주용)_영랑쉼터조성공사_대포4 부대공 2" xfId="36782"/>
    <cellStyle name="1_tree_수량산출_총괄내역0518_영랑쉼터조성공사" xfId="18698"/>
    <cellStyle name="1_tree_수량산출_총괄내역0518_영랑쉼터조성공사 2" xfId="36783"/>
    <cellStyle name="1_tree_수량산출_총괄내역0518_영랑쉼터조성공사(3.13)" xfId="18699"/>
    <cellStyle name="1_tree_수량산출_총괄내역0518_영랑쉼터조성공사(3.13) 2" xfId="36784"/>
    <cellStyle name="1_tree_수량산출_총괄내역0518_영랑쉼터조성공사(3.13)_대포4 부대공" xfId="18700"/>
    <cellStyle name="1_tree_수량산출_총괄내역0518_영랑쉼터조성공사(3.13)_대포4 부대공 2" xfId="36785"/>
    <cellStyle name="1_tree_수량산출_총괄내역0518_영랑쉼터조성공사_대포4 부대공" xfId="18701"/>
    <cellStyle name="1_tree_수량산출_총괄내역0518_영랑쉼터조성공사_대포4 부대공 2" xfId="36786"/>
    <cellStyle name="1_tree_수량산출_총괄내역0518_일신건영설계예산서(0211)" xfId="1938"/>
    <cellStyle name="1_tree_수량산출_총괄내역0518_일신건영설계예산서(0211) 2" xfId="36787"/>
    <cellStyle name="1_tree_수량산출_총괄내역0518_일신건영설계예산서(0211)_2006어린이공원정비공사" xfId="18702"/>
    <cellStyle name="1_tree_수량산출_총괄내역0518_일신건영설계예산서(0211)_2006어린이공원정비공사 2" xfId="36788"/>
    <cellStyle name="1_tree_수량산출_총괄내역0518_일신건영설계예산서(0211)_2006어린이공원정비공사_1 조경공수량" xfId="18703"/>
    <cellStyle name="1_tree_수량산출_총괄내역0518_일신건영설계예산서(0211)_2006어린이공원정비공사_1 조경공수량 2" xfId="36789"/>
    <cellStyle name="1_tree_수량산출_총괄내역0518_일신건영설계예산서(0211)_2006어린이공원정비공사_1 조경공수량_대포4 부대공" xfId="18704"/>
    <cellStyle name="1_tree_수량산출_총괄내역0518_일신건영설계예산서(0211)_2006어린이공원정비공사_1 조경공수량_대포4 부대공 2" xfId="36790"/>
    <cellStyle name="1_tree_수량산출_총괄내역0518_일신건영설계예산서(0211)_2006어린이공원정비공사_골안천 공원조성공사(4.8)" xfId="18705"/>
    <cellStyle name="1_tree_수량산출_총괄내역0518_일신건영설계예산서(0211)_2006어린이공원정비공사_골안천 공원조성공사(4.8) 2" xfId="36791"/>
    <cellStyle name="1_tree_수량산출_총괄내역0518_일신건영설계예산서(0211)_2006어린이공원정비공사_골안천 공원조성공사(4.8)_대포4 부대공" xfId="18706"/>
    <cellStyle name="1_tree_수량산출_총괄내역0518_일신건영설계예산서(0211)_2006어린이공원정비공사_골안천 공원조성공사(4.8)_대포4 부대공 2" xfId="36792"/>
    <cellStyle name="1_tree_수량산출_총괄내역0518_일신건영설계예산서(0211)_2006어린이공원정비공사_대포4 부대공" xfId="18707"/>
    <cellStyle name="1_tree_수량산출_총괄내역0518_일신건영설계예산서(0211)_2006어린이공원정비공사_대포4 부대공 2" xfId="36793"/>
    <cellStyle name="1_tree_수량산출_총괄내역0518_일신건영설계예산서(0211)_4.시설물수량산출" xfId="1939"/>
    <cellStyle name="1_tree_수량산출_총괄내역0518_일신건영설계예산서(0211)_re수량산출1111" xfId="1940"/>
    <cellStyle name="1_tree_수량산출_총괄내역0518_일신건영설계예산서(0211)_re수량산출1111_2차 수량산출 1 " xfId="1941"/>
    <cellStyle name="1_tree_수량산출_총괄내역0518_일신건영설계예산서(0211)_re수량산출1111_2차 시설물수량산출" xfId="1942"/>
    <cellStyle name="1_tree_수량산출_총괄내역0518_일신건영설계예산서(0211)_re수량산출1111_re수량산출11111" xfId="1943"/>
    <cellStyle name="1_tree_수량산출_총괄내역0518_일신건영설계예산서(0211)_re수량산출1111_re수량산출111111" xfId="1944"/>
    <cellStyle name="1_tree_수량산출_총괄내역0518_일신건영설계예산서(0211)_re수량산출1111_무게산출" xfId="1945"/>
    <cellStyle name="1_tree_수량산출_총괄내역0518_일신건영설계예산서(0211)_re수량산출1111_수량산출" xfId="1946"/>
    <cellStyle name="1_tree_수량산출_총괄내역0518_일신건영설계예산서(0211)_re수량산출1111_수량산출(최종)" xfId="1947"/>
    <cellStyle name="1_tree_수량산출_총괄내역0518_일신건영설계예산서(0211)_개미공원(수정-1006-1)" xfId="18708"/>
    <cellStyle name="1_tree_수량산출_총괄내역0518_일신건영설계예산서(0211)_개미공원(수정-1006-1) 2" xfId="36794"/>
    <cellStyle name="1_tree_수량산출_총괄내역0518_일신건영설계예산서(0211)_개미공원(수정-1006-1)_1 조경공수량" xfId="18709"/>
    <cellStyle name="1_tree_수량산출_총괄내역0518_일신건영설계예산서(0211)_개미공원(수정-1006-1)_1 조경공수량 2" xfId="36795"/>
    <cellStyle name="1_tree_수량산출_총괄내역0518_일신건영설계예산서(0211)_개미공원(수정-1006-1)_1 조경공수량_대포4 부대공" xfId="18710"/>
    <cellStyle name="1_tree_수량산출_총괄내역0518_일신건영설계예산서(0211)_개미공원(수정-1006-1)_1 조경공수량_대포4 부대공 2" xfId="36796"/>
    <cellStyle name="1_tree_수량산출_총괄내역0518_일신건영설계예산서(0211)_개미공원(수정-1006-1)_골안천 공원조성공사(4.8)" xfId="18711"/>
    <cellStyle name="1_tree_수량산출_총괄내역0518_일신건영설계예산서(0211)_개미공원(수정-1006-1)_골안천 공원조성공사(4.8) 2" xfId="36797"/>
    <cellStyle name="1_tree_수량산출_총괄내역0518_일신건영설계예산서(0211)_개미공원(수정-1006-1)_골안천 공원조성공사(4.8)_대포4 부대공" xfId="18712"/>
    <cellStyle name="1_tree_수량산출_총괄내역0518_일신건영설계예산서(0211)_개미공원(수정-1006-1)_골안천 공원조성공사(4.8)_대포4 부대공 2" xfId="36798"/>
    <cellStyle name="1_tree_수량산출_총괄내역0518_일신건영설계예산서(0211)_개미공원(수정-1006-1)_대포4 부대공" xfId="18713"/>
    <cellStyle name="1_tree_수량산출_총괄내역0518_일신건영설계예산서(0211)_개미공원(수정-1006-1)_대포4 부대공 2" xfId="36799"/>
    <cellStyle name="1_tree_수량산출_총괄내역0518_일신건영설계예산서(0211)_골안천 공원조성공사(4.2)" xfId="18714"/>
    <cellStyle name="1_tree_수량산출_총괄내역0518_일신건영설계예산서(0211)_골안천 공원조성공사(4.2) 2" xfId="36800"/>
    <cellStyle name="1_tree_수량산출_총괄내역0518_일신건영설계예산서(0211)_골안천 공원조성공사(4.2)_대포4 부대공" xfId="18715"/>
    <cellStyle name="1_tree_수량산출_총괄내역0518_일신건영설계예산서(0211)_골안천 공원조성공사(4.2)_대포4 부대공 2" xfId="36801"/>
    <cellStyle name="1_tree_수량산출_총괄내역0518_일신건영설계예산서(0211)_대포4 부대공" xfId="18716"/>
    <cellStyle name="1_tree_수량산출_총괄내역0518_일신건영설계예산서(0211)_대포4 부대공 2" xfId="36802"/>
    <cellStyle name="1_tree_수량산출_총괄내역0518_일신건영설계예산서(0211)_영랑쉼터조성공사" xfId="18717"/>
    <cellStyle name="1_tree_수량산출_총괄내역0518_일신건영설계예산서(0211)_영랑쉼터조성공사 2" xfId="36803"/>
    <cellStyle name="1_tree_수량산출_총괄내역0518_일신건영설계예산서(0211)_영랑쉼터조성공사(3.13)" xfId="18718"/>
    <cellStyle name="1_tree_수량산출_총괄내역0518_일신건영설계예산서(0211)_영랑쉼터조성공사(3.13) 2" xfId="36804"/>
    <cellStyle name="1_tree_수량산출_총괄내역0518_일신건영설계예산서(0211)_영랑쉼터조성공사(3.13)_대포4 부대공" xfId="18719"/>
    <cellStyle name="1_tree_수량산출_총괄내역0518_일신건영설계예산서(0211)_영랑쉼터조성공사(3.13)_대포4 부대공 2" xfId="36805"/>
    <cellStyle name="1_tree_수량산출_총괄내역0518_일신건영설계예산서(0211)_영랑쉼터조성공사_대포4 부대공" xfId="18720"/>
    <cellStyle name="1_tree_수량산출_총괄내역0518_일신건영설계예산서(0211)_영랑쉼터조성공사_대포4 부대공 2" xfId="36806"/>
    <cellStyle name="1_tree_수량산출_총괄내역0518_일위대가" xfId="1948"/>
    <cellStyle name="1_tree_수량산출_총괄내역0518_일위대가 2" xfId="36807"/>
    <cellStyle name="1_tree_수량산출_총괄내역0518_일위대가_2006어린이공원정비공사" xfId="18721"/>
    <cellStyle name="1_tree_수량산출_총괄내역0518_일위대가_2006어린이공원정비공사 2" xfId="36808"/>
    <cellStyle name="1_tree_수량산출_총괄내역0518_일위대가_2006어린이공원정비공사_1 조경공수량" xfId="18722"/>
    <cellStyle name="1_tree_수량산출_총괄내역0518_일위대가_2006어린이공원정비공사_1 조경공수량 2" xfId="36809"/>
    <cellStyle name="1_tree_수량산출_총괄내역0518_일위대가_2006어린이공원정비공사_1 조경공수량_대포4 부대공" xfId="18723"/>
    <cellStyle name="1_tree_수량산출_총괄내역0518_일위대가_2006어린이공원정비공사_1 조경공수량_대포4 부대공 2" xfId="36810"/>
    <cellStyle name="1_tree_수량산출_총괄내역0518_일위대가_2006어린이공원정비공사_골안천 공원조성공사(4.8)" xfId="18724"/>
    <cellStyle name="1_tree_수량산출_총괄내역0518_일위대가_2006어린이공원정비공사_골안천 공원조성공사(4.8) 2" xfId="36811"/>
    <cellStyle name="1_tree_수량산출_총괄내역0518_일위대가_2006어린이공원정비공사_골안천 공원조성공사(4.8)_대포4 부대공" xfId="18725"/>
    <cellStyle name="1_tree_수량산출_총괄내역0518_일위대가_2006어린이공원정비공사_골안천 공원조성공사(4.8)_대포4 부대공 2" xfId="36812"/>
    <cellStyle name="1_tree_수량산출_총괄내역0518_일위대가_2006어린이공원정비공사_대포4 부대공" xfId="18726"/>
    <cellStyle name="1_tree_수량산출_총괄내역0518_일위대가_2006어린이공원정비공사_대포4 부대공 2" xfId="36813"/>
    <cellStyle name="1_tree_수량산출_총괄내역0518_일위대가_4.시설물수량산출" xfId="1949"/>
    <cellStyle name="1_tree_수량산출_총괄내역0518_일위대가_re수량산출1111" xfId="1950"/>
    <cellStyle name="1_tree_수량산출_총괄내역0518_일위대가_re수량산출1111_2차 수량산출 1 " xfId="1951"/>
    <cellStyle name="1_tree_수량산출_총괄내역0518_일위대가_re수량산출1111_2차 시설물수량산출" xfId="1952"/>
    <cellStyle name="1_tree_수량산출_총괄내역0518_일위대가_re수량산출1111_re수량산출11111" xfId="1953"/>
    <cellStyle name="1_tree_수량산출_총괄내역0518_일위대가_re수량산출1111_re수량산출111111" xfId="1954"/>
    <cellStyle name="1_tree_수량산출_총괄내역0518_일위대가_re수량산출1111_무게산출" xfId="1955"/>
    <cellStyle name="1_tree_수량산출_총괄내역0518_일위대가_re수량산출1111_수량산출" xfId="1956"/>
    <cellStyle name="1_tree_수량산출_총괄내역0518_일위대가_re수량산출1111_수량산출(최종)" xfId="1957"/>
    <cellStyle name="1_tree_수량산출_총괄내역0518_일위대가_개미공원(수정-1006-1)" xfId="18727"/>
    <cellStyle name="1_tree_수량산출_총괄내역0518_일위대가_개미공원(수정-1006-1) 2" xfId="36814"/>
    <cellStyle name="1_tree_수량산출_총괄내역0518_일위대가_개미공원(수정-1006-1)_1 조경공수량" xfId="18728"/>
    <cellStyle name="1_tree_수량산출_총괄내역0518_일위대가_개미공원(수정-1006-1)_1 조경공수량 2" xfId="36815"/>
    <cellStyle name="1_tree_수량산출_총괄내역0518_일위대가_개미공원(수정-1006-1)_1 조경공수량_대포4 부대공" xfId="18729"/>
    <cellStyle name="1_tree_수량산출_총괄내역0518_일위대가_개미공원(수정-1006-1)_1 조경공수량_대포4 부대공 2" xfId="36816"/>
    <cellStyle name="1_tree_수량산출_총괄내역0518_일위대가_개미공원(수정-1006-1)_골안천 공원조성공사(4.8)" xfId="18730"/>
    <cellStyle name="1_tree_수량산출_총괄내역0518_일위대가_개미공원(수정-1006-1)_골안천 공원조성공사(4.8) 2" xfId="36817"/>
    <cellStyle name="1_tree_수량산출_총괄내역0518_일위대가_개미공원(수정-1006-1)_골안천 공원조성공사(4.8)_대포4 부대공" xfId="18731"/>
    <cellStyle name="1_tree_수량산출_총괄내역0518_일위대가_개미공원(수정-1006-1)_골안천 공원조성공사(4.8)_대포4 부대공 2" xfId="36818"/>
    <cellStyle name="1_tree_수량산출_총괄내역0518_일위대가_개미공원(수정-1006-1)_대포4 부대공" xfId="18732"/>
    <cellStyle name="1_tree_수량산출_총괄내역0518_일위대가_개미공원(수정-1006-1)_대포4 부대공 2" xfId="36819"/>
    <cellStyle name="1_tree_수량산출_총괄내역0518_일위대가_골안천 공원조성공사(4.2)" xfId="18733"/>
    <cellStyle name="1_tree_수량산출_총괄내역0518_일위대가_골안천 공원조성공사(4.2) 2" xfId="36820"/>
    <cellStyle name="1_tree_수량산출_총괄내역0518_일위대가_골안천 공원조성공사(4.2)_대포4 부대공" xfId="18734"/>
    <cellStyle name="1_tree_수량산출_총괄내역0518_일위대가_골안천 공원조성공사(4.2)_대포4 부대공 2" xfId="36821"/>
    <cellStyle name="1_tree_수량산출_총괄내역0518_일위대가_대포4 부대공" xfId="18735"/>
    <cellStyle name="1_tree_수량산출_총괄내역0518_일위대가_대포4 부대공 2" xfId="36822"/>
    <cellStyle name="1_tree_수량산출_총괄내역0518_일위대가_영랑쉼터조성공사" xfId="18736"/>
    <cellStyle name="1_tree_수량산출_총괄내역0518_일위대가_영랑쉼터조성공사 2" xfId="36823"/>
    <cellStyle name="1_tree_수량산출_총괄내역0518_일위대가_영랑쉼터조성공사(3.13)" xfId="18737"/>
    <cellStyle name="1_tree_수량산출_총괄내역0518_일위대가_영랑쉼터조성공사(3.13) 2" xfId="36824"/>
    <cellStyle name="1_tree_수량산출_총괄내역0518_일위대가_영랑쉼터조성공사(3.13)_대포4 부대공" xfId="18738"/>
    <cellStyle name="1_tree_수량산출_총괄내역0518_일위대가_영랑쉼터조성공사(3.13)_대포4 부대공 2" xfId="36825"/>
    <cellStyle name="1_tree_수량산출_총괄내역0518_일위대가_영랑쉼터조성공사_대포4 부대공" xfId="18739"/>
    <cellStyle name="1_tree_수량산출_총괄내역0518_일위대가_영랑쉼터조성공사_대포4 부대공 2" xfId="36826"/>
    <cellStyle name="1_tree_수량산출_총괄내역0518_자재단가표" xfId="1958"/>
    <cellStyle name="1_tree_수량산출_총괄내역0518_자재단가표 2" xfId="36827"/>
    <cellStyle name="1_tree_수량산출_총괄내역0518_자재단가표_2006어린이공원정비공사" xfId="18740"/>
    <cellStyle name="1_tree_수량산출_총괄내역0518_자재단가표_2006어린이공원정비공사 2" xfId="36828"/>
    <cellStyle name="1_tree_수량산출_총괄내역0518_자재단가표_2006어린이공원정비공사_1 조경공수량" xfId="18741"/>
    <cellStyle name="1_tree_수량산출_총괄내역0518_자재단가표_2006어린이공원정비공사_1 조경공수량 2" xfId="36829"/>
    <cellStyle name="1_tree_수량산출_총괄내역0518_자재단가표_2006어린이공원정비공사_1 조경공수량_대포4 부대공" xfId="18742"/>
    <cellStyle name="1_tree_수량산출_총괄내역0518_자재단가표_2006어린이공원정비공사_1 조경공수량_대포4 부대공 2" xfId="36830"/>
    <cellStyle name="1_tree_수량산출_총괄내역0518_자재단가표_2006어린이공원정비공사_골안천 공원조성공사(4.8)" xfId="18743"/>
    <cellStyle name="1_tree_수량산출_총괄내역0518_자재단가표_2006어린이공원정비공사_골안천 공원조성공사(4.8) 2" xfId="36831"/>
    <cellStyle name="1_tree_수량산출_총괄내역0518_자재단가표_2006어린이공원정비공사_골안천 공원조성공사(4.8)_대포4 부대공" xfId="18744"/>
    <cellStyle name="1_tree_수량산출_총괄내역0518_자재단가표_2006어린이공원정비공사_골안천 공원조성공사(4.8)_대포4 부대공 2" xfId="36832"/>
    <cellStyle name="1_tree_수량산출_총괄내역0518_자재단가표_2006어린이공원정비공사_대포4 부대공" xfId="18745"/>
    <cellStyle name="1_tree_수량산출_총괄내역0518_자재단가표_2006어린이공원정비공사_대포4 부대공 2" xfId="36833"/>
    <cellStyle name="1_tree_수량산출_총괄내역0518_자재단가표_4.시설물수량산출" xfId="1959"/>
    <cellStyle name="1_tree_수량산출_총괄내역0518_자재단가표_re수량산출1111" xfId="1960"/>
    <cellStyle name="1_tree_수량산출_총괄내역0518_자재단가표_re수량산출1111_2차 수량산출 1 " xfId="1961"/>
    <cellStyle name="1_tree_수량산출_총괄내역0518_자재단가표_re수량산출1111_2차 시설물수량산출" xfId="1962"/>
    <cellStyle name="1_tree_수량산출_총괄내역0518_자재단가표_re수량산출1111_re수량산출11111" xfId="1963"/>
    <cellStyle name="1_tree_수량산출_총괄내역0518_자재단가표_re수량산출1111_re수량산출111111" xfId="1964"/>
    <cellStyle name="1_tree_수량산출_총괄내역0518_자재단가표_re수량산출1111_무게산출" xfId="1965"/>
    <cellStyle name="1_tree_수량산출_총괄내역0518_자재단가표_re수량산출1111_수량산출" xfId="1966"/>
    <cellStyle name="1_tree_수량산출_총괄내역0518_자재단가표_re수량산출1111_수량산출(최종)" xfId="1967"/>
    <cellStyle name="1_tree_수량산출_총괄내역0518_자재단가표_개미공원(수정-1006-1)" xfId="18746"/>
    <cellStyle name="1_tree_수량산출_총괄내역0518_자재단가표_개미공원(수정-1006-1) 2" xfId="36834"/>
    <cellStyle name="1_tree_수량산출_총괄내역0518_자재단가표_개미공원(수정-1006-1)_1 조경공수량" xfId="18747"/>
    <cellStyle name="1_tree_수량산출_총괄내역0518_자재단가표_개미공원(수정-1006-1)_1 조경공수량 2" xfId="36835"/>
    <cellStyle name="1_tree_수량산출_총괄내역0518_자재단가표_개미공원(수정-1006-1)_1 조경공수량_대포4 부대공" xfId="18748"/>
    <cellStyle name="1_tree_수량산출_총괄내역0518_자재단가표_개미공원(수정-1006-1)_1 조경공수량_대포4 부대공 2" xfId="36836"/>
    <cellStyle name="1_tree_수량산출_총괄내역0518_자재단가표_개미공원(수정-1006-1)_골안천 공원조성공사(4.8)" xfId="18749"/>
    <cellStyle name="1_tree_수량산출_총괄내역0518_자재단가표_개미공원(수정-1006-1)_골안천 공원조성공사(4.8) 2" xfId="36837"/>
    <cellStyle name="1_tree_수량산출_총괄내역0518_자재단가표_개미공원(수정-1006-1)_골안천 공원조성공사(4.8)_대포4 부대공" xfId="18750"/>
    <cellStyle name="1_tree_수량산출_총괄내역0518_자재단가표_개미공원(수정-1006-1)_골안천 공원조성공사(4.8)_대포4 부대공 2" xfId="36838"/>
    <cellStyle name="1_tree_수량산출_총괄내역0518_자재단가표_개미공원(수정-1006-1)_대포4 부대공" xfId="18751"/>
    <cellStyle name="1_tree_수량산출_총괄내역0518_자재단가표_개미공원(수정-1006-1)_대포4 부대공 2" xfId="36839"/>
    <cellStyle name="1_tree_수량산출_총괄내역0518_자재단가표_골안천 공원조성공사(4.2)" xfId="18752"/>
    <cellStyle name="1_tree_수량산출_총괄내역0518_자재단가표_골안천 공원조성공사(4.2) 2" xfId="36840"/>
    <cellStyle name="1_tree_수량산출_총괄내역0518_자재단가표_골안천 공원조성공사(4.2)_대포4 부대공" xfId="18753"/>
    <cellStyle name="1_tree_수량산출_총괄내역0518_자재단가표_골안천 공원조성공사(4.2)_대포4 부대공 2" xfId="36841"/>
    <cellStyle name="1_tree_수량산출_총괄내역0518_자재단가표_대포4 부대공" xfId="18754"/>
    <cellStyle name="1_tree_수량산출_총괄내역0518_자재단가표_대포4 부대공 2" xfId="36842"/>
    <cellStyle name="1_tree_수량산출_총괄내역0518_자재단가표_영랑쉼터조성공사" xfId="18755"/>
    <cellStyle name="1_tree_수량산출_총괄내역0518_자재단가표_영랑쉼터조성공사 2" xfId="36843"/>
    <cellStyle name="1_tree_수량산출_총괄내역0518_자재단가표_영랑쉼터조성공사(3.13)" xfId="18756"/>
    <cellStyle name="1_tree_수량산출_총괄내역0518_자재단가표_영랑쉼터조성공사(3.13) 2" xfId="36844"/>
    <cellStyle name="1_tree_수량산출_총괄내역0518_자재단가표_영랑쉼터조성공사(3.13)_대포4 부대공" xfId="18757"/>
    <cellStyle name="1_tree_수량산출_총괄내역0518_자재단가표_영랑쉼터조성공사(3.13)_대포4 부대공 2" xfId="36845"/>
    <cellStyle name="1_tree_수량산출_총괄내역0518_자재단가표_영랑쉼터조성공사_대포4 부대공" xfId="18758"/>
    <cellStyle name="1_tree_수량산출_총괄내역0518_자재단가표_영랑쉼터조성공사_대포4 부대공 2" xfId="36846"/>
    <cellStyle name="1_tree_수량산출_총괄내역0518_장안초등학교내역0814" xfId="1968"/>
    <cellStyle name="1_tree_수량산출_총괄내역0518_장안초등학교내역0814 2" xfId="36847"/>
    <cellStyle name="1_tree_수량산출_총괄내역0518_장안초등학교내역0814_2006어린이공원정비공사" xfId="18759"/>
    <cellStyle name="1_tree_수량산출_총괄내역0518_장안초등학교내역0814_2006어린이공원정비공사 2" xfId="36848"/>
    <cellStyle name="1_tree_수량산출_총괄내역0518_장안초등학교내역0814_2006어린이공원정비공사_1 조경공수량" xfId="18760"/>
    <cellStyle name="1_tree_수량산출_총괄내역0518_장안초등학교내역0814_2006어린이공원정비공사_1 조경공수량 2" xfId="36849"/>
    <cellStyle name="1_tree_수량산출_총괄내역0518_장안초등학교내역0814_2006어린이공원정비공사_1 조경공수량_대포4 부대공" xfId="18761"/>
    <cellStyle name="1_tree_수량산출_총괄내역0518_장안초등학교내역0814_2006어린이공원정비공사_1 조경공수량_대포4 부대공 2" xfId="36850"/>
    <cellStyle name="1_tree_수량산출_총괄내역0518_장안초등학교내역0814_2006어린이공원정비공사_골안천 공원조성공사(4.8)" xfId="18762"/>
    <cellStyle name="1_tree_수량산출_총괄내역0518_장안초등학교내역0814_2006어린이공원정비공사_골안천 공원조성공사(4.8) 2" xfId="36851"/>
    <cellStyle name="1_tree_수량산출_총괄내역0518_장안초등학교내역0814_2006어린이공원정비공사_골안천 공원조성공사(4.8)_대포4 부대공" xfId="18763"/>
    <cellStyle name="1_tree_수량산출_총괄내역0518_장안초등학교내역0814_2006어린이공원정비공사_골안천 공원조성공사(4.8)_대포4 부대공 2" xfId="36852"/>
    <cellStyle name="1_tree_수량산출_총괄내역0518_장안초등학교내역0814_2006어린이공원정비공사_대포4 부대공" xfId="18764"/>
    <cellStyle name="1_tree_수량산출_총괄내역0518_장안초등학교내역0814_2006어린이공원정비공사_대포4 부대공 2" xfId="36853"/>
    <cellStyle name="1_tree_수량산출_총괄내역0518_장안초등학교내역0814_4.시설물수량산출" xfId="1969"/>
    <cellStyle name="1_tree_수량산출_총괄내역0518_장안초등학교내역0814_re수량산출1111" xfId="1970"/>
    <cellStyle name="1_tree_수량산출_총괄내역0518_장안초등학교내역0814_re수량산출1111_2차 수량산출 1 " xfId="1971"/>
    <cellStyle name="1_tree_수량산출_총괄내역0518_장안초등학교내역0814_re수량산출1111_2차 시설물수량산출" xfId="1972"/>
    <cellStyle name="1_tree_수량산출_총괄내역0518_장안초등학교내역0814_re수량산출1111_re수량산출11111" xfId="1973"/>
    <cellStyle name="1_tree_수량산출_총괄내역0518_장안초등학교내역0814_re수량산출1111_re수량산출111111" xfId="1974"/>
    <cellStyle name="1_tree_수량산출_총괄내역0518_장안초등학교내역0814_re수량산출1111_무게산출" xfId="1975"/>
    <cellStyle name="1_tree_수량산출_총괄내역0518_장안초등학교내역0814_re수량산출1111_수량산출" xfId="1976"/>
    <cellStyle name="1_tree_수량산출_총괄내역0518_장안초등학교내역0814_re수량산출1111_수량산출(최종)" xfId="1977"/>
    <cellStyle name="1_tree_수량산출_총괄내역0518_장안초등학교내역0814_개미공원(수정-1006-1)" xfId="18765"/>
    <cellStyle name="1_tree_수량산출_총괄내역0518_장안초등학교내역0814_개미공원(수정-1006-1) 2" xfId="36854"/>
    <cellStyle name="1_tree_수량산출_총괄내역0518_장안초등학교내역0814_개미공원(수정-1006-1)_1 조경공수량" xfId="18766"/>
    <cellStyle name="1_tree_수량산출_총괄내역0518_장안초등학교내역0814_개미공원(수정-1006-1)_1 조경공수량 2" xfId="36855"/>
    <cellStyle name="1_tree_수량산출_총괄내역0518_장안초등학교내역0814_개미공원(수정-1006-1)_1 조경공수량_대포4 부대공" xfId="18767"/>
    <cellStyle name="1_tree_수량산출_총괄내역0518_장안초등학교내역0814_개미공원(수정-1006-1)_1 조경공수량_대포4 부대공 2" xfId="36856"/>
    <cellStyle name="1_tree_수량산출_총괄내역0518_장안초등학교내역0814_개미공원(수정-1006-1)_골안천 공원조성공사(4.8)" xfId="18768"/>
    <cellStyle name="1_tree_수량산출_총괄내역0518_장안초등학교내역0814_개미공원(수정-1006-1)_골안천 공원조성공사(4.8) 2" xfId="36857"/>
    <cellStyle name="1_tree_수량산출_총괄내역0518_장안초등학교내역0814_개미공원(수정-1006-1)_골안천 공원조성공사(4.8)_대포4 부대공" xfId="18769"/>
    <cellStyle name="1_tree_수량산출_총괄내역0518_장안초등학교내역0814_개미공원(수정-1006-1)_골안천 공원조성공사(4.8)_대포4 부대공 2" xfId="36858"/>
    <cellStyle name="1_tree_수량산출_총괄내역0518_장안초등학교내역0814_개미공원(수정-1006-1)_대포4 부대공" xfId="18770"/>
    <cellStyle name="1_tree_수량산출_총괄내역0518_장안초등학교내역0814_개미공원(수정-1006-1)_대포4 부대공 2" xfId="36859"/>
    <cellStyle name="1_tree_수량산출_총괄내역0518_장안초등학교내역0814_골안천 공원조성공사(4.2)" xfId="18771"/>
    <cellStyle name="1_tree_수량산출_총괄내역0518_장안초등학교내역0814_골안천 공원조성공사(4.2) 2" xfId="36860"/>
    <cellStyle name="1_tree_수량산출_총괄내역0518_장안초등학교내역0814_골안천 공원조성공사(4.2)_대포4 부대공" xfId="18772"/>
    <cellStyle name="1_tree_수량산출_총괄내역0518_장안초등학교내역0814_골안천 공원조성공사(4.2)_대포4 부대공 2" xfId="36861"/>
    <cellStyle name="1_tree_수량산출_총괄내역0518_장안초등학교내역0814_대포4 부대공" xfId="18773"/>
    <cellStyle name="1_tree_수량산출_총괄내역0518_장안초등학교내역0814_대포4 부대공 2" xfId="36862"/>
    <cellStyle name="1_tree_수량산출_총괄내역0518_장안초등학교내역0814_영랑쉼터조성공사" xfId="18774"/>
    <cellStyle name="1_tree_수량산출_총괄내역0518_장안초등학교내역0814_영랑쉼터조성공사 2" xfId="36863"/>
    <cellStyle name="1_tree_수량산출_총괄내역0518_장안초등학교내역0814_영랑쉼터조성공사(3.13)" xfId="18775"/>
    <cellStyle name="1_tree_수량산출_총괄내역0518_장안초등학교내역0814_영랑쉼터조성공사(3.13) 2" xfId="36864"/>
    <cellStyle name="1_tree_수량산출_총괄내역0518_장안초등학교내역0814_영랑쉼터조성공사(3.13)_대포4 부대공" xfId="18776"/>
    <cellStyle name="1_tree_수량산출_총괄내역0518_장안초등학교내역0814_영랑쉼터조성공사(3.13)_대포4 부대공 2" xfId="36865"/>
    <cellStyle name="1_tree_수량산출_총괄내역0518_장안초등학교내역0814_영랑쉼터조성공사_대포4 부대공" xfId="18777"/>
    <cellStyle name="1_tree_수량산출_총괄내역0518_장안초등학교내역0814_영랑쉼터조성공사_대포4 부대공 2" xfId="36866"/>
    <cellStyle name="1_tree_수량산출_현충묘지-예산서(조경)" xfId="1978"/>
    <cellStyle name="1_tree_수량산출_현충묘지-예산서(조경)_00-폐기물예산서양식2" xfId="1979"/>
    <cellStyle name="1_tree_수량산출_현충묘지-예산서(조경)_00-폐기물예산서양식2_00-폐기물처리설계서양식" xfId="1980"/>
    <cellStyle name="1_tree_수량산출_현충묘지-예산서(조경)_00-폐기물예산서양식2_둥근달-수량산출서(철거)" xfId="1981"/>
    <cellStyle name="1_tree_수량산출_현충묘지-예산서(조경)_00-폐기물처리설계서양식" xfId="1982"/>
    <cellStyle name="1_tree_수량산출_현충묘지-예산서(조경)_00-표지예정공정표" xfId="1983"/>
    <cellStyle name="1_tree_수량산출_현충묘지-예산서(조경)_00-표지예정공정표_관악고수량산출서" xfId="1984"/>
    <cellStyle name="1_tree_수량산출_현충묘지-예산서(조경)_관악고수량산출서" xfId="1985"/>
    <cellStyle name="1_tree_수량산출_현충묘지-예산서(조경)_구청본과-폐기물예산서양식" xfId="1986"/>
    <cellStyle name="1_tree_수량산출_현충묘지-예산서(조경)_구청본과-폐기물예산서양식_둥근달-수량산출서(철거)" xfId="1987"/>
    <cellStyle name="1_tree_수량산출_현충묘지-예산서(조경)_까르프-표지예정공정표" xfId="1988"/>
    <cellStyle name="1_tree_수량산출_현충묘지-예산서(조경)_까르프-표지예정공정표_00-폐기물처리설계서양식" xfId="1989"/>
    <cellStyle name="1_tree_수량산출_현충묘지-예산서(조경)_까르프-표지예정공정표_00-표지예정공정표" xfId="1990"/>
    <cellStyle name="1_tree_수량산출_현충묘지-예산서(조경)_까르프-표지예정공정표_00-표지예정공정표_00-폐기물처리설계서양식" xfId="1991"/>
    <cellStyle name="1_tree_수량산출_현충묘지-예산서(조경)_까르프-표지예정공정표_00-표지예정공정표_둥근달-수량산출서(철거)" xfId="1992"/>
    <cellStyle name="1_tree_수량산출_현충묘지-예산서(조경)_까르프-표지예정공정표_관악고수량산출서" xfId="1993"/>
    <cellStyle name="1_tree_수량산출_현충묘지-예산서(조경)_까르프-표지예정공정표_둥근달-수량산출서(철거)" xfId="1994"/>
    <cellStyle name="1_tree_수량산출_현충묘지-예산서(조경)_까르프-표지예정공정표_신사동공원폐기물" xfId="1995"/>
    <cellStyle name="1_tree_수량산출_현충묘지-예산서(조경)_노원구가로수-폐기물예산서" xfId="1996"/>
    <cellStyle name="1_tree_수량산출_현충묘지-예산서(조경)_노원구가로수-폐기물예산서_00-폐기물처리설계서양식" xfId="1997"/>
    <cellStyle name="1_tree_수량산출_현충묘지-예산서(조경)_노원구가로수-폐기물예산서_둥근달-수량산출서(철거)" xfId="1998"/>
    <cellStyle name="1_tree_수량산출_현충묘지-예산서(조경)_대전가오-설계서" xfId="1999"/>
    <cellStyle name="1_tree_수량산출_현충묘지-예산서(조경)_대전가오-설계서(관리)" xfId="2000"/>
    <cellStyle name="1_tree_수량산출_현충묘지-예산서(조경)_대전가오-설계서1" xfId="2001"/>
    <cellStyle name="1_tree_수량산출_현충묘지-예산서(조경)_목동내역" xfId="2002"/>
    <cellStyle name="1_tree_수량산출_현충묘지-예산서(조경)_목동내역_관악고수량산출서" xfId="2003"/>
    <cellStyle name="1_tree_수량산출_현충묘지-예산서(조경)_목동내역_원가계산" xfId="2004"/>
    <cellStyle name="1_tree_수량산출_현충묘지-예산서(조경)_목동내역_원가계산_관악고수량산출서" xfId="2005"/>
    <cellStyle name="1_tree_수량산출_현충묘지-예산서(조경)_목동내역_폐기물집계" xfId="2006"/>
    <cellStyle name="1_tree_수량산출_현충묘지-예산서(조경)_목동내역_폐기물집계_관악고수량산출서" xfId="2007"/>
    <cellStyle name="1_tree_수량산출_현충묘지-예산서(조경)_목동내역_폐기물집계_원가계산" xfId="2008"/>
    <cellStyle name="1_tree_수량산출_현충묘지-예산서(조경)_목동내역_폐기물집계_원가계산_관악고수량산출서" xfId="2009"/>
    <cellStyle name="1_tree_수량산출_현충묘지-예산서(조경)_변경내역서" xfId="2010"/>
    <cellStyle name="1_tree_수량산출_현충묘지-예산서(조경)_샛별변경내역서" xfId="2011"/>
    <cellStyle name="1_tree_수량산출_현충묘지-예산서(조경)_신사동공원폐기물" xfId="2012"/>
    <cellStyle name="1_tree_수량산출_현충묘지-예산서(조경)_예산서-엑셀변환양식100" xfId="2013"/>
    <cellStyle name="1_tree_수량산출_현충묘지-예산서(조경)_예산서-엑셀변환양식100_00-설계서양식" xfId="2014"/>
    <cellStyle name="1_tree_수량산출_현충묘지-예산서(조경)_예산서-엑셀변환양식100_00-예산서양식100" xfId="2015"/>
    <cellStyle name="1_tree_수량산출_현충묘지-예산서(조경)_예산서-엑셀변환양식100_00-예산서양식100_00-폐기물처리설계서양식" xfId="2016"/>
    <cellStyle name="1_tree_수량산출_현충묘지-예산서(조경)_예산서-엑셀변환양식100_00-예산서양식100_대전가오-설계서" xfId="2017"/>
    <cellStyle name="1_tree_수량산출_현충묘지-예산서(조경)_예산서-엑셀변환양식100_00-예산서양식100_대전가오-설계서(관리)" xfId="2018"/>
    <cellStyle name="1_tree_수량산출_현충묘지-예산서(조경)_예산서-엑셀변환양식100_00-예산서양식100_대전가오-설계서1" xfId="2019"/>
    <cellStyle name="1_tree_수량산출_현충묘지-예산서(조경)_예산서-엑셀변환양식100_00-예산서양식100_둥근달-수량산출서(철거)" xfId="2020"/>
    <cellStyle name="1_tree_수량산출_현충묘지-예산서(조경)_예산서-엑셀변환양식100_00-폐기물예산서양식2" xfId="2021"/>
    <cellStyle name="1_tree_수량산출_현충묘지-예산서(조경)_예산서-엑셀변환양식100_00-폐기물예산서양식2_00-폐기물처리설계서양식" xfId="2022"/>
    <cellStyle name="1_tree_수량산출_현충묘지-예산서(조경)_예산서-엑셀변환양식100_00-폐기물예산서양식2_둥근달-수량산출서(철거)" xfId="2023"/>
    <cellStyle name="1_tree_수량산출_현충묘지-예산서(조경)_예산서-엑셀변환양식100_00-폐기물처리설계서양식" xfId="2024"/>
    <cellStyle name="1_tree_수량산출_현충묘지-예산서(조경)_예산서-엑셀변환양식100_00-표지예정공정표" xfId="2025"/>
    <cellStyle name="1_tree_수량산출_현충묘지-예산서(조경)_예산서-엑셀변환양식100_00-표지예정공정표_00-폐기물처리설계서양식" xfId="2026"/>
    <cellStyle name="1_tree_수량산출_현충묘지-예산서(조경)_예산서-엑셀변환양식100_00-표지예정공정표_둥근달-수량산출서(철거)" xfId="2027"/>
    <cellStyle name="1_tree_수량산출_현충묘지-예산서(조경)_예산서-엑셀변환양식100_관악고수량산출서" xfId="2028"/>
    <cellStyle name="1_tree_수량산출_현충묘지-예산서(조경)_예산서-엑셀변환양식100_구청본과-폐기물예산서양식" xfId="2029"/>
    <cellStyle name="1_tree_수량산출_현충묘지-예산서(조경)_예산서-엑셀변환양식100_구청본과-폐기물예산서양식_둥근달-수량산출서(철거)" xfId="2030"/>
    <cellStyle name="1_tree_수량산출_현충묘지-예산서(조경)_예산서-엑셀변환양식100_노원구가로수-폐기물예산서" xfId="2031"/>
    <cellStyle name="1_tree_수량산출_현충묘지-예산서(조경)_예산서-엑셀변환양식100_노원구가로수-폐기물예산서_00-폐기물처리설계서양식" xfId="2032"/>
    <cellStyle name="1_tree_수량산출_현충묘지-예산서(조경)_예산서-엑셀변환양식100_노원구가로수-폐기물예산서_둥근달-수량산출서(철거)" xfId="2033"/>
    <cellStyle name="1_tree_수량산출_현충묘지-예산서(조경)_예산서-엑셀변환양식100_도급내역서" xfId="2034"/>
    <cellStyle name="1_tree_수량산출_현충묘지-예산서(조경)_예산서-엑셀변환양식100_도급내역서_변경내역서" xfId="2035"/>
    <cellStyle name="1_tree_수량산출_현충묘지-예산서(조경)_예산서-엑셀변환양식100_도봉신창-예산서 0325" xfId="2036"/>
    <cellStyle name="1_tree_수량산출_현충묘지-예산서(조경)_예산서-엑셀변환양식100_목동내역" xfId="2037"/>
    <cellStyle name="1_tree_수량산출_현충묘지-예산서(조경)_예산서-엑셀변환양식100_목동내역_관악고수량산출서" xfId="2038"/>
    <cellStyle name="1_tree_수량산출_현충묘지-예산서(조경)_예산서-엑셀변환양식100_목동내역_원가계산" xfId="2039"/>
    <cellStyle name="1_tree_수량산출_현충묘지-예산서(조경)_예산서-엑셀변환양식100_목동내역_원가계산_관악고수량산출서" xfId="2040"/>
    <cellStyle name="1_tree_수량산출_현충묘지-예산서(조경)_예산서-엑셀변환양식100_목동내역_폐기물집계" xfId="2041"/>
    <cellStyle name="1_tree_수량산출_현충묘지-예산서(조경)_예산서-엑셀변환양식100_목동내역_폐기물집계_관악고수량산출서" xfId="2042"/>
    <cellStyle name="1_tree_수량산출_현충묘지-예산서(조경)_예산서-엑셀변환양식100_목동내역_폐기물집계_원가계산" xfId="2043"/>
    <cellStyle name="1_tree_수량산출_현충묘지-예산서(조경)_예산서-엑셀변환양식100_목동내역_폐기물집계_원가계산_관악고수량산출서" xfId="2044"/>
    <cellStyle name="1_tree_수량산출_현충묘지-예산서(조경)_예산서-엑셀변환양식100_샛별변경내역서" xfId="2045"/>
    <cellStyle name="1_tree_수량산출_현충묘지-예산서(조경)_예산서-엑셀변환양식100_원가계산" xfId="2046"/>
    <cellStyle name="1_tree_수량산출_현충묘지-예산서(조경)_예산서-엑셀변환양식100_원가계산_관악고수량산출서" xfId="2047"/>
    <cellStyle name="1_tree_수량산출_현충묘지-예산서(조경)_예산서-엑셀변환양식100_장충-예산서" xfId="2048"/>
    <cellStyle name="1_tree_수량산출_현충묘지-예산서(조경)_예산서-엑셀변환양식100_장충-예산서_00-폐기물처리설계서양식" xfId="2049"/>
    <cellStyle name="1_tree_수량산출_현충묘지-예산서(조경)_예산서-엑셀변환양식100_장충-예산서_둥근달-수량산출서(철거)" xfId="2050"/>
    <cellStyle name="1_tree_수량산출_현충묘지-예산서(조경)_예산서-엑셀변환양식100_장충-폐기물예산서" xfId="2051"/>
    <cellStyle name="1_tree_수량산출_현충묘지-예산서(조경)_예산서-엑셀변환양식100_장충-폐기물예산서_00-폐기물처리설계서양식" xfId="2052"/>
    <cellStyle name="1_tree_수량산출_현충묘지-예산서(조경)_예산서-엑셀변환양식100_장충-폐기물예산서_둥근달-수량산출서(철거)" xfId="2053"/>
    <cellStyle name="1_tree_수량산출_현충묘지-예산서(조경)_예산서-엑셀변환양식100_장충-표지예정공정표" xfId="2054"/>
    <cellStyle name="1_tree_수량산출_현충묘지-예산서(조경)_예산서-엑셀변환양식100_장충-표지예정공정표_00-폐기물처리설계서양식" xfId="2055"/>
    <cellStyle name="1_tree_수량산출_현충묘지-예산서(조경)_예산서-엑셀변환양식100_장충-표지예정공정표_둥근달-수량산출서(철거)" xfId="2056"/>
    <cellStyle name="1_tree_수량산출_현충묘지-예산서(조경)_원가계산" xfId="2057"/>
    <cellStyle name="1_tree_수량산출_현충묘지-예산서(조경)_원가계산_관악고수량산출서" xfId="2058"/>
    <cellStyle name="1_tree_수량산출_현충묘지-예산서(조경)_장충-예산서" xfId="2059"/>
    <cellStyle name="1_tree_수량산출_현충묘지-예산서(조경)_장충-예산서_00-폐기물처리설계서양식" xfId="2060"/>
    <cellStyle name="1_tree_수량산출_현충묘지-예산서(조경)_장충-예산서_둥근달-수량산출서(철거)" xfId="2061"/>
    <cellStyle name="1_tree_수량산출_현충묘지-예산서(조경)_장충-폐기물예산서" xfId="2062"/>
    <cellStyle name="1_tree_수량산출_현충묘지-예산서(조경)_장충-폐기물예산서_00-폐기물처리설계서양식" xfId="2063"/>
    <cellStyle name="1_tree_수량산출_현충묘지-예산서(조경)_장충-폐기물예산서_둥근달-수량산출서(철거)" xfId="2064"/>
    <cellStyle name="1_tree_수량산출_현충묘지-예산서(조경)_장충-표지예정공정표" xfId="2065"/>
    <cellStyle name="1_tree_수량산출_현충묘지-예산서(조경)_장충-표지예정공정표_00-폐기물처리설계서양식" xfId="2066"/>
    <cellStyle name="1_tree_수량산출_현충묘지-예산서(조경)_장충-표지예정공정표_둥근달-수량산출서(철거)" xfId="2067"/>
    <cellStyle name="1_tree_수량산출_현충묘지-예산서(조경)_표지-공정표" xfId="2068"/>
    <cellStyle name="1_tree_수량산출_현충묘지-예산서(조경)_표지-공정표_관악고수량산출서" xfId="2069"/>
    <cellStyle name="1_tree_수량산출_현충묘지-예산서(조경)_표지예정공정표" xfId="2070"/>
    <cellStyle name="1_tree_수량산출_현충묘지-예산서(조경)_-표지예정공정표" xfId="2071"/>
    <cellStyle name="1_tree_수량산출_현충묘지-예산서(조경)_표지예정공정표_00-폐기물처리설계서양식" xfId="2072"/>
    <cellStyle name="1_tree_수량산출_현충묘지-예산서(조경)_-표지예정공정표_00-폐기물처리설계서양식" xfId="2073"/>
    <cellStyle name="1_tree_수량산출_현충묘지-예산서(조경)_표지예정공정표_00-표지예정공정표" xfId="2074"/>
    <cellStyle name="1_tree_수량산출_현충묘지-예산서(조경)_-표지예정공정표_00-표지예정공정표" xfId="2075"/>
    <cellStyle name="1_tree_수량산출_현충묘지-예산서(조경)_표지예정공정표_00-표지예정공정표_00-폐기물처리설계서양식" xfId="2076"/>
    <cellStyle name="1_tree_수량산출_현충묘지-예산서(조경)_-표지예정공정표_00-표지예정공정표_00-폐기물처리설계서양식" xfId="2077"/>
    <cellStyle name="1_tree_수량산출_현충묘지-예산서(조경)_표지예정공정표_00-표지예정공정표_둥근달-수량산출서(철거)" xfId="2078"/>
    <cellStyle name="1_tree_수량산출_현충묘지-예산서(조경)_-표지예정공정표_00-표지예정공정표_둥근달-수량산출서(철거)" xfId="2079"/>
    <cellStyle name="1_tree_수량산출_현충묘지-예산서(조경)_표지예정공정표_관악고수량산출서" xfId="2080"/>
    <cellStyle name="1_tree_수량산출_현충묘지-예산서(조경)_-표지예정공정표_관악고수량산출서" xfId="2081"/>
    <cellStyle name="1_tree_수량산출_현충묘지-예산서(조경)_표지예정공정표_둥근달-수량산출서(철거)" xfId="2082"/>
    <cellStyle name="1_tree_수량산출_현충묘지-예산서(조경)_-표지예정공정표_둥근달-수량산출서(철거)" xfId="2083"/>
    <cellStyle name="1_tree_수량산출_현충묘지-예산서(조경)_표지예정공정표_신사동공원폐기물" xfId="2084"/>
    <cellStyle name="1_tree_수량산출_현충묘지-예산서(조경)_-표지예정공정표_신사동공원폐기물" xfId="2085"/>
    <cellStyle name="1_tree_수량산출서-11.25" xfId="18778"/>
    <cellStyle name="1_tree_수량산출서-11.25 2" xfId="36867"/>
    <cellStyle name="1_tree_수량산출서-11.25_NEW단위수량-주산" xfId="18779"/>
    <cellStyle name="1_tree_수량산출서-11.25_NEW단위수량-주산 2" xfId="36868"/>
    <cellStyle name="1_tree_수량산출서-11.25_남대천단위수량" xfId="18780"/>
    <cellStyle name="1_tree_수량산출서-11.25_남대천단위수량 2" xfId="36869"/>
    <cellStyle name="1_tree_수량산출서-11.25_단원구 중앙로 은행나무 전정공사" xfId="18781"/>
    <cellStyle name="1_tree_수량산출서-11.25_단원구 중앙로 은행나무 전정공사 2" xfId="36870"/>
    <cellStyle name="1_tree_수량산출서-11.25_단위수량" xfId="18782"/>
    <cellStyle name="1_tree_수량산출서-11.25_단위수량 2" xfId="36871"/>
    <cellStyle name="1_tree_수량산출서-11.25_단위수량_단원구 중앙로 은행나무 전정공사" xfId="18783"/>
    <cellStyle name="1_tree_수량산출서-11.25_단위수량_단원구 중앙로 은행나무 전정공사 2" xfId="36872"/>
    <cellStyle name="1_tree_수량산출서-11.25_단위수량1" xfId="18784"/>
    <cellStyle name="1_tree_수량산출서-11.25_단위수량1 2" xfId="36873"/>
    <cellStyle name="1_tree_수량산출서-11.25_단위수량1_단원구 중앙로 은행나무 전정공사" xfId="18785"/>
    <cellStyle name="1_tree_수량산출서-11.25_단위수량1_단원구 중앙로 은행나무 전정공사 2" xfId="36874"/>
    <cellStyle name="1_tree_수량산출서-11.25_단위수량15" xfId="18786"/>
    <cellStyle name="1_tree_수량산출서-11.25_단위수량15 2" xfId="36875"/>
    <cellStyle name="1_tree_수량산출서-11.25_단위수량산출" xfId="18787"/>
    <cellStyle name="1_tree_수량산출서-11.25_단위수량산출 2" xfId="36876"/>
    <cellStyle name="1_tree_수량산출서-11.25_단위수량산출_단원구 중앙로 은행나무 전정공사" xfId="18788"/>
    <cellStyle name="1_tree_수량산출서-11.25_단위수량산출_단원구 중앙로 은행나무 전정공사 2" xfId="36877"/>
    <cellStyle name="1_tree_수량산출서-11.25_도곡단위수량" xfId="18789"/>
    <cellStyle name="1_tree_수량산출서-11.25_도곡단위수량 2" xfId="36878"/>
    <cellStyle name="1_tree_수량산출서-11.25_도곡단위수량_단원구 중앙로 은행나무 전정공사" xfId="18790"/>
    <cellStyle name="1_tree_수량산출서-11.25_도곡단위수량_단원구 중앙로 은행나무 전정공사 2" xfId="36879"/>
    <cellStyle name="1_tree_수량산출서-11.25_철거단위수량" xfId="18791"/>
    <cellStyle name="1_tree_수량산출서-11.25_철거단위수량 2" xfId="36880"/>
    <cellStyle name="1_tree_수량산출서-11.25_철거단위수량_단원구 중앙로 은행나무 전정공사" xfId="18792"/>
    <cellStyle name="1_tree_수량산출서-11.25_철거단위수량_단원구 중앙로 은행나무 전정공사 2" xfId="36881"/>
    <cellStyle name="1_tree_수량산출서-11.25_철거수량" xfId="18793"/>
    <cellStyle name="1_tree_수량산출서-11.25_철거수량 2" xfId="36882"/>
    <cellStyle name="1_tree_수량산출서-11.25_한수단위수량" xfId="18794"/>
    <cellStyle name="1_tree_수량산출서-11.25_한수단위수량 2" xfId="36883"/>
    <cellStyle name="1_tree_수량산출서-11.25_한수단위수량_단원구 중앙로 은행나무 전정공사" xfId="18795"/>
    <cellStyle name="1_tree_수량산출서-11.25_한수단위수량_단원구 중앙로 은행나무 전정공사 2" xfId="36884"/>
    <cellStyle name="1_tree_수량산출서-1201" xfId="18796"/>
    <cellStyle name="1_tree_수량산출서-1201 2" xfId="36885"/>
    <cellStyle name="1_tree_수량산출서-1201_NEW단위수량-주산" xfId="18797"/>
    <cellStyle name="1_tree_수량산출서-1201_NEW단위수량-주산 2" xfId="36886"/>
    <cellStyle name="1_tree_수량산출서-1201_남대천단위수량" xfId="18798"/>
    <cellStyle name="1_tree_수량산출서-1201_남대천단위수량 2" xfId="36887"/>
    <cellStyle name="1_tree_수량산출서-1201_단원구 중앙로 은행나무 전정공사" xfId="18799"/>
    <cellStyle name="1_tree_수량산출서-1201_단원구 중앙로 은행나무 전정공사 2" xfId="36888"/>
    <cellStyle name="1_tree_수량산출서-1201_단위수량" xfId="18800"/>
    <cellStyle name="1_tree_수량산출서-1201_단위수량 2" xfId="36889"/>
    <cellStyle name="1_tree_수량산출서-1201_단위수량_단원구 중앙로 은행나무 전정공사" xfId="18801"/>
    <cellStyle name="1_tree_수량산출서-1201_단위수량_단원구 중앙로 은행나무 전정공사 2" xfId="36890"/>
    <cellStyle name="1_tree_수량산출서-1201_단위수량1" xfId="18802"/>
    <cellStyle name="1_tree_수량산출서-1201_단위수량1 2" xfId="36891"/>
    <cellStyle name="1_tree_수량산출서-1201_단위수량1_단원구 중앙로 은행나무 전정공사" xfId="18803"/>
    <cellStyle name="1_tree_수량산출서-1201_단위수량1_단원구 중앙로 은행나무 전정공사 2" xfId="36892"/>
    <cellStyle name="1_tree_수량산출서-1201_단위수량15" xfId="18804"/>
    <cellStyle name="1_tree_수량산출서-1201_단위수량15 2" xfId="36893"/>
    <cellStyle name="1_tree_수량산출서-1201_단위수량산출" xfId="18805"/>
    <cellStyle name="1_tree_수량산출서-1201_단위수량산출 2" xfId="36894"/>
    <cellStyle name="1_tree_수량산출서-1201_단위수량산출_단원구 중앙로 은행나무 전정공사" xfId="18806"/>
    <cellStyle name="1_tree_수량산출서-1201_단위수량산출_단원구 중앙로 은행나무 전정공사 2" xfId="36895"/>
    <cellStyle name="1_tree_수량산출서-1201_도곡단위수량" xfId="18807"/>
    <cellStyle name="1_tree_수량산출서-1201_도곡단위수량 2" xfId="36896"/>
    <cellStyle name="1_tree_수량산출서-1201_도곡단위수량_단원구 중앙로 은행나무 전정공사" xfId="18808"/>
    <cellStyle name="1_tree_수량산출서-1201_도곡단위수량_단원구 중앙로 은행나무 전정공사 2" xfId="36897"/>
    <cellStyle name="1_tree_수량산출서-1201_철거단위수량" xfId="18809"/>
    <cellStyle name="1_tree_수량산출서-1201_철거단위수량 2" xfId="36898"/>
    <cellStyle name="1_tree_수량산출서-1201_철거단위수량_단원구 중앙로 은행나무 전정공사" xfId="18810"/>
    <cellStyle name="1_tree_수량산출서-1201_철거단위수량_단원구 중앙로 은행나무 전정공사 2" xfId="36899"/>
    <cellStyle name="1_tree_수량산출서-1201_철거수량" xfId="18811"/>
    <cellStyle name="1_tree_수량산출서-1201_철거수량 2" xfId="36900"/>
    <cellStyle name="1_tree_수량산출서-1201_한수단위수량" xfId="18812"/>
    <cellStyle name="1_tree_수량산출서-1201_한수단위수량 2" xfId="36901"/>
    <cellStyle name="1_tree_수량산출서-1201_한수단위수량_단원구 중앙로 은행나무 전정공사" xfId="18813"/>
    <cellStyle name="1_tree_수량산출서-1201_한수단위수량_단원구 중앙로 은행나무 전정공사 2" xfId="36902"/>
    <cellStyle name="1_tree_수량산출서-최종" xfId="18814"/>
    <cellStyle name="1_tree_수량산출서-최종 2" xfId="36903"/>
    <cellStyle name="1_tree_수량산출서-최종_단원구 중앙로 은행나무 전정공사" xfId="18815"/>
    <cellStyle name="1_tree_수량산출서-최종_단원구 중앙로 은행나무 전정공사 2" xfId="36904"/>
    <cellStyle name="1_tree_수원변경수량산출" xfId="18816"/>
    <cellStyle name="1_tree_수원변경수량산출 2" xfId="36905"/>
    <cellStyle name="1_tree_시설물단위수량" xfId="18817"/>
    <cellStyle name="1_tree_시설물단위수량 2" xfId="36906"/>
    <cellStyle name="1_tree_시설물단위수량_단원구 중앙로 은행나무 전정공사" xfId="18818"/>
    <cellStyle name="1_tree_시설물단위수량_단원구 중앙로 은행나무 전정공사 2" xfId="36907"/>
    <cellStyle name="1_tree_시설물단위수량1" xfId="18819"/>
    <cellStyle name="1_tree_시설물단위수량1 2" xfId="36908"/>
    <cellStyle name="1_tree_시설물단위수량1_단원구 중앙로 은행나무 전정공사" xfId="18820"/>
    <cellStyle name="1_tree_시설물단위수량1_단원구 중앙로 은행나무 전정공사 2" xfId="36909"/>
    <cellStyle name="1_tree_시설물단위수량1_시설물단위수량" xfId="18821"/>
    <cellStyle name="1_tree_시설물단위수량1_시설물단위수량 2" xfId="36910"/>
    <cellStyle name="1_tree_시설물단위수량1_시설물단위수량_단원구 중앙로 은행나무 전정공사" xfId="18822"/>
    <cellStyle name="1_tree_시설물단위수량1_시설물단위수량_단원구 중앙로 은행나무 전정공사 2" xfId="36911"/>
    <cellStyle name="1_tree_쌍용" xfId="18823"/>
    <cellStyle name="1_tree_쌍용 2" xfId="36912"/>
    <cellStyle name="1_tree_쌍용_NEW단위수량-주산" xfId="18824"/>
    <cellStyle name="1_tree_쌍용_NEW단위수량-주산 2" xfId="36913"/>
    <cellStyle name="1_tree_쌍용_남대천단위수량" xfId="18825"/>
    <cellStyle name="1_tree_쌍용_남대천단위수량 2" xfId="36914"/>
    <cellStyle name="1_tree_쌍용_단원구 중앙로 은행나무 전정공사" xfId="18826"/>
    <cellStyle name="1_tree_쌍용_단원구 중앙로 은행나무 전정공사 2" xfId="36915"/>
    <cellStyle name="1_tree_쌍용_단위수량" xfId="18827"/>
    <cellStyle name="1_tree_쌍용_단위수량 2" xfId="36916"/>
    <cellStyle name="1_tree_쌍용_단위수량_단원구 중앙로 은행나무 전정공사" xfId="18828"/>
    <cellStyle name="1_tree_쌍용_단위수량_단원구 중앙로 은행나무 전정공사 2" xfId="36917"/>
    <cellStyle name="1_tree_쌍용_단위수량1" xfId="18829"/>
    <cellStyle name="1_tree_쌍용_단위수량1 2" xfId="36918"/>
    <cellStyle name="1_tree_쌍용_단위수량1_단원구 중앙로 은행나무 전정공사" xfId="18830"/>
    <cellStyle name="1_tree_쌍용_단위수량1_단원구 중앙로 은행나무 전정공사 2" xfId="36919"/>
    <cellStyle name="1_tree_쌍용_단위수량15" xfId="18831"/>
    <cellStyle name="1_tree_쌍용_단위수량15 2" xfId="36920"/>
    <cellStyle name="1_tree_쌍용_단위수량산출" xfId="18832"/>
    <cellStyle name="1_tree_쌍용_단위수량산출 2" xfId="36921"/>
    <cellStyle name="1_tree_쌍용_단위수량산출_단원구 중앙로 은행나무 전정공사" xfId="18833"/>
    <cellStyle name="1_tree_쌍용_단위수량산출_단원구 중앙로 은행나무 전정공사 2" xfId="36922"/>
    <cellStyle name="1_tree_쌍용_도곡단위수량" xfId="18834"/>
    <cellStyle name="1_tree_쌍용_도곡단위수량 2" xfId="36923"/>
    <cellStyle name="1_tree_쌍용_도곡단위수량_단원구 중앙로 은행나무 전정공사" xfId="18835"/>
    <cellStyle name="1_tree_쌍용_도곡단위수량_단원구 중앙로 은행나무 전정공사 2" xfId="36924"/>
    <cellStyle name="1_tree_쌍용_수량산출서-11.25" xfId="18836"/>
    <cellStyle name="1_tree_쌍용_수량산출서-11.25 2" xfId="36925"/>
    <cellStyle name="1_tree_쌍용_수량산출서-11.25_NEW단위수량-주산" xfId="18837"/>
    <cellStyle name="1_tree_쌍용_수량산출서-11.25_NEW단위수량-주산 2" xfId="36926"/>
    <cellStyle name="1_tree_쌍용_수량산출서-11.25_남대천단위수량" xfId="18838"/>
    <cellStyle name="1_tree_쌍용_수량산출서-11.25_남대천단위수량 2" xfId="36927"/>
    <cellStyle name="1_tree_쌍용_수량산출서-11.25_단원구 중앙로 은행나무 전정공사" xfId="18839"/>
    <cellStyle name="1_tree_쌍용_수량산출서-11.25_단원구 중앙로 은행나무 전정공사 2" xfId="36928"/>
    <cellStyle name="1_tree_쌍용_수량산출서-11.25_단위수량" xfId="18840"/>
    <cellStyle name="1_tree_쌍용_수량산출서-11.25_단위수량 2" xfId="36929"/>
    <cellStyle name="1_tree_쌍용_수량산출서-11.25_단위수량_단원구 중앙로 은행나무 전정공사" xfId="18841"/>
    <cellStyle name="1_tree_쌍용_수량산출서-11.25_단위수량_단원구 중앙로 은행나무 전정공사 2" xfId="36930"/>
    <cellStyle name="1_tree_쌍용_수량산출서-11.25_단위수량1" xfId="18842"/>
    <cellStyle name="1_tree_쌍용_수량산출서-11.25_단위수량1 2" xfId="36931"/>
    <cellStyle name="1_tree_쌍용_수량산출서-11.25_단위수량1_단원구 중앙로 은행나무 전정공사" xfId="18843"/>
    <cellStyle name="1_tree_쌍용_수량산출서-11.25_단위수량1_단원구 중앙로 은행나무 전정공사 2" xfId="36932"/>
    <cellStyle name="1_tree_쌍용_수량산출서-11.25_단위수량15" xfId="18844"/>
    <cellStyle name="1_tree_쌍용_수량산출서-11.25_단위수량15 2" xfId="36933"/>
    <cellStyle name="1_tree_쌍용_수량산출서-11.25_단위수량산출" xfId="18845"/>
    <cellStyle name="1_tree_쌍용_수량산출서-11.25_단위수량산출 2" xfId="36934"/>
    <cellStyle name="1_tree_쌍용_수량산출서-11.25_단위수량산출_단원구 중앙로 은행나무 전정공사" xfId="18846"/>
    <cellStyle name="1_tree_쌍용_수량산출서-11.25_단위수량산출_단원구 중앙로 은행나무 전정공사 2" xfId="36935"/>
    <cellStyle name="1_tree_쌍용_수량산출서-11.25_도곡단위수량" xfId="18847"/>
    <cellStyle name="1_tree_쌍용_수량산출서-11.25_도곡단위수량 2" xfId="36936"/>
    <cellStyle name="1_tree_쌍용_수량산출서-11.25_도곡단위수량_단원구 중앙로 은행나무 전정공사" xfId="18848"/>
    <cellStyle name="1_tree_쌍용_수량산출서-11.25_도곡단위수량_단원구 중앙로 은행나무 전정공사 2" xfId="36937"/>
    <cellStyle name="1_tree_쌍용_수량산출서-11.25_철거단위수량" xfId="18849"/>
    <cellStyle name="1_tree_쌍용_수량산출서-11.25_철거단위수량 2" xfId="36938"/>
    <cellStyle name="1_tree_쌍용_수량산출서-11.25_철거단위수량_단원구 중앙로 은행나무 전정공사" xfId="18850"/>
    <cellStyle name="1_tree_쌍용_수량산출서-11.25_철거단위수량_단원구 중앙로 은행나무 전정공사 2" xfId="36939"/>
    <cellStyle name="1_tree_쌍용_수량산출서-11.25_철거수량" xfId="18851"/>
    <cellStyle name="1_tree_쌍용_수량산출서-11.25_철거수량 2" xfId="36940"/>
    <cellStyle name="1_tree_쌍용_수량산출서-11.25_한수단위수량" xfId="18852"/>
    <cellStyle name="1_tree_쌍용_수량산출서-11.25_한수단위수량 2" xfId="36941"/>
    <cellStyle name="1_tree_쌍용_수량산출서-11.25_한수단위수량_단원구 중앙로 은행나무 전정공사" xfId="18853"/>
    <cellStyle name="1_tree_쌍용_수량산출서-11.25_한수단위수량_단원구 중앙로 은행나무 전정공사 2" xfId="36942"/>
    <cellStyle name="1_tree_쌍용_수량산출서-1201" xfId="18854"/>
    <cellStyle name="1_tree_쌍용_수량산출서-1201 2" xfId="36943"/>
    <cellStyle name="1_tree_쌍용_수량산출서-1201_NEW단위수량-주산" xfId="18855"/>
    <cellStyle name="1_tree_쌍용_수량산출서-1201_NEW단위수량-주산 2" xfId="36944"/>
    <cellStyle name="1_tree_쌍용_수량산출서-1201_남대천단위수량" xfId="18856"/>
    <cellStyle name="1_tree_쌍용_수량산출서-1201_남대천단위수량 2" xfId="36945"/>
    <cellStyle name="1_tree_쌍용_수량산출서-1201_단원구 중앙로 은행나무 전정공사" xfId="18857"/>
    <cellStyle name="1_tree_쌍용_수량산출서-1201_단원구 중앙로 은행나무 전정공사 2" xfId="36946"/>
    <cellStyle name="1_tree_쌍용_수량산출서-1201_단위수량" xfId="18858"/>
    <cellStyle name="1_tree_쌍용_수량산출서-1201_단위수량 2" xfId="36947"/>
    <cellStyle name="1_tree_쌍용_수량산출서-1201_단위수량_단원구 중앙로 은행나무 전정공사" xfId="18859"/>
    <cellStyle name="1_tree_쌍용_수량산출서-1201_단위수량_단원구 중앙로 은행나무 전정공사 2" xfId="36948"/>
    <cellStyle name="1_tree_쌍용_수량산출서-1201_단위수량1" xfId="18860"/>
    <cellStyle name="1_tree_쌍용_수량산출서-1201_단위수량1 2" xfId="36949"/>
    <cellStyle name="1_tree_쌍용_수량산출서-1201_단위수량1_단원구 중앙로 은행나무 전정공사" xfId="18861"/>
    <cellStyle name="1_tree_쌍용_수량산출서-1201_단위수량1_단원구 중앙로 은행나무 전정공사 2" xfId="36950"/>
    <cellStyle name="1_tree_쌍용_수량산출서-1201_단위수량15" xfId="18862"/>
    <cellStyle name="1_tree_쌍용_수량산출서-1201_단위수량15 2" xfId="36951"/>
    <cellStyle name="1_tree_쌍용_수량산출서-1201_단위수량산출" xfId="18863"/>
    <cellStyle name="1_tree_쌍용_수량산출서-1201_단위수량산출 2" xfId="36952"/>
    <cellStyle name="1_tree_쌍용_수량산출서-1201_단위수량산출_단원구 중앙로 은행나무 전정공사" xfId="18864"/>
    <cellStyle name="1_tree_쌍용_수량산출서-1201_단위수량산출_단원구 중앙로 은행나무 전정공사 2" xfId="36953"/>
    <cellStyle name="1_tree_쌍용_수량산출서-1201_도곡단위수량" xfId="18865"/>
    <cellStyle name="1_tree_쌍용_수량산출서-1201_도곡단위수량 2" xfId="36954"/>
    <cellStyle name="1_tree_쌍용_수량산출서-1201_도곡단위수량_단원구 중앙로 은행나무 전정공사" xfId="18866"/>
    <cellStyle name="1_tree_쌍용_수량산출서-1201_도곡단위수량_단원구 중앙로 은행나무 전정공사 2" xfId="36955"/>
    <cellStyle name="1_tree_쌍용_수량산출서-1201_철거단위수량" xfId="18867"/>
    <cellStyle name="1_tree_쌍용_수량산출서-1201_철거단위수량 2" xfId="36956"/>
    <cellStyle name="1_tree_쌍용_수량산출서-1201_철거단위수량_단원구 중앙로 은행나무 전정공사" xfId="18868"/>
    <cellStyle name="1_tree_쌍용_수량산출서-1201_철거단위수량_단원구 중앙로 은행나무 전정공사 2" xfId="36957"/>
    <cellStyle name="1_tree_쌍용_수량산출서-1201_철거수량" xfId="18869"/>
    <cellStyle name="1_tree_쌍용_수량산출서-1201_철거수량 2" xfId="36958"/>
    <cellStyle name="1_tree_쌍용_수량산출서-1201_한수단위수량" xfId="18870"/>
    <cellStyle name="1_tree_쌍용_수량산출서-1201_한수단위수량 2" xfId="36959"/>
    <cellStyle name="1_tree_쌍용_수량산출서-1201_한수단위수량_단원구 중앙로 은행나무 전정공사" xfId="18871"/>
    <cellStyle name="1_tree_쌍용_수량산출서-1201_한수단위수량_단원구 중앙로 은행나무 전정공사 2" xfId="36960"/>
    <cellStyle name="1_tree_쌍용_시설물단위수량" xfId="18872"/>
    <cellStyle name="1_tree_쌍용_시설물단위수량 2" xfId="36961"/>
    <cellStyle name="1_tree_쌍용_시설물단위수량_단원구 중앙로 은행나무 전정공사" xfId="18873"/>
    <cellStyle name="1_tree_쌍용_시설물단위수량_단원구 중앙로 은행나무 전정공사 2" xfId="36962"/>
    <cellStyle name="1_tree_쌍용_시설물단위수량1" xfId="18874"/>
    <cellStyle name="1_tree_쌍용_시설물단위수량1 2" xfId="36963"/>
    <cellStyle name="1_tree_쌍용_시설물단위수량1_단원구 중앙로 은행나무 전정공사" xfId="18875"/>
    <cellStyle name="1_tree_쌍용_시설물단위수량1_단원구 중앙로 은행나무 전정공사 2" xfId="36964"/>
    <cellStyle name="1_tree_쌍용_시설물단위수량1_시설물단위수량" xfId="18876"/>
    <cellStyle name="1_tree_쌍용_시설물단위수량1_시설물단위수량 2" xfId="36965"/>
    <cellStyle name="1_tree_쌍용_시설물단위수량1_시설물단위수량_단원구 중앙로 은행나무 전정공사" xfId="18877"/>
    <cellStyle name="1_tree_쌍용_시설물단위수량1_시설물단위수량_단원구 중앙로 은행나무 전정공사 2" xfId="36966"/>
    <cellStyle name="1_tree_쌍용_오창수량산출서" xfId="18878"/>
    <cellStyle name="1_tree_쌍용_오창수량산출서 2" xfId="36967"/>
    <cellStyle name="1_tree_쌍용_오창수량산출서_NEW단위수량-주산" xfId="18879"/>
    <cellStyle name="1_tree_쌍용_오창수량산출서_NEW단위수량-주산 2" xfId="36968"/>
    <cellStyle name="1_tree_쌍용_오창수량산출서_남대천단위수량" xfId="18880"/>
    <cellStyle name="1_tree_쌍용_오창수량산출서_남대천단위수량 2" xfId="36969"/>
    <cellStyle name="1_tree_쌍용_오창수량산출서_단원구 중앙로 은행나무 전정공사" xfId="18881"/>
    <cellStyle name="1_tree_쌍용_오창수량산출서_단원구 중앙로 은행나무 전정공사 2" xfId="36970"/>
    <cellStyle name="1_tree_쌍용_오창수량산출서_단위수량" xfId="18882"/>
    <cellStyle name="1_tree_쌍용_오창수량산출서_단위수량 2" xfId="36971"/>
    <cellStyle name="1_tree_쌍용_오창수량산출서_단위수량_단원구 중앙로 은행나무 전정공사" xfId="18883"/>
    <cellStyle name="1_tree_쌍용_오창수량산출서_단위수량_단원구 중앙로 은행나무 전정공사 2" xfId="36972"/>
    <cellStyle name="1_tree_쌍용_오창수량산출서_단위수량1" xfId="18884"/>
    <cellStyle name="1_tree_쌍용_오창수량산출서_단위수량1 2" xfId="36973"/>
    <cellStyle name="1_tree_쌍용_오창수량산출서_단위수량1_단원구 중앙로 은행나무 전정공사" xfId="18885"/>
    <cellStyle name="1_tree_쌍용_오창수량산출서_단위수량1_단원구 중앙로 은행나무 전정공사 2" xfId="36974"/>
    <cellStyle name="1_tree_쌍용_오창수량산출서_단위수량15" xfId="18886"/>
    <cellStyle name="1_tree_쌍용_오창수량산출서_단위수량15 2" xfId="36975"/>
    <cellStyle name="1_tree_쌍용_오창수량산출서_단위수량산출" xfId="18887"/>
    <cellStyle name="1_tree_쌍용_오창수량산출서_단위수량산출 2" xfId="36976"/>
    <cellStyle name="1_tree_쌍용_오창수량산출서_단위수량산출_단원구 중앙로 은행나무 전정공사" xfId="18888"/>
    <cellStyle name="1_tree_쌍용_오창수량산출서_단위수량산출_단원구 중앙로 은행나무 전정공사 2" xfId="36977"/>
    <cellStyle name="1_tree_쌍용_오창수량산출서_도곡단위수량" xfId="18889"/>
    <cellStyle name="1_tree_쌍용_오창수량산출서_도곡단위수량 2" xfId="36978"/>
    <cellStyle name="1_tree_쌍용_오창수량산출서_도곡단위수량_단원구 중앙로 은행나무 전정공사" xfId="18890"/>
    <cellStyle name="1_tree_쌍용_오창수량산출서_도곡단위수량_단원구 중앙로 은행나무 전정공사 2" xfId="36979"/>
    <cellStyle name="1_tree_쌍용_오창수량산출서_수량산출서-11.25" xfId="18891"/>
    <cellStyle name="1_tree_쌍용_오창수량산출서_수량산출서-11.25 2" xfId="36980"/>
    <cellStyle name="1_tree_쌍용_오창수량산출서_수량산출서-11.25_NEW단위수량-주산" xfId="18892"/>
    <cellStyle name="1_tree_쌍용_오창수량산출서_수량산출서-11.25_NEW단위수량-주산 2" xfId="36981"/>
    <cellStyle name="1_tree_쌍용_오창수량산출서_수량산출서-11.25_남대천단위수량" xfId="18893"/>
    <cellStyle name="1_tree_쌍용_오창수량산출서_수량산출서-11.25_남대천단위수량 2" xfId="36982"/>
    <cellStyle name="1_tree_쌍용_오창수량산출서_수량산출서-11.25_단원구 중앙로 은행나무 전정공사" xfId="18894"/>
    <cellStyle name="1_tree_쌍용_오창수량산출서_수량산출서-11.25_단원구 중앙로 은행나무 전정공사 2" xfId="36983"/>
    <cellStyle name="1_tree_쌍용_오창수량산출서_수량산출서-11.25_단위수량" xfId="18895"/>
    <cellStyle name="1_tree_쌍용_오창수량산출서_수량산출서-11.25_단위수량 2" xfId="36984"/>
    <cellStyle name="1_tree_쌍용_오창수량산출서_수량산출서-11.25_단위수량_단원구 중앙로 은행나무 전정공사" xfId="18896"/>
    <cellStyle name="1_tree_쌍용_오창수량산출서_수량산출서-11.25_단위수량_단원구 중앙로 은행나무 전정공사 2" xfId="36985"/>
    <cellStyle name="1_tree_쌍용_오창수량산출서_수량산출서-11.25_단위수량1" xfId="18897"/>
    <cellStyle name="1_tree_쌍용_오창수량산출서_수량산출서-11.25_단위수량1 2" xfId="36986"/>
    <cellStyle name="1_tree_쌍용_오창수량산출서_수량산출서-11.25_단위수량1_단원구 중앙로 은행나무 전정공사" xfId="18898"/>
    <cellStyle name="1_tree_쌍용_오창수량산출서_수량산출서-11.25_단위수량1_단원구 중앙로 은행나무 전정공사 2" xfId="36987"/>
    <cellStyle name="1_tree_쌍용_오창수량산출서_수량산출서-11.25_단위수량15" xfId="18899"/>
    <cellStyle name="1_tree_쌍용_오창수량산출서_수량산출서-11.25_단위수량15 2" xfId="36988"/>
    <cellStyle name="1_tree_쌍용_오창수량산출서_수량산출서-11.25_단위수량산출" xfId="18900"/>
    <cellStyle name="1_tree_쌍용_오창수량산출서_수량산출서-11.25_단위수량산출 2" xfId="36989"/>
    <cellStyle name="1_tree_쌍용_오창수량산출서_수량산출서-11.25_단위수량산출_단원구 중앙로 은행나무 전정공사" xfId="18901"/>
    <cellStyle name="1_tree_쌍용_오창수량산출서_수량산출서-11.25_단위수량산출_단원구 중앙로 은행나무 전정공사 2" xfId="36990"/>
    <cellStyle name="1_tree_쌍용_오창수량산출서_수량산출서-11.25_도곡단위수량" xfId="18902"/>
    <cellStyle name="1_tree_쌍용_오창수량산출서_수량산출서-11.25_도곡단위수량 2" xfId="36991"/>
    <cellStyle name="1_tree_쌍용_오창수량산출서_수량산출서-11.25_도곡단위수량_단원구 중앙로 은행나무 전정공사" xfId="18903"/>
    <cellStyle name="1_tree_쌍용_오창수량산출서_수량산출서-11.25_도곡단위수량_단원구 중앙로 은행나무 전정공사 2" xfId="36992"/>
    <cellStyle name="1_tree_쌍용_오창수량산출서_수량산출서-11.25_철거단위수량" xfId="18904"/>
    <cellStyle name="1_tree_쌍용_오창수량산출서_수량산출서-11.25_철거단위수량 2" xfId="36993"/>
    <cellStyle name="1_tree_쌍용_오창수량산출서_수량산출서-11.25_철거단위수량_단원구 중앙로 은행나무 전정공사" xfId="18905"/>
    <cellStyle name="1_tree_쌍용_오창수량산출서_수량산출서-11.25_철거단위수량_단원구 중앙로 은행나무 전정공사 2" xfId="36994"/>
    <cellStyle name="1_tree_쌍용_오창수량산출서_수량산출서-11.25_철거수량" xfId="18906"/>
    <cellStyle name="1_tree_쌍용_오창수량산출서_수량산출서-11.25_철거수량 2" xfId="36995"/>
    <cellStyle name="1_tree_쌍용_오창수량산출서_수량산출서-11.25_한수단위수량" xfId="18907"/>
    <cellStyle name="1_tree_쌍용_오창수량산출서_수량산출서-11.25_한수단위수량 2" xfId="36996"/>
    <cellStyle name="1_tree_쌍용_오창수량산출서_수량산출서-11.25_한수단위수량_단원구 중앙로 은행나무 전정공사" xfId="18908"/>
    <cellStyle name="1_tree_쌍용_오창수량산출서_수량산출서-11.25_한수단위수량_단원구 중앙로 은행나무 전정공사 2" xfId="36997"/>
    <cellStyle name="1_tree_쌍용_오창수량산출서_수량산출서-1201" xfId="18909"/>
    <cellStyle name="1_tree_쌍용_오창수량산출서_수량산출서-1201 2" xfId="36998"/>
    <cellStyle name="1_tree_쌍용_오창수량산출서_수량산출서-1201_NEW단위수량-주산" xfId="18910"/>
    <cellStyle name="1_tree_쌍용_오창수량산출서_수량산출서-1201_NEW단위수량-주산 2" xfId="36999"/>
    <cellStyle name="1_tree_쌍용_오창수량산출서_수량산출서-1201_남대천단위수량" xfId="18911"/>
    <cellStyle name="1_tree_쌍용_오창수량산출서_수량산출서-1201_남대천단위수량 2" xfId="37000"/>
    <cellStyle name="1_tree_쌍용_오창수량산출서_수량산출서-1201_단원구 중앙로 은행나무 전정공사" xfId="18912"/>
    <cellStyle name="1_tree_쌍용_오창수량산출서_수량산출서-1201_단원구 중앙로 은행나무 전정공사 2" xfId="37001"/>
    <cellStyle name="1_tree_쌍용_오창수량산출서_수량산출서-1201_단위수량" xfId="18913"/>
    <cellStyle name="1_tree_쌍용_오창수량산출서_수량산출서-1201_단위수량 2" xfId="37002"/>
    <cellStyle name="1_tree_쌍용_오창수량산출서_수량산출서-1201_단위수량_단원구 중앙로 은행나무 전정공사" xfId="18914"/>
    <cellStyle name="1_tree_쌍용_오창수량산출서_수량산출서-1201_단위수량_단원구 중앙로 은행나무 전정공사 2" xfId="37003"/>
    <cellStyle name="1_tree_쌍용_오창수량산출서_수량산출서-1201_단위수량1" xfId="18915"/>
    <cellStyle name="1_tree_쌍용_오창수량산출서_수량산출서-1201_단위수량1 2" xfId="37004"/>
    <cellStyle name="1_tree_쌍용_오창수량산출서_수량산출서-1201_단위수량1_단원구 중앙로 은행나무 전정공사" xfId="18916"/>
    <cellStyle name="1_tree_쌍용_오창수량산출서_수량산출서-1201_단위수량1_단원구 중앙로 은행나무 전정공사 2" xfId="37005"/>
    <cellStyle name="1_tree_쌍용_오창수량산출서_수량산출서-1201_단위수량15" xfId="18917"/>
    <cellStyle name="1_tree_쌍용_오창수량산출서_수량산출서-1201_단위수량15 2" xfId="37006"/>
    <cellStyle name="1_tree_쌍용_오창수량산출서_수량산출서-1201_단위수량산출" xfId="18918"/>
    <cellStyle name="1_tree_쌍용_오창수량산출서_수량산출서-1201_단위수량산출 2" xfId="37007"/>
    <cellStyle name="1_tree_쌍용_오창수량산출서_수량산출서-1201_단위수량산출_단원구 중앙로 은행나무 전정공사" xfId="18919"/>
    <cellStyle name="1_tree_쌍용_오창수량산출서_수량산출서-1201_단위수량산출_단원구 중앙로 은행나무 전정공사 2" xfId="37008"/>
    <cellStyle name="1_tree_쌍용_오창수량산출서_수량산출서-1201_도곡단위수량" xfId="18920"/>
    <cellStyle name="1_tree_쌍용_오창수량산출서_수량산출서-1201_도곡단위수량 2" xfId="37009"/>
    <cellStyle name="1_tree_쌍용_오창수량산출서_수량산출서-1201_도곡단위수량_단원구 중앙로 은행나무 전정공사" xfId="18921"/>
    <cellStyle name="1_tree_쌍용_오창수량산출서_수량산출서-1201_도곡단위수량_단원구 중앙로 은행나무 전정공사 2" xfId="37010"/>
    <cellStyle name="1_tree_쌍용_오창수량산출서_수량산출서-1201_철거단위수량" xfId="18922"/>
    <cellStyle name="1_tree_쌍용_오창수량산출서_수량산출서-1201_철거단위수량 2" xfId="37011"/>
    <cellStyle name="1_tree_쌍용_오창수량산출서_수량산출서-1201_철거단위수량_단원구 중앙로 은행나무 전정공사" xfId="18923"/>
    <cellStyle name="1_tree_쌍용_오창수량산출서_수량산출서-1201_철거단위수량_단원구 중앙로 은행나무 전정공사 2" xfId="37012"/>
    <cellStyle name="1_tree_쌍용_오창수량산출서_수량산출서-1201_철거수량" xfId="18924"/>
    <cellStyle name="1_tree_쌍용_오창수량산출서_수량산출서-1201_철거수량 2" xfId="37013"/>
    <cellStyle name="1_tree_쌍용_오창수량산출서_수량산출서-1201_한수단위수량" xfId="18925"/>
    <cellStyle name="1_tree_쌍용_오창수량산출서_수량산출서-1201_한수단위수량 2" xfId="37014"/>
    <cellStyle name="1_tree_쌍용_오창수량산출서_수량산출서-1201_한수단위수량_단원구 중앙로 은행나무 전정공사" xfId="18926"/>
    <cellStyle name="1_tree_쌍용_오창수량산출서_수량산출서-1201_한수단위수량_단원구 중앙로 은행나무 전정공사 2" xfId="37015"/>
    <cellStyle name="1_tree_쌍용_오창수량산출서_시설물단위수량" xfId="18927"/>
    <cellStyle name="1_tree_쌍용_오창수량산출서_시설물단위수량 2" xfId="37016"/>
    <cellStyle name="1_tree_쌍용_오창수량산출서_시설물단위수량_단원구 중앙로 은행나무 전정공사" xfId="18928"/>
    <cellStyle name="1_tree_쌍용_오창수량산출서_시설물단위수량_단원구 중앙로 은행나무 전정공사 2" xfId="37017"/>
    <cellStyle name="1_tree_쌍용_오창수량산출서_시설물단위수량1" xfId="18929"/>
    <cellStyle name="1_tree_쌍용_오창수량산출서_시설물단위수량1 2" xfId="37018"/>
    <cellStyle name="1_tree_쌍용_오창수량산출서_시설물단위수량1_단원구 중앙로 은행나무 전정공사" xfId="18930"/>
    <cellStyle name="1_tree_쌍용_오창수량산출서_시설물단위수량1_단원구 중앙로 은행나무 전정공사 2" xfId="37019"/>
    <cellStyle name="1_tree_쌍용_오창수량산출서_시설물단위수량1_시설물단위수량" xfId="18931"/>
    <cellStyle name="1_tree_쌍용_오창수량산출서_시설물단위수량1_시설물단위수량 2" xfId="37020"/>
    <cellStyle name="1_tree_쌍용_오창수량산출서_시설물단위수량1_시설물단위수량_단원구 중앙로 은행나무 전정공사" xfId="18932"/>
    <cellStyle name="1_tree_쌍용_오창수량산출서_시설물단위수량1_시설물단위수량_단원구 중앙로 은행나무 전정공사 2" xfId="37021"/>
    <cellStyle name="1_tree_쌍용_오창수량산출서_철거단위수량" xfId="18933"/>
    <cellStyle name="1_tree_쌍용_오창수량산출서_철거단위수량 2" xfId="37022"/>
    <cellStyle name="1_tree_쌍용_오창수량산출서_철거단위수량_단원구 중앙로 은행나무 전정공사" xfId="18934"/>
    <cellStyle name="1_tree_쌍용_오창수량산출서_철거단위수량_단원구 중앙로 은행나무 전정공사 2" xfId="37023"/>
    <cellStyle name="1_tree_쌍용_오창수량산출서_철거수량" xfId="18935"/>
    <cellStyle name="1_tree_쌍용_오창수량산출서_철거수량 2" xfId="37024"/>
    <cellStyle name="1_tree_쌍용_오창수량산출서_한수단위수량" xfId="18936"/>
    <cellStyle name="1_tree_쌍용_오창수량산출서_한수단위수량 2" xfId="37025"/>
    <cellStyle name="1_tree_쌍용_오창수량산출서_한수단위수량_단원구 중앙로 은행나무 전정공사" xfId="18937"/>
    <cellStyle name="1_tree_쌍용_오창수량산출서_한수단위수량_단원구 중앙로 은행나무 전정공사 2" xfId="37026"/>
    <cellStyle name="1_tree_쌍용_철거단위수량" xfId="18938"/>
    <cellStyle name="1_tree_쌍용_철거단위수량 2" xfId="37027"/>
    <cellStyle name="1_tree_쌍용_철거단위수량_단원구 중앙로 은행나무 전정공사" xfId="18939"/>
    <cellStyle name="1_tree_쌍용_철거단위수량_단원구 중앙로 은행나무 전정공사 2" xfId="37028"/>
    <cellStyle name="1_tree_쌍용_철거수량" xfId="18940"/>
    <cellStyle name="1_tree_쌍용_철거수량 2" xfId="37029"/>
    <cellStyle name="1_tree_쌍용_한수단위수량" xfId="18941"/>
    <cellStyle name="1_tree_쌍용_한수단위수량 2" xfId="37030"/>
    <cellStyle name="1_tree_쌍용_한수단위수량_단원구 중앙로 은행나무 전정공사" xfId="18942"/>
    <cellStyle name="1_tree_쌍용_한수단위수량_단원구 중앙로 은행나무 전정공사 2" xfId="37031"/>
    <cellStyle name="1_tree_안동수량산출" xfId="18943"/>
    <cellStyle name="1_tree_안동수량산출 2" xfId="37032"/>
    <cellStyle name="1_tree_안동수량산출_단원구 중앙로 은행나무 전정공사" xfId="18944"/>
    <cellStyle name="1_tree_안동수량산출_단원구 중앙로 은행나무 전정공사 2" xfId="37033"/>
    <cellStyle name="1_tree_안동수량산출최종" xfId="18945"/>
    <cellStyle name="1_tree_안동수량산출최종 2" xfId="37034"/>
    <cellStyle name="1_tree_안동수량산출최종_단원구 중앙로 은행나무 전정공사" xfId="18946"/>
    <cellStyle name="1_tree_안동수량산출최종_단원구 중앙로 은행나무 전정공사 2" xfId="37035"/>
    <cellStyle name="1_tree_영랑쉼터조성공사" xfId="18947"/>
    <cellStyle name="1_tree_영랑쉼터조성공사 2" xfId="37036"/>
    <cellStyle name="1_tree_영랑쉼터조성공사(3.13)" xfId="18948"/>
    <cellStyle name="1_tree_영랑쉼터조성공사(3.13) 2" xfId="37037"/>
    <cellStyle name="1_tree_영랑쉼터조성공사(3.13)_대포4 부대공" xfId="18949"/>
    <cellStyle name="1_tree_영랑쉼터조성공사(3.13)_대포4 부대공 2" xfId="37038"/>
    <cellStyle name="1_tree_영랑쉼터조성공사_대포4 부대공" xfId="18950"/>
    <cellStyle name="1_tree_영랑쉼터조성공사_대포4 부대공 2" xfId="37039"/>
    <cellStyle name="1_tree_오창수량산출서" xfId="18951"/>
    <cellStyle name="1_tree_오창수량산출서 2" xfId="37040"/>
    <cellStyle name="1_tree_오창수량산출서_NEW단위수량-주산" xfId="18952"/>
    <cellStyle name="1_tree_오창수량산출서_NEW단위수량-주산 2" xfId="37041"/>
    <cellStyle name="1_tree_오창수량산출서_남대천단위수량" xfId="18953"/>
    <cellStyle name="1_tree_오창수량산출서_남대천단위수량 2" xfId="37042"/>
    <cellStyle name="1_tree_오창수량산출서_단원구 중앙로 은행나무 전정공사" xfId="18954"/>
    <cellStyle name="1_tree_오창수량산출서_단원구 중앙로 은행나무 전정공사 2" xfId="37043"/>
    <cellStyle name="1_tree_오창수량산출서_단위수량" xfId="18955"/>
    <cellStyle name="1_tree_오창수량산출서_단위수량 2" xfId="37044"/>
    <cellStyle name="1_tree_오창수량산출서_단위수량_단원구 중앙로 은행나무 전정공사" xfId="18956"/>
    <cellStyle name="1_tree_오창수량산출서_단위수량_단원구 중앙로 은행나무 전정공사 2" xfId="37045"/>
    <cellStyle name="1_tree_오창수량산출서_단위수량1" xfId="18957"/>
    <cellStyle name="1_tree_오창수량산출서_단위수량1 2" xfId="37046"/>
    <cellStyle name="1_tree_오창수량산출서_단위수량1_단원구 중앙로 은행나무 전정공사" xfId="18958"/>
    <cellStyle name="1_tree_오창수량산출서_단위수량1_단원구 중앙로 은행나무 전정공사 2" xfId="37047"/>
    <cellStyle name="1_tree_오창수량산출서_단위수량15" xfId="18959"/>
    <cellStyle name="1_tree_오창수량산출서_단위수량15 2" xfId="37048"/>
    <cellStyle name="1_tree_오창수량산출서_단위수량산출" xfId="18960"/>
    <cellStyle name="1_tree_오창수량산출서_단위수량산출 2" xfId="37049"/>
    <cellStyle name="1_tree_오창수량산출서_단위수량산출_단원구 중앙로 은행나무 전정공사" xfId="18961"/>
    <cellStyle name="1_tree_오창수량산출서_단위수량산출_단원구 중앙로 은행나무 전정공사 2" xfId="37050"/>
    <cellStyle name="1_tree_오창수량산출서_도곡단위수량" xfId="18962"/>
    <cellStyle name="1_tree_오창수량산출서_도곡단위수량 2" xfId="37051"/>
    <cellStyle name="1_tree_오창수량산출서_도곡단위수량_단원구 중앙로 은행나무 전정공사" xfId="18963"/>
    <cellStyle name="1_tree_오창수량산출서_도곡단위수량_단원구 중앙로 은행나무 전정공사 2" xfId="37052"/>
    <cellStyle name="1_tree_오창수량산출서_수량산출서-11.25" xfId="18964"/>
    <cellStyle name="1_tree_오창수량산출서_수량산출서-11.25 2" xfId="37053"/>
    <cellStyle name="1_tree_오창수량산출서_수량산출서-11.25_NEW단위수량-주산" xfId="18965"/>
    <cellStyle name="1_tree_오창수량산출서_수량산출서-11.25_NEW단위수량-주산 2" xfId="37054"/>
    <cellStyle name="1_tree_오창수량산출서_수량산출서-11.25_남대천단위수량" xfId="18966"/>
    <cellStyle name="1_tree_오창수량산출서_수량산출서-11.25_남대천단위수량 2" xfId="37055"/>
    <cellStyle name="1_tree_오창수량산출서_수량산출서-11.25_단원구 중앙로 은행나무 전정공사" xfId="18967"/>
    <cellStyle name="1_tree_오창수량산출서_수량산출서-11.25_단원구 중앙로 은행나무 전정공사 2" xfId="37056"/>
    <cellStyle name="1_tree_오창수량산출서_수량산출서-11.25_단위수량" xfId="18968"/>
    <cellStyle name="1_tree_오창수량산출서_수량산출서-11.25_단위수량 2" xfId="37057"/>
    <cellStyle name="1_tree_오창수량산출서_수량산출서-11.25_단위수량_단원구 중앙로 은행나무 전정공사" xfId="18969"/>
    <cellStyle name="1_tree_오창수량산출서_수량산출서-11.25_단위수량_단원구 중앙로 은행나무 전정공사 2" xfId="37058"/>
    <cellStyle name="1_tree_오창수량산출서_수량산출서-11.25_단위수량1" xfId="18970"/>
    <cellStyle name="1_tree_오창수량산출서_수량산출서-11.25_단위수량1 2" xfId="37059"/>
    <cellStyle name="1_tree_오창수량산출서_수량산출서-11.25_단위수량1_단원구 중앙로 은행나무 전정공사" xfId="18971"/>
    <cellStyle name="1_tree_오창수량산출서_수량산출서-11.25_단위수량1_단원구 중앙로 은행나무 전정공사 2" xfId="37060"/>
    <cellStyle name="1_tree_오창수량산출서_수량산출서-11.25_단위수량15" xfId="18972"/>
    <cellStyle name="1_tree_오창수량산출서_수량산출서-11.25_단위수량15 2" xfId="37061"/>
    <cellStyle name="1_tree_오창수량산출서_수량산출서-11.25_단위수량산출" xfId="18973"/>
    <cellStyle name="1_tree_오창수량산출서_수량산출서-11.25_단위수량산출 2" xfId="37062"/>
    <cellStyle name="1_tree_오창수량산출서_수량산출서-11.25_단위수량산출_단원구 중앙로 은행나무 전정공사" xfId="18974"/>
    <cellStyle name="1_tree_오창수량산출서_수량산출서-11.25_단위수량산출_단원구 중앙로 은행나무 전정공사 2" xfId="37063"/>
    <cellStyle name="1_tree_오창수량산출서_수량산출서-11.25_도곡단위수량" xfId="18975"/>
    <cellStyle name="1_tree_오창수량산출서_수량산출서-11.25_도곡단위수량 2" xfId="37064"/>
    <cellStyle name="1_tree_오창수량산출서_수량산출서-11.25_도곡단위수량_단원구 중앙로 은행나무 전정공사" xfId="18976"/>
    <cellStyle name="1_tree_오창수량산출서_수량산출서-11.25_도곡단위수량_단원구 중앙로 은행나무 전정공사 2" xfId="37065"/>
    <cellStyle name="1_tree_오창수량산출서_수량산출서-11.25_철거단위수량" xfId="18977"/>
    <cellStyle name="1_tree_오창수량산출서_수량산출서-11.25_철거단위수량 2" xfId="37066"/>
    <cellStyle name="1_tree_오창수량산출서_수량산출서-11.25_철거단위수량_단원구 중앙로 은행나무 전정공사" xfId="18978"/>
    <cellStyle name="1_tree_오창수량산출서_수량산출서-11.25_철거단위수량_단원구 중앙로 은행나무 전정공사 2" xfId="37067"/>
    <cellStyle name="1_tree_오창수량산출서_수량산출서-11.25_철거수량" xfId="18979"/>
    <cellStyle name="1_tree_오창수량산출서_수량산출서-11.25_철거수량 2" xfId="37068"/>
    <cellStyle name="1_tree_오창수량산출서_수량산출서-11.25_한수단위수량" xfId="18980"/>
    <cellStyle name="1_tree_오창수량산출서_수량산출서-11.25_한수단위수량 2" xfId="37069"/>
    <cellStyle name="1_tree_오창수량산출서_수량산출서-11.25_한수단위수량_단원구 중앙로 은행나무 전정공사" xfId="18981"/>
    <cellStyle name="1_tree_오창수량산출서_수량산출서-11.25_한수단위수량_단원구 중앙로 은행나무 전정공사 2" xfId="37070"/>
    <cellStyle name="1_tree_오창수량산출서_수량산출서-1201" xfId="18982"/>
    <cellStyle name="1_tree_오창수량산출서_수량산출서-1201 2" xfId="37071"/>
    <cellStyle name="1_tree_오창수량산출서_수량산출서-1201_NEW단위수량-주산" xfId="18983"/>
    <cellStyle name="1_tree_오창수량산출서_수량산출서-1201_NEW단위수량-주산 2" xfId="37072"/>
    <cellStyle name="1_tree_오창수량산출서_수량산출서-1201_남대천단위수량" xfId="18984"/>
    <cellStyle name="1_tree_오창수량산출서_수량산출서-1201_남대천단위수량 2" xfId="37073"/>
    <cellStyle name="1_tree_오창수량산출서_수량산출서-1201_단원구 중앙로 은행나무 전정공사" xfId="18985"/>
    <cellStyle name="1_tree_오창수량산출서_수량산출서-1201_단원구 중앙로 은행나무 전정공사 2" xfId="37074"/>
    <cellStyle name="1_tree_오창수량산출서_수량산출서-1201_단위수량" xfId="18986"/>
    <cellStyle name="1_tree_오창수량산출서_수량산출서-1201_단위수량 2" xfId="37075"/>
    <cellStyle name="1_tree_오창수량산출서_수량산출서-1201_단위수량_단원구 중앙로 은행나무 전정공사" xfId="18987"/>
    <cellStyle name="1_tree_오창수량산출서_수량산출서-1201_단위수량_단원구 중앙로 은행나무 전정공사 2" xfId="37076"/>
    <cellStyle name="1_tree_오창수량산출서_수량산출서-1201_단위수량1" xfId="18988"/>
    <cellStyle name="1_tree_오창수량산출서_수량산출서-1201_단위수량1 2" xfId="37077"/>
    <cellStyle name="1_tree_오창수량산출서_수량산출서-1201_단위수량1_단원구 중앙로 은행나무 전정공사" xfId="18989"/>
    <cellStyle name="1_tree_오창수량산출서_수량산출서-1201_단위수량1_단원구 중앙로 은행나무 전정공사 2" xfId="37078"/>
    <cellStyle name="1_tree_오창수량산출서_수량산출서-1201_단위수량15" xfId="18990"/>
    <cellStyle name="1_tree_오창수량산출서_수량산출서-1201_단위수량15 2" xfId="37079"/>
    <cellStyle name="1_tree_오창수량산출서_수량산출서-1201_단위수량산출" xfId="18991"/>
    <cellStyle name="1_tree_오창수량산출서_수량산출서-1201_단위수량산출 2" xfId="37080"/>
    <cellStyle name="1_tree_오창수량산출서_수량산출서-1201_단위수량산출_단원구 중앙로 은행나무 전정공사" xfId="18992"/>
    <cellStyle name="1_tree_오창수량산출서_수량산출서-1201_단위수량산출_단원구 중앙로 은행나무 전정공사 2" xfId="37081"/>
    <cellStyle name="1_tree_오창수량산출서_수량산출서-1201_도곡단위수량" xfId="18993"/>
    <cellStyle name="1_tree_오창수량산출서_수량산출서-1201_도곡단위수량 2" xfId="37082"/>
    <cellStyle name="1_tree_오창수량산출서_수량산출서-1201_도곡단위수량_단원구 중앙로 은행나무 전정공사" xfId="18994"/>
    <cellStyle name="1_tree_오창수량산출서_수량산출서-1201_도곡단위수량_단원구 중앙로 은행나무 전정공사 2" xfId="37083"/>
    <cellStyle name="1_tree_오창수량산출서_수량산출서-1201_철거단위수량" xfId="18995"/>
    <cellStyle name="1_tree_오창수량산출서_수량산출서-1201_철거단위수량 2" xfId="37084"/>
    <cellStyle name="1_tree_오창수량산출서_수량산출서-1201_철거단위수량_단원구 중앙로 은행나무 전정공사" xfId="18996"/>
    <cellStyle name="1_tree_오창수량산출서_수량산출서-1201_철거단위수량_단원구 중앙로 은행나무 전정공사 2" xfId="37085"/>
    <cellStyle name="1_tree_오창수량산출서_수량산출서-1201_철거수량" xfId="18997"/>
    <cellStyle name="1_tree_오창수량산출서_수량산출서-1201_철거수량 2" xfId="37086"/>
    <cellStyle name="1_tree_오창수량산출서_수량산출서-1201_한수단위수량" xfId="18998"/>
    <cellStyle name="1_tree_오창수량산출서_수량산출서-1201_한수단위수량 2" xfId="37087"/>
    <cellStyle name="1_tree_오창수량산출서_수량산출서-1201_한수단위수량_단원구 중앙로 은행나무 전정공사" xfId="18999"/>
    <cellStyle name="1_tree_오창수량산출서_수량산출서-1201_한수단위수량_단원구 중앙로 은행나무 전정공사 2" xfId="37088"/>
    <cellStyle name="1_tree_오창수량산출서_시설물단위수량" xfId="19000"/>
    <cellStyle name="1_tree_오창수량산출서_시설물단위수량 2" xfId="37089"/>
    <cellStyle name="1_tree_오창수량산출서_시설물단위수량_단원구 중앙로 은행나무 전정공사" xfId="19001"/>
    <cellStyle name="1_tree_오창수량산출서_시설물단위수량_단원구 중앙로 은행나무 전정공사 2" xfId="37090"/>
    <cellStyle name="1_tree_오창수량산출서_시설물단위수량1" xfId="19002"/>
    <cellStyle name="1_tree_오창수량산출서_시설물단위수량1 2" xfId="37091"/>
    <cellStyle name="1_tree_오창수량산출서_시설물단위수량1_단원구 중앙로 은행나무 전정공사" xfId="19003"/>
    <cellStyle name="1_tree_오창수량산출서_시설물단위수량1_단원구 중앙로 은행나무 전정공사 2" xfId="37092"/>
    <cellStyle name="1_tree_오창수량산출서_시설물단위수량1_시설물단위수량" xfId="19004"/>
    <cellStyle name="1_tree_오창수량산출서_시설물단위수량1_시설물단위수량 2" xfId="37093"/>
    <cellStyle name="1_tree_오창수량산출서_시설물단위수량1_시설물단위수량_단원구 중앙로 은행나무 전정공사" xfId="19005"/>
    <cellStyle name="1_tree_오창수량산출서_시설물단위수량1_시설물단위수량_단원구 중앙로 은행나무 전정공사 2" xfId="37094"/>
    <cellStyle name="1_tree_오창수량산출서_철거단위수량" xfId="19006"/>
    <cellStyle name="1_tree_오창수량산출서_철거단위수량 2" xfId="37095"/>
    <cellStyle name="1_tree_오창수량산출서_철거단위수량_단원구 중앙로 은행나무 전정공사" xfId="19007"/>
    <cellStyle name="1_tree_오창수량산출서_철거단위수량_단원구 중앙로 은행나무 전정공사 2" xfId="37096"/>
    <cellStyle name="1_tree_오창수량산출서_철거수량" xfId="19008"/>
    <cellStyle name="1_tree_오창수량산출서_철거수량 2" xfId="37097"/>
    <cellStyle name="1_tree_오창수량산출서_한수단위수량" xfId="19009"/>
    <cellStyle name="1_tree_오창수량산출서_한수단위수량 2" xfId="37098"/>
    <cellStyle name="1_tree_오창수량산출서_한수단위수량_단원구 중앙로 은행나무 전정공사" xfId="19010"/>
    <cellStyle name="1_tree_오창수량산출서_한수단위수량_단원구 중앙로 은행나무 전정공사 2" xfId="37099"/>
    <cellStyle name="1_tree_용평단위수량" xfId="19011"/>
    <cellStyle name="1_tree_용평단위수량 2" xfId="37100"/>
    <cellStyle name="1_tree_운동장단위수량" xfId="19012"/>
    <cellStyle name="1_tree_운동장단위수량 2" xfId="37101"/>
    <cellStyle name="1_tree_운동장단위수량_단원구 중앙로 은행나무 전정공사" xfId="19013"/>
    <cellStyle name="1_tree_운동장단위수량_단원구 중앙로 은행나무 전정공사 2" xfId="37102"/>
    <cellStyle name="1_tree_운동장단위수량-제일" xfId="19014"/>
    <cellStyle name="1_tree_운동장단위수량-제일 2" xfId="37103"/>
    <cellStyle name="1_tree_운동장단위수량-제일_단원구 중앙로 은행나무 전정공사" xfId="19015"/>
    <cellStyle name="1_tree_운동장단위수량-제일_단원구 중앙로 은행나무 전정공사 2" xfId="37104"/>
    <cellStyle name="1_tree_원가계산" xfId="2086"/>
    <cellStyle name="1_tree_원가계산_관악고수량산출서" xfId="2087"/>
    <cellStyle name="1_tree_원가계산서" xfId="2977"/>
    <cellStyle name="1_tree_원가계산서_과천놀이터설계서" xfId="2978"/>
    <cellStyle name="1_tree_원가계산서_덕원고-설계서갑지" xfId="2979"/>
    <cellStyle name="1_tree_원가계산서_총괄갑지" xfId="2980"/>
    <cellStyle name="1_tree_원가계산서_총괄내역서" xfId="2981"/>
    <cellStyle name="1_tree_은파단위수량" xfId="19016"/>
    <cellStyle name="1_tree_은파단위수량 2" xfId="37105"/>
    <cellStyle name="1_tree_은파단위수량_NEW단위수량-주산" xfId="19017"/>
    <cellStyle name="1_tree_은파단위수량_NEW단위수량-주산 2" xfId="37106"/>
    <cellStyle name="1_tree_은파단위수량_남대천단위수량" xfId="19018"/>
    <cellStyle name="1_tree_은파단위수량_남대천단위수량 2" xfId="37107"/>
    <cellStyle name="1_tree_은파단위수량_단원구 중앙로 은행나무 전정공사" xfId="19019"/>
    <cellStyle name="1_tree_은파단위수량_단원구 중앙로 은행나무 전정공사 2" xfId="37108"/>
    <cellStyle name="1_tree_은파단위수량_단위수량" xfId="19020"/>
    <cellStyle name="1_tree_은파단위수량_단위수량 2" xfId="37109"/>
    <cellStyle name="1_tree_은파단위수량_단위수량_단원구 중앙로 은행나무 전정공사" xfId="19021"/>
    <cellStyle name="1_tree_은파단위수량_단위수량_단원구 중앙로 은행나무 전정공사 2" xfId="37110"/>
    <cellStyle name="1_tree_은파단위수량_단위수량1" xfId="19022"/>
    <cellStyle name="1_tree_은파단위수량_단위수량1 2" xfId="37111"/>
    <cellStyle name="1_tree_은파단위수량_단위수량1_단원구 중앙로 은행나무 전정공사" xfId="19023"/>
    <cellStyle name="1_tree_은파단위수량_단위수량1_단원구 중앙로 은행나무 전정공사 2" xfId="37112"/>
    <cellStyle name="1_tree_은파단위수량_단위수량15" xfId="19024"/>
    <cellStyle name="1_tree_은파단위수량_단위수량15 2" xfId="37113"/>
    <cellStyle name="1_tree_은파단위수량_단위수량산출" xfId="19025"/>
    <cellStyle name="1_tree_은파단위수량_단위수량산출 2" xfId="37114"/>
    <cellStyle name="1_tree_은파단위수량_단위수량산출_단원구 중앙로 은행나무 전정공사" xfId="19026"/>
    <cellStyle name="1_tree_은파단위수량_단위수량산출_단원구 중앙로 은행나무 전정공사 2" xfId="37115"/>
    <cellStyle name="1_tree_은파단위수량_도곡단위수량" xfId="19027"/>
    <cellStyle name="1_tree_은파단위수량_도곡단위수량 2" xfId="37116"/>
    <cellStyle name="1_tree_은파단위수량_도곡단위수량_단원구 중앙로 은행나무 전정공사" xfId="19028"/>
    <cellStyle name="1_tree_은파단위수량_도곡단위수량_단원구 중앙로 은행나무 전정공사 2" xfId="37117"/>
    <cellStyle name="1_tree_은파단위수량_수량산출서-11.25" xfId="19029"/>
    <cellStyle name="1_tree_은파단위수량_수량산출서-11.25 2" xfId="37118"/>
    <cellStyle name="1_tree_은파단위수량_수량산출서-11.25_NEW단위수량-주산" xfId="19030"/>
    <cellStyle name="1_tree_은파단위수량_수량산출서-11.25_NEW단위수량-주산 2" xfId="37119"/>
    <cellStyle name="1_tree_은파단위수량_수량산출서-11.25_남대천단위수량" xfId="19031"/>
    <cellStyle name="1_tree_은파단위수량_수량산출서-11.25_남대천단위수량 2" xfId="37120"/>
    <cellStyle name="1_tree_은파단위수량_수량산출서-11.25_단원구 중앙로 은행나무 전정공사" xfId="19032"/>
    <cellStyle name="1_tree_은파단위수량_수량산출서-11.25_단원구 중앙로 은행나무 전정공사 2" xfId="37121"/>
    <cellStyle name="1_tree_은파단위수량_수량산출서-11.25_단위수량" xfId="19033"/>
    <cellStyle name="1_tree_은파단위수량_수량산출서-11.25_단위수량 2" xfId="37122"/>
    <cellStyle name="1_tree_은파단위수량_수량산출서-11.25_단위수량_단원구 중앙로 은행나무 전정공사" xfId="19034"/>
    <cellStyle name="1_tree_은파단위수량_수량산출서-11.25_단위수량_단원구 중앙로 은행나무 전정공사 2" xfId="37123"/>
    <cellStyle name="1_tree_은파단위수량_수량산출서-11.25_단위수량1" xfId="19035"/>
    <cellStyle name="1_tree_은파단위수량_수량산출서-11.25_단위수량1 2" xfId="37124"/>
    <cellStyle name="1_tree_은파단위수량_수량산출서-11.25_단위수량1_단원구 중앙로 은행나무 전정공사" xfId="19036"/>
    <cellStyle name="1_tree_은파단위수량_수량산출서-11.25_단위수량1_단원구 중앙로 은행나무 전정공사 2" xfId="37125"/>
    <cellStyle name="1_tree_은파단위수량_수량산출서-11.25_단위수량15" xfId="19037"/>
    <cellStyle name="1_tree_은파단위수량_수량산출서-11.25_단위수량15 2" xfId="37126"/>
    <cellStyle name="1_tree_은파단위수량_수량산출서-11.25_단위수량산출" xfId="19038"/>
    <cellStyle name="1_tree_은파단위수량_수량산출서-11.25_단위수량산출 2" xfId="37127"/>
    <cellStyle name="1_tree_은파단위수량_수량산출서-11.25_단위수량산출_단원구 중앙로 은행나무 전정공사" xfId="19039"/>
    <cellStyle name="1_tree_은파단위수량_수량산출서-11.25_단위수량산출_단원구 중앙로 은행나무 전정공사 2" xfId="37128"/>
    <cellStyle name="1_tree_은파단위수량_수량산출서-11.25_도곡단위수량" xfId="19040"/>
    <cellStyle name="1_tree_은파단위수량_수량산출서-11.25_도곡단위수량 2" xfId="37129"/>
    <cellStyle name="1_tree_은파단위수량_수량산출서-11.25_도곡단위수량_단원구 중앙로 은행나무 전정공사" xfId="19041"/>
    <cellStyle name="1_tree_은파단위수량_수량산출서-11.25_도곡단위수량_단원구 중앙로 은행나무 전정공사 2" xfId="37130"/>
    <cellStyle name="1_tree_은파단위수량_수량산출서-11.25_철거단위수량" xfId="19042"/>
    <cellStyle name="1_tree_은파단위수량_수량산출서-11.25_철거단위수량 2" xfId="37131"/>
    <cellStyle name="1_tree_은파단위수량_수량산출서-11.25_철거단위수량_단원구 중앙로 은행나무 전정공사" xfId="19043"/>
    <cellStyle name="1_tree_은파단위수량_수량산출서-11.25_철거단위수량_단원구 중앙로 은행나무 전정공사 2" xfId="37132"/>
    <cellStyle name="1_tree_은파단위수량_수량산출서-11.25_철거수량" xfId="19044"/>
    <cellStyle name="1_tree_은파단위수량_수량산출서-11.25_철거수량 2" xfId="37133"/>
    <cellStyle name="1_tree_은파단위수량_수량산출서-11.25_한수단위수량" xfId="19045"/>
    <cellStyle name="1_tree_은파단위수량_수량산출서-11.25_한수단위수량 2" xfId="37134"/>
    <cellStyle name="1_tree_은파단위수량_수량산출서-11.25_한수단위수량_단원구 중앙로 은행나무 전정공사" xfId="19046"/>
    <cellStyle name="1_tree_은파단위수량_수량산출서-11.25_한수단위수량_단원구 중앙로 은행나무 전정공사 2" xfId="37135"/>
    <cellStyle name="1_tree_은파단위수량_수량산출서-1201" xfId="19047"/>
    <cellStyle name="1_tree_은파단위수량_수량산출서-1201 2" xfId="37136"/>
    <cellStyle name="1_tree_은파단위수량_수량산출서-1201_NEW단위수량-주산" xfId="19048"/>
    <cellStyle name="1_tree_은파단위수량_수량산출서-1201_NEW단위수량-주산 2" xfId="37137"/>
    <cellStyle name="1_tree_은파단위수량_수량산출서-1201_남대천단위수량" xfId="19049"/>
    <cellStyle name="1_tree_은파단위수량_수량산출서-1201_남대천단위수량 2" xfId="37138"/>
    <cellStyle name="1_tree_은파단위수량_수량산출서-1201_단원구 중앙로 은행나무 전정공사" xfId="19050"/>
    <cellStyle name="1_tree_은파단위수량_수량산출서-1201_단원구 중앙로 은행나무 전정공사 2" xfId="37139"/>
    <cellStyle name="1_tree_은파단위수량_수량산출서-1201_단위수량" xfId="19051"/>
    <cellStyle name="1_tree_은파단위수량_수량산출서-1201_단위수량 2" xfId="37140"/>
    <cellStyle name="1_tree_은파단위수량_수량산출서-1201_단위수량_단원구 중앙로 은행나무 전정공사" xfId="19052"/>
    <cellStyle name="1_tree_은파단위수량_수량산출서-1201_단위수량_단원구 중앙로 은행나무 전정공사 2" xfId="37141"/>
    <cellStyle name="1_tree_은파단위수량_수량산출서-1201_단위수량1" xfId="19053"/>
    <cellStyle name="1_tree_은파단위수량_수량산출서-1201_단위수량1 2" xfId="37142"/>
    <cellStyle name="1_tree_은파단위수량_수량산출서-1201_단위수량1_단원구 중앙로 은행나무 전정공사" xfId="19054"/>
    <cellStyle name="1_tree_은파단위수량_수량산출서-1201_단위수량1_단원구 중앙로 은행나무 전정공사 2" xfId="37143"/>
    <cellStyle name="1_tree_은파단위수량_수량산출서-1201_단위수량15" xfId="19055"/>
    <cellStyle name="1_tree_은파단위수량_수량산출서-1201_단위수량15 2" xfId="37144"/>
    <cellStyle name="1_tree_은파단위수량_수량산출서-1201_단위수량산출" xfId="19056"/>
    <cellStyle name="1_tree_은파단위수량_수량산출서-1201_단위수량산출 2" xfId="37145"/>
    <cellStyle name="1_tree_은파단위수량_수량산출서-1201_단위수량산출_단원구 중앙로 은행나무 전정공사" xfId="19057"/>
    <cellStyle name="1_tree_은파단위수량_수량산출서-1201_단위수량산출_단원구 중앙로 은행나무 전정공사 2" xfId="37146"/>
    <cellStyle name="1_tree_은파단위수량_수량산출서-1201_도곡단위수량" xfId="19058"/>
    <cellStyle name="1_tree_은파단위수량_수량산출서-1201_도곡단위수량 2" xfId="37147"/>
    <cellStyle name="1_tree_은파단위수량_수량산출서-1201_도곡단위수량_단원구 중앙로 은행나무 전정공사" xfId="19059"/>
    <cellStyle name="1_tree_은파단위수량_수량산출서-1201_도곡단위수량_단원구 중앙로 은행나무 전정공사 2" xfId="37148"/>
    <cellStyle name="1_tree_은파단위수량_수량산출서-1201_철거단위수량" xfId="19060"/>
    <cellStyle name="1_tree_은파단위수량_수량산출서-1201_철거단위수량 2" xfId="37149"/>
    <cellStyle name="1_tree_은파단위수량_수량산출서-1201_철거단위수량_단원구 중앙로 은행나무 전정공사" xfId="19061"/>
    <cellStyle name="1_tree_은파단위수량_수량산출서-1201_철거단위수량_단원구 중앙로 은행나무 전정공사 2" xfId="37150"/>
    <cellStyle name="1_tree_은파단위수량_수량산출서-1201_철거수량" xfId="19062"/>
    <cellStyle name="1_tree_은파단위수량_수량산출서-1201_철거수량 2" xfId="37151"/>
    <cellStyle name="1_tree_은파단위수량_수량산출서-1201_한수단위수량" xfId="19063"/>
    <cellStyle name="1_tree_은파단위수량_수량산출서-1201_한수단위수량 2" xfId="37152"/>
    <cellStyle name="1_tree_은파단위수량_수량산출서-1201_한수단위수량_단원구 중앙로 은행나무 전정공사" xfId="19064"/>
    <cellStyle name="1_tree_은파단위수량_수량산출서-1201_한수단위수량_단원구 중앙로 은행나무 전정공사 2" xfId="37153"/>
    <cellStyle name="1_tree_은파단위수량_시설물단위수량" xfId="19065"/>
    <cellStyle name="1_tree_은파단위수량_시설물단위수량 2" xfId="37154"/>
    <cellStyle name="1_tree_은파단위수량_시설물단위수량_단원구 중앙로 은행나무 전정공사" xfId="19066"/>
    <cellStyle name="1_tree_은파단위수량_시설물단위수량_단원구 중앙로 은행나무 전정공사 2" xfId="37155"/>
    <cellStyle name="1_tree_은파단위수량_시설물단위수량1" xfId="19067"/>
    <cellStyle name="1_tree_은파단위수량_시설물단위수량1 2" xfId="37156"/>
    <cellStyle name="1_tree_은파단위수량_시설물단위수량1_단원구 중앙로 은행나무 전정공사" xfId="19068"/>
    <cellStyle name="1_tree_은파단위수량_시설물단위수량1_단원구 중앙로 은행나무 전정공사 2" xfId="37157"/>
    <cellStyle name="1_tree_은파단위수량_시설물단위수량1_시설물단위수량" xfId="19069"/>
    <cellStyle name="1_tree_은파단위수량_시설물단위수량1_시설물단위수량 2" xfId="37158"/>
    <cellStyle name="1_tree_은파단위수량_시설물단위수량1_시설물단위수량_단원구 중앙로 은행나무 전정공사" xfId="19070"/>
    <cellStyle name="1_tree_은파단위수량_시설물단위수량1_시설물단위수량_단원구 중앙로 은행나무 전정공사 2" xfId="37159"/>
    <cellStyle name="1_tree_은파단위수량_오창수량산출서" xfId="19071"/>
    <cellStyle name="1_tree_은파단위수량_오창수량산출서 2" xfId="37160"/>
    <cellStyle name="1_tree_은파단위수량_오창수량산출서_NEW단위수량-주산" xfId="19072"/>
    <cellStyle name="1_tree_은파단위수량_오창수량산출서_NEW단위수량-주산 2" xfId="37161"/>
    <cellStyle name="1_tree_은파단위수량_오창수량산출서_남대천단위수량" xfId="19073"/>
    <cellStyle name="1_tree_은파단위수량_오창수량산출서_남대천단위수량 2" xfId="37162"/>
    <cellStyle name="1_tree_은파단위수량_오창수량산출서_단원구 중앙로 은행나무 전정공사" xfId="19074"/>
    <cellStyle name="1_tree_은파단위수량_오창수량산출서_단원구 중앙로 은행나무 전정공사 2" xfId="37163"/>
    <cellStyle name="1_tree_은파단위수량_오창수량산출서_단위수량" xfId="19075"/>
    <cellStyle name="1_tree_은파단위수량_오창수량산출서_단위수량 2" xfId="37164"/>
    <cellStyle name="1_tree_은파단위수량_오창수량산출서_단위수량_단원구 중앙로 은행나무 전정공사" xfId="19076"/>
    <cellStyle name="1_tree_은파단위수량_오창수량산출서_단위수량_단원구 중앙로 은행나무 전정공사 2" xfId="37165"/>
    <cellStyle name="1_tree_은파단위수량_오창수량산출서_단위수량1" xfId="19077"/>
    <cellStyle name="1_tree_은파단위수량_오창수량산출서_단위수량1 2" xfId="37166"/>
    <cellStyle name="1_tree_은파단위수량_오창수량산출서_단위수량1_단원구 중앙로 은행나무 전정공사" xfId="19078"/>
    <cellStyle name="1_tree_은파단위수량_오창수량산출서_단위수량1_단원구 중앙로 은행나무 전정공사 2" xfId="37167"/>
    <cellStyle name="1_tree_은파단위수량_오창수량산출서_단위수량15" xfId="19079"/>
    <cellStyle name="1_tree_은파단위수량_오창수량산출서_단위수량15 2" xfId="37168"/>
    <cellStyle name="1_tree_은파단위수량_오창수량산출서_단위수량산출" xfId="19080"/>
    <cellStyle name="1_tree_은파단위수량_오창수량산출서_단위수량산출 2" xfId="37169"/>
    <cellStyle name="1_tree_은파단위수량_오창수량산출서_단위수량산출_단원구 중앙로 은행나무 전정공사" xfId="19081"/>
    <cellStyle name="1_tree_은파단위수량_오창수량산출서_단위수량산출_단원구 중앙로 은행나무 전정공사 2" xfId="37170"/>
    <cellStyle name="1_tree_은파단위수량_오창수량산출서_도곡단위수량" xfId="19082"/>
    <cellStyle name="1_tree_은파단위수량_오창수량산출서_도곡단위수량 2" xfId="37171"/>
    <cellStyle name="1_tree_은파단위수량_오창수량산출서_도곡단위수량_단원구 중앙로 은행나무 전정공사" xfId="19083"/>
    <cellStyle name="1_tree_은파단위수량_오창수량산출서_도곡단위수량_단원구 중앙로 은행나무 전정공사 2" xfId="37172"/>
    <cellStyle name="1_tree_은파단위수량_오창수량산출서_수량산출서-11.25" xfId="19084"/>
    <cellStyle name="1_tree_은파단위수량_오창수량산출서_수량산출서-11.25 2" xfId="37173"/>
    <cellStyle name="1_tree_은파단위수량_오창수량산출서_수량산출서-11.25_NEW단위수량-주산" xfId="19085"/>
    <cellStyle name="1_tree_은파단위수량_오창수량산출서_수량산출서-11.25_NEW단위수량-주산 2" xfId="37174"/>
    <cellStyle name="1_tree_은파단위수량_오창수량산출서_수량산출서-11.25_남대천단위수량" xfId="19086"/>
    <cellStyle name="1_tree_은파단위수량_오창수량산출서_수량산출서-11.25_남대천단위수량 2" xfId="37175"/>
    <cellStyle name="1_tree_은파단위수량_오창수량산출서_수량산출서-11.25_단원구 중앙로 은행나무 전정공사" xfId="19087"/>
    <cellStyle name="1_tree_은파단위수량_오창수량산출서_수량산출서-11.25_단원구 중앙로 은행나무 전정공사 2" xfId="37176"/>
    <cellStyle name="1_tree_은파단위수량_오창수량산출서_수량산출서-11.25_단위수량" xfId="19088"/>
    <cellStyle name="1_tree_은파단위수량_오창수량산출서_수량산출서-11.25_단위수량 2" xfId="37177"/>
    <cellStyle name="1_tree_은파단위수량_오창수량산출서_수량산출서-11.25_단위수량_단원구 중앙로 은행나무 전정공사" xfId="19089"/>
    <cellStyle name="1_tree_은파단위수량_오창수량산출서_수량산출서-11.25_단위수량_단원구 중앙로 은행나무 전정공사 2" xfId="37178"/>
    <cellStyle name="1_tree_은파단위수량_오창수량산출서_수량산출서-11.25_단위수량1" xfId="19090"/>
    <cellStyle name="1_tree_은파단위수량_오창수량산출서_수량산출서-11.25_단위수량1 2" xfId="37179"/>
    <cellStyle name="1_tree_은파단위수량_오창수량산출서_수량산출서-11.25_단위수량1_단원구 중앙로 은행나무 전정공사" xfId="19091"/>
    <cellStyle name="1_tree_은파단위수량_오창수량산출서_수량산출서-11.25_단위수량1_단원구 중앙로 은행나무 전정공사 2" xfId="37180"/>
    <cellStyle name="1_tree_은파단위수량_오창수량산출서_수량산출서-11.25_단위수량15" xfId="19092"/>
    <cellStyle name="1_tree_은파단위수량_오창수량산출서_수량산출서-11.25_단위수량15 2" xfId="37181"/>
    <cellStyle name="1_tree_은파단위수량_오창수량산출서_수량산출서-11.25_단위수량산출" xfId="19093"/>
    <cellStyle name="1_tree_은파단위수량_오창수량산출서_수량산출서-11.25_단위수량산출 2" xfId="37182"/>
    <cellStyle name="1_tree_은파단위수량_오창수량산출서_수량산출서-11.25_단위수량산출_단원구 중앙로 은행나무 전정공사" xfId="19094"/>
    <cellStyle name="1_tree_은파단위수량_오창수량산출서_수량산출서-11.25_단위수량산출_단원구 중앙로 은행나무 전정공사 2" xfId="37183"/>
    <cellStyle name="1_tree_은파단위수량_오창수량산출서_수량산출서-11.25_도곡단위수량" xfId="19095"/>
    <cellStyle name="1_tree_은파단위수량_오창수량산출서_수량산출서-11.25_도곡단위수량 2" xfId="37184"/>
    <cellStyle name="1_tree_은파단위수량_오창수량산출서_수량산출서-11.25_도곡단위수량_단원구 중앙로 은행나무 전정공사" xfId="19096"/>
    <cellStyle name="1_tree_은파단위수량_오창수량산출서_수량산출서-11.25_도곡단위수량_단원구 중앙로 은행나무 전정공사 2" xfId="37185"/>
    <cellStyle name="1_tree_은파단위수량_오창수량산출서_수량산출서-11.25_철거단위수량" xfId="19097"/>
    <cellStyle name="1_tree_은파단위수량_오창수량산출서_수량산출서-11.25_철거단위수량 2" xfId="37186"/>
    <cellStyle name="1_tree_은파단위수량_오창수량산출서_수량산출서-11.25_철거단위수량_단원구 중앙로 은행나무 전정공사" xfId="19098"/>
    <cellStyle name="1_tree_은파단위수량_오창수량산출서_수량산출서-11.25_철거단위수량_단원구 중앙로 은행나무 전정공사 2" xfId="37187"/>
    <cellStyle name="1_tree_은파단위수량_오창수량산출서_수량산출서-11.25_철거수량" xfId="19099"/>
    <cellStyle name="1_tree_은파단위수량_오창수량산출서_수량산출서-11.25_철거수량 2" xfId="37188"/>
    <cellStyle name="1_tree_은파단위수량_오창수량산출서_수량산출서-11.25_한수단위수량" xfId="19100"/>
    <cellStyle name="1_tree_은파단위수량_오창수량산출서_수량산출서-11.25_한수단위수량 2" xfId="37189"/>
    <cellStyle name="1_tree_은파단위수량_오창수량산출서_수량산출서-11.25_한수단위수량_단원구 중앙로 은행나무 전정공사" xfId="19101"/>
    <cellStyle name="1_tree_은파단위수량_오창수량산출서_수량산출서-11.25_한수단위수량_단원구 중앙로 은행나무 전정공사 2" xfId="37190"/>
    <cellStyle name="1_tree_은파단위수량_오창수량산출서_수량산출서-1201" xfId="19102"/>
    <cellStyle name="1_tree_은파단위수량_오창수량산출서_수량산출서-1201 2" xfId="37191"/>
    <cellStyle name="1_tree_은파단위수량_오창수량산출서_수량산출서-1201_NEW단위수량-주산" xfId="19103"/>
    <cellStyle name="1_tree_은파단위수량_오창수량산출서_수량산출서-1201_NEW단위수량-주산 2" xfId="37192"/>
    <cellStyle name="1_tree_은파단위수량_오창수량산출서_수량산출서-1201_남대천단위수량" xfId="19104"/>
    <cellStyle name="1_tree_은파단위수량_오창수량산출서_수량산출서-1201_남대천단위수량 2" xfId="37193"/>
    <cellStyle name="1_tree_은파단위수량_오창수량산출서_수량산출서-1201_단원구 중앙로 은행나무 전정공사" xfId="19105"/>
    <cellStyle name="1_tree_은파단위수량_오창수량산출서_수량산출서-1201_단원구 중앙로 은행나무 전정공사 2" xfId="37194"/>
    <cellStyle name="1_tree_은파단위수량_오창수량산출서_수량산출서-1201_단위수량" xfId="19106"/>
    <cellStyle name="1_tree_은파단위수량_오창수량산출서_수량산출서-1201_단위수량 2" xfId="37195"/>
    <cellStyle name="1_tree_은파단위수량_오창수량산출서_수량산출서-1201_단위수량_단원구 중앙로 은행나무 전정공사" xfId="19107"/>
    <cellStyle name="1_tree_은파단위수량_오창수량산출서_수량산출서-1201_단위수량_단원구 중앙로 은행나무 전정공사 2" xfId="37196"/>
    <cellStyle name="1_tree_은파단위수량_오창수량산출서_수량산출서-1201_단위수량1" xfId="19108"/>
    <cellStyle name="1_tree_은파단위수량_오창수량산출서_수량산출서-1201_단위수량1 2" xfId="37197"/>
    <cellStyle name="1_tree_은파단위수량_오창수량산출서_수량산출서-1201_단위수량1_단원구 중앙로 은행나무 전정공사" xfId="19109"/>
    <cellStyle name="1_tree_은파단위수량_오창수량산출서_수량산출서-1201_단위수량1_단원구 중앙로 은행나무 전정공사 2" xfId="37198"/>
    <cellStyle name="1_tree_은파단위수량_오창수량산출서_수량산출서-1201_단위수량15" xfId="19110"/>
    <cellStyle name="1_tree_은파단위수량_오창수량산출서_수량산출서-1201_단위수량15 2" xfId="37199"/>
    <cellStyle name="1_tree_은파단위수량_오창수량산출서_수량산출서-1201_단위수량산출" xfId="19111"/>
    <cellStyle name="1_tree_은파단위수량_오창수량산출서_수량산출서-1201_단위수량산출 2" xfId="37200"/>
    <cellStyle name="1_tree_은파단위수량_오창수량산출서_수량산출서-1201_단위수량산출_단원구 중앙로 은행나무 전정공사" xfId="19112"/>
    <cellStyle name="1_tree_은파단위수량_오창수량산출서_수량산출서-1201_단위수량산출_단원구 중앙로 은행나무 전정공사 2" xfId="37201"/>
    <cellStyle name="1_tree_은파단위수량_오창수량산출서_수량산출서-1201_도곡단위수량" xfId="19113"/>
    <cellStyle name="1_tree_은파단위수량_오창수량산출서_수량산출서-1201_도곡단위수량 2" xfId="37202"/>
    <cellStyle name="1_tree_은파단위수량_오창수량산출서_수량산출서-1201_도곡단위수량_단원구 중앙로 은행나무 전정공사" xfId="19114"/>
    <cellStyle name="1_tree_은파단위수량_오창수량산출서_수량산출서-1201_도곡단위수량_단원구 중앙로 은행나무 전정공사 2" xfId="37203"/>
    <cellStyle name="1_tree_은파단위수량_오창수량산출서_수량산출서-1201_철거단위수량" xfId="19115"/>
    <cellStyle name="1_tree_은파단위수량_오창수량산출서_수량산출서-1201_철거단위수량 2" xfId="37204"/>
    <cellStyle name="1_tree_은파단위수량_오창수량산출서_수량산출서-1201_철거단위수량_단원구 중앙로 은행나무 전정공사" xfId="19116"/>
    <cellStyle name="1_tree_은파단위수량_오창수량산출서_수량산출서-1201_철거단위수량_단원구 중앙로 은행나무 전정공사 2" xfId="37205"/>
    <cellStyle name="1_tree_은파단위수량_오창수량산출서_수량산출서-1201_철거수량" xfId="19117"/>
    <cellStyle name="1_tree_은파단위수량_오창수량산출서_수량산출서-1201_철거수량 2" xfId="37206"/>
    <cellStyle name="1_tree_은파단위수량_오창수량산출서_수량산출서-1201_한수단위수량" xfId="19118"/>
    <cellStyle name="1_tree_은파단위수량_오창수량산출서_수량산출서-1201_한수단위수량 2" xfId="37207"/>
    <cellStyle name="1_tree_은파단위수량_오창수량산출서_수량산출서-1201_한수단위수량_단원구 중앙로 은행나무 전정공사" xfId="19119"/>
    <cellStyle name="1_tree_은파단위수량_오창수량산출서_수량산출서-1201_한수단위수량_단원구 중앙로 은행나무 전정공사 2" xfId="37208"/>
    <cellStyle name="1_tree_은파단위수량_오창수량산출서_시설물단위수량" xfId="19120"/>
    <cellStyle name="1_tree_은파단위수량_오창수량산출서_시설물단위수량 2" xfId="37209"/>
    <cellStyle name="1_tree_은파단위수량_오창수량산출서_시설물단위수량_단원구 중앙로 은행나무 전정공사" xfId="19121"/>
    <cellStyle name="1_tree_은파단위수량_오창수량산출서_시설물단위수량_단원구 중앙로 은행나무 전정공사 2" xfId="37210"/>
    <cellStyle name="1_tree_은파단위수량_오창수량산출서_시설물단위수량1" xfId="19122"/>
    <cellStyle name="1_tree_은파단위수량_오창수량산출서_시설물단위수량1 2" xfId="37211"/>
    <cellStyle name="1_tree_은파단위수량_오창수량산출서_시설물단위수량1_단원구 중앙로 은행나무 전정공사" xfId="19123"/>
    <cellStyle name="1_tree_은파단위수량_오창수량산출서_시설물단위수량1_단원구 중앙로 은행나무 전정공사 2" xfId="37212"/>
    <cellStyle name="1_tree_은파단위수량_오창수량산출서_시설물단위수량1_시설물단위수량" xfId="19124"/>
    <cellStyle name="1_tree_은파단위수량_오창수량산출서_시설물단위수량1_시설물단위수량 2" xfId="37213"/>
    <cellStyle name="1_tree_은파단위수량_오창수량산출서_시설물단위수량1_시설물단위수량_단원구 중앙로 은행나무 전정공사" xfId="19125"/>
    <cellStyle name="1_tree_은파단위수량_오창수량산출서_시설물단위수량1_시설물단위수량_단원구 중앙로 은행나무 전정공사 2" xfId="37214"/>
    <cellStyle name="1_tree_은파단위수량_오창수량산출서_철거단위수량" xfId="19126"/>
    <cellStyle name="1_tree_은파단위수량_오창수량산출서_철거단위수량 2" xfId="37215"/>
    <cellStyle name="1_tree_은파단위수량_오창수량산출서_철거단위수량_단원구 중앙로 은행나무 전정공사" xfId="19127"/>
    <cellStyle name="1_tree_은파단위수량_오창수량산출서_철거단위수량_단원구 중앙로 은행나무 전정공사 2" xfId="37216"/>
    <cellStyle name="1_tree_은파단위수량_오창수량산출서_철거수량" xfId="19128"/>
    <cellStyle name="1_tree_은파단위수량_오창수량산출서_철거수량 2" xfId="37217"/>
    <cellStyle name="1_tree_은파단위수량_오창수량산출서_한수단위수량" xfId="19129"/>
    <cellStyle name="1_tree_은파단위수량_오창수량산출서_한수단위수량 2" xfId="37218"/>
    <cellStyle name="1_tree_은파단위수량_오창수량산출서_한수단위수량_단원구 중앙로 은행나무 전정공사" xfId="19130"/>
    <cellStyle name="1_tree_은파단위수량_오창수량산출서_한수단위수량_단원구 중앙로 은행나무 전정공사 2" xfId="37219"/>
    <cellStyle name="1_tree_은파단위수량_용평단위수량" xfId="19131"/>
    <cellStyle name="1_tree_은파단위수량_용평단위수량 2" xfId="37220"/>
    <cellStyle name="1_tree_은파단위수량_철거단위수량" xfId="19132"/>
    <cellStyle name="1_tree_은파단위수량_철거단위수량 2" xfId="37221"/>
    <cellStyle name="1_tree_은파단위수량_철거단위수량_단원구 중앙로 은행나무 전정공사" xfId="19133"/>
    <cellStyle name="1_tree_은파단위수량_철거단위수량_단원구 중앙로 은행나무 전정공사 2" xfId="37222"/>
    <cellStyle name="1_tree_은파단위수량_철거수량" xfId="19134"/>
    <cellStyle name="1_tree_은파단위수량_철거수량 2" xfId="37223"/>
    <cellStyle name="1_tree_은파단위수량_한수단위수량" xfId="19135"/>
    <cellStyle name="1_tree_은파단위수량_한수단위수량 2" xfId="37224"/>
    <cellStyle name="1_tree_은파단위수량_한수단위수량_단원구 중앙로 은행나무 전정공사" xfId="19136"/>
    <cellStyle name="1_tree_은파단위수량_한수단위수량_단원구 중앙로 은행나무 전정공사 2" xfId="37225"/>
    <cellStyle name="1_tree_응봉공원내역" xfId="2088"/>
    <cellStyle name="1_tree_응봉공원내역(최종)2차-1005" xfId="2089"/>
    <cellStyle name="1_tree_장충-예산서" xfId="2090"/>
    <cellStyle name="1_tree_장충-예산서_00-폐기물처리설계서양식" xfId="2091"/>
    <cellStyle name="1_tree_장충-예산서_둥근달-수량산출서(철거)" xfId="2092"/>
    <cellStyle name="1_tree_장충-폐기물예산서" xfId="2093"/>
    <cellStyle name="1_tree_장충-폐기물예산서_00-폐기물처리설계서양식" xfId="2094"/>
    <cellStyle name="1_tree_장충-폐기물예산서_둥근달-수량산출서(철거)" xfId="2095"/>
    <cellStyle name="1_tree_장충-표지예정공정표" xfId="2096"/>
    <cellStyle name="1_tree_장충-표지예정공정표_00-폐기물처리설계서양식" xfId="2097"/>
    <cellStyle name="1_tree_장충-표지예정공정표_둥근달-수량산출서(철거)" xfId="2098"/>
    <cellStyle name="1_tree_조경포장,관로시설" xfId="19137"/>
    <cellStyle name="1_tree_조경포장,관로시설 2" xfId="37226"/>
    <cellStyle name="1_tree_조경포장,관로시설_NEW단위수량-주산" xfId="19138"/>
    <cellStyle name="1_tree_조경포장,관로시설_NEW단위수량-주산 2" xfId="37227"/>
    <cellStyle name="1_tree_조경포장,관로시설_남대천단위수량" xfId="19139"/>
    <cellStyle name="1_tree_조경포장,관로시설_남대천단위수량 2" xfId="37228"/>
    <cellStyle name="1_tree_조경포장,관로시설_단원구 중앙로 은행나무 전정공사" xfId="19140"/>
    <cellStyle name="1_tree_조경포장,관로시설_단원구 중앙로 은행나무 전정공사 2" xfId="37229"/>
    <cellStyle name="1_tree_조경포장,관로시설_단위수량" xfId="19141"/>
    <cellStyle name="1_tree_조경포장,관로시설_단위수량 2" xfId="37230"/>
    <cellStyle name="1_tree_조경포장,관로시설_단위수량_단원구 중앙로 은행나무 전정공사" xfId="19142"/>
    <cellStyle name="1_tree_조경포장,관로시설_단위수량_단원구 중앙로 은행나무 전정공사 2" xfId="37231"/>
    <cellStyle name="1_tree_조경포장,관로시설_단위수량1" xfId="19143"/>
    <cellStyle name="1_tree_조경포장,관로시설_단위수량1 2" xfId="37232"/>
    <cellStyle name="1_tree_조경포장,관로시설_단위수량1_단원구 중앙로 은행나무 전정공사" xfId="19144"/>
    <cellStyle name="1_tree_조경포장,관로시설_단위수량1_단원구 중앙로 은행나무 전정공사 2" xfId="37233"/>
    <cellStyle name="1_tree_조경포장,관로시설_단위수량15" xfId="19145"/>
    <cellStyle name="1_tree_조경포장,관로시설_단위수량15 2" xfId="37234"/>
    <cellStyle name="1_tree_조경포장,관로시설_단위수량산출" xfId="19146"/>
    <cellStyle name="1_tree_조경포장,관로시설_단위수량산출 2" xfId="37235"/>
    <cellStyle name="1_tree_조경포장,관로시설_단위수량산출_단원구 중앙로 은행나무 전정공사" xfId="19147"/>
    <cellStyle name="1_tree_조경포장,관로시설_단위수량산출_단원구 중앙로 은행나무 전정공사 2" xfId="37236"/>
    <cellStyle name="1_tree_조경포장,관로시설_도곡단위수량" xfId="19148"/>
    <cellStyle name="1_tree_조경포장,관로시설_도곡단위수량 2" xfId="37237"/>
    <cellStyle name="1_tree_조경포장,관로시설_도곡단위수량_단원구 중앙로 은행나무 전정공사" xfId="19149"/>
    <cellStyle name="1_tree_조경포장,관로시설_도곡단위수량_단원구 중앙로 은행나무 전정공사 2" xfId="37238"/>
    <cellStyle name="1_tree_조경포장,관로시설_수량산출서-11.25" xfId="19150"/>
    <cellStyle name="1_tree_조경포장,관로시설_수량산출서-11.25 2" xfId="37239"/>
    <cellStyle name="1_tree_조경포장,관로시설_수량산출서-11.25_NEW단위수량-주산" xfId="19151"/>
    <cellStyle name="1_tree_조경포장,관로시설_수량산출서-11.25_NEW단위수량-주산 2" xfId="37240"/>
    <cellStyle name="1_tree_조경포장,관로시설_수량산출서-11.25_남대천단위수량" xfId="19152"/>
    <cellStyle name="1_tree_조경포장,관로시설_수량산출서-11.25_남대천단위수량 2" xfId="37241"/>
    <cellStyle name="1_tree_조경포장,관로시설_수량산출서-11.25_단원구 중앙로 은행나무 전정공사" xfId="19153"/>
    <cellStyle name="1_tree_조경포장,관로시설_수량산출서-11.25_단원구 중앙로 은행나무 전정공사 2" xfId="37242"/>
    <cellStyle name="1_tree_조경포장,관로시설_수량산출서-11.25_단위수량" xfId="19154"/>
    <cellStyle name="1_tree_조경포장,관로시설_수량산출서-11.25_단위수량 2" xfId="37243"/>
    <cellStyle name="1_tree_조경포장,관로시설_수량산출서-11.25_단위수량_단원구 중앙로 은행나무 전정공사" xfId="19155"/>
    <cellStyle name="1_tree_조경포장,관로시설_수량산출서-11.25_단위수량_단원구 중앙로 은행나무 전정공사 2" xfId="37244"/>
    <cellStyle name="1_tree_조경포장,관로시설_수량산출서-11.25_단위수량1" xfId="19156"/>
    <cellStyle name="1_tree_조경포장,관로시설_수량산출서-11.25_단위수량1 2" xfId="37245"/>
    <cellStyle name="1_tree_조경포장,관로시설_수량산출서-11.25_단위수량1_단원구 중앙로 은행나무 전정공사" xfId="19157"/>
    <cellStyle name="1_tree_조경포장,관로시설_수량산출서-11.25_단위수량1_단원구 중앙로 은행나무 전정공사 2" xfId="37246"/>
    <cellStyle name="1_tree_조경포장,관로시설_수량산출서-11.25_단위수량15" xfId="19158"/>
    <cellStyle name="1_tree_조경포장,관로시설_수량산출서-11.25_단위수량15 2" xfId="37247"/>
    <cellStyle name="1_tree_조경포장,관로시설_수량산출서-11.25_단위수량산출" xfId="19159"/>
    <cellStyle name="1_tree_조경포장,관로시설_수량산출서-11.25_단위수량산출 2" xfId="37248"/>
    <cellStyle name="1_tree_조경포장,관로시설_수량산출서-11.25_단위수량산출_단원구 중앙로 은행나무 전정공사" xfId="19160"/>
    <cellStyle name="1_tree_조경포장,관로시설_수량산출서-11.25_단위수량산출_단원구 중앙로 은행나무 전정공사 2" xfId="37249"/>
    <cellStyle name="1_tree_조경포장,관로시설_수량산출서-11.25_도곡단위수량" xfId="19161"/>
    <cellStyle name="1_tree_조경포장,관로시설_수량산출서-11.25_도곡단위수량 2" xfId="37250"/>
    <cellStyle name="1_tree_조경포장,관로시설_수량산출서-11.25_도곡단위수량_단원구 중앙로 은행나무 전정공사" xfId="19162"/>
    <cellStyle name="1_tree_조경포장,관로시설_수량산출서-11.25_도곡단위수량_단원구 중앙로 은행나무 전정공사 2" xfId="37251"/>
    <cellStyle name="1_tree_조경포장,관로시설_수량산출서-11.25_철거단위수량" xfId="19163"/>
    <cellStyle name="1_tree_조경포장,관로시설_수량산출서-11.25_철거단위수량 2" xfId="37252"/>
    <cellStyle name="1_tree_조경포장,관로시설_수량산출서-11.25_철거단위수량_단원구 중앙로 은행나무 전정공사" xfId="19164"/>
    <cellStyle name="1_tree_조경포장,관로시설_수량산출서-11.25_철거단위수량_단원구 중앙로 은행나무 전정공사 2" xfId="37253"/>
    <cellStyle name="1_tree_조경포장,관로시설_수량산출서-11.25_철거수량" xfId="19165"/>
    <cellStyle name="1_tree_조경포장,관로시설_수량산출서-11.25_철거수량 2" xfId="37254"/>
    <cellStyle name="1_tree_조경포장,관로시설_수량산출서-11.25_한수단위수량" xfId="19166"/>
    <cellStyle name="1_tree_조경포장,관로시설_수량산출서-11.25_한수단위수량 2" xfId="37255"/>
    <cellStyle name="1_tree_조경포장,관로시설_수량산출서-11.25_한수단위수량_단원구 중앙로 은행나무 전정공사" xfId="19167"/>
    <cellStyle name="1_tree_조경포장,관로시설_수량산출서-11.25_한수단위수량_단원구 중앙로 은행나무 전정공사 2" xfId="37256"/>
    <cellStyle name="1_tree_조경포장,관로시설_수량산출서-1201" xfId="19168"/>
    <cellStyle name="1_tree_조경포장,관로시설_수량산출서-1201 2" xfId="37257"/>
    <cellStyle name="1_tree_조경포장,관로시설_수량산출서-1201_NEW단위수량-주산" xfId="19169"/>
    <cellStyle name="1_tree_조경포장,관로시설_수량산출서-1201_NEW단위수량-주산 2" xfId="37258"/>
    <cellStyle name="1_tree_조경포장,관로시설_수량산출서-1201_남대천단위수량" xfId="19170"/>
    <cellStyle name="1_tree_조경포장,관로시설_수량산출서-1201_남대천단위수량 2" xfId="37259"/>
    <cellStyle name="1_tree_조경포장,관로시설_수량산출서-1201_단원구 중앙로 은행나무 전정공사" xfId="19171"/>
    <cellStyle name="1_tree_조경포장,관로시설_수량산출서-1201_단원구 중앙로 은행나무 전정공사 2" xfId="37260"/>
    <cellStyle name="1_tree_조경포장,관로시설_수량산출서-1201_단위수량" xfId="19172"/>
    <cellStyle name="1_tree_조경포장,관로시설_수량산출서-1201_단위수량 2" xfId="37261"/>
    <cellStyle name="1_tree_조경포장,관로시설_수량산출서-1201_단위수량_단원구 중앙로 은행나무 전정공사" xfId="19173"/>
    <cellStyle name="1_tree_조경포장,관로시설_수량산출서-1201_단위수량_단원구 중앙로 은행나무 전정공사 2" xfId="37262"/>
    <cellStyle name="1_tree_조경포장,관로시설_수량산출서-1201_단위수량1" xfId="19174"/>
    <cellStyle name="1_tree_조경포장,관로시설_수량산출서-1201_단위수량1 2" xfId="37263"/>
    <cellStyle name="1_tree_조경포장,관로시설_수량산출서-1201_단위수량1_단원구 중앙로 은행나무 전정공사" xfId="19175"/>
    <cellStyle name="1_tree_조경포장,관로시설_수량산출서-1201_단위수량1_단원구 중앙로 은행나무 전정공사 2" xfId="37264"/>
    <cellStyle name="1_tree_조경포장,관로시설_수량산출서-1201_단위수량15" xfId="19176"/>
    <cellStyle name="1_tree_조경포장,관로시설_수량산출서-1201_단위수량15 2" xfId="37265"/>
    <cellStyle name="1_tree_조경포장,관로시설_수량산출서-1201_단위수량산출" xfId="19177"/>
    <cellStyle name="1_tree_조경포장,관로시설_수량산출서-1201_단위수량산출 2" xfId="37266"/>
    <cellStyle name="1_tree_조경포장,관로시설_수량산출서-1201_단위수량산출_단원구 중앙로 은행나무 전정공사" xfId="19178"/>
    <cellStyle name="1_tree_조경포장,관로시설_수량산출서-1201_단위수량산출_단원구 중앙로 은행나무 전정공사 2" xfId="37267"/>
    <cellStyle name="1_tree_조경포장,관로시설_수량산출서-1201_도곡단위수량" xfId="19179"/>
    <cellStyle name="1_tree_조경포장,관로시설_수량산출서-1201_도곡단위수량 2" xfId="37268"/>
    <cellStyle name="1_tree_조경포장,관로시설_수량산출서-1201_도곡단위수량_단원구 중앙로 은행나무 전정공사" xfId="19180"/>
    <cellStyle name="1_tree_조경포장,관로시설_수량산출서-1201_도곡단위수량_단원구 중앙로 은행나무 전정공사 2" xfId="37269"/>
    <cellStyle name="1_tree_조경포장,관로시설_수량산출서-1201_철거단위수량" xfId="19181"/>
    <cellStyle name="1_tree_조경포장,관로시설_수량산출서-1201_철거단위수량 2" xfId="37270"/>
    <cellStyle name="1_tree_조경포장,관로시설_수량산출서-1201_철거단위수량_단원구 중앙로 은행나무 전정공사" xfId="19182"/>
    <cellStyle name="1_tree_조경포장,관로시설_수량산출서-1201_철거단위수량_단원구 중앙로 은행나무 전정공사 2" xfId="37271"/>
    <cellStyle name="1_tree_조경포장,관로시설_수량산출서-1201_철거수량" xfId="19183"/>
    <cellStyle name="1_tree_조경포장,관로시설_수량산출서-1201_철거수량 2" xfId="37272"/>
    <cellStyle name="1_tree_조경포장,관로시설_수량산출서-1201_한수단위수량" xfId="19184"/>
    <cellStyle name="1_tree_조경포장,관로시설_수량산출서-1201_한수단위수량 2" xfId="37273"/>
    <cellStyle name="1_tree_조경포장,관로시설_수량산출서-1201_한수단위수량_단원구 중앙로 은행나무 전정공사" xfId="19185"/>
    <cellStyle name="1_tree_조경포장,관로시설_수량산출서-1201_한수단위수량_단원구 중앙로 은행나무 전정공사 2" xfId="37274"/>
    <cellStyle name="1_tree_조경포장,관로시설_시설물단위수량" xfId="19186"/>
    <cellStyle name="1_tree_조경포장,관로시설_시설물단위수량 2" xfId="37275"/>
    <cellStyle name="1_tree_조경포장,관로시설_시설물단위수량_단원구 중앙로 은행나무 전정공사" xfId="19187"/>
    <cellStyle name="1_tree_조경포장,관로시설_시설물단위수량_단원구 중앙로 은행나무 전정공사 2" xfId="37276"/>
    <cellStyle name="1_tree_조경포장,관로시설_시설물단위수량1" xfId="19188"/>
    <cellStyle name="1_tree_조경포장,관로시설_시설물단위수량1 2" xfId="37277"/>
    <cellStyle name="1_tree_조경포장,관로시설_시설물단위수량1_단원구 중앙로 은행나무 전정공사" xfId="19189"/>
    <cellStyle name="1_tree_조경포장,관로시설_시설물단위수량1_단원구 중앙로 은행나무 전정공사 2" xfId="37278"/>
    <cellStyle name="1_tree_조경포장,관로시설_시설물단위수량1_시설물단위수량" xfId="19190"/>
    <cellStyle name="1_tree_조경포장,관로시설_시설물단위수량1_시설물단위수량 2" xfId="37279"/>
    <cellStyle name="1_tree_조경포장,관로시설_시설물단위수량1_시설물단위수량_단원구 중앙로 은행나무 전정공사" xfId="19191"/>
    <cellStyle name="1_tree_조경포장,관로시설_시설물단위수량1_시설물단위수량_단원구 중앙로 은행나무 전정공사 2" xfId="37280"/>
    <cellStyle name="1_tree_조경포장,관로시설_오창수량산출서" xfId="19192"/>
    <cellStyle name="1_tree_조경포장,관로시설_오창수량산출서 2" xfId="37281"/>
    <cellStyle name="1_tree_조경포장,관로시설_오창수량산출서_NEW단위수량-주산" xfId="19193"/>
    <cellStyle name="1_tree_조경포장,관로시설_오창수량산출서_NEW단위수량-주산 2" xfId="37282"/>
    <cellStyle name="1_tree_조경포장,관로시설_오창수량산출서_남대천단위수량" xfId="19194"/>
    <cellStyle name="1_tree_조경포장,관로시설_오창수량산출서_남대천단위수량 2" xfId="37283"/>
    <cellStyle name="1_tree_조경포장,관로시설_오창수량산출서_단원구 중앙로 은행나무 전정공사" xfId="19195"/>
    <cellStyle name="1_tree_조경포장,관로시설_오창수량산출서_단원구 중앙로 은행나무 전정공사 2" xfId="37284"/>
    <cellStyle name="1_tree_조경포장,관로시설_오창수량산출서_단위수량" xfId="19196"/>
    <cellStyle name="1_tree_조경포장,관로시설_오창수량산출서_단위수량 2" xfId="37285"/>
    <cellStyle name="1_tree_조경포장,관로시설_오창수량산출서_단위수량_단원구 중앙로 은행나무 전정공사" xfId="19197"/>
    <cellStyle name="1_tree_조경포장,관로시설_오창수량산출서_단위수량_단원구 중앙로 은행나무 전정공사 2" xfId="37286"/>
    <cellStyle name="1_tree_조경포장,관로시설_오창수량산출서_단위수량1" xfId="19198"/>
    <cellStyle name="1_tree_조경포장,관로시설_오창수량산출서_단위수량1 2" xfId="37287"/>
    <cellStyle name="1_tree_조경포장,관로시설_오창수량산출서_단위수량1_단원구 중앙로 은행나무 전정공사" xfId="19199"/>
    <cellStyle name="1_tree_조경포장,관로시설_오창수량산출서_단위수량1_단원구 중앙로 은행나무 전정공사 2" xfId="37288"/>
    <cellStyle name="1_tree_조경포장,관로시설_오창수량산출서_단위수량15" xfId="19200"/>
    <cellStyle name="1_tree_조경포장,관로시설_오창수량산출서_단위수량15 2" xfId="37289"/>
    <cellStyle name="1_tree_조경포장,관로시설_오창수량산출서_단위수량산출" xfId="19201"/>
    <cellStyle name="1_tree_조경포장,관로시설_오창수량산출서_단위수량산출 2" xfId="37290"/>
    <cellStyle name="1_tree_조경포장,관로시설_오창수량산출서_단위수량산출_단원구 중앙로 은행나무 전정공사" xfId="19202"/>
    <cellStyle name="1_tree_조경포장,관로시설_오창수량산출서_단위수량산출_단원구 중앙로 은행나무 전정공사 2" xfId="37291"/>
    <cellStyle name="1_tree_조경포장,관로시설_오창수량산출서_도곡단위수량" xfId="19203"/>
    <cellStyle name="1_tree_조경포장,관로시설_오창수량산출서_도곡단위수량 2" xfId="37292"/>
    <cellStyle name="1_tree_조경포장,관로시설_오창수량산출서_도곡단위수량_단원구 중앙로 은행나무 전정공사" xfId="19204"/>
    <cellStyle name="1_tree_조경포장,관로시설_오창수량산출서_도곡단위수량_단원구 중앙로 은행나무 전정공사 2" xfId="37293"/>
    <cellStyle name="1_tree_조경포장,관로시설_오창수량산출서_수량산출서-11.25" xfId="19205"/>
    <cellStyle name="1_tree_조경포장,관로시설_오창수량산출서_수량산출서-11.25 2" xfId="37294"/>
    <cellStyle name="1_tree_조경포장,관로시설_오창수량산출서_수량산출서-11.25_NEW단위수량-주산" xfId="19206"/>
    <cellStyle name="1_tree_조경포장,관로시설_오창수량산출서_수량산출서-11.25_NEW단위수량-주산 2" xfId="37295"/>
    <cellStyle name="1_tree_조경포장,관로시설_오창수량산출서_수량산출서-11.25_남대천단위수량" xfId="19207"/>
    <cellStyle name="1_tree_조경포장,관로시설_오창수량산출서_수량산출서-11.25_남대천단위수량 2" xfId="37296"/>
    <cellStyle name="1_tree_조경포장,관로시설_오창수량산출서_수량산출서-11.25_단원구 중앙로 은행나무 전정공사" xfId="19208"/>
    <cellStyle name="1_tree_조경포장,관로시설_오창수량산출서_수량산출서-11.25_단원구 중앙로 은행나무 전정공사 2" xfId="37297"/>
    <cellStyle name="1_tree_조경포장,관로시설_오창수량산출서_수량산출서-11.25_단위수량" xfId="19209"/>
    <cellStyle name="1_tree_조경포장,관로시설_오창수량산출서_수량산출서-11.25_단위수량 2" xfId="37298"/>
    <cellStyle name="1_tree_조경포장,관로시설_오창수량산출서_수량산출서-11.25_단위수량_단원구 중앙로 은행나무 전정공사" xfId="19210"/>
    <cellStyle name="1_tree_조경포장,관로시설_오창수량산출서_수량산출서-11.25_단위수량_단원구 중앙로 은행나무 전정공사 2" xfId="37299"/>
    <cellStyle name="1_tree_조경포장,관로시설_오창수량산출서_수량산출서-11.25_단위수량1" xfId="19211"/>
    <cellStyle name="1_tree_조경포장,관로시설_오창수량산출서_수량산출서-11.25_단위수량1 2" xfId="37300"/>
    <cellStyle name="1_tree_조경포장,관로시설_오창수량산출서_수량산출서-11.25_단위수량1_단원구 중앙로 은행나무 전정공사" xfId="19212"/>
    <cellStyle name="1_tree_조경포장,관로시설_오창수량산출서_수량산출서-11.25_단위수량1_단원구 중앙로 은행나무 전정공사 2" xfId="37301"/>
    <cellStyle name="1_tree_조경포장,관로시설_오창수량산출서_수량산출서-11.25_단위수량15" xfId="19213"/>
    <cellStyle name="1_tree_조경포장,관로시설_오창수량산출서_수량산출서-11.25_단위수량15 2" xfId="37302"/>
    <cellStyle name="1_tree_조경포장,관로시설_오창수량산출서_수량산출서-11.25_단위수량산출" xfId="19214"/>
    <cellStyle name="1_tree_조경포장,관로시설_오창수량산출서_수량산출서-11.25_단위수량산출 2" xfId="37303"/>
    <cellStyle name="1_tree_조경포장,관로시설_오창수량산출서_수량산출서-11.25_단위수량산출_단원구 중앙로 은행나무 전정공사" xfId="19215"/>
    <cellStyle name="1_tree_조경포장,관로시설_오창수량산출서_수량산출서-11.25_단위수량산출_단원구 중앙로 은행나무 전정공사 2" xfId="37304"/>
    <cellStyle name="1_tree_조경포장,관로시설_오창수량산출서_수량산출서-11.25_도곡단위수량" xfId="19216"/>
    <cellStyle name="1_tree_조경포장,관로시설_오창수량산출서_수량산출서-11.25_도곡단위수량 2" xfId="37305"/>
    <cellStyle name="1_tree_조경포장,관로시설_오창수량산출서_수량산출서-11.25_도곡단위수량_단원구 중앙로 은행나무 전정공사" xfId="19217"/>
    <cellStyle name="1_tree_조경포장,관로시설_오창수량산출서_수량산출서-11.25_도곡단위수량_단원구 중앙로 은행나무 전정공사 2" xfId="37306"/>
    <cellStyle name="1_tree_조경포장,관로시설_오창수량산출서_수량산출서-11.25_철거단위수량" xfId="19218"/>
    <cellStyle name="1_tree_조경포장,관로시설_오창수량산출서_수량산출서-11.25_철거단위수량 2" xfId="37307"/>
    <cellStyle name="1_tree_조경포장,관로시설_오창수량산출서_수량산출서-11.25_철거단위수량_단원구 중앙로 은행나무 전정공사" xfId="19219"/>
    <cellStyle name="1_tree_조경포장,관로시설_오창수량산출서_수량산출서-11.25_철거단위수량_단원구 중앙로 은행나무 전정공사 2" xfId="37308"/>
    <cellStyle name="1_tree_조경포장,관로시설_오창수량산출서_수량산출서-11.25_철거수량" xfId="19220"/>
    <cellStyle name="1_tree_조경포장,관로시설_오창수량산출서_수량산출서-11.25_철거수량 2" xfId="37309"/>
    <cellStyle name="1_tree_조경포장,관로시설_오창수량산출서_수량산출서-11.25_한수단위수량" xfId="19221"/>
    <cellStyle name="1_tree_조경포장,관로시설_오창수량산출서_수량산출서-11.25_한수단위수량 2" xfId="37310"/>
    <cellStyle name="1_tree_조경포장,관로시설_오창수량산출서_수량산출서-11.25_한수단위수량_단원구 중앙로 은행나무 전정공사" xfId="19222"/>
    <cellStyle name="1_tree_조경포장,관로시설_오창수량산출서_수량산출서-11.25_한수단위수량_단원구 중앙로 은행나무 전정공사 2" xfId="37311"/>
    <cellStyle name="1_tree_조경포장,관로시설_오창수량산출서_수량산출서-1201" xfId="19223"/>
    <cellStyle name="1_tree_조경포장,관로시설_오창수량산출서_수량산출서-1201 2" xfId="37312"/>
    <cellStyle name="1_tree_조경포장,관로시설_오창수량산출서_수량산출서-1201_NEW단위수량-주산" xfId="19224"/>
    <cellStyle name="1_tree_조경포장,관로시설_오창수량산출서_수량산출서-1201_NEW단위수량-주산 2" xfId="37313"/>
    <cellStyle name="1_tree_조경포장,관로시설_오창수량산출서_수량산출서-1201_남대천단위수량" xfId="19225"/>
    <cellStyle name="1_tree_조경포장,관로시설_오창수량산출서_수량산출서-1201_남대천단위수량 2" xfId="37314"/>
    <cellStyle name="1_tree_조경포장,관로시설_오창수량산출서_수량산출서-1201_단원구 중앙로 은행나무 전정공사" xfId="19226"/>
    <cellStyle name="1_tree_조경포장,관로시설_오창수량산출서_수량산출서-1201_단원구 중앙로 은행나무 전정공사 2" xfId="37315"/>
    <cellStyle name="1_tree_조경포장,관로시설_오창수량산출서_수량산출서-1201_단위수량" xfId="19227"/>
    <cellStyle name="1_tree_조경포장,관로시설_오창수량산출서_수량산출서-1201_단위수량 2" xfId="37316"/>
    <cellStyle name="1_tree_조경포장,관로시설_오창수량산출서_수량산출서-1201_단위수량_단원구 중앙로 은행나무 전정공사" xfId="19228"/>
    <cellStyle name="1_tree_조경포장,관로시설_오창수량산출서_수량산출서-1201_단위수량_단원구 중앙로 은행나무 전정공사 2" xfId="37317"/>
    <cellStyle name="1_tree_조경포장,관로시설_오창수량산출서_수량산출서-1201_단위수량1" xfId="19229"/>
    <cellStyle name="1_tree_조경포장,관로시설_오창수량산출서_수량산출서-1201_단위수량1 2" xfId="37318"/>
    <cellStyle name="1_tree_조경포장,관로시설_오창수량산출서_수량산출서-1201_단위수량1_단원구 중앙로 은행나무 전정공사" xfId="19230"/>
    <cellStyle name="1_tree_조경포장,관로시설_오창수량산출서_수량산출서-1201_단위수량1_단원구 중앙로 은행나무 전정공사 2" xfId="37319"/>
    <cellStyle name="1_tree_조경포장,관로시설_오창수량산출서_수량산출서-1201_단위수량15" xfId="19231"/>
    <cellStyle name="1_tree_조경포장,관로시설_오창수량산출서_수량산출서-1201_단위수량15 2" xfId="37320"/>
    <cellStyle name="1_tree_조경포장,관로시설_오창수량산출서_수량산출서-1201_단위수량산출" xfId="19232"/>
    <cellStyle name="1_tree_조경포장,관로시설_오창수량산출서_수량산출서-1201_단위수량산출 2" xfId="37321"/>
    <cellStyle name="1_tree_조경포장,관로시설_오창수량산출서_수량산출서-1201_단위수량산출_단원구 중앙로 은행나무 전정공사" xfId="19233"/>
    <cellStyle name="1_tree_조경포장,관로시설_오창수량산출서_수량산출서-1201_단위수량산출_단원구 중앙로 은행나무 전정공사 2" xfId="37322"/>
    <cellStyle name="1_tree_조경포장,관로시설_오창수량산출서_수량산출서-1201_도곡단위수량" xfId="19234"/>
    <cellStyle name="1_tree_조경포장,관로시설_오창수량산출서_수량산출서-1201_도곡단위수량 2" xfId="37323"/>
    <cellStyle name="1_tree_조경포장,관로시설_오창수량산출서_수량산출서-1201_도곡단위수량_단원구 중앙로 은행나무 전정공사" xfId="19235"/>
    <cellStyle name="1_tree_조경포장,관로시설_오창수량산출서_수량산출서-1201_도곡단위수량_단원구 중앙로 은행나무 전정공사 2" xfId="37324"/>
    <cellStyle name="1_tree_조경포장,관로시설_오창수량산출서_수량산출서-1201_철거단위수량" xfId="19236"/>
    <cellStyle name="1_tree_조경포장,관로시설_오창수량산출서_수량산출서-1201_철거단위수량 2" xfId="37325"/>
    <cellStyle name="1_tree_조경포장,관로시설_오창수량산출서_수량산출서-1201_철거단위수량_단원구 중앙로 은행나무 전정공사" xfId="19237"/>
    <cellStyle name="1_tree_조경포장,관로시설_오창수량산출서_수량산출서-1201_철거단위수량_단원구 중앙로 은행나무 전정공사 2" xfId="37326"/>
    <cellStyle name="1_tree_조경포장,관로시설_오창수량산출서_수량산출서-1201_철거수량" xfId="19238"/>
    <cellStyle name="1_tree_조경포장,관로시설_오창수량산출서_수량산출서-1201_철거수량 2" xfId="37327"/>
    <cellStyle name="1_tree_조경포장,관로시설_오창수량산출서_수량산출서-1201_한수단위수량" xfId="19239"/>
    <cellStyle name="1_tree_조경포장,관로시설_오창수량산출서_수량산출서-1201_한수단위수량 2" xfId="37328"/>
    <cellStyle name="1_tree_조경포장,관로시설_오창수량산출서_수량산출서-1201_한수단위수량_단원구 중앙로 은행나무 전정공사" xfId="19240"/>
    <cellStyle name="1_tree_조경포장,관로시설_오창수량산출서_수량산출서-1201_한수단위수량_단원구 중앙로 은행나무 전정공사 2" xfId="37329"/>
    <cellStyle name="1_tree_조경포장,관로시설_오창수량산출서_시설물단위수량" xfId="19241"/>
    <cellStyle name="1_tree_조경포장,관로시설_오창수량산출서_시설물단위수량 2" xfId="37330"/>
    <cellStyle name="1_tree_조경포장,관로시설_오창수량산출서_시설물단위수량_단원구 중앙로 은행나무 전정공사" xfId="19242"/>
    <cellStyle name="1_tree_조경포장,관로시설_오창수량산출서_시설물단위수량_단원구 중앙로 은행나무 전정공사 2" xfId="37331"/>
    <cellStyle name="1_tree_조경포장,관로시설_오창수량산출서_시설물단위수량1" xfId="19243"/>
    <cellStyle name="1_tree_조경포장,관로시설_오창수량산출서_시설물단위수량1 2" xfId="37332"/>
    <cellStyle name="1_tree_조경포장,관로시설_오창수량산출서_시설물단위수량1_단원구 중앙로 은행나무 전정공사" xfId="19244"/>
    <cellStyle name="1_tree_조경포장,관로시설_오창수량산출서_시설물단위수량1_단원구 중앙로 은행나무 전정공사 2" xfId="37333"/>
    <cellStyle name="1_tree_조경포장,관로시설_오창수량산출서_시설물단위수량1_시설물단위수량" xfId="19245"/>
    <cellStyle name="1_tree_조경포장,관로시설_오창수량산출서_시설물단위수량1_시설물단위수량 2" xfId="37334"/>
    <cellStyle name="1_tree_조경포장,관로시설_오창수량산출서_시설물단위수량1_시설물단위수량_단원구 중앙로 은행나무 전정공사" xfId="19246"/>
    <cellStyle name="1_tree_조경포장,관로시설_오창수량산출서_시설물단위수량1_시설물단위수량_단원구 중앙로 은행나무 전정공사 2" xfId="37335"/>
    <cellStyle name="1_tree_조경포장,관로시설_오창수량산출서_철거단위수량" xfId="19247"/>
    <cellStyle name="1_tree_조경포장,관로시설_오창수량산출서_철거단위수량 2" xfId="37336"/>
    <cellStyle name="1_tree_조경포장,관로시설_오창수량산출서_철거단위수량_단원구 중앙로 은행나무 전정공사" xfId="19248"/>
    <cellStyle name="1_tree_조경포장,관로시설_오창수량산출서_철거단위수량_단원구 중앙로 은행나무 전정공사 2" xfId="37337"/>
    <cellStyle name="1_tree_조경포장,관로시설_오창수량산출서_철거수량" xfId="19249"/>
    <cellStyle name="1_tree_조경포장,관로시설_오창수량산출서_철거수량 2" xfId="37338"/>
    <cellStyle name="1_tree_조경포장,관로시설_오창수량산출서_한수단위수량" xfId="19250"/>
    <cellStyle name="1_tree_조경포장,관로시설_오창수량산출서_한수단위수량 2" xfId="37339"/>
    <cellStyle name="1_tree_조경포장,관로시설_오창수량산출서_한수단위수량_단원구 중앙로 은행나무 전정공사" xfId="19251"/>
    <cellStyle name="1_tree_조경포장,관로시설_오창수량산출서_한수단위수량_단원구 중앙로 은행나무 전정공사 2" xfId="37340"/>
    <cellStyle name="1_tree_조경포장,관로시설_철거단위수량" xfId="19252"/>
    <cellStyle name="1_tree_조경포장,관로시설_철거단위수량 2" xfId="37341"/>
    <cellStyle name="1_tree_조경포장,관로시설_철거단위수량_단원구 중앙로 은행나무 전정공사" xfId="19253"/>
    <cellStyle name="1_tree_조경포장,관로시설_철거단위수량_단원구 중앙로 은행나무 전정공사 2" xfId="37342"/>
    <cellStyle name="1_tree_조경포장,관로시설_철거수량" xfId="19254"/>
    <cellStyle name="1_tree_조경포장,관로시설_철거수량 2" xfId="37343"/>
    <cellStyle name="1_tree_조경포장,관로시설_한수단위수량" xfId="19255"/>
    <cellStyle name="1_tree_조경포장,관로시설_한수단위수량 2" xfId="37344"/>
    <cellStyle name="1_tree_조경포장,관로시설_한수단위수량_단원구 중앙로 은행나무 전정공사" xfId="19256"/>
    <cellStyle name="1_tree_조경포장,관로시설_한수단위수량_단원구 중앙로 은행나무 전정공사 2" xfId="37345"/>
    <cellStyle name="1_tree_철거단위수량" xfId="19257"/>
    <cellStyle name="1_tree_철거단위수량 2" xfId="37346"/>
    <cellStyle name="1_tree_철거단위수량_단원구 중앙로 은행나무 전정공사" xfId="19258"/>
    <cellStyle name="1_tree_철거단위수량_단원구 중앙로 은행나무 전정공사 2" xfId="37347"/>
    <cellStyle name="1_tree_철거수량" xfId="19259"/>
    <cellStyle name="1_tree_철거수량 2" xfId="37348"/>
    <cellStyle name="1_tree_총괄" xfId="19260"/>
    <cellStyle name="1_tree_총괄 2" xfId="37349"/>
    <cellStyle name="1_tree_총괄_1.토공" xfId="19261"/>
    <cellStyle name="1_tree_총괄_1.토공 2" xfId="37350"/>
    <cellStyle name="1_tree_총괄_1.포장공" xfId="19262"/>
    <cellStyle name="1_tree_총괄_1.포장공 2" xfId="37351"/>
    <cellStyle name="1_tree_총괄_배수공" xfId="19263"/>
    <cellStyle name="1_tree_총괄_배수공 2" xfId="37352"/>
    <cellStyle name="1_tree_총괄_수량" xfId="19264"/>
    <cellStyle name="1_tree_총괄_수량 2" xfId="37353"/>
    <cellStyle name="1_tree_총괄_주요자재집계표" xfId="19265"/>
    <cellStyle name="1_tree_총괄_주요자재집계표 2" xfId="37354"/>
    <cellStyle name="1_tree_총괄_포장공" xfId="19266"/>
    <cellStyle name="1_tree_총괄_포장공 2" xfId="37355"/>
    <cellStyle name="1_tree_총괄내역0518" xfId="2099"/>
    <cellStyle name="1_tree_총괄내역0518 2" xfId="37356"/>
    <cellStyle name="1_tree_총괄내역0518_2006어린이공원정비공사" xfId="19267"/>
    <cellStyle name="1_tree_총괄내역0518_2006어린이공원정비공사 2" xfId="37357"/>
    <cellStyle name="1_tree_총괄내역0518_2006어린이공원정비공사_1 조경공수량" xfId="19268"/>
    <cellStyle name="1_tree_총괄내역0518_2006어린이공원정비공사_1 조경공수량 2" xfId="37358"/>
    <cellStyle name="1_tree_총괄내역0518_2006어린이공원정비공사_1 조경공수량_대포4 부대공" xfId="19269"/>
    <cellStyle name="1_tree_총괄내역0518_2006어린이공원정비공사_1 조경공수량_대포4 부대공 2" xfId="37359"/>
    <cellStyle name="1_tree_총괄내역0518_2006어린이공원정비공사_골안천 공원조성공사(4.8)" xfId="19270"/>
    <cellStyle name="1_tree_총괄내역0518_2006어린이공원정비공사_골안천 공원조성공사(4.8) 2" xfId="37360"/>
    <cellStyle name="1_tree_총괄내역0518_2006어린이공원정비공사_골안천 공원조성공사(4.8)_대포4 부대공" xfId="19271"/>
    <cellStyle name="1_tree_총괄내역0518_2006어린이공원정비공사_골안천 공원조성공사(4.8)_대포4 부대공 2" xfId="37361"/>
    <cellStyle name="1_tree_총괄내역0518_2006어린이공원정비공사_대포4 부대공" xfId="19272"/>
    <cellStyle name="1_tree_총괄내역0518_2006어린이공원정비공사_대포4 부대공 2" xfId="37362"/>
    <cellStyle name="1_tree_총괄내역0518_4.시설물수량산출" xfId="2100"/>
    <cellStyle name="1_tree_총괄내역0518_re수량산출1111" xfId="2101"/>
    <cellStyle name="1_tree_총괄내역0518_re수량산출1111_2차 수량산출 1 " xfId="2102"/>
    <cellStyle name="1_tree_총괄내역0518_re수량산출1111_2차 시설물수량산출" xfId="2103"/>
    <cellStyle name="1_tree_총괄내역0518_re수량산출1111_re수량산출11111" xfId="2104"/>
    <cellStyle name="1_tree_총괄내역0518_re수량산출1111_re수량산출111111" xfId="2105"/>
    <cellStyle name="1_tree_총괄내역0518_re수량산출1111_무게산출" xfId="2106"/>
    <cellStyle name="1_tree_총괄내역0518_re수량산출1111_수량산출" xfId="2107"/>
    <cellStyle name="1_tree_총괄내역0518_re수량산출1111_수량산출(최종)" xfId="2108"/>
    <cellStyle name="1_tree_총괄내역0518_개미공원(수정-1006-1)" xfId="19273"/>
    <cellStyle name="1_tree_총괄내역0518_개미공원(수정-1006-1) 2" xfId="37363"/>
    <cellStyle name="1_tree_총괄내역0518_개미공원(수정-1006-1)_1 조경공수량" xfId="19274"/>
    <cellStyle name="1_tree_총괄내역0518_개미공원(수정-1006-1)_1 조경공수량 2" xfId="37364"/>
    <cellStyle name="1_tree_총괄내역0518_개미공원(수정-1006-1)_1 조경공수량_대포4 부대공" xfId="19275"/>
    <cellStyle name="1_tree_총괄내역0518_개미공원(수정-1006-1)_1 조경공수량_대포4 부대공 2" xfId="37365"/>
    <cellStyle name="1_tree_총괄내역0518_개미공원(수정-1006-1)_골안천 공원조성공사(4.8)" xfId="19276"/>
    <cellStyle name="1_tree_총괄내역0518_개미공원(수정-1006-1)_골안천 공원조성공사(4.8) 2" xfId="37366"/>
    <cellStyle name="1_tree_총괄내역0518_개미공원(수정-1006-1)_골안천 공원조성공사(4.8)_대포4 부대공" xfId="19277"/>
    <cellStyle name="1_tree_총괄내역0518_개미공원(수정-1006-1)_골안천 공원조성공사(4.8)_대포4 부대공 2" xfId="37367"/>
    <cellStyle name="1_tree_총괄내역0518_개미공원(수정-1006-1)_대포4 부대공" xfId="19278"/>
    <cellStyle name="1_tree_총괄내역0518_개미공원(수정-1006-1)_대포4 부대공 2" xfId="37368"/>
    <cellStyle name="1_tree_총괄내역0518_골안천 공원조성공사(4.2)" xfId="19279"/>
    <cellStyle name="1_tree_총괄내역0518_골안천 공원조성공사(4.2) 2" xfId="37369"/>
    <cellStyle name="1_tree_총괄내역0518_골안천 공원조성공사(4.2)_대포4 부대공" xfId="19280"/>
    <cellStyle name="1_tree_총괄내역0518_골안천 공원조성공사(4.2)_대포4 부대공 2" xfId="37370"/>
    <cellStyle name="1_tree_총괄내역0518_구로리설계예산서1029" xfId="2109"/>
    <cellStyle name="1_tree_총괄내역0518_구로리설계예산서1029 2" xfId="37371"/>
    <cellStyle name="1_tree_총괄내역0518_구로리설계예산서1029_2006어린이공원정비공사" xfId="19281"/>
    <cellStyle name="1_tree_총괄내역0518_구로리설계예산서1029_2006어린이공원정비공사 2" xfId="37372"/>
    <cellStyle name="1_tree_총괄내역0518_구로리설계예산서1029_2006어린이공원정비공사_1 조경공수량" xfId="19282"/>
    <cellStyle name="1_tree_총괄내역0518_구로리설계예산서1029_2006어린이공원정비공사_1 조경공수량 2" xfId="37373"/>
    <cellStyle name="1_tree_총괄내역0518_구로리설계예산서1029_2006어린이공원정비공사_1 조경공수량_대포4 부대공" xfId="19283"/>
    <cellStyle name="1_tree_총괄내역0518_구로리설계예산서1029_2006어린이공원정비공사_1 조경공수량_대포4 부대공 2" xfId="37374"/>
    <cellStyle name="1_tree_총괄내역0518_구로리설계예산서1029_2006어린이공원정비공사_골안천 공원조성공사(4.8)" xfId="19284"/>
    <cellStyle name="1_tree_총괄내역0518_구로리설계예산서1029_2006어린이공원정비공사_골안천 공원조성공사(4.8) 2" xfId="37375"/>
    <cellStyle name="1_tree_총괄내역0518_구로리설계예산서1029_2006어린이공원정비공사_골안천 공원조성공사(4.8)_대포4 부대공" xfId="19285"/>
    <cellStyle name="1_tree_총괄내역0518_구로리설계예산서1029_2006어린이공원정비공사_골안천 공원조성공사(4.8)_대포4 부대공 2" xfId="37376"/>
    <cellStyle name="1_tree_총괄내역0518_구로리설계예산서1029_2006어린이공원정비공사_대포4 부대공" xfId="19286"/>
    <cellStyle name="1_tree_총괄내역0518_구로리설계예산서1029_2006어린이공원정비공사_대포4 부대공 2" xfId="37377"/>
    <cellStyle name="1_tree_총괄내역0518_구로리설계예산서1029_4.시설물수량산출" xfId="2110"/>
    <cellStyle name="1_tree_총괄내역0518_구로리설계예산서1029_re수량산출1111" xfId="2111"/>
    <cellStyle name="1_tree_총괄내역0518_구로리설계예산서1029_re수량산출1111_2차 수량산출 1 " xfId="2112"/>
    <cellStyle name="1_tree_총괄내역0518_구로리설계예산서1029_re수량산출1111_2차 시설물수량산출" xfId="2113"/>
    <cellStyle name="1_tree_총괄내역0518_구로리설계예산서1029_re수량산출1111_re수량산출11111" xfId="2114"/>
    <cellStyle name="1_tree_총괄내역0518_구로리설계예산서1029_re수량산출1111_re수량산출111111" xfId="2115"/>
    <cellStyle name="1_tree_총괄내역0518_구로리설계예산서1029_re수량산출1111_무게산출" xfId="2116"/>
    <cellStyle name="1_tree_총괄내역0518_구로리설계예산서1029_re수량산출1111_수량산출" xfId="2117"/>
    <cellStyle name="1_tree_총괄내역0518_구로리설계예산서1029_re수량산출1111_수량산출(최종)" xfId="2118"/>
    <cellStyle name="1_tree_총괄내역0518_구로리설계예산서1029_개미공원(수정-1006-1)" xfId="19287"/>
    <cellStyle name="1_tree_총괄내역0518_구로리설계예산서1029_개미공원(수정-1006-1) 2" xfId="37378"/>
    <cellStyle name="1_tree_총괄내역0518_구로리설계예산서1029_개미공원(수정-1006-1)_1 조경공수량" xfId="19288"/>
    <cellStyle name="1_tree_총괄내역0518_구로리설계예산서1029_개미공원(수정-1006-1)_1 조경공수량 2" xfId="37379"/>
    <cellStyle name="1_tree_총괄내역0518_구로리설계예산서1029_개미공원(수정-1006-1)_1 조경공수량_대포4 부대공" xfId="19289"/>
    <cellStyle name="1_tree_총괄내역0518_구로리설계예산서1029_개미공원(수정-1006-1)_1 조경공수량_대포4 부대공 2" xfId="37380"/>
    <cellStyle name="1_tree_총괄내역0518_구로리설계예산서1029_개미공원(수정-1006-1)_골안천 공원조성공사(4.8)" xfId="19290"/>
    <cellStyle name="1_tree_총괄내역0518_구로리설계예산서1029_개미공원(수정-1006-1)_골안천 공원조성공사(4.8) 2" xfId="37381"/>
    <cellStyle name="1_tree_총괄내역0518_구로리설계예산서1029_개미공원(수정-1006-1)_골안천 공원조성공사(4.8)_대포4 부대공" xfId="19291"/>
    <cellStyle name="1_tree_총괄내역0518_구로리설계예산서1029_개미공원(수정-1006-1)_골안천 공원조성공사(4.8)_대포4 부대공 2" xfId="37382"/>
    <cellStyle name="1_tree_총괄내역0518_구로리설계예산서1029_개미공원(수정-1006-1)_대포4 부대공" xfId="19292"/>
    <cellStyle name="1_tree_총괄내역0518_구로리설계예산서1029_개미공원(수정-1006-1)_대포4 부대공 2" xfId="37383"/>
    <cellStyle name="1_tree_총괄내역0518_구로리설계예산서1029_골안천 공원조성공사(4.2)" xfId="19293"/>
    <cellStyle name="1_tree_총괄내역0518_구로리설계예산서1029_골안천 공원조성공사(4.2) 2" xfId="37384"/>
    <cellStyle name="1_tree_총괄내역0518_구로리설계예산서1029_골안천 공원조성공사(4.2)_대포4 부대공" xfId="19294"/>
    <cellStyle name="1_tree_총괄내역0518_구로리설계예산서1029_골안천 공원조성공사(4.2)_대포4 부대공 2" xfId="37385"/>
    <cellStyle name="1_tree_총괄내역0518_구로리설계예산서1029_대포4 부대공" xfId="19295"/>
    <cellStyle name="1_tree_총괄내역0518_구로리설계예산서1029_대포4 부대공 2" xfId="37386"/>
    <cellStyle name="1_tree_총괄내역0518_구로리설계예산서1029_영랑쉼터조성공사" xfId="19296"/>
    <cellStyle name="1_tree_총괄내역0518_구로리설계예산서1029_영랑쉼터조성공사 2" xfId="37387"/>
    <cellStyle name="1_tree_총괄내역0518_구로리설계예산서1029_영랑쉼터조성공사(3.13)" xfId="19297"/>
    <cellStyle name="1_tree_총괄내역0518_구로리설계예산서1029_영랑쉼터조성공사(3.13) 2" xfId="37388"/>
    <cellStyle name="1_tree_총괄내역0518_구로리설계예산서1029_영랑쉼터조성공사(3.13)_대포4 부대공" xfId="19298"/>
    <cellStyle name="1_tree_총괄내역0518_구로리설계예산서1029_영랑쉼터조성공사(3.13)_대포4 부대공 2" xfId="37389"/>
    <cellStyle name="1_tree_총괄내역0518_구로리설계예산서1029_영랑쉼터조성공사_대포4 부대공" xfId="19299"/>
    <cellStyle name="1_tree_총괄내역0518_구로리설계예산서1029_영랑쉼터조성공사_대포4 부대공 2" xfId="37390"/>
    <cellStyle name="1_tree_총괄내역0518_구로리설계예산서1118준공" xfId="2119"/>
    <cellStyle name="1_tree_총괄내역0518_구로리설계예산서1118준공 2" xfId="37391"/>
    <cellStyle name="1_tree_총괄내역0518_구로리설계예산서1118준공_2006어린이공원정비공사" xfId="19300"/>
    <cellStyle name="1_tree_총괄내역0518_구로리설계예산서1118준공_2006어린이공원정비공사 2" xfId="37392"/>
    <cellStyle name="1_tree_총괄내역0518_구로리설계예산서1118준공_2006어린이공원정비공사_1 조경공수량" xfId="19301"/>
    <cellStyle name="1_tree_총괄내역0518_구로리설계예산서1118준공_2006어린이공원정비공사_1 조경공수량 2" xfId="37393"/>
    <cellStyle name="1_tree_총괄내역0518_구로리설계예산서1118준공_2006어린이공원정비공사_1 조경공수량_대포4 부대공" xfId="19302"/>
    <cellStyle name="1_tree_총괄내역0518_구로리설계예산서1118준공_2006어린이공원정비공사_1 조경공수량_대포4 부대공 2" xfId="37394"/>
    <cellStyle name="1_tree_총괄내역0518_구로리설계예산서1118준공_2006어린이공원정비공사_골안천 공원조성공사(4.8)" xfId="19303"/>
    <cellStyle name="1_tree_총괄내역0518_구로리설계예산서1118준공_2006어린이공원정비공사_골안천 공원조성공사(4.8) 2" xfId="37395"/>
    <cellStyle name="1_tree_총괄내역0518_구로리설계예산서1118준공_2006어린이공원정비공사_골안천 공원조성공사(4.8)_대포4 부대공" xfId="19304"/>
    <cellStyle name="1_tree_총괄내역0518_구로리설계예산서1118준공_2006어린이공원정비공사_골안천 공원조성공사(4.8)_대포4 부대공 2" xfId="37396"/>
    <cellStyle name="1_tree_총괄내역0518_구로리설계예산서1118준공_2006어린이공원정비공사_대포4 부대공" xfId="19305"/>
    <cellStyle name="1_tree_총괄내역0518_구로리설계예산서1118준공_2006어린이공원정비공사_대포4 부대공 2" xfId="37397"/>
    <cellStyle name="1_tree_총괄내역0518_구로리설계예산서1118준공_4.시설물수량산출" xfId="2120"/>
    <cellStyle name="1_tree_총괄내역0518_구로리설계예산서1118준공_re수량산출1111" xfId="2121"/>
    <cellStyle name="1_tree_총괄내역0518_구로리설계예산서1118준공_re수량산출1111_2차 수량산출 1 " xfId="2122"/>
    <cellStyle name="1_tree_총괄내역0518_구로리설계예산서1118준공_re수량산출1111_2차 시설물수량산출" xfId="2123"/>
    <cellStyle name="1_tree_총괄내역0518_구로리설계예산서1118준공_re수량산출1111_re수량산출11111" xfId="2124"/>
    <cellStyle name="1_tree_총괄내역0518_구로리설계예산서1118준공_re수량산출1111_re수량산출111111" xfId="2125"/>
    <cellStyle name="1_tree_총괄내역0518_구로리설계예산서1118준공_re수량산출1111_무게산출" xfId="2126"/>
    <cellStyle name="1_tree_총괄내역0518_구로리설계예산서1118준공_re수량산출1111_수량산출" xfId="2127"/>
    <cellStyle name="1_tree_총괄내역0518_구로리설계예산서1118준공_re수량산출1111_수량산출(최종)" xfId="2128"/>
    <cellStyle name="1_tree_총괄내역0518_구로리설계예산서1118준공_개미공원(수정-1006-1)" xfId="19306"/>
    <cellStyle name="1_tree_총괄내역0518_구로리설계예산서1118준공_개미공원(수정-1006-1) 2" xfId="37398"/>
    <cellStyle name="1_tree_총괄내역0518_구로리설계예산서1118준공_개미공원(수정-1006-1)_1 조경공수량" xfId="19307"/>
    <cellStyle name="1_tree_총괄내역0518_구로리설계예산서1118준공_개미공원(수정-1006-1)_1 조경공수량 2" xfId="37399"/>
    <cellStyle name="1_tree_총괄내역0518_구로리설계예산서1118준공_개미공원(수정-1006-1)_1 조경공수량_대포4 부대공" xfId="19308"/>
    <cellStyle name="1_tree_총괄내역0518_구로리설계예산서1118준공_개미공원(수정-1006-1)_1 조경공수량_대포4 부대공 2" xfId="37400"/>
    <cellStyle name="1_tree_총괄내역0518_구로리설계예산서1118준공_개미공원(수정-1006-1)_골안천 공원조성공사(4.8)" xfId="19309"/>
    <cellStyle name="1_tree_총괄내역0518_구로리설계예산서1118준공_개미공원(수정-1006-1)_골안천 공원조성공사(4.8) 2" xfId="37401"/>
    <cellStyle name="1_tree_총괄내역0518_구로리설계예산서1118준공_개미공원(수정-1006-1)_골안천 공원조성공사(4.8)_대포4 부대공" xfId="19310"/>
    <cellStyle name="1_tree_총괄내역0518_구로리설계예산서1118준공_개미공원(수정-1006-1)_골안천 공원조성공사(4.8)_대포4 부대공 2" xfId="37402"/>
    <cellStyle name="1_tree_총괄내역0518_구로리설계예산서1118준공_개미공원(수정-1006-1)_대포4 부대공" xfId="19311"/>
    <cellStyle name="1_tree_총괄내역0518_구로리설계예산서1118준공_개미공원(수정-1006-1)_대포4 부대공 2" xfId="37403"/>
    <cellStyle name="1_tree_총괄내역0518_구로리설계예산서1118준공_골안천 공원조성공사(4.2)" xfId="19312"/>
    <cellStyle name="1_tree_총괄내역0518_구로리설계예산서1118준공_골안천 공원조성공사(4.2) 2" xfId="37404"/>
    <cellStyle name="1_tree_총괄내역0518_구로리설계예산서1118준공_골안천 공원조성공사(4.2)_대포4 부대공" xfId="19313"/>
    <cellStyle name="1_tree_총괄내역0518_구로리설계예산서1118준공_골안천 공원조성공사(4.2)_대포4 부대공 2" xfId="37405"/>
    <cellStyle name="1_tree_총괄내역0518_구로리설계예산서1118준공_대포4 부대공" xfId="19314"/>
    <cellStyle name="1_tree_총괄내역0518_구로리설계예산서1118준공_대포4 부대공 2" xfId="37406"/>
    <cellStyle name="1_tree_총괄내역0518_구로리설계예산서1118준공_영랑쉼터조성공사" xfId="19315"/>
    <cellStyle name="1_tree_총괄내역0518_구로리설계예산서1118준공_영랑쉼터조성공사 2" xfId="37407"/>
    <cellStyle name="1_tree_총괄내역0518_구로리설계예산서1118준공_영랑쉼터조성공사(3.13)" xfId="19316"/>
    <cellStyle name="1_tree_총괄내역0518_구로리설계예산서1118준공_영랑쉼터조성공사(3.13) 2" xfId="37408"/>
    <cellStyle name="1_tree_총괄내역0518_구로리설계예산서1118준공_영랑쉼터조성공사(3.13)_대포4 부대공" xfId="19317"/>
    <cellStyle name="1_tree_총괄내역0518_구로리설계예산서1118준공_영랑쉼터조성공사(3.13)_대포4 부대공 2" xfId="37409"/>
    <cellStyle name="1_tree_총괄내역0518_구로리설계예산서1118준공_영랑쉼터조성공사_대포4 부대공" xfId="19318"/>
    <cellStyle name="1_tree_총괄내역0518_구로리설계예산서1118준공_영랑쉼터조성공사_대포4 부대공 2" xfId="37410"/>
    <cellStyle name="1_tree_총괄내역0518_구로리설계예산서조경" xfId="2129"/>
    <cellStyle name="1_tree_총괄내역0518_구로리설계예산서조경 2" xfId="37411"/>
    <cellStyle name="1_tree_총괄내역0518_구로리설계예산서조경_2006어린이공원정비공사" xfId="19319"/>
    <cellStyle name="1_tree_총괄내역0518_구로리설계예산서조경_2006어린이공원정비공사 2" xfId="37412"/>
    <cellStyle name="1_tree_총괄내역0518_구로리설계예산서조경_2006어린이공원정비공사_1 조경공수량" xfId="19320"/>
    <cellStyle name="1_tree_총괄내역0518_구로리설계예산서조경_2006어린이공원정비공사_1 조경공수량 2" xfId="37413"/>
    <cellStyle name="1_tree_총괄내역0518_구로리설계예산서조경_2006어린이공원정비공사_1 조경공수량_대포4 부대공" xfId="19321"/>
    <cellStyle name="1_tree_총괄내역0518_구로리설계예산서조경_2006어린이공원정비공사_1 조경공수량_대포4 부대공 2" xfId="37414"/>
    <cellStyle name="1_tree_총괄내역0518_구로리설계예산서조경_2006어린이공원정비공사_골안천 공원조성공사(4.8)" xfId="19322"/>
    <cellStyle name="1_tree_총괄내역0518_구로리설계예산서조경_2006어린이공원정비공사_골안천 공원조성공사(4.8) 2" xfId="37415"/>
    <cellStyle name="1_tree_총괄내역0518_구로리설계예산서조경_2006어린이공원정비공사_골안천 공원조성공사(4.8)_대포4 부대공" xfId="19323"/>
    <cellStyle name="1_tree_총괄내역0518_구로리설계예산서조경_2006어린이공원정비공사_골안천 공원조성공사(4.8)_대포4 부대공 2" xfId="37416"/>
    <cellStyle name="1_tree_총괄내역0518_구로리설계예산서조경_2006어린이공원정비공사_대포4 부대공" xfId="19324"/>
    <cellStyle name="1_tree_총괄내역0518_구로리설계예산서조경_2006어린이공원정비공사_대포4 부대공 2" xfId="37417"/>
    <cellStyle name="1_tree_총괄내역0518_구로리설계예산서조경_4.시설물수량산출" xfId="2130"/>
    <cellStyle name="1_tree_총괄내역0518_구로리설계예산서조경_re수량산출1111" xfId="2131"/>
    <cellStyle name="1_tree_총괄내역0518_구로리설계예산서조경_re수량산출1111_2차 수량산출 1 " xfId="2132"/>
    <cellStyle name="1_tree_총괄내역0518_구로리설계예산서조경_re수량산출1111_2차 시설물수량산출" xfId="2133"/>
    <cellStyle name="1_tree_총괄내역0518_구로리설계예산서조경_re수량산출1111_re수량산출11111" xfId="2134"/>
    <cellStyle name="1_tree_총괄내역0518_구로리설계예산서조경_re수량산출1111_re수량산출111111" xfId="2135"/>
    <cellStyle name="1_tree_총괄내역0518_구로리설계예산서조경_re수량산출1111_무게산출" xfId="2136"/>
    <cellStyle name="1_tree_총괄내역0518_구로리설계예산서조경_re수량산출1111_수량산출" xfId="2137"/>
    <cellStyle name="1_tree_총괄내역0518_구로리설계예산서조경_re수량산출1111_수량산출(최종)" xfId="2138"/>
    <cellStyle name="1_tree_총괄내역0518_구로리설계예산서조경_개미공원(수정-1006-1)" xfId="19325"/>
    <cellStyle name="1_tree_총괄내역0518_구로리설계예산서조경_개미공원(수정-1006-1) 2" xfId="37418"/>
    <cellStyle name="1_tree_총괄내역0518_구로리설계예산서조경_개미공원(수정-1006-1)_1 조경공수량" xfId="19326"/>
    <cellStyle name="1_tree_총괄내역0518_구로리설계예산서조경_개미공원(수정-1006-1)_1 조경공수량 2" xfId="37419"/>
    <cellStyle name="1_tree_총괄내역0518_구로리설계예산서조경_개미공원(수정-1006-1)_1 조경공수량_대포4 부대공" xfId="19327"/>
    <cellStyle name="1_tree_총괄내역0518_구로리설계예산서조경_개미공원(수정-1006-1)_1 조경공수량_대포4 부대공 2" xfId="37420"/>
    <cellStyle name="1_tree_총괄내역0518_구로리설계예산서조경_개미공원(수정-1006-1)_골안천 공원조성공사(4.8)" xfId="19328"/>
    <cellStyle name="1_tree_총괄내역0518_구로리설계예산서조경_개미공원(수정-1006-1)_골안천 공원조성공사(4.8) 2" xfId="37421"/>
    <cellStyle name="1_tree_총괄내역0518_구로리설계예산서조경_개미공원(수정-1006-1)_골안천 공원조성공사(4.8)_대포4 부대공" xfId="19329"/>
    <cellStyle name="1_tree_총괄내역0518_구로리설계예산서조경_개미공원(수정-1006-1)_골안천 공원조성공사(4.8)_대포4 부대공 2" xfId="37422"/>
    <cellStyle name="1_tree_총괄내역0518_구로리설계예산서조경_개미공원(수정-1006-1)_대포4 부대공" xfId="19330"/>
    <cellStyle name="1_tree_총괄내역0518_구로리설계예산서조경_개미공원(수정-1006-1)_대포4 부대공 2" xfId="37423"/>
    <cellStyle name="1_tree_총괄내역0518_구로리설계예산서조경_골안천 공원조성공사(4.2)" xfId="19331"/>
    <cellStyle name="1_tree_총괄내역0518_구로리설계예산서조경_골안천 공원조성공사(4.2) 2" xfId="37424"/>
    <cellStyle name="1_tree_총괄내역0518_구로리설계예산서조경_골안천 공원조성공사(4.2)_대포4 부대공" xfId="19332"/>
    <cellStyle name="1_tree_총괄내역0518_구로리설계예산서조경_골안천 공원조성공사(4.2)_대포4 부대공 2" xfId="37425"/>
    <cellStyle name="1_tree_총괄내역0518_구로리설계예산서조경_대포4 부대공" xfId="19333"/>
    <cellStyle name="1_tree_총괄내역0518_구로리설계예산서조경_대포4 부대공 2" xfId="37426"/>
    <cellStyle name="1_tree_총괄내역0518_구로리설계예산서조경_영랑쉼터조성공사" xfId="19334"/>
    <cellStyle name="1_tree_총괄내역0518_구로리설계예산서조경_영랑쉼터조성공사 2" xfId="37427"/>
    <cellStyle name="1_tree_총괄내역0518_구로리설계예산서조경_영랑쉼터조성공사(3.13)" xfId="19335"/>
    <cellStyle name="1_tree_총괄내역0518_구로리설계예산서조경_영랑쉼터조성공사(3.13) 2" xfId="37428"/>
    <cellStyle name="1_tree_총괄내역0518_구로리설계예산서조경_영랑쉼터조성공사(3.13)_대포4 부대공" xfId="19336"/>
    <cellStyle name="1_tree_총괄내역0518_구로리설계예산서조경_영랑쉼터조성공사(3.13)_대포4 부대공 2" xfId="37429"/>
    <cellStyle name="1_tree_총괄내역0518_구로리설계예산서조경_영랑쉼터조성공사_대포4 부대공" xfId="19337"/>
    <cellStyle name="1_tree_총괄내역0518_구로리설계예산서조경_영랑쉼터조성공사_대포4 부대공 2" xfId="37430"/>
    <cellStyle name="1_tree_총괄내역0518_구로리어린이공원예산서(조경)1125" xfId="2139"/>
    <cellStyle name="1_tree_총괄내역0518_구로리어린이공원예산서(조경)1125 2" xfId="37431"/>
    <cellStyle name="1_tree_총괄내역0518_구로리어린이공원예산서(조경)1125_2006어린이공원정비공사" xfId="19338"/>
    <cellStyle name="1_tree_총괄내역0518_구로리어린이공원예산서(조경)1125_2006어린이공원정비공사 2" xfId="37432"/>
    <cellStyle name="1_tree_총괄내역0518_구로리어린이공원예산서(조경)1125_2006어린이공원정비공사_1 조경공수량" xfId="19339"/>
    <cellStyle name="1_tree_총괄내역0518_구로리어린이공원예산서(조경)1125_2006어린이공원정비공사_1 조경공수량 2" xfId="37433"/>
    <cellStyle name="1_tree_총괄내역0518_구로리어린이공원예산서(조경)1125_2006어린이공원정비공사_1 조경공수량_대포4 부대공" xfId="19340"/>
    <cellStyle name="1_tree_총괄내역0518_구로리어린이공원예산서(조경)1125_2006어린이공원정비공사_1 조경공수량_대포4 부대공 2" xfId="37434"/>
    <cellStyle name="1_tree_총괄내역0518_구로리어린이공원예산서(조경)1125_2006어린이공원정비공사_골안천 공원조성공사(4.8)" xfId="19341"/>
    <cellStyle name="1_tree_총괄내역0518_구로리어린이공원예산서(조경)1125_2006어린이공원정비공사_골안천 공원조성공사(4.8) 2" xfId="37435"/>
    <cellStyle name="1_tree_총괄내역0518_구로리어린이공원예산서(조경)1125_2006어린이공원정비공사_골안천 공원조성공사(4.8)_대포4 부대공" xfId="19342"/>
    <cellStyle name="1_tree_총괄내역0518_구로리어린이공원예산서(조경)1125_2006어린이공원정비공사_골안천 공원조성공사(4.8)_대포4 부대공 2" xfId="37436"/>
    <cellStyle name="1_tree_총괄내역0518_구로리어린이공원예산서(조경)1125_2006어린이공원정비공사_대포4 부대공" xfId="19343"/>
    <cellStyle name="1_tree_총괄내역0518_구로리어린이공원예산서(조경)1125_2006어린이공원정비공사_대포4 부대공 2" xfId="37437"/>
    <cellStyle name="1_tree_총괄내역0518_구로리어린이공원예산서(조경)1125_4.시설물수량산출" xfId="2140"/>
    <cellStyle name="1_tree_총괄내역0518_구로리어린이공원예산서(조경)1125_re수량산출1111" xfId="2141"/>
    <cellStyle name="1_tree_총괄내역0518_구로리어린이공원예산서(조경)1125_re수량산출1111_2차 수량산출 1 " xfId="2142"/>
    <cellStyle name="1_tree_총괄내역0518_구로리어린이공원예산서(조경)1125_re수량산출1111_2차 시설물수량산출" xfId="2143"/>
    <cellStyle name="1_tree_총괄내역0518_구로리어린이공원예산서(조경)1125_re수량산출1111_re수량산출11111" xfId="2144"/>
    <cellStyle name="1_tree_총괄내역0518_구로리어린이공원예산서(조경)1125_re수량산출1111_re수량산출111111" xfId="2145"/>
    <cellStyle name="1_tree_총괄내역0518_구로리어린이공원예산서(조경)1125_re수량산출1111_무게산출" xfId="2146"/>
    <cellStyle name="1_tree_총괄내역0518_구로리어린이공원예산서(조경)1125_re수량산출1111_수량산출" xfId="2147"/>
    <cellStyle name="1_tree_총괄내역0518_구로리어린이공원예산서(조경)1125_re수량산출1111_수량산출(최종)" xfId="2148"/>
    <cellStyle name="1_tree_총괄내역0518_구로리어린이공원예산서(조경)1125_개미공원(수정-1006-1)" xfId="19344"/>
    <cellStyle name="1_tree_총괄내역0518_구로리어린이공원예산서(조경)1125_개미공원(수정-1006-1) 2" xfId="37438"/>
    <cellStyle name="1_tree_총괄내역0518_구로리어린이공원예산서(조경)1125_개미공원(수정-1006-1)_1 조경공수량" xfId="19345"/>
    <cellStyle name="1_tree_총괄내역0518_구로리어린이공원예산서(조경)1125_개미공원(수정-1006-1)_1 조경공수량 2" xfId="37439"/>
    <cellStyle name="1_tree_총괄내역0518_구로리어린이공원예산서(조경)1125_개미공원(수정-1006-1)_1 조경공수량_대포4 부대공" xfId="19346"/>
    <cellStyle name="1_tree_총괄내역0518_구로리어린이공원예산서(조경)1125_개미공원(수정-1006-1)_1 조경공수량_대포4 부대공 2" xfId="37440"/>
    <cellStyle name="1_tree_총괄내역0518_구로리어린이공원예산서(조경)1125_개미공원(수정-1006-1)_골안천 공원조성공사(4.8)" xfId="19347"/>
    <cellStyle name="1_tree_총괄내역0518_구로리어린이공원예산서(조경)1125_개미공원(수정-1006-1)_골안천 공원조성공사(4.8) 2" xfId="37441"/>
    <cellStyle name="1_tree_총괄내역0518_구로리어린이공원예산서(조경)1125_개미공원(수정-1006-1)_골안천 공원조성공사(4.8)_대포4 부대공" xfId="19348"/>
    <cellStyle name="1_tree_총괄내역0518_구로리어린이공원예산서(조경)1125_개미공원(수정-1006-1)_골안천 공원조성공사(4.8)_대포4 부대공 2" xfId="37442"/>
    <cellStyle name="1_tree_총괄내역0518_구로리어린이공원예산서(조경)1125_개미공원(수정-1006-1)_대포4 부대공" xfId="19349"/>
    <cellStyle name="1_tree_총괄내역0518_구로리어린이공원예산서(조경)1125_개미공원(수정-1006-1)_대포4 부대공 2" xfId="37443"/>
    <cellStyle name="1_tree_총괄내역0518_구로리어린이공원예산서(조경)1125_골안천 공원조성공사(4.2)" xfId="19350"/>
    <cellStyle name="1_tree_총괄내역0518_구로리어린이공원예산서(조경)1125_골안천 공원조성공사(4.2) 2" xfId="37444"/>
    <cellStyle name="1_tree_총괄내역0518_구로리어린이공원예산서(조경)1125_골안천 공원조성공사(4.2)_대포4 부대공" xfId="19351"/>
    <cellStyle name="1_tree_총괄내역0518_구로리어린이공원예산서(조경)1125_골안천 공원조성공사(4.2)_대포4 부대공 2" xfId="37445"/>
    <cellStyle name="1_tree_총괄내역0518_구로리어린이공원예산서(조경)1125_대포4 부대공" xfId="19352"/>
    <cellStyle name="1_tree_총괄내역0518_구로리어린이공원예산서(조경)1125_대포4 부대공 2" xfId="37446"/>
    <cellStyle name="1_tree_총괄내역0518_구로리어린이공원예산서(조경)1125_영랑쉼터조성공사" xfId="19353"/>
    <cellStyle name="1_tree_총괄내역0518_구로리어린이공원예산서(조경)1125_영랑쉼터조성공사 2" xfId="37447"/>
    <cellStyle name="1_tree_총괄내역0518_구로리어린이공원예산서(조경)1125_영랑쉼터조성공사(3.13)" xfId="19354"/>
    <cellStyle name="1_tree_총괄내역0518_구로리어린이공원예산서(조경)1125_영랑쉼터조성공사(3.13) 2" xfId="37448"/>
    <cellStyle name="1_tree_총괄내역0518_구로리어린이공원예산서(조경)1125_영랑쉼터조성공사(3.13)_대포4 부대공" xfId="19355"/>
    <cellStyle name="1_tree_총괄내역0518_구로리어린이공원예산서(조경)1125_영랑쉼터조성공사(3.13)_대포4 부대공 2" xfId="37449"/>
    <cellStyle name="1_tree_총괄내역0518_구로리어린이공원예산서(조경)1125_영랑쉼터조성공사_대포4 부대공" xfId="19356"/>
    <cellStyle name="1_tree_총괄내역0518_구로리어린이공원예산서(조경)1125_영랑쉼터조성공사_대포4 부대공 2" xfId="37450"/>
    <cellStyle name="1_tree_총괄내역0518_내역서" xfId="2149"/>
    <cellStyle name="1_tree_총괄내역0518_내역서 2" xfId="37451"/>
    <cellStyle name="1_tree_총괄내역0518_내역서_2006어린이공원정비공사" xfId="19357"/>
    <cellStyle name="1_tree_총괄내역0518_내역서_2006어린이공원정비공사 2" xfId="37452"/>
    <cellStyle name="1_tree_총괄내역0518_내역서_2006어린이공원정비공사_1 조경공수량" xfId="19358"/>
    <cellStyle name="1_tree_총괄내역0518_내역서_2006어린이공원정비공사_1 조경공수량 2" xfId="37453"/>
    <cellStyle name="1_tree_총괄내역0518_내역서_2006어린이공원정비공사_1 조경공수량_대포4 부대공" xfId="19359"/>
    <cellStyle name="1_tree_총괄내역0518_내역서_2006어린이공원정비공사_1 조경공수량_대포4 부대공 2" xfId="37454"/>
    <cellStyle name="1_tree_총괄내역0518_내역서_2006어린이공원정비공사_골안천 공원조성공사(4.8)" xfId="19360"/>
    <cellStyle name="1_tree_총괄내역0518_내역서_2006어린이공원정비공사_골안천 공원조성공사(4.8) 2" xfId="37455"/>
    <cellStyle name="1_tree_총괄내역0518_내역서_2006어린이공원정비공사_골안천 공원조성공사(4.8)_대포4 부대공" xfId="19361"/>
    <cellStyle name="1_tree_총괄내역0518_내역서_2006어린이공원정비공사_골안천 공원조성공사(4.8)_대포4 부대공 2" xfId="37456"/>
    <cellStyle name="1_tree_총괄내역0518_내역서_2006어린이공원정비공사_대포4 부대공" xfId="19362"/>
    <cellStyle name="1_tree_총괄내역0518_내역서_2006어린이공원정비공사_대포4 부대공 2" xfId="37457"/>
    <cellStyle name="1_tree_총괄내역0518_내역서_4.시설물수량산출" xfId="2150"/>
    <cellStyle name="1_tree_총괄내역0518_내역서_re수량산출1111" xfId="2151"/>
    <cellStyle name="1_tree_총괄내역0518_내역서_re수량산출1111_2차 수량산출 1 " xfId="2152"/>
    <cellStyle name="1_tree_총괄내역0518_내역서_re수량산출1111_2차 시설물수량산출" xfId="2153"/>
    <cellStyle name="1_tree_총괄내역0518_내역서_re수량산출1111_re수량산출11111" xfId="2154"/>
    <cellStyle name="1_tree_총괄내역0518_내역서_re수량산출1111_re수량산출111111" xfId="2155"/>
    <cellStyle name="1_tree_총괄내역0518_내역서_re수량산출1111_무게산출" xfId="2156"/>
    <cellStyle name="1_tree_총괄내역0518_내역서_re수량산출1111_수량산출" xfId="2157"/>
    <cellStyle name="1_tree_총괄내역0518_내역서_re수량산출1111_수량산출(최종)" xfId="2158"/>
    <cellStyle name="1_tree_총괄내역0518_내역서_개미공원(수정-1006-1)" xfId="19363"/>
    <cellStyle name="1_tree_총괄내역0518_내역서_개미공원(수정-1006-1) 2" xfId="37458"/>
    <cellStyle name="1_tree_총괄내역0518_내역서_개미공원(수정-1006-1)_1 조경공수량" xfId="19364"/>
    <cellStyle name="1_tree_총괄내역0518_내역서_개미공원(수정-1006-1)_1 조경공수량 2" xfId="37459"/>
    <cellStyle name="1_tree_총괄내역0518_내역서_개미공원(수정-1006-1)_1 조경공수량_대포4 부대공" xfId="19365"/>
    <cellStyle name="1_tree_총괄내역0518_내역서_개미공원(수정-1006-1)_1 조경공수량_대포4 부대공 2" xfId="37460"/>
    <cellStyle name="1_tree_총괄내역0518_내역서_개미공원(수정-1006-1)_골안천 공원조성공사(4.8)" xfId="19366"/>
    <cellStyle name="1_tree_총괄내역0518_내역서_개미공원(수정-1006-1)_골안천 공원조성공사(4.8) 2" xfId="37461"/>
    <cellStyle name="1_tree_총괄내역0518_내역서_개미공원(수정-1006-1)_골안천 공원조성공사(4.8)_대포4 부대공" xfId="19367"/>
    <cellStyle name="1_tree_총괄내역0518_내역서_개미공원(수정-1006-1)_골안천 공원조성공사(4.8)_대포4 부대공 2" xfId="37462"/>
    <cellStyle name="1_tree_총괄내역0518_내역서_개미공원(수정-1006-1)_대포4 부대공" xfId="19368"/>
    <cellStyle name="1_tree_총괄내역0518_내역서_개미공원(수정-1006-1)_대포4 부대공 2" xfId="37463"/>
    <cellStyle name="1_tree_총괄내역0518_내역서_골안천 공원조성공사(4.2)" xfId="19369"/>
    <cellStyle name="1_tree_총괄내역0518_내역서_골안천 공원조성공사(4.2) 2" xfId="37464"/>
    <cellStyle name="1_tree_총괄내역0518_내역서_골안천 공원조성공사(4.2)_대포4 부대공" xfId="19370"/>
    <cellStyle name="1_tree_총괄내역0518_내역서_골안천 공원조성공사(4.2)_대포4 부대공 2" xfId="37465"/>
    <cellStyle name="1_tree_총괄내역0518_내역서_대포4 부대공" xfId="19371"/>
    <cellStyle name="1_tree_총괄내역0518_내역서_대포4 부대공 2" xfId="37466"/>
    <cellStyle name="1_tree_총괄내역0518_내역서_영랑쉼터조성공사" xfId="19372"/>
    <cellStyle name="1_tree_총괄내역0518_내역서_영랑쉼터조성공사 2" xfId="37467"/>
    <cellStyle name="1_tree_총괄내역0518_내역서_영랑쉼터조성공사(3.13)" xfId="19373"/>
    <cellStyle name="1_tree_총괄내역0518_내역서_영랑쉼터조성공사(3.13) 2" xfId="37468"/>
    <cellStyle name="1_tree_총괄내역0518_내역서_영랑쉼터조성공사(3.13)_대포4 부대공" xfId="19374"/>
    <cellStyle name="1_tree_총괄내역0518_내역서_영랑쉼터조성공사(3.13)_대포4 부대공 2" xfId="37469"/>
    <cellStyle name="1_tree_총괄내역0518_내역서_영랑쉼터조성공사_대포4 부대공" xfId="19375"/>
    <cellStyle name="1_tree_총괄내역0518_내역서_영랑쉼터조성공사_대포4 부대공 2" xfId="37470"/>
    <cellStyle name="1_tree_총괄내역0518_노임단가표" xfId="2159"/>
    <cellStyle name="1_tree_총괄내역0518_노임단가표 2" xfId="37471"/>
    <cellStyle name="1_tree_총괄내역0518_노임단가표_2006어린이공원정비공사" xfId="19376"/>
    <cellStyle name="1_tree_총괄내역0518_노임단가표_2006어린이공원정비공사 2" xfId="37472"/>
    <cellStyle name="1_tree_총괄내역0518_노임단가표_2006어린이공원정비공사_1 조경공수량" xfId="19377"/>
    <cellStyle name="1_tree_총괄내역0518_노임단가표_2006어린이공원정비공사_1 조경공수량 2" xfId="37473"/>
    <cellStyle name="1_tree_총괄내역0518_노임단가표_2006어린이공원정비공사_1 조경공수량_대포4 부대공" xfId="19378"/>
    <cellStyle name="1_tree_총괄내역0518_노임단가표_2006어린이공원정비공사_1 조경공수량_대포4 부대공 2" xfId="37474"/>
    <cellStyle name="1_tree_총괄내역0518_노임단가표_2006어린이공원정비공사_골안천 공원조성공사(4.8)" xfId="19379"/>
    <cellStyle name="1_tree_총괄내역0518_노임단가표_2006어린이공원정비공사_골안천 공원조성공사(4.8) 2" xfId="37475"/>
    <cellStyle name="1_tree_총괄내역0518_노임단가표_2006어린이공원정비공사_골안천 공원조성공사(4.8)_대포4 부대공" xfId="19380"/>
    <cellStyle name="1_tree_총괄내역0518_노임단가표_2006어린이공원정비공사_골안천 공원조성공사(4.8)_대포4 부대공 2" xfId="37476"/>
    <cellStyle name="1_tree_총괄내역0518_노임단가표_2006어린이공원정비공사_대포4 부대공" xfId="19381"/>
    <cellStyle name="1_tree_총괄내역0518_노임단가표_2006어린이공원정비공사_대포4 부대공 2" xfId="37477"/>
    <cellStyle name="1_tree_총괄내역0518_노임단가표_4.시설물수량산출" xfId="2160"/>
    <cellStyle name="1_tree_총괄내역0518_노임단가표_re수량산출1111" xfId="2161"/>
    <cellStyle name="1_tree_총괄내역0518_노임단가표_re수량산출1111_2차 수량산출 1 " xfId="2162"/>
    <cellStyle name="1_tree_총괄내역0518_노임단가표_re수량산출1111_2차 시설물수량산출" xfId="2163"/>
    <cellStyle name="1_tree_총괄내역0518_노임단가표_re수량산출1111_re수량산출11111" xfId="2164"/>
    <cellStyle name="1_tree_총괄내역0518_노임단가표_re수량산출1111_re수량산출111111" xfId="2165"/>
    <cellStyle name="1_tree_총괄내역0518_노임단가표_re수량산출1111_무게산출" xfId="2166"/>
    <cellStyle name="1_tree_총괄내역0518_노임단가표_re수량산출1111_수량산출" xfId="2167"/>
    <cellStyle name="1_tree_총괄내역0518_노임단가표_re수량산출1111_수량산출(최종)" xfId="2168"/>
    <cellStyle name="1_tree_총괄내역0518_노임단가표_개미공원(수정-1006-1)" xfId="19382"/>
    <cellStyle name="1_tree_총괄내역0518_노임단가표_개미공원(수정-1006-1) 2" xfId="37478"/>
    <cellStyle name="1_tree_총괄내역0518_노임단가표_개미공원(수정-1006-1)_1 조경공수량" xfId="19383"/>
    <cellStyle name="1_tree_총괄내역0518_노임단가표_개미공원(수정-1006-1)_1 조경공수량 2" xfId="37479"/>
    <cellStyle name="1_tree_총괄내역0518_노임단가표_개미공원(수정-1006-1)_1 조경공수량_대포4 부대공" xfId="19384"/>
    <cellStyle name="1_tree_총괄내역0518_노임단가표_개미공원(수정-1006-1)_1 조경공수량_대포4 부대공 2" xfId="37480"/>
    <cellStyle name="1_tree_총괄내역0518_노임단가표_개미공원(수정-1006-1)_골안천 공원조성공사(4.8)" xfId="19385"/>
    <cellStyle name="1_tree_총괄내역0518_노임단가표_개미공원(수정-1006-1)_골안천 공원조성공사(4.8) 2" xfId="37481"/>
    <cellStyle name="1_tree_총괄내역0518_노임단가표_개미공원(수정-1006-1)_골안천 공원조성공사(4.8)_대포4 부대공" xfId="19386"/>
    <cellStyle name="1_tree_총괄내역0518_노임단가표_개미공원(수정-1006-1)_골안천 공원조성공사(4.8)_대포4 부대공 2" xfId="37482"/>
    <cellStyle name="1_tree_총괄내역0518_노임단가표_개미공원(수정-1006-1)_대포4 부대공" xfId="19387"/>
    <cellStyle name="1_tree_총괄내역0518_노임단가표_개미공원(수정-1006-1)_대포4 부대공 2" xfId="37483"/>
    <cellStyle name="1_tree_총괄내역0518_노임단가표_골안천 공원조성공사(4.2)" xfId="19388"/>
    <cellStyle name="1_tree_총괄내역0518_노임단가표_골안천 공원조성공사(4.2) 2" xfId="37484"/>
    <cellStyle name="1_tree_총괄내역0518_노임단가표_골안천 공원조성공사(4.2)_대포4 부대공" xfId="19389"/>
    <cellStyle name="1_tree_총괄내역0518_노임단가표_골안천 공원조성공사(4.2)_대포4 부대공 2" xfId="37485"/>
    <cellStyle name="1_tree_총괄내역0518_노임단가표_대포4 부대공" xfId="19390"/>
    <cellStyle name="1_tree_총괄내역0518_노임단가표_대포4 부대공 2" xfId="37486"/>
    <cellStyle name="1_tree_총괄내역0518_노임단가표_영랑쉼터조성공사" xfId="19391"/>
    <cellStyle name="1_tree_총괄내역0518_노임단가표_영랑쉼터조성공사 2" xfId="37487"/>
    <cellStyle name="1_tree_총괄내역0518_노임단가표_영랑쉼터조성공사(3.13)" xfId="19392"/>
    <cellStyle name="1_tree_총괄내역0518_노임단가표_영랑쉼터조성공사(3.13) 2" xfId="37488"/>
    <cellStyle name="1_tree_총괄내역0518_노임단가표_영랑쉼터조성공사(3.13)_대포4 부대공" xfId="19393"/>
    <cellStyle name="1_tree_총괄내역0518_노임단가표_영랑쉼터조성공사(3.13)_대포4 부대공 2" xfId="37489"/>
    <cellStyle name="1_tree_총괄내역0518_노임단가표_영랑쉼터조성공사_대포4 부대공" xfId="19394"/>
    <cellStyle name="1_tree_총괄내역0518_노임단가표_영랑쉼터조성공사_대포4 부대공 2" xfId="37490"/>
    <cellStyle name="1_tree_총괄내역0518_대포4 부대공" xfId="19395"/>
    <cellStyle name="1_tree_총괄내역0518_대포4 부대공 2" xfId="37491"/>
    <cellStyle name="1_tree_총괄내역0518_배밭계약내역" xfId="26108"/>
    <cellStyle name="1_tree_총괄내역0518_설계내역서" xfId="26109"/>
    <cellStyle name="1_tree_총괄내역0518_수도권매립지" xfId="2169"/>
    <cellStyle name="1_tree_총괄내역0518_수도권매립지 2" xfId="37492"/>
    <cellStyle name="1_tree_총괄내역0518_수도권매립지_2006어린이공원정비공사" xfId="19396"/>
    <cellStyle name="1_tree_총괄내역0518_수도권매립지_2006어린이공원정비공사 2" xfId="37493"/>
    <cellStyle name="1_tree_총괄내역0518_수도권매립지_2006어린이공원정비공사_1 조경공수량" xfId="19397"/>
    <cellStyle name="1_tree_총괄내역0518_수도권매립지_2006어린이공원정비공사_1 조경공수량 2" xfId="37494"/>
    <cellStyle name="1_tree_총괄내역0518_수도권매립지_2006어린이공원정비공사_1 조경공수량_대포4 부대공" xfId="19398"/>
    <cellStyle name="1_tree_총괄내역0518_수도권매립지_2006어린이공원정비공사_1 조경공수량_대포4 부대공 2" xfId="37495"/>
    <cellStyle name="1_tree_총괄내역0518_수도권매립지_2006어린이공원정비공사_골안천 공원조성공사(4.8)" xfId="19399"/>
    <cellStyle name="1_tree_총괄내역0518_수도권매립지_2006어린이공원정비공사_골안천 공원조성공사(4.8) 2" xfId="37496"/>
    <cellStyle name="1_tree_총괄내역0518_수도권매립지_2006어린이공원정비공사_골안천 공원조성공사(4.8)_대포4 부대공" xfId="19400"/>
    <cellStyle name="1_tree_총괄내역0518_수도권매립지_2006어린이공원정비공사_골안천 공원조성공사(4.8)_대포4 부대공 2" xfId="37497"/>
    <cellStyle name="1_tree_총괄내역0518_수도권매립지_2006어린이공원정비공사_대포4 부대공" xfId="19401"/>
    <cellStyle name="1_tree_총괄내역0518_수도권매립지_2006어린이공원정비공사_대포4 부대공 2" xfId="37498"/>
    <cellStyle name="1_tree_총괄내역0518_수도권매립지_4.시설물수량산출" xfId="2170"/>
    <cellStyle name="1_tree_총괄내역0518_수도권매립지_re수량산출1111" xfId="2171"/>
    <cellStyle name="1_tree_총괄내역0518_수도권매립지_re수량산출1111_2차 수량산출 1 " xfId="2172"/>
    <cellStyle name="1_tree_총괄내역0518_수도권매립지_re수량산출1111_2차 시설물수량산출" xfId="2173"/>
    <cellStyle name="1_tree_총괄내역0518_수도권매립지_re수량산출1111_re수량산출11111" xfId="2174"/>
    <cellStyle name="1_tree_총괄내역0518_수도권매립지_re수량산출1111_re수량산출111111" xfId="2175"/>
    <cellStyle name="1_tree_총괄내역0518_수도권매립지_re수량산출1111_무게산출" xfId="2176"/>
    <cellStyle name="1_tree_총괄내역0518_수도권매립지_re수량산출1111_수량산출" xfId="2177"/>
    <cellStyle name="1_tree_총괄내역0518_수도권매립지_re수량산출1111_수량산출(최종)" xfId="2178"/>
    <cellStyle name="1_tree_총괄내역0518_수도권매립지_개미공원(수정-1006-1)" xfId="19402"/>
    <cellStyle name="1_tree_총괄내역0518_수도권매립지_개미공원(수정-1006-1) 2" xfId="37499"/>
    <cellStyle name="1_tree_총괄내역0518_수도권매립지_개미공원(수정-1006-1)_1 조경공수량" xfId="19403"/>
    <cellStyle name="1_tree_총괄내역0518_수도권매립지_개미공원(수정-1006-1)_1 조경공수량 2" xfId="37500"/>
    <cellStyle name="1_tree_총괄내역0518_수도권매립지_개미공원(수정-1006-1)_1 조경공수량_대포4 부대공" xfId="19404"/>
    <cellStyle name="1_tree_총괄내역0518_수도권매립지_개미공원(수정-1006-1)_1 조경공수량_대포4 부대공 2" xfId="37501"/>
    <cellStyle name="1_tree_총괄내역0518_수도권매립지_개미공원(수정-1006-1)_골안천 공원조성공사(4.8)" xfId="19405"/>
    <cellStyle name="1_tree_총괄내역0518_수도권매립지_개미공원(수정-1006-1)_골안천 공원조성공사(4.8) 2" xfId="37502"/>
    <cellStyle name="1_tree_총괄내역0518_수도권매립지_개미공원(수정-1006-1)_골안천 공원조성공사(4.8)_대포4 부대공" xfId="19406"/>
    <cellStyle name="1_tree_총괄내역0518_수도권매립지_개미공원(수정-1006-1)_골안천 공원조성공사(4.8)_대포4 부대공 2" xfId="37503"/>
    <cellStyle name="1_tree_총괄내역0518_수도권매립지_개미공원(수정-1006-1)_대포4 부대공" xfId="19407"/>
    <cellStyle name="1_tree_총괄내역0518_수도권매립지_개미공원(수정-1006-1)_대포4 부대공 2" xfId="37504"/>
    <cellStyle name="1_tree_총괄내역0518_수도권매립지_골안천 공원조성공사(4.2)" xfId="19408"/>
    <cellStyle name="1_tree_총괄내역0518_수도권매립지_골안천 공원조성공사(4.2) 2" xfId="37505"/>
    <cellStyle name="1_tree_총괄내역0518_수도권매립지_골안천 공원조성공사(4.2)_대포4 부대공" xfId="19409"/>
    <cellStyle name="1_tree_총괄내역0518_수도권매립지_골안천 공원조성공사(4.2)_대포4 부대공 2" xfId="37506"/>
    <cellStyle name="1_tree_총괄내역0518_수도권매립지_대포4 부대공" xfId="19410"/>
    <cellStyle name="1_tree_총괄내역0518_수도권매립지_대포4 부대공 2" xfId="37507"/>
    <cellStyle name="1_tree_총괄내역0518_수도권매립지_영랑쉼터조성공사" xfId="19411"/>
    <cellStyle name="1_tree_총괄내역0518_수도권매립지_영랑쉼터조성공사 2" xfId="37508"/>
    <cellStyle name="1_tree_총괄내역0518_수도권매립지_영랑쉼터조성공사(3.13)" xfId="19412"/>
    <cellStyle name="1_tree_총괄내역0518_수도권매립지_영랑쉼터조성공사(3.13) 2" xfId="37509"/>
    <cellStyle name="1_tree_총괄내역0518_수도권매립지_영랑쉼터조성공사(3.13)_대포4 부대공" xfId="19413"/>
    <cellStyle name="1_tree_총괄내역0518_수도권매립지_영랑쉼터조성공사(3.13)_대포4 부대공 2" xfId="37510"/>
    <cellStyle name="1_tree_총괄내역0518_수도권매립지_영랑쉼터조성공사_대포4 부대공" xfId="19414"/>
    <cellStyle name="1_tree_총괄내역0518_수도권매립지_영랑쉼터조성공사_대포4 부대공 2" xfId="37511"/>
    <cellStyle name="1_tree_총괄내역0518_수도권매립지1004(발주용)" xfId="2179"/>
    <cellStyle name="1_tree_총괄내역0518_수도권매립지1004(발주용) 2" xfId="37512"/>
    <cellStyle name="1_tree_총괄내역0518_수도권매립지1004(발주용)_2006어린이공원정비공사" xfId="19415"/>
    <cellStyle name="1_tree_총괄내역0518_수도권매립지1004(발주용)_2006어린이공원정비공사 2" xfId="37513"/>
    <cellStyle name="1_tree_총괄내역0518_수도권매립지1004(발주용)_2006어린이공원정비공사_1 조경공수량" xfId="19416"/>
    <cellStyle name="1_tree_총괄내역0518_수도권매립지1004(발주용)_2006어린이공원정비공사_1 조경공수량 2" xfId="37514"/>
    <cellStyle name="1_tree_총괄내역0518_수도권매립지1004(발주용)_2006어린이공원정비공사_1 조경공수량_대포4 부대공" xfId="19417"/>
    <cellStyle name="1_tree_총괄내역0518_수도권매립지1004(발주용)_2006어린이공원정비공사_1 조경공수량_대포4 부대공 2" xfId="37515"/>
    <cellStyle name="1_tree_총괄내역0518_수도권매립지1004(발주용)_2006어린이공원정비공사_골안천 공원조성공사(4.8)" xfId="19418"/>
    <cellStyle name="1_tree_총괄내역0518_수도권매립지1004(발주용)_2006어린이공원정비공사_골안천 공원조성공사(4.8) 2" xfId="37516"/>
    <cellStyle name="1_tree_총괄내역0518_수도권매립지1004(발주용)_2006어린이공원정비공사_골안천 공원조성공사(4.8)_대포4 부대공" xfId="19419"/>
    <cellStyle name="1_tree_총괄내역0518_수도권매립지1004(발주용)_2006어린이공원정비공사_골안천 공원조성공사(4.8)_대포4 부대공 2" xfId="37517"/>
    <cellStyle name="1_tree_총괄내역0518_수도권매립지1004(발주용)_2006어린이공원정비공사_대포4 부대공" xfId="19420"/>
    <cellStyle name="1_tree_총괄내역0518_수도권매립지1004(발주용)_2006어린이공원정비공사_대포4 부대공 2" xfId="37518"/>
    <cellStyle name="1_tree_총괄내역0518_수도권매립지1004(발주용)_4.시설물수량산출" xfId="2180"/>
    <cellStyle name="1_tree_총괄내역0518_수도권매립지1004(발주용)_re수량산출1111" xfId="2181"/>
    <cellStyle name="1_tree_총괄내역0518_수도권매립지1004(발주용)_re수량산출1111_2차 수량산출 1 " xfId="2182"/>
    <cellStyle name="1_tree_총괄내역0518_수도권매립지1004(발주용)_re수량산출1111_2차 시설물수량산출" xfId="2183"/>
    <cellStyle name="1_tree_총괄내역0518_수도권매립지1004(발주용)_re수량산출1111_re수량산출11111" xfId="2184"/>
    <cellStyle name="1_tree_총괄내역0518_수도권매립지1004(발주용)_re수량산출1111_re수량산출111111" xfId="2185"/>
    <cellStyle name="1_tree_총괄내역0518_수도권매립지1004(발주용)_re수량산출1111_무게산출" xfId="2186"/>
    <cellStyle name="1_tree_총괄내역0518_수도권매립지1004(발주용)_re수량산출1111_수량산출" xfId="2187"/>
    <cellStyle name="1_tree_총괄내역0518_수도권매립지1004(발주용)_re수량산출1111_수량산출(최종)" xfId="2188"/>
    <cellStyle name="1_tree_총괄내역0518_수도권매립지1004(발주용)_개미공원(수정-1006-1)" xfId="19421"/>
    <cellStyle name="1_tree_총괄내역0518_수도권매립지1004(발주용)_개미공원(수정-1006-1) 2" xfId="37519"/>
    <cellStyle name="1_tree_총괄내역0518_수도권매립지1004(발주용)_개미공원(수정-1006-1)_1 조경공수량" xfId="19422"/>
    <cellStyle name="1_tree_총괄내역0518_수도권매립지1004(발주용)_개미공원(수정-1006-1)_1 조경공수량 2" xfId="37520"/>
    <cellStyle name="1_tree_총괄내역0518_수도권매립지1004(발주용)_개미공원(수정-1006-1)_1 조경공수량_대포4 부대공" xfId="19423"/>
    <cellStyle name="1_tree_총괄내역0518_수도권매립지1004(발주용)_개미공원(수정-1006-1)_1 조경공수량_대포4 부대공 2" xfId="37521"/>
    <cellStyle name="1_tree_총괄내역0518_수도권매립지1004(발주용)_개미공원(수정-1006-1)_골안천 공원조성공사(4.8)" xfId="19424"/>
    <cellStyle name="1_tree_총괄내역0518_수도권매립지1004(발주용)_개미공원(수정-1006-1)_골안천 공원조성공사(4.8) 2" xfId="37522"/>
    <cellStyle name="1_tree_총괄내역0518_수도권매립지1004(발주용)_개미공원(수정-1006-1)_골안천 공원조성공사(4.8)_대포4 부대공" xfId="19425"/>
    <cellStyle name="1_tree_총괄내역0518_수도권매립지1004(발주용)_개미공원(수정-1006-1)_골안천 공원조성공사(4.8)_대포4 부대공 2" xfId="37523"/>
    <cellStyle name="1_tree_총괄내역0518_수도권매립지1004(발주용)_개미공원(수정-1006-1)_대포4 부대공" xfId="19426"/>
    <cellStyle name="1_tree_총괄내역0518_수도권매립지1004(발주용)_개미공원(수정-1006-1)_대포4 부대공 2" xfId="37524"/>
    <cellStyle name="1_tree_총괄내역0518_수도권매립지1004(발주용)_골안천 공원조성공사(4.2)" xfId="19427"/>
    <cellStyle name="1_tree_총괄내역0518_수도권매립지1004(발주용)_골안천 공원조성공사(4.2) 2" xfId="37525"/>
    <cellStyle name="1_tree_총괄내역0518_수도권매립지1004(발주용)_골안천 공원조성공사(4.2)_대포4 부대공" xfId="19428"/>
    <cellStyle name="1_tree_총괄내역0518_수도권매립지1004(발주용)_골안천 공원조성공사(4.2)_대포4 부대공 2" xfId="37526"/>
    <cellStyle name="1_tree_총괄내역0518_수도권매립지1004(발주용)_대포4 부대공" xfId="19429"/>
    <cellStyle name="1_tree_총괄내역0518_수도권매립지1004(발주용)_대포4 부대공 2" xfId="37527"/>
    <cellStyle name="1_tree_총괄내역0518_수도권매립지1004(발주용)_영랑쉼터조성공사" xfId="19430"/>
    <cellStyle name="1_tree_총괄내역0518_수도권매립지1004(발주용)_영랑쉼터조성공사 2" xfId="37528"/>
    <cellStyle name="1_tree_총괄내역0518_수도권매립지1004(발주용)_영랑쉼터조성공사(3.13)" xfId="19431"/>
    <cellStyle name="1_tree_총괄내역0518_수도권매립지1004(발주용)_영랑쉼터조성공사(3.13) 2" xfId="37529"/>
    <cellStyle name="1_tree_총괄내역0518_수도권매립지1004(발주용)_영랑쉼터조성공사(3.13)_대포4 부대공" xfId="19432"/>
    <cellStyle name="1_tree_총괄내역0518_수도권매립지1004(발주용)_영랑쉼터조성공사(3.13)_대포4 부대공 2" xfId="37530"/>
    <cellStyle name="1_tree_총괄내역0518_수도권매립지1004(발주용)_영랑쉼터조성공사_대포4 부대공" xfId="19433"/>
    <cellStyle name="1_tree_총괄내역0518_수도권매립지1004(발주용)_영랑쉼터조성공사_대포4 부대공 2" xfId="37531"/>
    <cellStyle name="1_tree_총괄내역0518_영랑쉼터조성공사" xfId="19434"/>
    <cellStyle name="1_tree_총괄내역0518_영랑쉼터조성공사 2" xfId="37532"/>
    <cellStyle name="1_tree_총괄내역0518_영랑쉼터조성공사(3.13)" xfId="19435"/>
    <cellStyle name="1_tree_총괄내역0518_영랑쉼터조성공사(3.13) 2" xfId="37533"/>
    <cellStyle name="1_tree_총괄내역0518_영랑쉼터조성공사(3.13)_대포4 부대공" xfId="19436"/>
    <cellStyle name="1_tree_총괄내역0518_영랑쉼터조성공사(3.13)_대포4 부대공 2" xfId="37534"/>
    <cellStyle name="1_tree_총괄내역0518_영랑쉼터조성공사_대포4 부대공" xfId="19437"/>
    <cellStyle name="1_tree_총괄내역0518_영랑쉼터조성공사_대포4 부대공 2" xfId="37535"/>
    <cellStyle name="1_tree_총괄내역0518_일신건영설계예산서(0211)" xfId="2189"/>
    <cellStyle name="1_tree_총괄내역0518_일신건영설계예산서(0211) 2" xfId="37536"/>
    <cellStyle name="1_tree_총괄내역0518_일신건영설계예산서(0211)_2006어린이공원정비공사" xfId="19438"/>
    <cellStyle name="1_tree_총괄내역0518_일신건영설계예산서(0211)_2006어린이공원정비공사 2" xfId="37537"/>
    <cellStyle name="1_tree_총괄내역0518_일신건영설계예산서(0211)_2006어린이공원정비공사_1 조경공수량" xfId="19439"/>
    <cellStyle name="1_tree_총괄내역0518_일신건영설계예산서(0211)_2006어린이공원정비공사_1 조경공수량 2" xfId="37538"/>
    <cellStyle name="1_tree_총괄내역0518_일신건영설계예산서(0211)_2006어린이공원정비공사_1 조경공수량_대포4 부대공" xfId="19440"/>
    <cellStyle name="1_tree_총괄내역0518_일신건영설계예산서(0211)_2006어린이공원정비공사_1 조경공수량_대포4 부대공 2" xfId="37539"/>
    <cellStyle name="1_tree_총괄내역0518_일신건영설계예산서(0211)_2006어린이공원정비공사_골안천 공원조성공사(4.8)" xfId="19441"/>
    <cellStyle name="1_tree_총괄내역0518_일신건영설계예산서(0211)_2006어린이공원정비공사_골안천 공원조성공사(4.8) 2" xfId="37540"/>
    <cellStyle name="1_tree_총괄내역0518_일신건영설계예산서(0211)_2006어린이공원정비공사_골안천 공원조성공사(4.8)_대포4 부대공" xfId="19442"/>
    <cellStyle name="1_tree_총괄내역0518_일신건영설계예산서(0211)_2006어린이공원정비공사_골안천 공원조성공사(4.8)_대포4 부대공 2" xfId="37541"/>
    <cellStyle name="1_tree_총괄내역0518_일신건영설계예산서(0211)_2006어린이공원정비공사_대포4 부대공" xfId="19443"/>
    <cellStyle name="1_tree_총괄내역0518_일신건영설계예산서(0211)_2006어린이공원정비공사_대포4 부대공 2" xfId="37542"/>
    <cellStyle name="1_tree_총괄내역0518_일신건영설계예산서(0211)_4.시설물수량산출" xfId="2190"/>
    <cellStyle name="1_tree_총괄내역0518_일신건영설계예산서(0211)_re수량산출1111" xfId="2191"/>
    <cellStyle name="1_tree_총괄내역0518_일신건영설계예산서(0211)_re수량산출1111_2차 수량산출 1 " xfId="2192"/>
    <cellStyle name="1_tree_총괄내역0518_일신건영설계예산서(0211)_re수량산출1111_2차 시설물수량산출" xfId="2193"/>
    <cellStyle name="1_tree_총괄내역0518_일신건영설계예산서(0211)_re수량산출1111_re수량산출11111" xfId="2194"/>
    <cellStyle name="1_tree_총괄내역0518_일신건영설계예산서(0211)_re수량산출1111_re수량산출111111" xfId="2195"/>
    <cellStyle name="1_tree_총괄내역0518_일신건영설계예산서(0211)_re수량산출1111_무게산출" xfId="2196"/>
    <cellStyle name="1_tree_총괄내역0518_일신건영설계예산서(0211)_re수량산출1111_수량산출" xfId="2197"/>
    <cellStyle name="1_tree_총괄내역0518_일신건영설계예산서(0211)_re수량산출1111_수량산출(최종)" xfId="2198"/>
    <cellStyle name="1_tree_총괄내역0518_일신건영설계예산서(0211)_개미공원(수정-1006-1)" xfId="19444"/>
    <cellStyle name="1_tree_총괄내역0518_일신건영설계예산서(0211)_개미공원(수정-1006-1) 2" xfId="37543"/>
    <cellStyle name="1_tree_총괄내역0518_일신건영설계예산서(0211)_개미공원(수정-1006-1)_1 조경공수량" xfId="19445"/>
    <cellStyle name="1_tree_총괄내역0518_일신건영설계예산서(0211)_개미공원(수정-1006-1)_1 조경공수량 2" xfId="37544"/>
    <cellStyle name="1_tree_총괄내역0518_일신건영설계예산서(0211)_개미공원(수정-1006-1)_1 조경공수량_대포4 부대공" xfId="19446"/>
    <cellStyle name="1_tree_총괄내역0518_일신건영설계예산서(0211)_개미공원(수정-1006-1)_1 조경공수량_대포4 부대공 2" xfId="37545"/>
    <cellStyle name="1_tree_총괄내역0518_일신건영설계예산서(0211)_개미공원(수정-1006-1)_골안천 공원조성공사(4.8)" xfId="19447"/>
    <cellStyle name="1_tree_총괄내역0518_일신건영설계예산서(0211)_개미공원(수정-1006-1)_골안천 공원조성공사(4.8) 2" xfId="37546"/>
    <cellStyle name="1_tree_총괄내역0518_일신건영설계예산서(0211)_개미공원(수정-1006-1)_골안천 공원조성공사(4.8)_대포4 부대공" xfId="19448"/>
    <cellStyle name="1_tree_총괄내역0518_일신건영설계예산서(0211)_개미공원(수정-1006-1)_골안천 공원조성공사(4.8)_대포4 부대공 2" xfId="37547"/>
    <cellStyle name="1_tree_총괄내역0518_일신건영설계예산서(0211)_개미공원(수정-1006-1)_대포4 부대공" xfId="19449"/>
    <cellStyle name="1_tree_총괄내역0518_일신건영설계예산서(0211)_개미공원(수정-1006-1)_대포4 부대공 2" xfId="37548"/>
    <cellStyle name="1_tree_총괄내역0518_일신건영설계예산서(0211)_골안천 공원조성공사(4.2)" xfId="19450"/>
    <cellStyle name="1_tree_총괄내역0518_일신건영설계예산서(0211)_골안천 공원조성공사(4.2) 2" xfId="37549"/>
    <cellStyle name="1_tree_총괄내역0518_일신건영설계예산서(0211)_골안천 공원조성공사(4.2)_대포4 부대공" xfId="19451"/>
    <cellStyle name="1_tree_총괄내역0518_일신건영설계예산서(0211)_골안천 공원조성공사(4.2)_대포4 부대공 2" xfId="37550"/>
    <cellStyle name="1_tree_총괄내역0518_일신건영설계예산서(0211)_대포4 부대공" xfId="19452"/>
    <cellStyle name="1_tree_총괄내역0518_일신건영설계예산서(0211)_대포4 부대공 2" xfId="37551"/>
    <cellStyle name="1_tree_총괄내역0518_일신건영설계예산서(0211)_영랑쉼터조성공사" xfId="19453"/>
    <cellStyle name="1_tree_총괄내역0518_일신건영설계예산서(0211)_영랑쉼터조성공사 2" xfId="37552"/>
    <cellStyle name="1_tree_총괄내역0518_일신건영설계예산서(0211)_영랑쉼터조성공사(3.13)" xfId="19454"/>
    <cellStyle name="1_tree_총괄내역0518_일신건영설계예산서(0211)_영랑쉼터조성공사(3.13) 2" xfId="37553"/>
    <cellStyle name="1_tree_총괄내역0518_일신건영설계예산서(0211)_영랑쉼터조성공사(3.13)_대포4 부대공" xfId="19455"/>
    <cellStyle name="1_tree_총괄내역0518_일신건영설계예산서(0211)_영랑쉼터조성공사(3.13)_대포4 부대공 2" xfId="37554"/>
    <cellStyle name="1_tree_총괄내역0518_일신건영설계예산서(0211)_영랑쉼터조성공사_대포4 부대공" xfId="19456"/>
    <cellStyle name="1_tree_총괄내역0518_일신건영설계예산서(0211)_영랑쉼터조성공사_대포4 부대공 2" xfId="37555"/>
    <cellStyle name="1_tree_총괄내역0518_일위대가" xfId="2199"/>
    <cellStyle name="1_tree_총괄내역0518_일위대가 2" xfId="37556"/>
    <cellStyle name="1_tree_총괄내역0518_일위대가_2006어린이공원정비공사" xfId="19457"/>
    <cellStyle name="1_tree_총괄내역0518_일위대가_2006어린이공원정비공사 2" xfId="37557"/>
    <cellStyle name="1_tree_총괄내역0518_일위대가_2006어린이공원정비공사_1 조경공수량" xfId="19458"/>
    <cellStyle name="1_tree_총괄내역0518_일위대가_2006어린이공원정비공사_1 조경공수량 2" xfId="37558"/>
    <cellStyle name="1_tree_총괄내역0518_일위대가_2006어린이공원정비공사_1 조경공수량_대포4 부대공" xfId="19459"/>
    <cellStyle name="1_tree_총괄내역0518_일위대가_2006어린이공원정비공사_1 조경공수량_대포4 부대공 2" xfId="37559"/>
    <cellStyle name="1_tree_총괄내역0518_일위대가_2006어린이공원정비공사_골안천 공원조성공사(4.8)" xfId="19460"/>
    <cellStyle name="1_tree_총괄내역0518_일위대가_2006어린이공원정비공사_골안천 공원조성공사(4.8) 2" xfId="37560"/>
    <cellStyle name="1_tree_총괄내역0518_일위대가_2006어린이공원정비공사_골안천 공원조성공사(4.8)_대포4 부대공" xfId="19461"/>
    <cellStyle name="1_tree_총괄내역0518_일위대가_2006어린이공원정비공사_골안천 공원조성공사(4.8)_대포4 부대공 2" xfId="37561"/>
    <cellStyle name="1_tree_총괄내역0518_일위대가_2006어린이공원정비공사_대포4 부대공" xfId="19462"/>
    <cellStyle name="1_tree_총괄내역0518_일위대가_2006어린이공원정비공사_대포4 부대공 2" xfId="37562"/>
    <cellStyle name="1_tree_총괄내역0518_일위대가_4.시설물수량산출" xfId="2200"/>
    <cellStyle name="1_tree_총괄내역0518_일위대가_re수량산출1111" xfId="2201"/>
    <cellStyle name="1_tree_총괄내역0518_일위대가_re수량산출1111_2차 수량산출 1 " xfId="2202"/>
    <cellStyle name="1_tree_총괄내역0518_일위대가_re수량산출1111_2차 시설물수량산출" xfId="2203"/>
    <cellStyle name="1_tree_총괄내역0518_일위대가_re수량산출1111_re수량산출11111" xfId="2204"/>
    <cellStyle name="1_tree_총괄내역0518_일위대가_re수량산출1111_re수량산출111111" xfId="2205"/>
    <cellStyle name="1_tree_총괄내역0518_일위대가_re수량산출1111_무게산출" xfId="2206"/>
    <cellStyle name="1_tree_총괄내역0518_일위대가_re수량산출1111_수량산출" xfId="2207"/>
    <cellStyle name="1_tree_총괄내역0518_일위대가_re수량산출1111_수량산출(최종)" xfId="2208"/>
    <cellStyle name="1_tree_총괄내역0518_일위대가_개미공원(수정-1006-1)" xfId="19463"/>
    <cellStyle name="1_tree_총괄내역0518_일위대가_개미공원(수정-1006-1) 2" xfId="37563"/>
    <cellStyle name="1_tree_총괄내역0518_일위대가_개미공원(수정-1006-1)_1 조경공수량" xfId="19464"/>
    <cellStyle name="1_tree_총괄내역0518_일위대가_개미공원(수정-1006-1)_1 조경공수량 2" xfId="37564"/>
    <cellStyle name="1_tree_총괄내역0518_일위대가_개미공원(수정-1006-1)_1 조경공수량_대포4 부대공" xfId="19465"/>
    <cellStyle name="1_tree_총괄내역0518_일위대가_개미공원(수정-1006-1)_1 조경공수량_대포4 부대공 2" xfId="37565"/>
    <cellStyle name="1_tree_총괄내역0518_일위대가_개미공원(수정-1006-1)_골안천 공원조성공사(4.8)" xfId="19466"/>
    <cellStyle name="1_tree_총괄내역0518_일위대가_개미공원(수정-1006-1)_골안천 공원조성공사(4.8) 2" xfId="37566"/>
    <cellStyle name="1_tree_총괄내역0518_일위대가_개미공원(수정-1006-1)_골안천 공원조성공사(4.8)_대포4 부대공" xfId="19467"/>
    <cellStyle name="1_tree_총괄내역0518_일위대가_개미공원(수정-1006-1)_골안천 공원조성공사(4.8)_대포4 부대공 2" xfId="37567"/>
    <cellStyle name="1_tree_총괄내역0518_일위대가_개미공원(수정-1006-1)_대포4 부대공" xfId="19468"/>
    <cellStyle name="1_tree_총괄내역0518_일위대가_개미공원(수정-1006-1)_대포4 부대공 2" xfId="37568"/>
    <cellStyle name="1_tree_총괄내역0518_일위대가_골안천 공원조성공사(4.2)" xfId="19469"/>
    <cellStyle name="1_tree_총괄내역0518_일위대가_골안천 공원조성공사(4.2) 2" xfId="37569"/>
    <cellStyle name="1_tree_총괄내역0518_일위대가_골안천 공원조성공사(4.2)_대포4 부대공" xfId="19470"/>
    <cellStyle name="1_tree_총괄내역0518_일위대가_골안천 공원조성공사(4.2)_대포4 부대공 2" xfId="37570"/>
    <cellStyle name="1_tree_총괄내역0518_일위대가_대포4 부대공" xfId="19471"/>
    <cellStyle name="1_tree_총괄내역0518_일위대가_대포4 부대공 2" xfId="37571"/>
    <cellStyle name="1_tree_총괄내역0518_일위대가_영랑쉼터조성공사" xfId="19472"/>
    <cellStyle name="1_tree_총괄내역0518_일위대가_영랑쉼터조성공사 2" xfId="37572"/>
    <cellStyle name="1_tree_총괄내역0518_일위대가_영랑쉼터조성공사(3.13)" xfId="19473"/>
    <cellStyle name="1_tree_총괄내역0518_일위대가_영랑쉼터조성공사(3.13) 2" xfId="37573"/>
    <cellStyle name="1_tree_총괄내역0518_일위대가_영랑쉼터조성공사(3.13)_대포4 부대공" xfId="19474"/>
    <cellStyle name="1_tree_총괄내역0518_일위대가_영랑쉼터조성공사(3.13)_대포4 부대공 2" xfId="37574"/>
    <cellStyle name="1_tree_총괄내역0518_일위대가_영랑쉼터조성공사_대포4 부대공" xfId="19475"/>
    <cellStyle name="1_tree_총괄내역0518_일위대가_영랑쉼터조성공사_대포4 부대공 2" xfId="37575"/>
    <cellStyle name="1_tree_총괄내역0518_자재단가표" xfId="2209"/>
    <cellStyle name="1_tree_총괄내역0518_자재단가표 2" xfId="37576"/>
    <cellStyle name="1_tree_총괄내역0518_자재단가표_2006어린이공원정비공사" xfId="19476"/>
    <cellStyle name="1_tree_총괄내역0518_자재단가표_2006어린이공원정비공사 2" xfId="37577"/>
    <cellStyle name="1_tree_총괄내역0518_자재단가표_2006어린이공원정비공사_1 조경공수량" xfId="19477"/>
    <cellStyle name="1_tree_총괄내역0518_자재단가표_2006어린이공원정비공사_1 조경공수량 2" xfId="37578"/>
    <cellStyle name="1_tree_총괄내역0518_자재단가표_2006어린이공원정비공사_1 조경공수량_대포4 부대공" xfId="19478"/>
    <cellStyle name="1_tree_총괄내역0518_자재단가표_2006어린이공원정비공사_1 조경공수량_대포4 부대공 2" xfId="37579"/>
    <cellStyle name="1_tree_총괄내역0518_자재단가표_2006어린이공원정비공사_골안천 공원조성공사(4.8)" xfId="19479"/>
    <cellStyle name="1_tree_총괄내역0518_자재단가표_2006어린이공원정비공사_골안천 공원조성공사(4.8) 2" xfId="37580"/>
    <cellStyle name="1_tree_총괄내역0518_자재단가표_2006어린이공원정비공사_골안천 공원조성공사(4.8)_대포4 부대공" xfId="19480"/>
    <cellStyle name="1_tree_총괄내역0518_자재단가표_2006어린이공원정비공사_골안천 공원조성공사(4.8)_대포4 부대공 2" xfId="37581"/>
    <cellStyle name="1_tree_총괄내역0518_자재단가표_2006어린이공원정비공사_대포4 부대공" xfId="19481"/>
    <cellStyle name="1_tree_총괄내역0518_자재단가표_2006어린이공원정비공사_대포4 부대공 2" xfId="37582"/>
    <cellStyle name="1_tree_총괄내역0518_자재단가표_4.시설물수량산출" xfId="2210"/>
    <cellStyle name="1_tree_총괄내역0518_자재단가표_re수량산출1111" xfId="2211"/>
    <cellStyle name="1_tree_총괄내역0518_자재단가표_re수량산출1111_2차 수량산출 1 " xfId="2212"/>
    <cellStyle name="1_tree_총괄내역0518_자재단가표_re수량산출1111_2차 시설물수량산출" xfId="2213"/>
    <cellStyle name="1_tree_총괄내역0518_자재단가표_re수량산출1111_re수량산출11111" xfId="2214"/>
    <cellStyle name="1_tree_총괄내역0518_자재단가표_re수량산출1111_re수량산출111111" xfId="2215"/>
    <cellStyle name="1_tree_총괄내역0518_자재단가표_re수량산출1111_무게산출" xfId="2216"/>
    <cellStyle name="1_tree_총괄내역0518_자재단가표_re수량산출1111_수량산출" xfId="2217"/>
    <cellStyle name="1_tree_총괄내역0518_자재단가표_re수량산출1111_수량산출(최종)" xfId="2218"/>
    <cellStyle name="1_tree_총괄내역0518_자재단가표_개미공원(수정-1006-1)" xfId="19482"/>
    <cellStyle name="1_tree_총괄내역0518_자재단가표_개미공원(수정-1006-1) 2" xfId="37583"/>
    <cellStyle name="1_tree_총괄내역0518_자재단가표_개미공원(수정-1006-1)_1 조경공수량" xfId="19483"/>
    <cellStyle name="1_tree_총괄내역0518_자재단가표_개미공원(수정-1006-1)_1 조경공수량 2" xfId="37584"/>
    <cellStyle name="1_tree_총괄내역0518_자재단가표_개미공원(수정-1006-1)_1 조경공수량_대포4 부대공" xfId="19484"/>
    <cellStyle name="1_tree_총괄내역0518_자재단가표_개미공원(수정-1006-1)_1 조경공수량_대포4 부대공 2" xfId="37585"/>
    <cellStyle name="1_tree_총괄내역0518_자재단가표_개미공원(수정-1006-1)_골안천 공원조성공사(4.8)" xfId="19485"/>
    <cellStyle name="1_tree_총괄내역0518_자재단가표_개미공원(수정-1006-1)_골안천 공원조성공사(4.8) 2" xfId="37586"/>
    <cellStyle name="1_tree_총괄내역0518_자재단가표_개미공원(수정-1006-1)_골안천 공원조성공사(4.8)_대포4 부대공" xfId="19486"/>
    <cellStyle name="1_tree_총괄내역0518_자재단가표_개미공원(수정-1006-1)_골안천 공원조성공사(4.8)_대포4 부대공 2" xfId="37587"/>
    <cellStyle name="1_tree_총괄내역0518_자재단가표_개미공원(수정-1006-1)_대포4 부대공" xfId="19487"/>
    <cellStyle name="1_tree_총괄내역0518_자재단가표_개미공원(수정-1006-1)_대포4 부대공 2" xfId="37588"/>
    <cellStyle name="1_tree_총괄내역0518_자재단가표_골안천 공원조성공사(4.2)" xfId="19488"/>
    <cellStyle name="1_tree_총괄내역0518_자재단가표_골안천 공원조성공사(4.2) 2" xfId="37589"/>
    <cellStyle name="1_tree_총괄내역0518_자재단가표_골안천 공원조성공사(4.2)_대포4 부대공" xfId="19489"/>
    <cellStyle name="1_tree_총괄내역0518_자재단가표_골안천 공원조성공사(4.2)_대포4 부대공 2" xfId="37590"/>
    <cellStyle name="1_tree_총괄내역0518_자재단가표_대포4 부대공" xfId="19490"/>
    <cellStyle name="1_tree_총괄내역0518_자재단가표_대포4 부대공 2" xfId="37591"/>
    <cellStyle name="1_tree_총괄내역0518_자재단가표_영랑쉼터조성공사" xfId="19491"/>
    <cellStyle name="1_tree_총괄내역0518_자재단가표_영랑쉼터조성공사 2" xfId="37592"/>
    <cellStyle name="1_tree_총괄내역0518_자재단가표_영랑쉼터조성공사(3.13)" xfId="19492"/>
    <cellStyle name="1_tree_총괄내역0518_자재단가표_영랑쉼터조성공사(3.13) 2" xfId="37593"/>
    <cellStyle name="1_tree_총괄내역0518_자재단가표_영랑쉼터조성공사(3.13)_대포4 부대공" xfId="19493"/>
    <cellStyle name="1_tree_총괄내역0518_자재단가표_영랑쉼터조성공사(3.13)_대포4 부대공 2" xfId="37594"/>
    <cellStyle name="1_tree_총괄내역0518_자재단가표_영랑쉼터조성공사_대포4 부대공" xfId="19494"/>
    <cellStyle name="1_tree_총괄내역0518_자재단가표_영랑쉼터조성공사_대포4 부대공 2" xfId="37595"/>
    <cellStyle name="1_tree_총괄내역0518_장안초등학교내역0814" xfId="2219"/>
    <cellStyle name="1_tree_총괄내역0518_장안초등학교내역0814 2" xfId="37596"/>
    <cellStyle name="1_tree_총괄내역0518_장안초등학교내역0814_2006어린이공원정비공사" xfId="19495"/>
    <cellStyle name="1_tree_총괄내역0518_장안초등학교내역0814_2006어린이공원정비공사 2" xfId="37597"/>
    <cellStyle name="1_tree_총괄내역0518_장안초등학교내역0814_2006어린이공원정비공사_1 조경공수량" xfId="19496"/>
    <cellStyle name="1_tree_총괄내역0518_장안초등학교내역0814_2006어린이공원정비공사_1 조경공수량 2" xfId="37598"/>
    <cellStyle name="1_tree_총괄내역0518_장안초등학교내역0814_2006어린이공원정비공사_1 조경공수량_대포4 부대공" xfId="19497"/>
    <cellStyle name="1_tree_총괄내역0518_장안초등학교내역0814_2006어린이공원정비공사_1 조경공수량_대포4 부대공 2" xfId="37599"/>
    <cellStyle name="1_tree_총괄내역0518_장안초등학교내역0814_2006어린이공원정비공사_골안천 공원조성공사(4.8)" xfId="19498"/>
    <cellStyle name="1_tree_총괄내역0518_장안초등학교내역0814_2006어린이공원정비공사_골안천 공원조성공사(4.8) 2" xfId="37600"/>
    <cellStyle name="1_tree_총괄내역0518_장안초등학교내역0814_2006어린이공원정비공사_골안천 공원조성공사(4.8)_대포4 부대공" xfId="19499"/>
    <cellStyle name="1_tree_총괄내역0518_장안초등학교내역0814_2006어린이공원정비공사_골안천 공원조성공사(4.8)_대포4 부대공 2" xfId="37601"/>
    <cellStyle name="1_tree_총괄내역0518_장안초등학교내역0814_2006어린이공원정비공사_대포4 부대공" xfId="19500"/>
    <cellStyle name="1_tree_총괄내역0518_장안초등학교내역0814_2006어린이공원정비공사_대포4 부대공 2" xfId="37602"/>
    <cellStyle name="1_tree_총괄내역0518_장안초등학교내역0814_4.시설물수량산출" xfId="2220"/>
    <cellStyle name="1_tree_총괄내역0518_장안초등학교내역0814_re수량산출1111" xfId="2221"/>
    <cellStyle name="1_tree_총괄내역0518_장안초등학교내역0814_re수량산출1111_2차 수량산출 1 " xfId="2222"/>
    <cellStyle name="1_tree_총괄내역0518_장안초등학교내역0814_re수량산출1111_2차 시설물수량산출" xfId="2223"/>
    <cellStyle name="1_tree_총괄내역0518_장안초등학교내역0814_re수량산출1111_re수량산출11111" xfId="2224"/>
    <cellStyle name="1_tree_총괄내역0518_장안초등학교내역0814_re수량산출1111_re수량산출111111" xfId="2225"/>
    <cellStyle name="1_tree_총괄내역0518_장안초등학교내역0814_re수량산출1111_무게산출" xfId="2226"/>
    <cellStyle name="1_tree_총괄내역0518_장안초등학교내역0814_re수량산출1111_수량산출" xfId="2227"/>
    <cellStyle name="1_tree_총괄내역0518_장안초등학교내역0814_re수량산출1111_수량산출(최종)" xfId="2228"/>
    <cellStyle name="1_tree_총괄내역0518_장안초등학교내역0814_개미공원(수정-1006-1)" xfId="19501"/>
    <cellStyle name="1_tree_총괄내역0518_장안초등학교내역0814_개미공원(수정-1006-1) 2" xfId="37603"/>
    <cellStyle name="1_tree_총괄내역0518_장안초등학교내역0814_개미공원(수정-1006-1)_1 조경공수량" xfId="19502"/>
    <cellStyle name="1_tree_총괄내역0518_장안초등학교내역0814_개미공원(수정-1006-1)_1 조경공수량 2" xfId="37604"/>
    <cellStyle name="1_tree_총괄내역0518_장안초등학교내역0814_개미공원(수정-1006-1)_1 조경공수량_대포4 부대공" xfId="19503"/>
    <cellStyle name="1_tree_총괄내역0518_장안초등학교내역0814_개미공원(수정-1006-1)_1 조경공수량_대포4 부대공 2" xfId="37605"/>
    <cellStyle name="1_tree_총괄내역0518_장안초등학교내역0814_개미공원(수정-1006-1)_골안천 공원조성공사(4.8)" xfId="19504"/>
    <cellStyle name="1_tree_총괄내역0518_장안초등학교내역0814_개미공원(수정-1006-1)_골안천 공원조성공사(4.8) 2" xfId="37606"/>
    <cellStyle name="1_tree_총괄내역0518_장안초등학교내역0814_개미공원(수정-1006-1)_골안천 공원조성공사(4.8)_대포4 부대공" xfId="19505"/>
    <cellStyle name="1_tree_총괄내역0518_장안초등학교내역0814_개미공원(수정-1006-1)_골안천 공원조성공사(4.8)_대포4 부대공 2" xfId="37607"/>
    <cellStyle name="1_tree_총괄내역0518_장안초등학교내역0814_개미공원(수정-1006-1)_대포4 부대공" xfId="19506"/>
    <cellStyle name="1_tree_총괄내역0518_장안초등학교내역0814_개미공원(수정-1006-1)_대포4 부대공 2" xfId="37608"/>
    <cellStyle name="1_tree_총괄내역0518_장안초등학교내역0814_골안천 공원조성공사(4.2)" xfId="19507"/>
    <cellStyle name="1_tree_총괄내역0518_장안초등학교내역0814_골안천 공원조성공사(4.2) 2" xfId="37609"/>
    <cellStyle name="1_tree_총괄내역0518_장안초등학교내역0814_골안천 공원조성공사(4.2)_대포4 부대공" xfId="19508"/>
    <cellStyle name="1_tree_총괄내역0518_장안초등학교내역0814_골안천 공원조성공사(4.2)_대포4 부대공 2" xfId="37610"/>
    <cellStyle name="1_tree_총괄내역0518_장안초등학교내역0814_대포4 부대공" xfId="19509"/>
    <cellStyle name="1_tree_총괄내역0518_장안초등학교내역0814_대포4 부대공 2" xfId="37611"/>
    <cellStyle name="1_tree_총괄내역0518_장안초등학교내역0814_영랑쉼터조성공사" xfId="19510"/>
    <cellStyle name="1_tree_총괄내역0518_장안초등학교내역0814_영랑쉼터조성공사 2" xfId="37612"/>
    <cellStyle name="1_tree_총괄내역0518_장안초등학교내역0814_영랑쉼터조성공사(3.13)" xfId="19511"/>
    <cellStyle name="1_tree_총괄내역0518_장안초등학교내역0814_영랑쉼터조성공사(3.13) 2" xfId="37613"/>
    <cellStyle name="1_tree_총괄내역0518_장안초등학교내역0814_영랑쉼터조성공사(3.13)_대포4 부대공" xfId="19512"/>
    <cellStyle name="1_tree_총괄내역0518_장안초등학교내역0814_영랑쉼터조성공사(3.13)_대포4 부대공 2" xfId="37614"/>
    <cellStyle name="1_tree_총괄내역0518_장안초등학교내역0814_영랑쉼터조성공사_대포4 부대공" xfId="19513"/>
    <cellStyle name="1_tree_총괄내역0518_장안초등학교내역0814_영랑쉼터조성공사_대포4 부대공 2" xfId="37615"/>
    <cellStyle name="1_tree_충남대단위수량" xfId="19514"/>
    <cellStyle name="1_tree_충남대단위수량 2" xfId="37616"/>
    <cellStyle name="1_tree_충남대단위수량_단원구 중앙로 은행나무 전정공사" xfId="19515"/>
    <cellStyle name="1_tree_충남대단위수량_단원구 중앙로 은행나무 전정공사 2" xfId="37617"/>
    <cellStyle name="1_tree_터미널1" xfId="19516"/>
    <cellStyle name="1_tree_터미널1 2" xfId="37618"/>
    <cellStyle name="1_tree_터미널1_1" xfId="19517"/>
    <cellStyle name="1_tree_터미널1_1 2" xfId="37619"/>
    <cellStyle name="1_tree_터미널1_1.토공" xfId="19518"/>
    <cellStyle name="1_tree_터미널1_1.토공 2" xfId="37620"/>
    <cellStyle name="1_tree_터미널1_1.포장공" xfId="19519"/>
    <cellStyle name="1_tree_터미널1_1.포장공 2" xfId="37621"/>
    <cellStyle name="1_tree_터미널1_1_1.토공" xfId="19520"/>
    <cellStyle name="1_tree_터미널1_1_1.토공 2" xfId="37622"/>
    <cellStyle name="1_tree_터미널1_1_1.포장공" xfId="19521"/>
    <cellStyle name="1_tree_터미널1_1_1.포장공 2" xfId="37623"/>
    <cellStyle name="1_tree_터미널1_1_배수공" xfId="19522"/>
    <cellStyle name="1_tree_터미널1_1_배수공 2" xfId="37624"/>
    <cellStyle name="1_tree_터미널1_1_수량" xfId="19523"/>
    <cellStyle name="1_tree_터미널1_1_수량 2" xfId="37625"/>
    <cellStyle name="1_tree_터미널1_1_주요자재집계표" xfId="19524"/>
    <cellStyle name="1_tree_터미널1_1_주요자재집계표 2" xfId="37626"/>
    <cellStyle name="1_tree_터미널1_1_포장공" xfId="19525"/>
    <cellStyle name="1_tree_터미널1_1_포장공 2" xfId="37627"/>
    <cellStyle name="1_tree_터미널1_배수공" xfId="19526"/>
    <cellStyle name="1_tree_터미널1_배수공 2" xfId="37628"/>
    <cellStyle name="1_tree_터미널1_수량" xfId="19527"/>
    <cellStyle name="1_tree_터미널1_수량 2" xfId="37629"/>
    <cellStyle name="1_tree_터미널1_주요자재집계표" xfId="19528"/>
    <cellStyle name="1_tree_터미널1_주요자재집계표 2" xfId="37630"/>
    <cellStyle name="1_tree_터미널1_포장공" xfId="19529"/>
    <cellStyle name="1_tree_터미널1_포장공 2" xfId="37631"/>
    <cellStyle name="1_tree_한수단위수량" xfId="19530"/>
    <cellStyle name="1_tree_한수단위수량 2" xfId="37632"/>
    <cellStyle name="1_tree_한수단위수량_단원구 중앙로 은행나무 전정공사" xfId="19531"/>
    <cellStyle name="1_tree_한수단위수량_단원구 중앙로 은행나무 전정공사 2" xfId="37633"/>
    <cellStyle name="1_tree_한풍집계" xfId="2982"/>
    <cellStyle name="1_tree_한풍집계 2" xfId="37634"/>
    <cellStyle name="1_tree_한풍집계_1.토공" xfId="19532"/>
    <cellStyle name="1_tree_한풍집계_1.토공 2" xfId="37635"/>
    <cellStyle name="1_tree_한풍집계_1.포장공" xfId="19533"/>
    <cellStyle name="1_tree_한풍집계_1.포장공 2" xfId="37636"/>
    <cellStyle name="1_tree_한풍집계_Sheet1" xfId="2983"/>
    <cellStyle name="1_tree_한풍집계_Sheet1_과천놀이터설계서" xfId="2984"/>
    <cellStyle name="1_tree_한풍집계_Sheet1_덕원고-설계서갑지" xfId="2985"/>
    <cellStyle name="1_tree_한풍집계_Sheet1_총괄갑지" xfId="2986"/>
    <cellStyle name="1_tree_한풍집계_Sheet1_총괄내역서" xfId="2987"/>
    <cellStyle name="1_tree_한풍집계_갑지0601" xfId="2988"/>
    <cellStyle name="1_tree_한풍집계_갑지0601_과천놀이터설계서" xfId="2989"/>
    <cellStyle name="1_tree_한풍집계_갑지0601_덕원고-설계서갑지" xfId="2990"/>
    <cellStyle name="1_tree_한풍집계_갑지0601_총괄갑지" xfId="2991"/>
    <cellStyle name="1_tree_한풍집계_갑지0601_총괄내역서" xfId="2992"/>
    <cellStyle name="1_tree_한풍집계_배수공" xfId="19534"/>
    <cellStyle name="1_tree_한풍집계_배수공 2" xfId="37637"/>
    <cellStyle name="1_tree_한풍집계_수량" xfId="19535"/>
    <cellStyle name="1_tree_한풍집계_수량 2" xfId="37638"/>
    <cellStyle name="1_tree_한풍집계_주요자재집계표" xfId="19536"/>
    <cellStyle name="1_tree_한풍집계_주요자재집계표 2" xfId="37639"/>
    <cellStyle name="1_tree_한풍집계_터미널1" xfId="19537"/>
    <cellStyle name="1_tree_한풍집계_터미널1 2" xfId="37640"/>
    <cellStyle name="1_tree_한풍집계_터미널1_1" xfId="19538"/>
    <cellStyle name="1_tree_한풍집계_터미널1_1 2" xfId="37641"/>
    <cellStyle name="1_tree_한풍집계_터미널1_1.토공" xfId="19539"/>
    <cellStyle name="1_tree_한풍집계_터미널1_1.토공 2" xfId="37642"/>
    <cellStyle name="1_tree_한풍집계_터미널1_1.포장공" xfId="19540"/>
    <cellStyle name="1_tree_한풍집계_터미널1_1.포장공 2" xfId="37643"/>
    <cellStyle name="1_tree_한풍집계_터미널1_1_1.토공" xfId="19541"/>
    <cellStyle name="1_tree_한풍집계_터미널1_1_1.토공 2" xfId="37644"/>
    <cellStyle name="1_tree_한풍집계_터미널1_1_1.포장공" xfId="19542"/>
    <cellStyle name="1_tree_한풍집계_터미널1_1_1.포장공 2" xfId="37645"/>
    <cellStyle name="1_tree_한풍집계_터미널1_1_배수공" xfId="19543"/>
    <cellStyle name="1_tree_한풍집계_터미널1_1_배수공 2" xfId="37646"/>
    <cellStyle name="1_tree_한풍집계_터미널1_1_수량" xfId="19544"/>
    <cellStyle name="1_tree_한풍집계_터미널1_1_수량 2" xfId="37647"/>
    <cellStyle name="1_tree_한풍집계_터미널1_1_주요자재집계표" xfId="19545"/>
    <cellStyle name="1_tree_한풍집계_터미널1_1_주요자재집계표 2" xfId="37648"/>
    <cellStyle name="1_tree_한풍집계_터미널1_1_포장공" xfId="19546"/>
    <cellStyle name="1_tree_한풍집계_터미널1_1_포장공 2" xfId="37649"/>
    <cellStyle name="1_tree_한풍집계_터미널1_배수공" xfId="19547"/>
    <cellStyle name="1_tree_한풍집계_터미널1_배수공 2" xfId="37650"/>
    <cellStyle name="1_tree_한풍집계_터미널1_수량" xfId="19548"/>
    <cellStyle name="1_tree_한풍집계_터미널1_수량 2" xfId="37651"/>
    <cellStyle name="1_tree_한풍집계_터미널1_주요자재집계표" xfId="19549"/>
    <cellStyle name="1_tree_한풍집계_터미널1_주요자재집계표 2" xfId="37652"/>
    <cellStyle name="1_tree_한풍집계_터미널1_포장공" xfId="19550"/>
    <cellStyle name="1_tree_한풍집계_터미널1_포장공 2" xfId="37653"/>
    <cellStyle name="1_tree_한풍집계_포장공" xfId="19551"/>
    <cellStyle name="1_tree_한풍집계_포장공 2" xfId="37654"/>
    <cellStyle name="1_tree_현충묘지-예산서(조경)" xfId="2229"/>
    <cellStyle name="1_tree_현충묘지-예산서(조경)_00-폐기물예산서양식2" xfId="2230"/>
    <cellStyle name="1_tree_현충묘지-예산서(조경)_00-폐기물예산서양식2_00-폐기물처리설계서양식" xfId="2231"/>
    <cellStyle name="1_tree_현충묘지-예산서(조경)_00-폐기물예산서양식2_둥근달-수량산출서(철거)" xfId="2232"/>
    <cellStyle name="1_tree_현충묘지-예산서(조경)_00-폐기물처리설계서양식" xfId="2233"/>
    <cellStyle name="1_tree_현충묘지-예산서(조경)_00-표지예정공정표" xfId="2234"/>
    <cellStyle name="1_tree_현충묘지-예산서(조경)_00-표지예정공정표_관악고수량산출서" xfId="2235"/>
    <cellStyle name="1_tree_현충묘지-예산서(조경)_관악고수량산출서" xfId="2236"/>
    <cellStyle name="1_tree_현충묘지-예산서(조경)_구청본과-폐기물예산서양식" xfId="2237"/>
    <cellStyle name="1_tree_현충묘지-예산서(조경)_구청본과-폐기물예산서양식_둥근달-수량산출서(철거)" xfId="2238"/>
    <cellStyle name="1_tree_현충묘지-예산서(조경)_까르프-표지예정공정표" xfId="2239"/>
    <cellStyle name="1_tree_현충묘지-예산서(조경)_까르프-표지예정공정표_00-폐기물처리설계서양식" xfId="2240"/>
    <cellStyle name="1_tree_현충묘지-예산서(조경)_까르프-표지예정공정표_00-표지예정공정표" xfId="2241"/>
    <cellStyle name="1_tree_현충묘지-예산서(조경)_까르프-표지예정공정표_00-표지예정공정표_00-폐기물처리설계서양식" xfId="2242"/>
    <cellStyle name="1_tree_현충묘지-예산서(조경)_까르프-표지예정공정표_00-표지예정공정표_둥근달-수량산출서(철거)" xfId="2243"/>
    <cellStyle name="1_tree_현충묘지-예산서(조경)_까르프-표지예정공정표_관악고수량산출서" xfId="2244"/>
    <cellStyle name="1_tree_현충묘지-예산서(조경)_까르프-표지예정공정표_둥근달-수량산출서(철거)" xfId="2245"/>
    <cellStyle name="1_tree_현충묘지-예산서(조경)_까르프-표지예정공정표_신사동공원폐기물" xfId="2246"/>
    <cellStyle name="1_tree_현충묘지-예산서(조경)_노원구가로수-폐기물예산서" xfId="2247"/>
    <cellStyle name="1_tree_현충묘지-예산서(조경)_노원구가로수-폐기물예산서_00-폐기물처리설계서양식" xfId="2248"/>
    <cellStyle name="1_tree_현충묘지-예산서(조경)_노원구가로수-폐기물예산서_둥근달-수량산출서(철거)" xfId="2249"/>
    <cellStyle name="1_tree_현충묘지-예산서(조경)_대전가오-설계서" xfId="2250"/>
    <cellStyle name="1_tree_현충묘지-예산서(조경)_대전가오-설계서(관리)" xfId="2251"/>
    <cellStyle name="1_tree_현충묘지-예산서(조경)_대전가오-설계서1" xfId="2252"/>
    <cellStyle name="1_tree_현충묘지-예산서(조경)_목동내역" xfId="2253"/>
    <cellStyle name="1_tree_현충묘지-예산서(조경)_목동내역_관악고수량산출서" xfId="2254"/>
    <cellStyle name="1_tree_현충묘지-예산서(조경)_목동내역_원가계산" xfId="2255"/>
    <cellStyle name="1_tree_현충묘지-예산서(조경)_목동내역_원가계산_관악고수량산출서" xfId="2256"/>
    <cellStyle name="1_tree_현충묘지-예산서(조경)_목동내역_폐기물집계" xfId="2257"/>
    <cellStyle name="1_tree_현충묘지-예산서(조경)_목동내역_폐기물집계_관악고수량산출서" xfId="2258"/>
    <cellStyle name="1_tree_현충묘지-예산서(조경)_목동내역_폐기물집계_원가계산" xfId="2259"/>
    <cellStyle name="1_tree_현충묘지-예산서(조경)_목동내역_폐기물집계_원가계산_관악고수량산출서" xfId="2260"/>
    <cellStyle name="1_tree_현충묘지-예산서(조경)_변경내역서" xfId="2261"/>
    <cellStyle name="1_tree_현충묘지-예산서(조경)_샛별변경내역서" xfId="2262"/>
    <cellStyle name="1_tree_현충묘지-예산서(조경)_신사동공원폐기물" xfId="2263"/>
    <cellStyle name="1_tree_현충묘지-예산서(조경)_예산서-엑셀변환양식100" xfId="2264"/>
    <cellStyle name="1_tree_현충묘지-예산서(조경)_예산서-엑셀변환양식100_00-설계서양식" xfId="2265"/>
    <cellStyle name="1_tree_현충묘지-예산서(조경)_예산서-엑셀변환양식100_00-예산서양식100" xfId="2266"/>
    <cellStyle name="1_tree_현충묘지-예산서(조경)_예산서-엑셀변환양식100_00-예산서양식100_00-폐기물처리설계서양식" xfId="2267"/>
    <cellStyle name="1_tree_현충묘지-예산서(조경)_예산서-엑셀변환양식100_00-예산서양식100_대전가오-설계서" xfId="2268"/>
    <cellStyle name="1_tree_현충묘지-예산서(조경)_예산서-엑셀변환양식100_00-예산서양식100_대전가오-설계서(관리)" xfId="2269"/>
    <cellStyle name="1_tree_현충묘지-예산서(조경)_예산서-엑셀변환양식100_00-예산서양식100_대전가오-설계서1" xfId="2270"/>
    <cellStyle name="1_tree_현충묘지-예산서(조경)_예산서-엑셀변환양식100_00-예산서양식100_둥근달-수량산출서(철거)" xfId="2271"/>
    <cellStyle name="1_tree_현충묘지-예산서(조경)_예산서-엑셀변환양식100_00-폐기물예산서양식2" xfId="2272"/>
    <cellStyle name="1_tree_현충묘지-예산서(조경)_예산서-엑셀변환양식100_00-폐기물예산서양식2_00-폐기물처리설계서양식" xfId="2273"/>
    <cellStyle name="1_tree_현충묘지-예산서(조경)_예산서-엑셀변환양식100_00-폐기물예산서양식2_둥근달-수량산출서(철거)" xfId="2274"/>
    <cellStyle name="1_tree_현충묘지-예산서(조경)_예산서-엑셀변환양식100_00-폐기물처리설계서양식" xfId="2275"/>
    <cellStyle name="1_tree_현충묘지-예산서(조경)_예산서-엑셀변환양식100_00-표지예정공정표" xfId="2276"/>
    <cellStyle name="1_tree_현충묘지-예산서(조경)_예산서-엑셀변환양식100_00-표지예정공정표_00-폐기물처리설계서양식" xfId="2277"/>
    <cellStyle name="1_tree_현충묘지-예산서(조경)_예산서-엑셀변환양식100_00-표지예정공정표_둥근달-수량산출서(철거)" xfId="2278"/>
    <cellStyle name="1_tree_현충묘지-예산서(조경)_예산서-엑셀변환양식100_관악고수량산출서" xfId="2279"/>
    <cellStyle name="1_tree_현충묘지-예산서(조경)_예산서-엑셀변환양식100_구청본과-폐기물예산서양식" xfId="2280"/>
    <cellStyle name="1_tree_현충묘지-예산서(조경)_예산서-엑셀변환양식100_구청본과-폐기물예산서양식_둥근달-수량산출서(철거)" xfId="2281"/>
    <cellStyle name="1_tree_현충묘지-예산서(조경)_예산서-엑셀변환양식100_노원구가로수-폐기물예산서" xfId="2282"/>
    <cellStyle name="1_tree_현충묘지-예산서(조경)_예산서-엑셀변환양식100_노원구가로수-폐기물예산서_00-폐기물처리설계서양식" xfId="2283"/>
    <cellStyle name="1_tree_현충묘지-예산서(조경)_예산서-엑셀변환양식100_노원구가로수-폐기물예산서_둥근달-수량산출서(철거)" xfId="2284"/>
    <cellStyle name="1_tree_현충묘지-예산서(조경)_예산서-엑셀변환양식100_도급내역서" xfId="2285"/>
    <cellStyle name="1_tree_현충묘지-예산서(조경)_예산서-엑셀변환양식100_도급내역서_변경내역서" xfId="2286"/>
    <cellStyle name="1_tree_현충묘지-예산서(조경)_예산서-엑셀변환양식100_도봉신창-예산서 0325" xfId="2287"/>
    <cellStyle name="1_tree_현충묘지-예산서(조경)_예산서-엑셀변환양식100_목동내역" xfId="2288"/>
    <cellStyle name="1_tree_현충묘지-예산서(조경)_예산서-엑셀변환양식100_목동내역_관악고수량산출서" xfId="2289"/>
    <cellStyle name="1_tree_현충묘지-예산서(조경)_예산서-엑셀변환양식100_목동내역_원가계산" xfId="2290"/>
    <cellStyle name="1_tree_현충묘지-예산서(조경)_예산서-엑셀변환양식100_목동내역_원가계산_관악고수량산출서" xfId="2291"/>
    <cellStyle name="1_tree_현충묘지-예산서(조경)_예산서-엑셀변환양식100_목동내역_폐기물집계" xfId="2292"/>
    <cellStyle name="1_tree_현충묘지-예산서(조경)_예산서-엑셀변환양식100_목동내역_폐기물집계_관악고수량산출서" xfId="2293"/>
    <cellStyle name="1_tree_현충묘지-예산서(조경)_예산서-엑셀변환양식100_목동내역_폐기물집계_원가계산" xfId="2294"/>
    <cellStyle name="1_tree_현충묘지-예산서(조경)_예산서-엑셀변환양식100_목동내역_폐기물집계_원가계산_관악고수량산출서" xfId="2295"/>
    <cellStyle name="1_tree_현충묘지-예산서(조경)_예산서-엑셀변환양식100_샛별변경내역서" xfId="2296"/>
    <cellStyle name="1_tree_현충묘지-예산서(조경)_예산서-엑셀변환양식100_원가계산" xfId="2297"/>
    <cellStyle name="1_tree_현충묘지-예산서(조경)_예산서-엑셀변환양식100_원가계산_관악고수량산출서" xfId="2298"/>
    <cellStyle name="1_tree_현충묘지-예산서(조경)_예산서-엑셀변환양식100_장충-예산서" xfId="2299"/>
    <cellStyle name="1_tree_현충묘지-예산서(조경)_예산서-엑셀변환양식100_장충-예산서_00-폐기물처리설계서양식" xfId="2300"/>
    <cellStyle name="1_tree_현충묘지-예산서(조경)_예산서-엑셀변환양식100_장충-예산서_둥근달-수량산출서(철거)" xfId="2301"/>
    <cellStyle name="1_tree_현충묘지-예산서(조경)_예산서-엑셀변환양식100_장충-폐기물예산서" xfId="2302"/>
    <cellStyle name="1_tree_현충묘지-예산서(조경)_예산서-엑셀변환양식100_장충-폐기물예산서_00-폐기물처리설계서양식" xfId="2303"/>
    <cellStyle name="1_tree_현충묘지-예산서(조경)_예산서-엑셀변환양식100_장충-폐기물예산서_둥근달-수량산출서(철거)" xfId="2304"/>
    <cellStyle name="1_tree_현충묘지-예산서(조경)_예산서-엑셀변환양식100_장충-표지예정공정표" xfId="2305"/>
    <cellStyle name="1_tree_현충묘지-예산서(조경)_예산서-엑셀변환양식100_장충-표지예정공정표_00-폐기물처리설계서양식" xfId="2306"/>
    <cellStyle name="1_tree_현충묘지-예산서(조경)_예산서-엑셀변환양식100_장충-표지예정공정표_둥근달-수량산출서(철거)" xfId="2307"/>
    <cellStyle name="1_tree_현충묘지-예산서(조경)_원가계산" xfId="2308"/>
    <cellStyle name="1_tree_현충묘지-예산서(조경)_원가계산_관악고수량산출서" xfId="2309"/>
    <cellStyle name="1_tree_현충묘지-예산서(조경)_장충-예산서" xfId="2310"/>
    <cellStyle name="1_tree_현충묘지-예산서(조경)_장충-예산서_00-폐기물처리설계서양식" xfId="2311"/>
    <cellStyle name="1_tree_현충묘지-예산서(조경)_장충-예산서_둥근달-수량산출서(철거)" xfId="2312"/>
    <cellStyle name="1_tree_현충묘지-예산서(조경)_장충-폐기물예산서" xfId="2313"/>
    <cellStyle name="1_tree_현충묘지-예산서(조경)_장충-폐기물예산서_00-폐기물처리설계서양식" xfId="2314"/>
    <cellStyle name="1_tree_현충묘지-예산서(조경)_장충-폐기물예산서_둥근달-수량산출서(철거)" xfId="2315"/>
    <cellStyle name="1_tree_현충묘지-예산서(조경)_장충-표지예정공정표" xfId="2316"/>
    <cellStyle name="1_tree_현충묘지-예산서(조경)_장충-표지예정공정표_00-폐기물처리설계서양식" xfId="2317"/>
    <cellStyle name="1_tree_현충묘지-예산서(조경)_장충-표지예정공정표_둥근달-수량산출서(철거)" xfId="2318"/>
    <cellStyle name="1_tree_현충묘지-예산서(조경)_표지-공정표" xfId="2319"/>
    <cellStyle name="1_tree_현충묘지-예산서(조경)_표지-공정표_관악고수량산출서" xfId="2320"/>
    <cellStyle name="1_tree_현충묘지-예산서(조경)_표지예정공정표" xfId="2321"/>
    <cellStyle name="1_tree_현충묘지-예산서(조경)_-표지예정공정표" xfId="2322"/>
    <cellStyle name="1_tree_현충묘지-예산서(조경)_표지예정공정표_00-폐기물처리설계서양식" xfId="2323"/>
    <cellStyle name="1_tree_현충묘지-예산서(조경)_-표지예정공정표_00-폐기물처리설계서양식" xfId="2324"/>
    <cellStyle name="1_tree_현충묘지-예산서(조경)_표지예정공정표_00-표지예정공정표" xfId="2325"/>
    <cellStyle name="1_tree_현충묘지-예산서(조경)_-표지예정공정표_00-표지예정공정표" xfId="2326"/>
    <cellStyle name="1_tree_현충묘지-예산서(조경)_표지예정공정표_00-표지예정공정표_00-폐기물처리설계서양식" xfId="2327"/>
    <cellStyle name="1_tree_현충묘지-예산서(조경)_-표지예정공정표_00-표지예정공정표_00-폐기물처리설계서양식" xfId="2328"/>
    <cellStyle name="1_tree_현충묘지-예산서(조경)_표지예정공정표_00-표지예정공정표_둥근달-수량산출서(철거)" xfId="2329"/>
    <cellStyle name="1_tree_현충묘지-예산서(조경)_-표지예정공정표_00-표지예정공정표_둥근달-수량산출서(철거)" xfId="2330"/>
    <cellStyle name="1_tree_현충묘지-예산서(조경)_표지예정공정표_관악고수량산출서" xfId="2331"/>
    <cellStyle name="1_tree_현충묘지-예산서(조경)_-표지예정공정표_관악고수량산출서" xfId="2332"/>
    <cellStyle name="1_tree_현충묘지-예산서(조경)_표지예정공정표_둥근달-수량산출서(철거)" xfId="2333"/>
    <cellStyle name="1_tree_현충묘지-예산서(조경)_-표지예정공정표_둥근달-수량산출서(철거)" xfId="2334"/>
    <cellStyle name="1_tree_현충묘지-예산서(조경)_표지예정공정표_신사동공원폐기물" xfId="2335"/>
    <cellStyle name="1_tree_현충묘지-예산서(조경)_-표지예정공정표_신사동공원폐기물" xfId="2336"/>
    <cellStyle name="1_tree_휴게시설" xfId="19552"/>
    <cellStyle name="1_tree_휴게시설 2" xfId="37655"/>
    <cellStyle name="1_tree_휴게시설_NEW단위수량-주산" xfId="19553"/>
    <cellStyle name="1_tree_휴게시설_NEW단위수량-주산 2" xfId="37656"/>
    <cellStyle name="1_tree_휴게시설_남대천단위수량" xfId="19554"/>
    <cellStyle name="1_tree_휴게시설_남대천단위수량 2" xfId="37657"/>
    <cellStyle name="1_tree_휴게시설_단원구 중앙로 은행나무 전정공사" xfId="19555"/>
    <cellStyle name="1_tree_휴게시설_단원구 중앙로 은행나무 전정공사 2" xfId="37658"/>
    <cellStyle name="1_tree_휴게시설_단위수량" xfId="19556"/>
    <cellStyle name="1_tree_휴게시설_단위수량 2" xfId="37659"/>
    <cellStyle name="1_tree_휴게시설_단위수량_단원구 중앙로 은행나무 전정공사" xfId="19557"/>
    <cellStyle name="1_tree_휴게시설_단위수량_단원구 중앙로 은행나무 전정공사 2" xfId="37660"/>
    <cellStyle name="1_tree_휴게시설_단위수량1" xfId="19558"/>
    <cellStyle name="1_tree_휴게시설_단위수량1 2" xfId="37661"/>
    <cellStyle name="1_tree_휴게시설_단위수량1_단원구 중앙로 은행나무 전정공사" xfId="19559"/>
    <cellStyle name="1_tree_휴게시설_단위수량1_단원구 중앙로 은행나무 전정공사 2" xfId="37662"/>
    <cellStyle name="1_tree_휴게시설_단위수량15" xfId="19560"/>
    <cellStyle name="1_tree_휴게시설_단위수량15 2" xfId="37663"/>
    <cellStyle name="1_tree_휴게시설_단위수량산출" xfId="19561"/>
    <cellStyle name="1_tree_휴게시설_단위수량산출 2" xfId="37664"/>
    <cellStyle name="1_tree_휴게시설_단위수량산출_단원구 중앙로 은행나무 전정공사" xfId="19562"/>
    <cellStyle name="1_tree_휴게시설_단위수량산출_단원구 중앙로 은행나무 전정공사 2" xfId="37665"/>
    <cellStyle name="1_tree_휴게시설_도곡단위수량" xfId="19563"/>
    <cellStyle name="1_tree_휴게시설_도곡단위수량 2" xfId="37666"/>
    <cellStyle name="1_tree_휴게시설_도곡단위수량_단원구 중앙로 은행나무 전정공사" xfId="19564"/>
    <cellStyle name="1_tree_휴게시설_도곡단위수량_단원구 중앙로 은행나무 전정공사 2" xfId="37667"/>
    <cellStyle name="1_tree_휴게시설_수량산출서-11.25" xfId="19565"/>
    <cellStyle name="1_tree_휴게시설_수량산출서-11.25 2" xfId="37668"/>
    <cellStyle name="1_tree_휴게시설_수량산출서-11.25_NEW단위수량-주산" xfId="19566"/>
    <cellStyle name="1_tree_휴게시설_수량산출서-11.25_NEW단위수량-주산 2" xfId="37669"/>
    <cellStyle name="1_tree_휴게시설_수량산출서-11.25_남대천단위수량" xfId="19567"/>
    <cellStyle name="1_tree_휴게시설_수량산출서-11.25_남대천단위수량 2" xfId="37670"/>
    <cellStyle name="1_tree_휴게시설_수량산출서-11.25_단원구 중앙로 은행나무 전정공사" xfId="19568"/>
    <cellStyle name="1_tree_휴게시설_수량산출서-11.25_단원구 중앙로 은행나무 전정공사 2" xfId="37671"/>
    <cellStyle name="1_tree_휴게시설_수량산출서-11.25_단위수량" xfId="19569"/>
    <cellStyle name="1_tree_휴게시설_수량산출서-11.25_단위수량 2" xfId="37672"/>
    <cellStyle name="1_tree_휴게시설_수량산출서-11.25_단위수량_단원구 중앙로 은행나무 전정공사" xfId="19570"/>
    <cellStyle name="1_tree_휴게시설_수량산출서-11.25_단위수량_단원구 중앙로 은행나무 전정공사 2" xfId="37673"/>
    <cellStyle name="1_tree_휴게시설_수량산출서-11.25_단위수량1" xfId="19571"/>
    <cellStyle name="1_tree_휴게시설_수량산출서-11.25_단위수량1 2" xfId="37674"/>
    <cellStyle name="1_tree_휴게시설_수량산출서-11.25_단위수량1_단원구 중앙로 은행나무 전정공사" xfId="19572"/>
    <cellStyle name="1_tree_휴게시설_수량산출서-11.25_단위수량1_단원구 중앙로 은행나무 전정공사 2" xfId="37675"/>
    <cellStyle name="1_tree_휴게시설_수량산출서-11.25_단위수량15" xfId="19573"/>
    <cellStyle name="1_tree_휴게시설_수량산출서-11.25_단위수량15 2" xfId="37676"/>
    <cellStyle name="1_tree_휴게시설_수량산출서-11.25_단위수량산출" xfId="19574"/>
    <cellStyle name="1_tree_휴게시설_수량산출서-11.25_단위수량산출 2" xfId="37677"/>
    <cellStyle name="1_tree_휴게시설_수량산출서-11.25_단위수량산출_단원구 중앙로 은행나무 전정공사" xfId="19575"/>
    <cellStyle name="1_tree_휴게시설_수량산출서-11.25_단위수량산출_단원구 중앙로 은행나무 전정공사 2" xfId="37678"/>
    <cellStyle name="1_tree_휴게시설_수량산출서-11.25_도곡단위수량" xfId="19576"/>
    <cellStyle name="1_tree_휴게시설_수량산출서-11.25_도곡단위수량 2" xfId="37679"/>
    <cellStyle name="1_tree_휴게시설_수량산출서-11.25_도곡단위수량_단원구 중앙로 은행나무 전정공사" xfId="19577"/>
    <cellStyle name="1_tree_휴게시설_수량산출서-11.25_도곡단위수량_단원구 중앙로 은행나무 전정공사 2" xfId="37680"/>
    <cellStyle name="1_tree_휴게시설_수량산출서-11.25_철거단위수량" xfId="19578"/>
    <cellStyle name="1_tree_휴게시설_수량산출서-11.25_철거단위수량 2" xfId="37681"/>
    <cellStyle name="1_tree_휴게시설_수량산출서-11.25_철거단위수량_단원구 중앙로 은행나무 전정공사" xfId="19579"/>
    <cellStyle name="1_tree_휴게시설_수량산출서-11.25_철거단위수량_단원구 중앙로 은행나무 전정공사 2" xfId="37682"/>
    <cellStyle name="1_tree_휴게시설_수량산출서-11.25_철거수량" xfId="19580"/>
    <cellStyle name="1_tree_휴게시설_수량산출서-11.25_철거수량 2" xfId="37683"/>
    <cellStyle name="1_tree_휴게시설_수량산출서-11.25_한수단위수량" xfId="19581"/>
    <cellStyle name="1_tree_휴게시설_수량산출서-11.25_한수단위수량 2" xfId="37684"/>
    <cellStyle name="1_tree_휴게시설_수량산출서-11.25_한수단위수량_단원구 중앙로 은행나무 전정공사" xfId="19582"/>
    <cellStyle name="1_tree_휴게시설_수량산출서-11.25_한수단위수량_단원구 중앙로 은행나무 전정공사 2" xfId="37685"/>
    <cellStyle name="1_tree_휴게시설_수량산출서-1201" xfId="19583"/>
    <cellStyle name="1_tree_휴게시설_수량산출서-1201 2" xfId="37686"/>
    <cellStyle name="1_tree_휴게시설_수량산출서-1201_NEW단위수량-주산" xfId="19584"/>
    <cellStyle name="1_tree_휴게시설_수량산출서-1201_NEW단위수량-주산 2" xfId="37687"/>
    <cellStyle name="1_tree_휴게시설_수량산출서-1201_남대천단위수량" xfId="19585"/>
    <cellStyle name="1_tree_휴게시설_수량산출서-1201_남대천단위수량 2" xfId="37688"/>
    <cellStyle name="1_tree_휴게시설_수량산출서-1201_단원구 중앙로 은행나무 전정공사" xfId="19586"/>
    <cellStyle name="1_tree_휴게시설_수량산출서-1201_단원구 중앙로 은행나무 전정공사 2" xfId="37689"/>
    <cellStyle name="1_tree_휴게시설_수량산출서-1201_단위수량" xfId="19587"/>
    <cellStyle name="1_tree_휴게시설_수량산출서-1201_단위수량 2" xfId="37690"/>
    <cellStyle name="1_tree_휴게시설_수량산출서-1201_단위수량_단원구 중앙로 은행나무 전정공사" xfId="19588"/>
    <cellStyle name="1_tree_휴게시설_수량산출서-1201_단위수량_단원구 중앙로 은행나무 전정공사 2" xfId="37691"/>
    <cellStyle name="1_tree_휴게시설_수량산출서-1201_단위수량1" xfId="19589"/>
    <cellStyle name="1_tree_휴게시설_수량산출서-1201_단위수량1 2" xfId="37692"/>
    <cellStyle name="1_tree_휴게시설_수량산출서-1201_단위수량1_단원구 중앙로 은행나무 전정공사" xfId="19590"/>
    <cellStyle name="1_tree_휴게시설_수량산출서-1201_단위수량1_단원구 중앙로 은행나무 전정공사 2" xfId="37693"/>
    <cellStyle name="1_tree_휴게시설_수량산출서-1201_단위수량15" xfId="19591"/>
    <cellStyle name="1_tree_휴게시설_수량산출서-1201_단위수량15 2" xfId="37694"/>
    <cellStyle name="1_tree_휴게시설_수량산출서-1201_단위수량산출" xfId="19592"/>
    <cellStyle name="1_tree_휴게시설_수량산출서-1201_단위수량산출 2" xfId="37695"/>
    <cellStyle name="1_tree_휴게시설_수량산출서-1201_단위수량산출_단원구 중앙로 은행나무 전정공사" xfId="19593"/>
    <cellStyle name="1_tree_휴게시설_수량산출서-1201_단위수량산출_단원구 중앙로 은행나무 전정공사 2" xfId="37696"/>
    <cellStyle name="1_tree_휴게시설_수량산출서-1201_도곡단위수량" xfId="19594"/>
    <cellStyle name="1_tree_휴게시설_수량산출서-1201_도곡단위수량 2" xfId="37697"/>
    <cellStyle name="1_tree_휴게시설_수량산출서-1201_도곡단위수량_단원구 중앙로 은행나무 전정공사" xfId="19595"/>
    <cellStyle name="1_tree_휴게시설_수량산출서-1201_도곡단위수량_단원구 중앙로 은행나무 전정공사 2" xfId="37698"/>
    <cellStyle name="1_tree_휴게시설_수량산출서-1201_철거단위수량" xfId="19596"/>
    <cellStyle name="1_tree_휴게시설_수량산출서-1201_철거단위수량 2" xfId="37699"/>
    <cellStyle name="1_tree_휴게시설_수량산출서-1201_철거단위수량_단원구 중앙로 은행나무 전정공사" xfId="19597"/>
    <cellStyle name="1_tree_휴게시설_수량산출서-1201_철거단위수량_단원구 중앙로 은행나무 전정공사 2" xfId="37700"/>
    <cellStyle name="1_tree_휴게시설_수량산출서-1201_철거수량" xfId="19598"/>
    <cellStyle name="1_tree_휴게시설_수량산출서-1201_철거수량 2" xfId="37701"/>
    <cellStyle name="1_tree_휴게시설_수량산출서-1201_한수단위수량" xfId="19599"/>
    <cellStyle name="1_tree_휴게시설_수량산출서-1201_한수단위수량 2" xfId="37702"/>
    <cellStyle name="1_tree_휴게시설_수량산출서-1201_한수단위수량_단원구 중앙로 은행나무 전정공사" xfId="19600"/>
    <cellStyle name="1_tree_휴게시설_수량산출서-1201_한수단위수량_단원구 중앙로 은행나무 전정공사 2" xfId="37703"/>
    <cellStyle name="1_tree_휴게시설_시설물단위수량" xfId="19601"/>
    <cellStyle name="1_tree_휴게시설_시설물단위수량 2" xfId="37704"/>
    <cellStyle name="1_tree_휴게시설_시설물단위수량_단원구 중앙로 은행나무 전정공사" xfId="19602"/>
    <cellStyle name="1_tree_휴게시설_시설물단위수량_단원구 중앙로 은행나무 전정공사 2" xfId="37705"/>
    <cellStyle name="1_tree_휴게시설_시설물단위수량1" xfId="19603"/>
    <cellStyle name="1_tree_휴게시설_시설물단위수량1 2" xfId="37706"/>
    <cellStyle name="1_tree_휴게시설_시설물단위수량1_단원구 중앙로 은행나무 전정공사" xfId="19604"/>
    <cellStyle name="1_tree_휴게시설_시설물단위수량1_단원구 중앙로 은행나무 전정공사 2" xfId="37707"/>
    <cellStyle name="1_tree_휴게시설_시설물단위수량1_시설물단위수량" xfId="19605"/>
    <cellStyle name="1_tree_휴게시설_시설물단위수량1_시설물단위수량 2" xfId="37708"/>
    <cellStyle name="1_tree_휴게시설_시설물단위수량1_시설물단위수량_단원구 중앙로 은행나무 전정공사" xfId="19606"/>
    <cellStyle name="1_tree_휴게시설_시설물단위수량1_시설물단위수량_단원구 중앙로 은행나무 전정공사 2" xfId="37709"/>
    <cellStyle name="1_tree_휴게시설_오창수량산출서" xfId="19607"/>
    <cellStyle name="1_tree_휴게시설_오창수량산출서 2" xfId="37710"/>
    <cellStyle name="1_tree_휴게시설_오창수량산출서_NEW단위수량-주산" xfId="19608"/>
    <cellStyle name="1_tree_휴게시설_오창수량산출서_NEW단위수량-주산 2" xfId="37711"/>
    <cellStyle name="1_tree_휴게시설_오창수량산출서_남대천단위수량" xfId="19609"/>
    <cellStyle name="1_tree_휴게시설_오창수량산출서_남대천단위수량 2" xfId="37712"/>
    <cellStyle name="1_tree_휴게시설_오창수량산출서_단원구 중앙로 은행나무 전정공사" xfId="19610"/>
    <cellStyle name="1_tree_휴게시설_오창수량산출서_단원구 중앙로 은행나무 전정공사 2" xfId="37713"/>
    <cellStyle name="1_tree_휴게시설_오창수량산출서_단위수량" xfId="19611"/>
    <cellStyle name="1_tree_휴게시설_오창수량산출서_단위수량 2" xfId="37714"/>
    <cellStyle name="1_tree_휴게시설_오창수량산출서_단위수량_단원구 중앙로 은행나무 전정공사" xfId="19612"/>
    <cellStyle name="1_tree_휴게시설_오창수량산출서_단위수량_단원구 중앙로 은행나무 전정공사 2" xfId="37715"/>
    <cellStyle name="1_tree_휴게시설_오창수량산출서_단위수량1" xfId="19613"/>
    <cellStyle name="1_tree_휴게시설_오창수량산출서_단위수량1 2" xfId="37716"/>
    <cellStyle name="1_tree_휴게시설_오창수량산출서_단위수량1_단원구 중앙로 은행나무 전정공사" xfId="19614"/>
    <cellStyle name="1_tree_휴게시설_오창수량산출서_단위수량1_단원구 중앙로 은행나무 전정공사 2" xfId="37717"/>
    <cellStyle name="1_tree_휴게시설_오창수량산출서_단위수량15" xfId="19615"/>
    <cellStyle name="1_tree_휴게시설_오창수량산출서_단위수량15 2" xfId="37718"/>
    <cellStyle name="1_tree_휴게시설_오창수량산출서_단위수량산출" xfId="19616"/>
    <cellStyle name="1_tree_휴게시설_오창수량산출서_단위수량산출 2" xfId="37719"/>
    <cellStyle name="1_tree_휴게시설_오창수량산출서_단위수량산출_단원구 중앙로 은행나무 전정공사" xfId="19617"/>
    <cellStyle name="1_tree_휴게시설_오창수량산출서_단위수량산출_단원구 중앙로 은행나무 전정공사 2" xfId="37720"/>
    <cellStyle name="1_tree_휴게시설_오창수량산출서_도곡단위수량" xfId="19618"/>
    <cellStyle name="1_tree_휴게시설_오창수량산출서_도곡단위수량 2" xfId="37721"/>
    <cellStyle name="1_tree_휴게시설_오창수량산출서_도곡단위수량_단원구 중앙로 은행나무 전정공사" xfId="19619"/>
    <cellStyle name="1_tree_휴게시설_오창수량산출서_도곡단위수량_단원구 중앙로 은행나무 전정공사 2" xfId="37722"/>
    <cellStyle name="1_tree_휴게시설_오창수량산출서_수량산출서-11.25" xfId="19620"/>
    <cellStyle name="1_tree_휴게시설_오창수량산출서_수량산출서-11.25 2" xfId="37723"/>
    <cellStyle name="1_tree_휴게시설_오창수량산출서_수량산출서-11.25_NEW단위수량-주산" xfId="19621"/>
    <cellStyle name="1_tree_휴게시설_오창수량산출서_수량산출서-11.25_NEW단위수량-주산 2" xfId="37724"/>
    <cellStyle name="1_tree_휴게시설_오창수량산출서_수량산출서-11.25_남대천단위수량" xfId="19622"/>
    <cellStyle name="1_tree_휴게시설_오창수량산출서_수량산출서-11.25_남대천단위수량 2" xfId="37725"/>
    <cellStyle name="1_tree_휴게시설_오창수량산출서_수량산출서-11.25_단원구 중앙로 은행나무 전정공사" xfId="19623"/>
    <cellStyle name="1_tree_휴게시설_오창수량산출서_수량산출서-11.25_단원구 중앙로 은행나무 전정공사 2" xfId="37726"/>
    <cellStyle name="1_tree_휴게시설_오창수량산출서_수량산출서-11.25_단위수량" xfId="19624"/>
    <cellStyle name="1_tree_휴게시설_오창수량산출서_수량산출서-11.25_단위수량 2" xfId="37727"/>
    <cellStyle name="1_tree_휴게시설_오창수량산출서_수량산출서-11.25_단위수량_단원구 중앙로 은행나무 전정공사" xfId="19625"/>
    <cellStyle name="1_tree_휴게시설_오창수량산출서_수량산출서-11.25_단위수량_단원구 중앙로 은행나무 전정공사 2" xfId="37728"/>
    <cellStyle name="1_tree_휴게시설_오창수량산출서_수량산출서-11.25_단위수량1" xfId="19626"/>
    <cellStyle name="1_tree_휴게시설_오창수량산출서_수량산출서-11.25_단위수량1 2" xfId="37729"/>
    <cellStyle name="1_tree_휴게시설_오창수량산출서_수량산출서-11.25_단위수량1_단원구 중앙로 은행나무 전정공사" xfId="19627"/>
    <cellStyle name="1_tree_휴게시설_오창수량산출서_수량산출서-11.25_단위수량1_단원구 중앙로 은행나무 전정공사 2" xfId="37730"/>
    <cellStyle name="1_tree_휴게시설_오창수량산출서_수량산출서-11.25_단위수량15" xfId="19628"/>
    <cellStyle name="1_tree_휴게시설_오창수량산출서_수량산출서-11.25_단위수량15 2" xfId="37731"/>
    <cellStyle name="1_tree_휴게시설_오창수량산출서_수량산출서-11.25_단위수량산출" xfId="19629"/>
    <cellStyle name="1_tree_휴게시설_오창수량산출서_수량산출서-11.25_단위수량산출 2" xfId="37732"/>
    <cellStyle name="1_tree_휴게시설_오창수량산출서_수량산출서-11.25_단위수량산출_단원구 중앙로 은행나무 전정공사" xfId="19630"/>
    <cellStyle name="1_tree_휴게시설_오창수량산출서_수량산출서-11.25_단위수량산출_단원구 중앙로 은행나무 전정공사 2" xfId="37733"/>
    <cellStyle name="1_tree_휴게시설_오창수량산출서_수량산출서-11.25_도곡단위수량" xfId="19631"/>
    <cellStyle name="1_tree_휴게시설_오창수량산출서_수량산출서-11.25_도곡단위수량 2" xfId="37734"/>
    <cellStyle name="1_tree_휴게시설_오창수량산출서_수량산출서-11.25_도곡단위수량_단원구 중앙로 은행나무 전정공사" xfId="19632"/>
    <cellStyle name="1_tree_휴게시설_오창수량산출서_수량산출서-11.25_도곡단위수량_단원구 중앙로 은행나무 전정공사 2" xfId="37735"/>
    <cellStyle name="1_tree_휴게시설_오창수량산출서_수량산출서-11.25_철거단위수량" xfId="19633"/>
    <cellStyle name="1_tree_휴게시설_오창수량산출서_수량산출서-11.25_철거단위수량 2" xfId="37736"/>
    <cellStyle name="1_tree_휴게시설_오창수량산출서_수량산출서-11.25_철거단위수량_단원구 중앙로 은행나무 전정공사" xfId="19634"/>
    <cellStyle name="1_tree_휴게시설_오창수량산출서_수량산출서-11.25_철거단위수량_단원구 중앙로 은행나무 전정공사 2" xfId="37737"/>
    <cellStyle name="1_tree_휴게시설_오창수량산출서_수량산출서-11.25_철거수량" xfId="19635"/>
    <cellStyle name="1_tree_휴게시설_오창수량산출서_수량산출서-11.25_철거수량 2" xfId="37738"/>
    <cellStyle name="1_tree_휴게시설_오창수량산출서_수량산출서-11.25_한수단위수량" xfId="19636"/>
    <cellStyle name="1_tree_휴게시설_오창수량산출서_수량산출서-11.25_한수단위수량 2" xfId="37739"/>
    <cellStyle name="1_tree_휴게시설_오창수량산출서_수량산출서-11.25_한수단위수량_단원구 중앙로 은행나무 전정공사" xfId="19637"/>
    <cellStyle name="1_tree_휴게시설_오창수량산출서_수량산출서-11.25_한수단위수량_단원구 중앙로 은행나무 전정공사 2" xfId="37740"/>
    <cellStyle name="1_tree_휴게시설_오창수량산출서_수량산출서-1201" xfId="19638"/>
    <cellStyle name="1_tree_휴게시설_오창수량산출서_수량산출서-1201 2" xfId="37741"/>
    <cellStyle name="1_tree_휴게시설_오창수량산출서_수량산출서-1201_NEW단위수량-주산" xfId="19639"/>
    <cellStyle name="1_tree_휴게시설_오창수량산출서_수량산출서-1201_NEW단위수량-주산 2" xfId="37742"/>
    <cellStyle name="1_tree_휴게시설_오창수량산출서_수량산출서-1201_남대천단위수량" xfId="19640"/>
    <cellStyle name="1_tree_휴게시설_오창수량산출서_수량산출서-1201_남대천단위수량 2" xfId="37743"/>
    <cellStyle name="1_tree_휴게시설_오창수량산출서_수량산출서-1201_단원구 중앙로 은행나무 전정공사" xfId="19641"/>
    <cellStyle name="1_tree_휴게시설_오창수량산출서_수량산출서-1201_단원구 중앙로 은행나무 전정공사 2" xfId="37744"/>
    <cellStyle name="1_tree_휴게시설_오창수량산출서_수량산출서-1201_단위수량" xfId="19642"/>
    <cellStyle name="1_tree_휴게시설_오창수량산출서_수량산출서-1201_단위수량 2" xfId="37745"/>
    <cellStyle name="1_tree_휴게시설_오창수량산출서_수량산출서-1201_단위수량_단원구 중앙로 은행나무 전정공사" xfId="19643"/>
    <cellStyle name="1_tree_휴게시설_오창수량산출서_수량산출서-1201_단위수량_단원구 중앙로 은행나무 전정공사 2" xfId="37746"/>
    <cellStyle name="1_tree_휴게시설_오창수량산출서_수량산출서-1201_단위수량1" xfId="19644"/>
    <cellStyle name="1_tree_휴게시설_오창수량산출서_수량산출서-1201_단위수량1 2" xfId="37747"/>
    <cellStyle name="1_tree_휴게시설_오창수량산출서_수량산출서-1201_단위수량1_단원구 중앙로 은행나무 전정공사" xfId="19645"/>
    <cellStyle name="1_tree_휴게시설_오창수량산출서_수량산출서-1201_단위수량1_단원구 중앙로 은행나무 전정공사 2" xfId="37748"/>
    <cellStyle name="1_tree_휴게시설_오창수량산출서_수량산출서-1201_단위수량15" xfId="19646"/>
    <cellStyle name="1_tree_휴게시설_오창수량산출서_수량산출서-1201_단위수량15 2" xfId="37749"/>
    <cellStyle name="1_tree_휴게시설_오창수량산출서_수량산출서-1201_단위수량산출" xfId="19647"/>
    <cellStyle name="1_tree_휴게시설_오창수량산출서_수량산출서-1201_단위수량산출 2" xfId="37750"/>
    <cellStyle name="1_tree_휴게시설_오창수량산출서_수량산출서-1201_단위수량산출_단원구 중앙로 은행나무 전정공사" xfId="19648"/>
    <cellStyle name="1_tree_휴게시설_오창수량산출서_수량산출서-1201_단위수량산출_단원구 중앙로 은행나무 전정공사 2" xfId="37751"/>
    <cellStyle name="1_tree_휴게시설_오창수량산출서_수량산출서-1201_도곡단위수량" xfId="19649"/>
    <cellStyle name="1_tree_휴게시설_오창수량산출서_수량산출서-1201_도곡단위수량 2" xfId="37752"/>
    <cellStyle name="1_tree_휴게시설_오창수량산출서_수량산출서-1201_도곡단위수량_단원구 중앙로 은행나무 전정공사" xfId="19650"/>
    <cellStyle name="1_tree_휴게시설_오창수량산출서_수량산출서-1201_도곡단위수량_단원구 중앙로 은행나무 전정공사 2" xfId="37753"/>
    <cellStyle name="1_tree_휴게시설_오창수량산출서_수량산출서-1201_철거단위수량" xfId="19651"/>
    <cellStyle name="1_tree_휴게시설_오창수량산출서_수량산출서-1201_철거단위수량 2" xfId="37754"/>
    <cellStyle name="1_tree_휴게시설_오창수량산출서_수량산출서-1201_철거단위수량_단원구 중앙로 은행나무 전정공사" xfId="19652"/>
    <cellStyle name="1_tree_휴게시설_오창수량산출서_수량산출서-1201_철거단위수량_단원구 중앙로 은행나무 전정공사 2" xfId="37755"/>
    <cellStyle name="1_tree_휴게시설_오창수량산출서_수량산출서-1201_철거수량" xfId="19653"/>
    <cellStyle name="1_tree_휴게시설_오창수량산출서_수량산출서-1201_철거수량 2" xfId="37756"/>
    <cellStyle name="1_tree_휴게시설_오창수량산출서_수량산출서-1201_한수단위수량" xfId="19654"/>
    <cellStyle name="1_tree_휴게시설_오창수량산출서_수량산출서-1201_한수단위수량 2" xfId="37757"/>
    <cellStyle name="1_tree_휴게시설_오창수량산출서_수량산출서-1201_한수단위수량_단원구 중앙로 은행나무 전정공사" xfId="19655"/>
    <cellStyle name="1_tree_휴게시설_오창수량산출서_수량산출서-1201_한수단위수량_단원구 중앙로 은행나무 전정공사 2" xfId="37758"/>
    <cellStyle name="1_tree_휴게시설_오창수량산출서_시설물단위수량" xfId="19656"/>
    <cellStyle name="1_tree_휴게시설_오창수량산출서_시설물단위수량 2" xfId="37759"/>
    <cellStyle name="1_tree_휴게시설_오창수량산출서_시설물단위수량_단원구 중앙로 은행나무 전정공사" xfId="19657"/>
    <cellStyle name="1_tree_휴게시설_오창수량산출서_시설물단위수량_단원구 중앙로 은행나무 전정공사 2" xfId="37760"/>
    <cellStyle name="1_tree_휴게시설_오창수량산출서_시설물단위수량1" xfId="19658"/>
    <cellStyle name="1_tree_휴게시설_오창수량산출서_시설물단위수량1 2" xfId="37761"/>
    <cellStyle name="1_tree_휴게시설_오창수량산출서_시설물단위수량1_단원구 중앙로 은행나무 전정공사" xfId="19659"/>
    <cellStyle name="1_tree_휴게시설_오창수량산출서_시설물단위수량1_단원구 중앙로 은행나무 전정공사 2" xfId="37762"/>
    <cellStyle name="1_tree_휴게시설_오창수량산출서_시설물단위수량1_시설물단위수량" xfId="19660"/>
    <cellStyle name="1_tree_휴게시설_오창수량산출서_시설물단위수량1_시설물단위수량 2" xfId="37763"/>
    <cellStyle name="1_tree_휴게시설_오창수량산출서_시설물단위수량1_시설물단위수량_단원구 중앙로 은행나무 전정공사" xfId="19661"/>
    <cellStyle name="1_tree_휴게시설_오창수량산출서_시설물단위수량1_시설물단위수량_단원구 중앙로 은행나무 전정공사 2" xfId="37764"/>
    <cellStyle name="1_tree_휴게시설_오창수량산출서_철거단위수량" xfId="19662"/>
    <cellStyle name="1_tree_휴게시설_오창수량산출서_철거단위수량 2" xfId="37765"/>
    <cellStyle name="1_tree_휴게시설_오창수량산출서_철거단위수량_단원구 중앙로 은행나무 전정공사" xfId="19663"/>
    <cellStyle name="1_tree_휴게시설_오창수량산출서_철거단위수량_단원구 중앙로 은행나무 전정공사 2" xfId="37766"/>
    <cellStyle name="1_tree_휴게시설_오창수량산출서_철거수량" xfId="19664"/>
    <cellStyle name="1_tree_휴게시설_오창수량산출서_철거수량 2" xfId="37767"/>
    <cellStyle name="1_tree_휴게시설_오창수량산출서_한수단위수량" xfId="19665"/>
    <cellStyle name="1_tree_휴게시설_오창수량산출서_한수단위수량 2" xfId="37768"/>
    <cellStyle name="1_tree_휴게시설_오창수량산출서_한수단위수량_단원구 중앙로 은행나무 전정공사" xfId="19666"/>
    <cellStyle name="1_tree_휴게시설_오창수량산출서_한수단위수량_단원구 중앙로 은행나무 전정공사 2" xfId="37769"/>
    <cellStyle name="1_tree_휴게시설_철거단위수량" xfId="19667"/>
    <cellStyle name="1_tree_휴게시설_철거단위수량 2" xfId="37770"/>
    <cellStyle name="1_tree_휴게시설_철거단위수량_단원구 중앙로 은행나무 전정공사" xfId="19668"/>
    <cellStyle name="1_tree_휴게시설_철거단위수량_단원구 중앙로 은행나무 전정공사 2" xfId="37771"/>
    <cellStyle name="1_tree_휴게시설_철거수량" xfId="19669"/>
    <cellStyle name="1_tree_휴게시설_철거수량 2" xfId="37772"/>
    <cellStyle name="1_tree_휴게시설_한수단위수량" xfId="19670"/>
    <cellStyle name="1_tree_휴게시설_한수단위수량 2" xfId="37773"/>
    <cellStyle name="1_tree_휴게시설_한수단위수량_단원구 중앙로 은행나무 전정공사" xfId="19671"/>
    <cellStyle name="1_tree_휴게시설_한수단위수량_단원구 중앙로 은행나무 전정공사 2" xfId="37774"/>
    <cellStyle name="1_간성우수관" xfId="19672"/>
    <cellStyle name="1_간성우수관 2" xfId="37775"/>
    <cellStyle name="1_강남폐기물내역" xfId="2337"/>
    <cellStyle name="1_강릉대학술정보지원센터총괄(월드2낙찰)" xfId="19673"/>
    <cellStyle name="1_강재도장공법 일위대가(2011상반기)" xfId="19674"/>
    <cellStyle name="1_강재도장공법 일위대가(2011상반기) 2" xfId="37776"/>
    <cellStyle name="1_구조물깨기" xfId="19675"/>
    <cellStyle name="1_구조물깨기 2" xfId="37777"/>
    <cellStyle name="1_금강Ⅱ지구김제2-2공구토목공사(동도)" xfId="19676"/>
    <cellStyle name="1_내역서(옹벽휀스)" xfId="19677"/>
    <cellStyle name="1_농성내역서07-03-01(접속부,U-type삭제)" xfId="19678"/>
    <cellStyle name="1_농성지하차도(최종)" xfId="19679"/>
    <cellStyle name="1_단가조사표" xfId="2338"/>
    <cellStyle name="1_단가조사표 2" xfId="37778"/>
    <cellStyle name="1_단가조사표_1011소각" xfId="2339"/>
    <cellStyle name="1_단가조사표_1011소각 2" xfId="37779"/>
    <cellStyle name="1_단가조사표_1011소각_무학봉철거수량산출0511" xfId="2340"/>
    <cellStyle name="1_단가조사표_1011소각_폐기물집계" xfId="2341"/>
    <cellStyle name="1_단가조사표_1011소각_학교-철거시설물집계" xfId="2342"/>
    <cellStyle name="1_단가조사표_1113교~1" xfId="2343"/>
    <cellStyle name="1_단가조사표_1113교~1 2" xfId="37780"/>
    <cellStyle name="1_단가조사표_1113교~1_무학봉철거수량산출0511" xfId="2344"/>
    <cellStyle name="1_단가조사표_1113교~1_폐기물집계" xfId="2345"/>
    <cellStyle name="1_단가조사표_1113교~1_학교-철거시설물집계" xfId="2346"/>
    <cellStyle name="1_단가조사표_121내역" xfId="2347"/>
    <cellStyle name="1_단가조사표_121내역 2" xfId="37781"/>
    <cellStyle name="1_단가조사표_121내역_무학봉철거수량산출0511" xfId="2348"/>
    <cellStyle name="1_단가조사표_121내역_폐기물집계" xfId="2349"/>
    <cellStyle name="1_단가조사표_121내역_학교-철거시설물집계" xfId="2350"/>
    <cellStyle name="1_단가조사표_객토량" xfId="2351"/>
    <cellStyle name="1_단가조사표_객토량 2" xfId="37782"/>
    <cellStyle name="1_단가조사표_객토량_무학봉철거수량산출0511" xfId="2352"/>
    <cellStyle name="1_단가조사표_객토량_폐기물집계" xfId="2353"/>
    <cellStyle name="1_단가조사표_객토량_학교-철거시설물집계" xfId="2354"/>
    <cellStyle name="1_단가조사표_교통센~1" xfId="2355"/>
    <cellStyle name="1_단가조사표_교통센~1 2" xfId="37783"/>
    <cellStyle name="1_단가조사표_교통센~1_무학봉철거수량산출0511" xfId="2356"/>
    <cellStyle name="1_단가조사표_교통센~1_폐기물집계" xfId="2357"/>
    <cellStyle name="1_단가조사표_교통센~1_학교-철거시설물집계" xfId="2358"/>
    <cellStyle name="1_단가조사표_교통센터412" xfId="2359"/>
    <cellStyle name="1_단가조사표_교통센터412 2" xfId="37784"/>
    <cellStyle name="1_단가조사표_교통센터412_무학봉철거수량산출0511" xfId="2360"/>
    <cellStyle name="1_단가조사표_교통센터412_폐기물집계" xfId="2361"/>
    <cellStyle name="1_단가조사표_교통센터412_폐기물집계 2" xfId="26157"/>
    <cellStyle name="1_단가조사표_교통센터412_폐기물집계 3" xfId="26559"/>
    <cellStyle name="1_단가조사표_교통센터412_폐기물집계 4" xfId="26321"/>
    <cellStyle name="1_단가조사표_교통센터412_폐기물집계 5" xfId="26159"/>
    <cellStyle name="1_단가조사표_교통센터412_폐기물집계 6" xfId="26557"/>
    <cellStyle name="1_단가조사표_교통센터412_학교-철거시설물집계" xfId="2362"/>
    <cellStyle name="1_단가조사표_교통센터412_학교-철거시설물집계 2" xfId="26158"/>
    <cellStyle name="1_단가조사표_교통센터412_학교-철거시설물집계 3" xfId="26558"/>
    <cellStyle name="1_단가조사표_교통센터412_학교-철거시설물집계 4" xfId="26320"/>
    <cellStyle name="1_단가조사표_교통센터412_학교-철거시설물집계 5" xfId="26160"/>
    <cellStyle name="1_단가조사표_교통센터412_학교-철거시설물집계 6" xfId="26556"/>
    <cellStyle name="1_단가조사표_교통수" xfId="2363"/>
    <cellStyle name="1_단가조사표_교통수 2" xfId="37785"/>
    <cellStyle name="1_단가조사표_교통수_2003학교숲조성(조종초교)수량산출" xfId="2364"/>
    <cellStyle name="1_단가조사표_교통수_2003학교숲조성(조종초교)수량산출r1" xfId="2365"/>
    <cellStyle name="1_단가조사표_교통수_2003학교숲조성(조종초교)수량산출r2" xfId="2366"/>
    <cellStyle name="1_단가조사표_교통수_8.포장공사 수량산출서" xfId="2367"/>
    <cellStyle name="1_단가조사표_교통수_무학봉철거수량산출0511" xfId="2368"/>
    <cellStyle name="1_단가조사표_교통수_보수공사" xfId="2369"/>
    <cellStyle name="1_단가조사표_교통수_시설물설치공사수량산출서" xfId="2370"/>
    <cellStyle name="1_단가조사표_교통수_이설공사" xfId="2371"/>
    <cellStyle name="1_단가조사표_교통수_철거r1" xfId="2372"/>
    <cellStyle name="1_단가조사표_교통수_폐기물집계" xfId="2373"/>
    <cellStyle name="1_단가조사표_교통수_학교-철거시설물집계" xfId="2374"/>
    <cellStyle name="1_단가조사표_교통수량산출서" xfId="2375"/>
    <cellStyle name="1_단가조사표_교통수량산출서 2" xfId="37786"/>
    <cellStyle name="1_단가조사표_구조물대가 (2)" xfId="2376"/>
    <cellStyle name="1_단가조사표_구조물대가 (2) 2" xfId="37787"/>
    <cellStyle name="1_단가조사표_내역서 (2)" xfId="2377"/>
    <cellStyle name="1_단가조사표_내역서 (2) 2" xfId="37788"/>
    <cellStyle name="1_단가조사표_대전관저지구" xfId="2378"/>
    <cellStyle name="1_단가조사표_대전관저지구 2" xfId="37789"/>
    <cellStyle name="1_단가조사표_동측지~1" xfId="2379"/>
    <cellStyle name="1_단가조사표_동측지~1 2" xfId="37790"/>
    <cellStyle name="1_단가조사표_동측지원422" xfId="2380"/>
    <cellStyle name="1_단가조사표_동측지원422 2" xfId="37791"/>
    <cellStyle name="1_단가조사표_동측지원512" xfId="2381"/>
    <cellStyle name="1_단가조사표_동측지원512 2" xfId="37792"/>
    <cellStyle name="1_단가조사표_동측지원524" xfId="2382"/>
    <cellStyle name="1_단가조사표_동측지원524 2" xfId="37793"/>
    <cellStyle name="1_단가조사표_무학봉철거수량산출0511" xfId="2383"/>
    <cellStyle name="1_단가조사표_부대422" xfId="2384"/>
    <cellStyle name="1_단가조사표_부대422 2" xfId="37794"/>
    <cellStyle name="1_단가조사표_부대시설" xfId="2385"/>
    <cellStyle name="1_단가조사표_부대시설 2" xfId="37795"/>
    <cellStyle name="1_단가조사표_소각수~1" xfId="2386"/>
    <cellStyle name="1_단가조사표_소각수~1 2" xfId="37796"/>
    <cellStyle name="1_단가조사표_소각수내역서" xfId="2387"/>
    <cellStyle name="1_단가조사표_소각수내역서 2" xfId="37797"/>
    <cellStyle name="1_단가조사표_소각수목2" xfId="2388"/>
    <cellStyle name="1_단가조사표_소각수목2 2" xfId="37798"/>
    <cellStyle name="1_단가조사표_수량산출서 (2)" xfId="2389"/>
    <cellStyle name="1_단가조사표_수량산출서 (2) 2" xfId="37799"/>
    <cellStyle name="1_단가조사표_엑스포~1" xfId="2390"/>
    <cellStyle name="1_단가조사표_엑스포~1 2" xfId="37800"/>
    <cellStyle name="1_단가조사표_엑스포한빛1" xfId="2391"/>
    <cellStyle name="1_단가조사표_엑스포한빛1 2" xfId="37801"/>
    <cellStyle name="1_단가조사표_여객터미널331" xfId="2392"/>
    <cellStyle name="1_단가조사표_여객터미널331 2" xfId="37802"/>
    <cellStyle name="1_단가조사표_여객터미널513" xfId="2393"/>
    <cellStyle name="1_단가조사표_여객터미널513 2" xfId="37803"/>
    <cellStyle name="1_단가조사표_여객터미널629" xfId="2394"/>
    <cellStyle name="1_단가조사표_여객터미널629 2" xfId="37804"/>
    <cellStyle name="1_단가조사표_외곽도로616" xfId="2395"/>
    <cellStyle name="1_단가조사표_외곽도로616 2" xfId="37805"/>
    <cellStyle name="1_단가조사표_용인죽전수량" xfId="2396"/>
    <cellStyle name="1_단가조사표_용인죽전수량 2" xfId="37806"/>
    <cellStyle name="1_단가조사표_원가계~1" xfId="2397"/>
    <cellStyle name="1_단가조사표_원가계~1 2" xfId="37807"/>
    <cellStyle name="1_단가조사표_유기질" xfId="2398"/>
    <cellStyle name="1_단가조사표_유기질 2" xfId="37808"/>
    <cellStyle name="1_단가조사표_자재조서 (2)" xfId="2399"/>
    <cellStyle name="1_단가조사표_자재조서 (2) 2" xfId="37809"/>
    <cellStyle name="1_단가조사표_총괄내역" xfId="2400"/>
    <cellStyle name="1_단가조사표_총괄내역 (2)" xfId="2401"/>
    <cellStyle name="1_단가조사표_총괄내역 (2) 2" xfId="37810"/>
    <cellStyle name="1_단가조사표_총괄내역 2" xfId="37811"/>
    <cellStyle name="1_단가조사표_터미널도로403" xfId="2402"/>
    <cellStyle name="1_단가조사표_터미널도로403 2" xfId="37812"/>
    <cellStyle name="1_단가조사표_터미널도로429" xfId="2403"/>
    <cellStyle name="1_단가조사표_터미널도로429 2" xfId="37813"/>
    <cellStyle name="1_단가조사표_폐기물집계" xfId="2404"/>
    <cellStyle name="1_단가조사표_포장일위" xfId="2405"/>
    <cellStyle name="1_단가조사표_포장일위 2" xfId="37814"/>
    <cellStyle name="1_단가조사표_학교-철거시설물집계" xfId="2406"/>
    <cellStyle name="1_당동(청강)" xfId="19680"/>
    <cellStyle name="1_대전가오-수량산출서" xfId="2407"/>
    <cellStyle name="1_대전목양초" xfId="19681"/>
    <cellStyle name="1_대전서붕고하도급" xfId="19682"/>
    <cellStyle name="1_대전서붕고하도급 2" xfId="37815"/>
    <cellStyle name="1_도봉노폐내역" xfId="2408"/>
    <cellStyle name="1_도봉녹지대폐기물내역" xfId="2409"/>
    <cellStyle name="1_도봉신창-예산서 0325" xfId="2410"/>
    <cellStyle name="1_도봉신창-폐기물예산서 0325" xfId="2411"/>
    <cellStyle name="1_둥근달-설계서" xfId="2412"/>
    <cellStyle name="1_둥근달-수량산출서(철거)" xfId="2413"/>
    <cellStyle name="1_둥근달어린이공원조경내역서0614" xfId="2414"/>
    <cellStyle name="1_둥근달-표지(철거)" xfId="2415"/>
    <cellStyle name="1_등촌고등총괄(동현하도급)" xfId="19683"/>
    <cellStyle name="1_등촌고등총괄(동현하도급) 2" xfId="37816"/>
    <cellStyle name="1_마현~생창국도건설공사" xfId="19684"/>
    <cellStyle name="1_맨홀" xfId="19685"/>
    <cellStyle name="1_맨홀 2" xfId="37817"/>
    <cellStyle name="1_명암지-산성간" xfId="19686"/>
    <cellStyle name="1_명암지-산성간 2" xfId="37818"/>
    <cellStyle name="1_목동내역" xfId="2416"/>
    <cellStyle name="1_무학봉철거수량산출0511" xfId="2417"/>
    <cellStyle name="1_배수공" xfId="19687"/>
    <cellStyle name="1_배수공 2" xfId="37819"/>
    <cellStyle name="1_배수공내역서-대포정리" xfId="19688"/>
    <cellStyle name="1_배수공내역서-대포정리 2" xfId="37820"/>
    <cellStyle name="1_백석지구농촌용수개발사업(대원)" xfId="19689"/>
    <cellStyle name="1_변경내역서-1" xfId="2418"/>
    <cellStyle name="1_봇재지구(투찰내역)" xfId="19690"/>
    <cellStyle name="1_봉곡중총괄(대지완결)" xfId="19691"/>
    <cellStyle name="1_부대공수량1" xfId="19692"/>
    <cellStyle name="1_부대공수량1 2" xfId="37821"/>
    <cellStyle name="1_부대입찰확약서" xfId="19693"/>
    <cellStyle name="1_부산해사고(100%)" xfId="19694"/>
    <cellStyle name="1_새들초등학교(동성)" xfId="19695"/>
    <cellStyle name="1_서울화일초(덕동)" xfId="19696"/>
    <cellStyle name="1_속사리수량산출서" xfId="26110"/>
    <cellStyle name="1_송정리역사(토목완료林)" xfId="19697"/>
    <cellStyle name="1_송현배수로" xfId="19698"/>
    <cellStyle name="1_송현배수로 2" xfId="37822"/>
    <cellStyle name="1_수량" xfId="19699"/>
    <cellStyle name="1_수량 2" xfId="37823"/>
    <cellStyle name="1_수량산출서(0430)" xfId="26111"/>
    <cellStyle name="1_수량산출서(백암)" xfId="2419"/>
    <cellStyle name="1_수목집계표" xfId="2420"/>
    <cellStyle name="1_수정갑지" xfId="19700"/>
    <cellStyle name="1_시민계략공사" xfId="19701"/>
    <cellStyle name="1_시민계략공사 2" xfId="37824"/>
    <cellStyle name="1_시민계략공사_전기공내역서" xfId="19702"/>
    <cellStyle name="1_시민계략공사_전기공내역서 2" xfId="37825"/>
    <cellStyle name="1_시민계략공사_전기-한남" xfId="19703"/>
    <cellStyle name="1_시민계략공사_전기-한남 2" xfId="37826"/>
    <cellStyle name="1_시설공1" xfId="2421"/>
    <cellStyle name="1_시설공수량-풍덕천" xfId="2422"/>
    <cellStyle name="1_시설물정비연가단가" xfId="2423"/>
    <cellStyle name="1_식재수량산출-학교숲" xfId="2424"/>
    <cellStyle name="1_신사동공원폐기물" xfId="2425"/>
    <cellStyle name="1_우수본선관로 토공" xfId="19704"/>
    <cellStyle name="1_우수본선관로 토공 2" xfId="37827"/>
    <cellStyle name="1_원가계산서" xfId="2993"/>
    <cellStyle name="1_원가계산서_과천놀이터설계서" xfId="2994"/>
    <cellStyle name="1_원가계산서_덕원고-설계서갑지" xfId="2995"/>
    <cellStyle name="1_원가계산서_총괄갑지" xfId="2996"/>
    <cellStyle name="1_원가계산서_총괄내역서" xfId="2997"/>
    <cellStyle name="1_인천북항관공선부두(수정내역)" xfId="19705"/>
    <cellStyle name="1_인천북항관공선부두(수정내역) 2" xfId="37828"/>
    <cellStyle name="1_일위" xfId="19706"/>
    <cellStyle name="1_장산중학교내역(혁성)" xfId="19707"/>
    <cellStyle name="1_장산중학교내역(혁성업체)" xfId="19708"/>
    <cellStyle name="1_장산중학교내역(혁성업체) 2" xfId="37829"/>
    <cellStyle name="1_장산중학교내역하도급(혁성)" xfId="19709"/>
    <cellStyle name="1_장산중학교내역하도급(혁성) 2" xfId="37830"/>
    <cellStyle name="1_장충-수량산출서" xfId="2426"/>
    <cellStyle name="1_전주시관내(이서~용정)건설공사(신화)" xfId="19710"/>
    <cellStyle name="1_전주시관내(이서~용정)건설공사(신화) 2" xfId="37831"/>
    <cellStyle name="1_정비내역(최종)" xfId="2427"/>
    <cellStyle name="1_종묘내역(0102)" xfId="2428"/>
    <cellStyle name="1_주요자재집계표" xfId="19711"/>
    <cellStyle name="1_주요자재집계표 2" xfId="37832"/>
    <cellStyle name="1_천천고고등학교교사신축공사(산출내역집계표)" xfId="19712"/>
    <cellStyle name="1_천천고고등학교교사신축공사(산출내역집계표) 2" xfId="37833"/>
    <cellStyle name="1_토공수량산출-학교숲" xfId="2429"/>
    <cellStyle name="1_폐기물" xfId="2430"/>
    <cellStyle name="1_폐기물_학교공원화사업" xfId="2431"/>
    <cellStyle name="1_폐기물_휴게시설 일위대가" xfId="2432"/>
    <cellStyle name="1_폐기물예산서" xfId="2433"/>
    <cellStyle name="1_폐기물집계" xfId="2434"/>
    <cellStyle name="1_폐기물집계_1" xfId="2435"/>
    <cellStyle name="1_폐기물처리" xfId="19713"/>
    <cellStyle name="1_폐기물처리 2" xfId="37834"/>
    <cellStyle name="1_포장공" xfId="19714"/>
    <cellStyle name="1_포장공 2" xfId="37835"/>
    <cellStyle name="1_포장공수량-풍덕천" xfId="2436"/>
    <cellStyle name="1_포장수량산출-학교숲" xfId="2437"/>
    <cellStyle name="1_포항교도소(대동)" xfId="19715"/>
    <cellStyle name="1_포항교도소(원본)" xfId="19716"/>
    <cellStyle name="1_표지-공정표" xfId="2438"/>
    <cellStyle name="1_하도급양식" xfId="19717"/>
    <cellStyle name="1_학교-철거시설물집계" xfId="2439"/>
    <cellStyle name="1_현충묘지-수량산출서" xfId="2440"/>
    <cellStyle name="10" xfId="19718"/>
    <cellStyle name="10공/㎥" xfId="2441"/>
    <cellStyle name="10공/㎥ 2" xfId="26161"/>
    <cellStyle name="10공/㎥ 3" xfId="26555"/>
    <cellStyle name="10공/㎥ 4" xfId="26319"/>
    <cellStyle name="10공/㎥ 5" xfId="26374"/>
    <cellStyle name="11" xfId="2442"/>
    <cellStyle name="11 2" xfId="37836"/>
    <cellStyle name="111" xfId="2443"/>
    <cellStyle name="111 2" xfId="19719"/>
    <cellStyle name="111 2 2" xfId="37837"/>
    <cellStyle name="111 3" xfId="19720"/>
    <cellStyle name="111 3 2" xfId="37838"/>
    <cellStyle name="111 4" xfId="37839"/>
    <cellStyle name="123" xfId="19721"/>
    <cellStyle name="123 2" xfId="37840"/>
    <cellStyle name="18" xfId="19722"/>
    <cellStyle name="18 2" xfId="37841"/>
    <cellStyle name="¹eº" xfId="19723"/>
    <cellStyle name="¹eº 2" xfId="37842"/>
    <cellStyle name="¹éºðà²" xfId="19724"/>
    <cellStyle name="2" xfId="2444"/>
    <cellStyle name="2 2" xfId="37843"/>
    <cellStyle name="2)" xfId="2445"/>
    <cellStyle name="2) 2" xfId="37844"/>
    <cellStyle name="2_01.수량산출" xfId="2446"/>
    <cellStyle name="2_03-배수관공" xfId="19725"/>
    <cellStyle name="2_03-배수관공 2" xfId="37845"/>
    <cellStyle name="2_03-배수관공_00-배수공집계" xfId="19726"/>
    <cellStyle name="2_03-배수관공_00-배수공집계 2" xfId="37846"/>
    <cellStyle name="2_laroux" xfId="2447"/>
    <cellStyle name="2_laroux 2" xfId="37847"/>
    <cellStyle name="2_laroux_ATC-YOON1" xfId="2448"/>
    <cellStyle name="2_laroux_ATC-YOON1 2" xfId="37848"/>
    <cellStyle name="2_단가조사표" xfId="2449"/>
    <cellStyle name="2_단가조사표 2" xfId="37849"/>
    <cellStyle name="2_단가조사표_1011소각" xfId="2450"/>
    <cellStyle name="2_단가조사표_1011소각 2" xfId="37850"/>
    <cellStyle name="2_단가조사표_1113교~1" xfId="2451"/>
    <cellStyle name="2_단가조사표_1113교~1 2" xfId="37851"/>
    <cellStyle name="2_단가조사표_121내역" xfId="2452"/>
    <cellStyle name="2_단가조사표_121내역 2" xfId="37852"/>
    <cellStyle name="2_단가조사표_객토량" xfId="2453"/>
    <cellStyle name="2_단가조사표_객토량 2" xfId="37853"/>
    <cellStyle name="2_단가조사표_교통센~1" xfId="2454"/>
    <cellStyle name="2_단가조사표_교통센~1 2" xfId="37854"/>
    <cellStyle name="2_단가조사표_교통센터412" xfId="2455"/>
    <cellStyle name="2_단가조사표_교통센터412 2" xfId="37855"/>
    <cellStyle name="2_단가조사표_교통수" xfId="2456"/>
    <cellStyle name="2_단가조사표_교통수 2" xfId="37856"/>
    <cellStyle name="2_단가조사표_교통수량산출서" xfId="2457"/>
    <cellStyle name="2_단가조사표_교통수량산출서 2" xfId="37857"/>
    <cellStyle name="2_단가조사표_구조물대가 (2)" xfId="2458"/>
    <cellStyle name="2_단가조사표_구조물대가 (2) 2" xfId="37858"/>
    <cellStyle name="2_단가조사표_내역서 (2)" xfId="2459"/>
    <cellStyle name="2_단가조사표_내역서 (2) 2" xfId="37859"/>
    <cellStyle name="2_단가조사표_대전관저지구" xfId="2460"/>
    <cellStyle name="2_단가조사표_대전관저지구 2" xfId="37860"/>
    <cellStyle name="2_단가조사표_동측지~1" xfId="2461"/>
    <cellStyle name="2_단가조사표_동측지~1 2" xfId="37861"/>
    <cellStyle name="2_단가조사표_동측지원422" xfId="2462"/>
    <cellStyle name="2_단가조사표_동측지원422 2" xfId="37862"/>
    <cellStyle name="2_단가조사표_동측지원512" xfId="2463"/>
    <cellStyle name="2_단가조사표_동측지원512 2" xfId="37863"/>
    <cellStyle name="2_단가조사표_동측지원524" xfId="2464"/>
    <cellStyle name="2_단가조사표_동측지원524 2" xfId="37864"/>
    <cellStyle name="2_단가조사표_부대422" xfId="2465"/>
    <cellStyle name="2_단가조사표_부대422 2" xfId="37865"/>
    <cellStyle name="2_단가조사표_부대시설" xfId="2466"/>
    <cellStyle name="2_단가조사표_부대시설 2" xfId="37866"/>
    <cellStyle name="2_단가조사표_소각수~1" xfId="2467"/>
    <cellStyle name="2_단가조사표_소각수~1 2" xfId="37867"/>
    <cellStyle name="2_단가조사표_소각수내역서" xfId="2468"/>
    <cellStyle name="2_단가조사표_소각수내역서 2" xfId="37868"/>
    <cellStyle name="2_단가조사표_소각수목2" xfId="2469"/>
    <cellStyle name="2_단가조사표_소각수목2 2" xfId="37869"/>
    <cellStyle name="2_단가조사표_수량산출서 (2)" xfId="2470"/>
    <cellStyle name="2_단가조사표_수량산출서 (2) 2" xfId="37870"/>
    <cellStyle name="2_단가조사표_엑스포~1" xfId="2471"/>
    <cellStyle name="2_단가조사표_엑스포~1 2" xfId="37871"/>
    <cellStyle name="2_단가조사표_엑스포한빛1" xfId="2472"/>
    <cellStyle name="2_단가조사표_엑스포한빛1 2" xfId="37872"/>
    <cellStyle name="2_단가조사표_여객터미널331" xfId="2473"/>
    <cellStyle name="2_단가조사표_여객터미널331 2" xfId="37873"/>
    <cellStyle name="2_단가조사표_여객터미널513" xfId="2474"/>
    <cellStyle name="2_단가조사표_여객터미널513 2" xfId="37874"/>
    <cellStyle name="2_단가조사표_여객터미널629" xfId="2475"/>
    <cellStyle name="2_단가조사표_여객터미널629 2" xfId="37875"/>
    <cellStyle name="2_단가조사표_외곽도로616" xfId="2476"/>
    <cellStyle name="2_단가조사표_외곽도로616 2" xfId="37876"/>
    <cellStyle name="2_단가조사표_용인죽전수량" xfId="2477"/>
    <cellStyle name="2_단가조사표_용인죽전수량 2" xfId="37877"/>
    <cellStyle name="2_단가조사표_원가계~1" xfId="2478"/>
    <cellStyle name="2_단가조사표_원가계~1 2" xfId="37878"/>
    <cellStyle name="2_단가조사표_유기질" xfId="2479"/>
    <cellStyle name="2_단가조사표_유기질 2" xfId="37879"/>
    <cellStyle name="2_단가조사표_자재조서 (2)" xfId="2480"/>
    <cellStyle name="2_단가조사표_자재조서 (2) 2" xfId="37880"/>
    <cellStyle name="2_단가조사표_총괄내역" xfId="2481"/>
    <cellStyle name="2_단가조사표_총괄내역 (2)" xfId="2482"/>
    <cellStyle name="2_단가조사표_총괄내역 (2) 2" xfId="37881"/>
    <cellStyle name="2_단가조사표_총괄내역 2" xfId="37882"/>
    <cellStyle name="2_단가조사표_터미널도로403" xfId="2483"/>
    <cellStyle name="2_단가조사표_터미널도로403 2" xfId="37883"/>
    <cellStyle name="2_단가조사표_터미널도로429" xfId="2484"/>
    <cellStyle name="2_단가조사표_터미널도로429 2" xfId="37884"/>
    <cellStyle name="2_단가조사표_포장일위" xfId="2485"/>
    <cellStyle name="2_단가조사표_포장일위 2" xfId="37885"/>
    <cellStyle name="2_부대공수량1" xfId="19727"/>
    <cellStyle name="2_부대공수량1 2" xfId="37886"/>
    <cellStyle name="20% - 강조색1 2" xfId="19728"/>
    <cellStyle name="20% - 강조색1 3" xfId="19729"/>
    <cellStyle name="20% - 강조색2 2" xfId="19730"/>
    <cellStyle name="20% - 강조색2 3" xfId="19731"/>
    <cellStyle name="20% - 강조색3 2" xfId="19732"/>
    <cellStyle name="20% - 강조색3 3" xfId="19733"/>
    <cellStyle name="20% - 강조색4 2" xfId="19734"/>
    <cellStyle name="20% - 강조색4 3" xfId="19735"/>
    <cellStyle name="20% - 강조색5 2" xfId="19736"/>
    <cellStyle name="20% - 강조색5 3" xfId="19737"/>
    <cellStyle name="20% - 강조색6 2" xfId="19738"/>
    <cellStyle name="20% - 강조색6 3" xfId="19739"/>
    <cellStyle name="2자리" xfId="2486"/>
    <cellStyle name="2자리 2" xfId="37887"/>
    <cellStyle name="2자리선" xfId="19740"/>
    <cellStyle name="2자리선 2" xfId="37888"/>
    <cellStyle name="3" xfId="2487"/>
    <cellStyle name="3 2" xfId="37889"/>
    <cellStyle name="³?a" xfId="19741"/>
    <cellStyle name="³?a 2" xfId="37890"/>
    <cellStyle name="³?A￥" xfId="19742"/>
    <cellStyle name="³?A￥ 2" xfId="37891"/>
    <cellStyle name="³¯Â¥" xfId="19743"/>
    <cellStyle name="³¯Â¥ 2" xfId="37892"/>
    <cellStyle name="၃urrency_OTD thru NOR " xfId="19744"/>
    <cellStyle name="40% - 강조색1 2" xfId="19745"/>
    <cellStyle name="40% - 강조색1 3" xfId="19746"/>
    <cellStyle name="40% - 강조색2 2" xfId="19747"/>
    <cellStyle name="40% - 강조색2 3" xfId="19748"/>
    <cellStyle name="40% - 강조색3 2" xfId="19749"/>
    <cellStyle name="40% - 강조색3 3" xfId="19750"/>
    <cellStyle name="40% - 강조색4 2" xfId="19751"/>
    <cellStyle name="40% - 강조색4 3" xfId="19752"/>
    <cellStyle name="40% - 강조색5 2" xfId="19753"/>
    <cellStyle name="40% - 강조색5 3" xfId="19754"/>
    <cellStyle name="40% - 강조색6 2" xfId="19755"/>
    <cellStyle name="40% - 강조색6 3" xfId="19756"/>
    <cellStyle name="6" xfId="2488"/>
    <cellStyle name="6 2" xfId="37893"/>
    <cellStyle name="60" xfId="19757"/>
    <cellStyle name="60 2" xfId="37894"/>
    <cellStyle name="60% - 강조색1 2" xfId="19758"/>
    <cellStyle name="60% - 강조색1 3" xfId="19759"/>
    <cellStyle name="60% - 강조색2 2" xfId="19760"/>
    <cellStyle name="60% - 강조색2 3" xfId="19761"/>
    <cellStyle name="60% - 강조색3 2" xfId="19762"/>
    <cellStyle name="60% - 강조색3 3" xfId="19763"/>
    <cellStyle name="60% - 강조색4 2" xfId="19764"/>
    <cellStyle name="60% - 강조색4 3" xfId="19765"/>
    <cellStyle name="60% - 강조색5 2" xfId="19766"/>
    <cellStyle name="60% - 강조색5 3" xfId="19767"/>
    <cellStyle name="60% - 강조색6 2" xfId="19768"/>
    <cellStyle name="60% - 강조색6 3" xfId="19769"/>
    <cellStyle name="82" xfId="2489"/>
    <cellStyle name="82 2" xfId="37895"/>
    <cellStyle name="9" xfId="19770"/>
    <cellStyle name="9 2" xfId="37896"/>
    <cellStyle name="9.6" xfId="19771"/>
    <cellStyle name="9.6 2" xfId="37897"/>
    <cellStyle name="9_1.토공" xfId="19772"/>
    <cellStyle name="9_1.토공 2" xfId="37898"/>
    <cellStyle name="9_1.포장공" xfId="19773"/>
    <cellStyle name="9_1.포장공 2" xfId="37899"/>
    <cellStyle name="9_배수공" xfId="19774"/>
    <cellStyle name="9_배수공 2" xfId="37900"/>
    <cellStyle name="9_수량" xfId="19775"/>
    <cellStyle name="9_수량 2" xfId="37901"/>
    <cellStyle name="9_주요자재집계표" xfId="19776"/>
    <cellStyle name="9_주요자재집계표 2" xfId="37902"/>
    <cellStyle name="9_포장공" xfId="19777"/>
    <cellStyle name="9_포장공 2" xfId="37903"/>
    <cellStyle name="90" xfId="19778"/>
    <cellStyle name="90 2" xfId="37904"/>
    <cellStyle name="96" xfId="2490"/>
    <cellStyle name="96 2" xfId="37905"/>
    <cellStyle name="9포인트" xfId="19779"/>
    <cellStyle name="9포인트 2" xfId="26421"/>
    <cellStyle name="9포인트 3" xfId="26358"/>
    <cellStyle name="9포인트 4" xfId="26399"/>
    <cellStyle name="9포인트 5" xfId="26378"/>
    <cellStyle name="9포인트 6" xfId="26385"/>
    <cellStyle name="a" xfId="2491"/>
    <cellStyle name="A " xfId="19780"/>
    <cellStyle name="A  2" xfId="37906"/>
    <cellStyle name="a [0]_mud plant bolted" xfId="2492"/>
    <cellStyle name="a 2" xfId="26165"/>
    <cellStyle name="a 3" xfId="26552"/>
    <cellStyle name="a 4" xfId="26318"/>
    <cellStyle name="a 5" xfId="26162"/>
    <cellStyle name="a 6" xfId="26267"/>
    <cellStyle name="Ā _x0010_က랐_xdc01_땯_x0001_" xfId="19781"/>
    <cellStyle name="Ā _x0010_က랐_xdc01_땯_x0001_ 2" xfId="37907"/>
    <cellStyle name="a)" xfId="2493"/>
    <cellStyle name="a) 2" xfId="37908"/>
    <cellStyle name="a_배수공수량(중로2-1)" xfId="19782"/>
    <cellStyle name="a_배수공수량(중로2-1) 2" xfId="26422"/>
    <cellStyle name="a_배수공수량(중로2-1) 3" xfId="26357"/>
    <cellStyle name="a_배수공수량(중로2-1) 4" xfId="26400"/>
    <cellStyle name="a_배수공수량(중로2-1) 5" xfId="26377"/>
    <cellStyle name="a_배수공수량(중로2-1) 6" xfId="26143"/>
    <cellStyle name="A¡ " xfId="19783"/>
    <cellStyle name="A¡  2" xfId="37909"/>
    <cellStyle name="A¨­￠￢￠O [0]_AO¨uRCN¡¾U " xfId="19784"/>
    <cellStyle name="A¨­￠￢￠O_AO¨uRCN¡¾U " xfId="19785"/>
    <cellStyle name="A¨i " xfId="19786"/>
    <cellStyle name="A¨i  2" xfId="37910"/>
    <cellStyle name="A¨i¡ " xfId="19787"/>
    <cellStyle name="A¨i¡  2" xfId="37911"/>
    <cellStyle name="A¨i¡ⓒ " xfId="19788"/>
    <cellStyle name="A¨i¡ⓒ  2" xfId="37912"/>
    <cellStyle name="A¨i¡ⓒ¡e¡ " xfId="19789"/>
    <cellStyle name="A¨i¡ⓒ¡e¡  2" xfId="37913"/>
    <cellStyle name="a-4" xfId="19790"/>
    <cellStyle name="Aⓒ" xfId="19791"/>
    <cellStyle name="Aⓒ­ " xfId="19792"/>
    <cellStyle name="Aⓒ­  2" xfId="37914"/>
    <cellStyle name="Aⓒ 2" xfId="37915"/>
    <cellStyle name="Aⓒ­￠￢ " xfId="19793"/>
    <cellStyle name="Aⓒ­￠￢  2" xfId="37916"/>
    <cellStyle name="Aⓒ­￠￢￠" xfId="19794"/>
    <cellStyle name="Aⓒ­￠￢￠ 2" xfId="37917"/>
    <cellStyle name="Aⓒ­￠￢￠o " xfId="19795"/>
    <cellStyle name="Aⓒ­￠￢￠o  2" xfId="37918"/>
    <cellStyle name="Ae" xfId="19796"/>
    <cellStyle name="Ae 2" xfId="37919"/>
    <cellStyle name="Åëè­" xfId="19797"/>
    <cellStyle name="Aee­ " xfId="2494"/>
    <cellStyle name="Aee  2" xfId="19798"/>
    <cellStyle name="Aee  2 2" xfId="37920"/>
    <cellStyle name="Aee  3" xfId="19799"/>
    <cellStyle name="Aee  3 2" xfId="37921"/>
    <cellStyle name="Aee­  4" xfId="37922"/>
    <cellStyle name="Aee­ [" xfId="19800"/>
    <cellStyle name="Aee­ [ 2" xfId="37923"/>
    <cellStyle name="Åëè­ [0]" xfId="19801"/>
    <cellStyle name="Aee­ [0]_ " xfId="19802"/>
    <cellStyle name="ÅëÈ­ [0]_´ë°¡ (2)" xfId="19803"/>
    <cellStyle name="AeE­ [0]_¸n·I-±a°e_AIA§-es2A÷" xfId="19804"/>
    <cellStyle name="ÅëÈ­ [0]_¸ñ·Ï-±â°è_ÀÏÀ§-es2Â÷" xfId="19805"/>
    <cellStyle name="AeE­ [0]_¸n·I-±a°e_AIA§-es2A÷ 2" xfId="37924"/>
    <cellStyle name="ÅëÈ­ [0]_¸ñ·Ï-±â°è_ÀÏÀ§-es2Â÷ 2" xfId="37925"/>
    <cellStyle name="AeE­ [0]_¸n-E?" xfId="19806"/>
    <cellStyle name="ÅëÈ­ [0]_¸ñ-È¯" xfId="19807"/>
    <cellStyle name="AeE­ [0]_±a°e-¸n·I" xfId="19808"/>
    <cellStyle name="ÅëÈ­ [0]_±â°è-¸ñ·Ï" xfId="19809"/>
    <cellStyle name="AeE­ [0]_±a°e-¸n·I 2" xfId="37926"/>
    <cellStyle name="ÅëÈ­ [0]_±â°è-¸ñ·Ï 2" xfId="37927"/>
    <cellStyle name="AeE­ [0]_±a°e¼³ºn-AIA§¸n·I " xfId="19810"/>
    <cellStyle name="ÅëÈ­ [0]_±â°è¼³ºñ-ÀÏÀ§¸ñ·Ï " xfId="19811"/>
    <cellStyle name="AeE­ [0]_±a°e¼³ºn-AIA§¸n·I  2" xfId="37928"/>
    <cellStyle name="ÅëÈ­ [0]_±â°è¼³ºñ-ÀÏÀ§¸ñ·Ï  2" xfId="37929"/>
    <cellStyle name="AeE­ [0]_°ø≫cºn¿¹≫e¼­" xfId="19812"/>
    <cellStyle name="ÅëÈ­ [0]_¼³ºñÀÏÀ§" xfId="19813"/>
    <cellStyle name="AeE­ [0]_¼oAI¼º " xfId="19814"/>
    <cellStyle name="ÅëÈ­ [0]_7°èÈ¹ " xfId="19815"/>
    <cellStyle name="AeE­ [0]_A¾CO½A¼³ " xfId="19816"/>
    <cellStyle name="ÅëÈ­ [0]_ÀÏ-±â" xfId="19817"/>
    <cellStyle name="AeE­ [0]_AIA§-es2A÷" xfId="19818"/>
    <cellStyle name="ÅëÈ­ [0]_ÀÏÀ§-es2Â÷" xfId="19819"/>
    <cellStyle name="AeE­ [0]_AIA§-es2A÷ 2" xfId="37930"/>
    <cellStyle name="ÅëÈ­ [0]_ÀÏÀ§-es2Â÷ 2" xfId="37931"/>
    <cellStyle name="AeE­ [0]_AMT " xfId="19820"/>
    <cellStyle name="ÅëÈ­ [0]_Áý°èÇ¥°ÇÃàºÐ" xfId="19821"/>
    <cellStyle name="AeE­ [0]_BOM°eAa" xfId="19822"/>
    <cellStyle name="ÅëÈ­ [0]_BOM°èÀå" xfId="19823"/>
    <cellStyle name="AeE­ [0]_BOM°eAa 2" xfId="37932"/>
    <cellStyle name="ÅëÈ­ [0]_BOM°èÀå 2" xfId="37933"/>
    <cellStyle name="AeE­ [0]_INQUIRY ¿μ¾÷AßAø " xfId="19824"/>
    <cellStyle name="ÅëÈ­ [0]_laroux" xfId="19825"/>
    <cellStyle name="AeE­ [0]_laroux_1" xfId="19826"/>
    <cellStyle name="ÅëÈ­ [0]_laroux_1" xfId="19827"/>
    <cellStyle name="AeE­ [0]_laroux_1 2" xfId="37934"/>
    <cellStyle name="ÅëÈ­ [0]_laroux_1 2" xfId="37935"/>
    <cellStyle name="AeE­ [0]_laroux_2" xfId="19828"/>
    <cellStyle name="ÅëÈ­ [0]_laroux_2" xfId="19829"/>
    <cellStyle name="AeE­ [0]_laroux_2 2" xfId="37936"/>
    <cellStyle name="ÅëÈ­ [0]_laroux_2 2" xfId="37937"/>
    <cellStyle name="AeE­ [0]_º≫¼± ±æ¾i±uºI ¼o·R Ay°eC￥ " xfId="2495"/>
    <cellStyle name="ÅëÈ­ [0]_results" xfId="19830"/>
    <cellStyle name="Aee­ _1125_하남종합운동장(토목)" xfId="19831"/>
    <cellStyle name="Aee­_ " xfId="19832"/>
    <cellStyle name="Åëè­_(대우)밀리오레영화관-내역서" xfId="19833"/>
    <cellStyle name="AeE­_¸n·I-±a°e_AIA§-es2A÷" xfId="19834"/>
    <cellStyle name="ÅëÈ­_¸ñ·Ï-±â°è_ÀÏÀ§-es2Â÷" xfId="19835"/>
    <cellStyle name="AeE­_¸n·I-±a°e_AIA§-es2A÷ 2" xfId="37938"/>
    <cellStyle name="ÅëÈ­_¸ñ·Ï-±â°è_ÀÏÀ§-es2Â÷ 2" xfId="37939"/>
    <cellStyle name="AeE­_¸n-E?" xfId="19836"/>
    <cellStyle name="ÅëÈ­_¸ñ-È¯" xfId="19837"/>
    <cellStyle name="AeE­_±a°e-¸n·I" xfId="19838"/>
    <cellStyle name="ÅëÈ­_±â°è-¸ñ·Ï" xfId="19839"/>
    <cellStyle name="AeE­_±a°e-¸n·I 2" xfId="37940"/>
    <cellStyle name="ÅëÈ­_±â°è-¸ñ·Ï 2" xfId="37941"/>
    <cellStyle name="AeE­_±a°e¼³ºn-AIA§¸n·I " xfId="19840"/>
    <cellStyle name="ÅëÈ­_±â°è¼³ºñ-ÀÏÀ§¸ñ·Ï " xfId="19841"/>
    <cellStyle name="AeE­_±a°e¼³ºn-AIA§¸n·I  2" xfId="37942"/>
    <cellStyle name="ÅëÈ­_±â°è¼³ºñ-ÀÏÀ§¸ñ·Ï  2" xfId="37943"/>
    <cellStyle name="AeE­_°ø≫cºn¿¹≫e¼­" xfId="19842"/>
    <cellStyle name="ÅëÈ­_¼³ºñÀÏÀ§" xfId="19843"/>
    <cellStyle name="AeE­_¼oAI¼º " xfId="19844"/>
    <cellStyle name="ÅëÈ­_7°èÈ¹ " xfId="19845"/>
    <cellStyle name="AeE­_A¾CO½A¼³ " xfId="19846"/>
    <cellStyle name="ÅëÈ­_ÀÏ-±â" xfId="19847"/>
    <cellStyle name="AeE­_AIA§-es2A÷" xfId="19848"/>
    <cellStyle name="ÅëÈ­_ÀÏÀ§-es2Â÷" xfId="19849"/>
    <cellStyle name="AeE­_AIA§-es2A÷ 2" xfId="37944"/>
    <cellStyle name="ÅëÈ­_ÀÏÀ§-es2Â÷ 2" xfId="37945"/>
    <cellStyle name="AeE­_AMT " xfId="19850"/>
    <cellStyle name="ÅëÈ­_Áý°èÇ¥°ÇÃàºÐ" xfId="19851"/>
    <cellStyle name="AeE­_BOM°eAa" xfId="19852"/>
    <cellStyle name="ÅëÈ­_BOM°èÀå" xfId="19853"/>
    <cellStyle name="AeE­_BOM°eAa 2" xfId="37946"/>
    <cellStyle name="ÅëÈ­_BOM°èÀå 2" xfId="37947"/>
    <cellStyle name="AeE­_INQUIRY ¿μ¾÷AßAø " xfId="19854"/>
    <cellStyle name="ÅëÈ­_laroux" xfId="19855"/>
    <cellStyle name="AeE­_laroux_1" xfId="19856"/>
    <cellStyle name="ÅëÈ­_laroux_1" xfId="19857"/>
    <cellStyle name="AeE­_laroux_1 2" xfId="37948"/>
    <cellStyle name="ÅëÈ­_laroux_1 2" xfId="37949"/>
    <cellStyle name="AeE­_laroux_2" xfId="19858"/>
    <cellStyle name="ÅëÈ­_laroux_2" xfId="19859"/>
    <cellStyle name="AeE­_laroux_2 2" xfId="37950"/>
    <cellStyle name="ÅëÈ­_laroux_2 2" xfId="37951"/>
    <cellStyle name="AeE­_º≫¼± ±æ¾i±uºI ¼o·R Ay°eC￥ " xfId="2496"/>
    <cellStyle name="ÅëÈ­_results" xfId="19860"/>
    <cellStyle name="Aee¡ " xfId="19861"/>
    <cellStyle name="Aee¡  2" xfId="37952"/>
    <cellStyle name="Aee¡© " xfId="19862"/>
    <cellStyle name="Aee¡©  2" xfId="37953"/>
    <cellStyle name="Aee¡ⓒ " xfId="19863"/>
    <cellStyle name="Aee¡ⓒ  2" xfId="37954"/>
    <cellStyle name="AeE¡ⓒ [0]_AO¨uRCN¡¾U " xfId="19864"/>
    <cellStyle name="Aee¡ⓒ _사사동308-3번지 마을안길및배수로 정비공사11" xfId="19865"/>
    <cellStyle name="AeE¡ⓒ_AO¨uRCN¡¾U " xfId="19866"/>
    <cellStyle name="Aee¡er " xfId="19867"/>
    <cellStyle name="Aee¡er  2" xfId="37955"/>
    <cellStyle name="Aee￠r " xfId="19868"/>
    <cellStyle name="Aee￠r  2" xfId="37956"/>
    <cellStyle name="Aee￠r¨i " xfId="19869"/>
    <cellStyle name="Aee￠r¨i  2" xfId="37957"/>
    <cellStyle name="Aee￠r¨i_ " xfId="19870"/>
    <cellStyle name="Æu¼ " xfId="19871"/>
    <cellStyle name="Æu¼  2" xfId="37958"/>
    <cellStyle name="ÆÛ¼¾Æ®" xfId="19872"/>
    <cellStyle name="ÆÛ¼¾Æ® 2" xfId="37959"/>
    <cellStyle name="ÆU¼¾ÆR" xfId="19873"/>
    <cellStyle name="ÆU¼¾ÆR 2" xfId="37960"/>
    <cellStyle name="ALIGNMENT" xfId="2497"/>
    <cellStyle name="ALIGNMENT 2" xfId="19874"/>
    <cellStyle name="ALIGNMENT 2 2" xfId="37961"/>
    <cellStyle name="ALIGNMENT 3" xfId="19875"/>
    <cellStyle name="ALIGNMENT 3 2" xfId="37962"/>
    <cellStyle name="ALIGNMENT 4" xfId="37963"/>
    <cellStyle name="AoA¤μCAo ¾EA½" xfId="19876"/>
    <cellStyle name="AoA¤μCAo ¾EA½ 2" xfId="19877"/>
    <cellStyle name="AoA¤μCAo ¾EA½ 2 2" xfId="37964"/>
    <cellStyle name="AoA¤μCAo ¾EA½ 3" xfId="19878"/>
    <cellStyle name="AoA¤μCAo ¾EA½ 3 2" xfId="37965"/>
    <cellStyle name="AoA¤μCAo ¾EA½ 4" xfId="37966"/>
    <cellStyle name="Aþ" xfId="19879"/>
    <cellStyle name="Aþ 2" xfId="37967"/>
    <cellStyle name="Aþ¸ " xfId="19880"/>
    <cellStyle name="Aþ¸  2" xfId="37968"/>
    <cellStyle name="Äþ¸¶" xfId="19881"/>
    <cellStyle name="Aþ¸¶ [" xfId="19882"/>
    <cellStyle name="Aþ¸¶ [ 2" xfId="37969"/>
    <cellStyle name="Äþ¸¶ [0]" xfId="19883"/>
    <cellStyle name="AÞ¸¶ [0]_ 2ÆAAþº° " xfId="2498"/>
    <cellStyle name="ÄÞ¸¶ [0]_´ë°¡ (2)" xfId="19884"/>
    <cellStyle name="AÞ¸¶ [0]_¸n·I-±a°e_AIA§-es2A÷" xfId="19885"/>
    <cellStyle name="ÄÞ¸¶ [0]_¸ñ·Ï-±â°è_ÀÏÀ§-es2Â÷" xfId="19886"/>
    <cellStyle name="AÞ¸¶ [0]_¸n·I-±a°e_AIA§-es2A÷ 2" xfId="37970"/>
    <cellStyle name="ÄÞ¸¶ [0]_¸ñ·Ï-±â°è_ÀÏÀ§-es2Â÷ 2" xfId="37971"/>
    <cellStyle name="AÞ¸¶ [0]_¸n-E?" xfId="19887"/>
    <cellStyle name="ÄÞ¸¶ [0]_¸ñ-È¯" xfId="19888"/>
    <cellStyle name="AÞ¸¶ [0]_±a°e-¸n·I" xfId="19889"/>
    <cellStyle name="ÄÞ¸¶ [0]_±â°è-¸ñ·Ï" xfId="19890"/>
    <cellStyle name="AÞ¸¶ [0]_±a°e-¸n·I 2" xfId="37972"/>
    <cellStyle name="ÄÞ¸¶ [0]_±â°è-¸ñ·Ï 2" xfId="37973"/>
    <cellStyle name="AÞ¸¶ [0]_±a°e¼³ºn-AIA§¸n·I " xfId="19891"/>
    <cellStyle name="ÄÞ¸¶ [0]_±â°è¼³ºñ-ÀÏÀ§¸ñ·Ï " xfId="19892"/>
    <cellStyle name="AÞ¸¶ [0]_±a°e¼³ºn-AIA§¸n·I  2" xfId="37974"/>
    <cellStyle name="ÄÞ¸¶ [0]_±â°è¼³ºñ-ÀÏÀ§¸ñ·Ï  2" xfId="37975"/>
    <cellStyle name="AÞ¸¶ [0]_°ø≫cºn¿¹≫e¼­" xfId="19893"/>
    <cellStyle name="ÄÞ¸¶ [0]_¼³ºñÀÏÀ§" xfId="19894"/>
    <cellStyle name="AÞ¸¶ [0]_¼oAI¼º " xfId="19895"/>
    <cellStyle name="ÄÞ¸¶ [0]_7°èÈ¹ " xfId="19896"/>
    <cellStyle name="AÞ¸¶ [0]_A¾CO½A¼³ " xfId="19897"/>
    <cellStyle name="ÄÞ¸¶ [0]_ÀÏ-±â" xfId="19898"/>
    <cellStyle name="AÞ¸¶ [0]_AIA§-es2A÷" xfId="19899"/>
    <cellStyle name="ÄÞ¸¶ [0]_ÀÏÀ§-es2Â÷" xfId="19900"/>
    <cellStyle name="AÞ¸¶ [0]_AIA§-es2A÷ 2" xfId="37976"/>
    <cellStyle name="ÄÞ¸¶ [0]_ÀÏÀ§-es2Â÷ 2" xfId="37977"/>
    <cellStyle name="AÞ¸¶ [0]_AN°y(1.25) " xfId="19901"/>
    <cellStyle name="ÄÞ¸¶ [0]_Áý°èÇ¥°ÇÃàºÐ" xfId="19902"/>
    <cellStyle name="AÞ¸¶ [0]_BOM°eAa" xfId="19903"/>
    <cellStyle name="ÄÞ¸¶ [0]_BOM°èÀå" xfId="19904"/>
    <cellStyle name="AÞ¸¶ [0]_BOM°eAa 2" xfId="37978"/>
    <cellStyle name="ÄÞ¸¶ [0]_BOM°èÀå 2" xfId="37979"/>
    <cellStyle name="AÞ¸¶ [0]_INQUIRY ¿μ¾÷AßAø " xfId="19905"/>
    <cellStyle name="ÄÞ¸¶ [0]_laroux" xfId="19906"/>
    <cellStyle name="AÞ¸¶ [0]_º≫¼± ±æ¾i±uºI ¼o·R Ay°eC￥ " xfId="2499"/>
    <cellStyle name="ÄÞ¸¶ [0]_results" xfId="19907"/>
    <cellStyle name="AÞ¸¶_ 2ÆAAþº° " xfId="2500"/>
    <cellStyle name="Äþ¸¶_(대우)밀리오레영화관-내역서" xfId="19908"/>
    <cellStyle name="AÞ¸¶_¸n·I-±a°e_AIA§-es2A÷" xfId="19909"/>
    <cellStyle name="ÄÞ¸¶_¸ñ·Ï-±â°è_ÀÏÀ§-es2Â÷" xfId="19910"/>
    <cellStyle name="AÞ¸¶_¸n·I-±a°e_AIA§-es2A÷ 2" xfId="37980"/>
    <cellStyle name="ÄÞ¸¶_¸ñ·Ï-±â°è_ÀÏÀ§-es2Â÷ 2" xfId="37981"/>
    <cellStyle name="AÞ¸¶_¸n-E?" xfId="19911"/>
    <cellStyle name="ÄÞ¸¶_¸ñ-È¯" xfId="19912"/>
    <cellStyle name="AÞ¸¶_±a°e-¸n·I" xfId="19913"/>
    <cellStyle name="ÄÞ¸¶_±â°è-¸ñ·Ï" xfId="19914"/>
    <cellStyle name="AÞ¸¶_±a°e-¸n·I 2" xfId="37982"/>
    <cellStyle name="ÄÞ¸¶_±â°è-¸ñ·Ï 2" xfId="37983"/>
    <cellStyle name="AÞ¸¶_±a°e¼³ºn-AIA§¸n·I " xfId="19915"/>
    <cellStyle name="ÄÞ¸¶_±â°è¼³ºñ-ÀÏÀ§¸ñ·Ï " xfId="19916"/>
    <cellStyle name="AÞ¸¶_±a°e¼³ºn-AIA§¸n·I  2" xfId="37984"/>
    <cellStyle name="ÄÞ¸¶_±â°è¼³ºñ-ÀÏÀ§¸ñ·Ï  2" xfId="37985"/>
    <cellStyle name="AÞ¸¶_°ø≫cºn¿¹≫e¼­" xfId="19917"/>
    <cellStyle name="ÄÞ¸¶_¼³ºñÀÏÀ§" xfId="19918"/>
    <cellStyle name="AÞ¸¶_¼oAI¼º " xfId="19919"/>
    <cellStyle name="ÄÞ¸¶_7°èÈ¹ " xfId="19920"/>
    <cellStyle name="AÞ¸¶_A¾CO½A¼³ " xfId="19921"/>
    <cellStyle name="ÄÞ¸¶_ÀÏ-±â" xfId="19922"/>
    <cellStyle name="AÞ¸¶_AIA§-es2A÷" xfId="19923"/>
    <cellStyle name="ÄÞ¸¶_ÀÏÀ§-es2Â÷" xfId="19924"/>
    <cellStyle name="AÞ¸¶_AIA§-es2A÷ 2" xfId="37986"/>
    <cellStyle name="ÄÞ¸¶_ÀÏÀ§-es2Â÷ 2" xfId="37987"/>
    <cellStyle name="AÞ¸¶_AN°y(1.25) " xfId="19925"/>
    <cellStyle name="ÄÞ¸¶_Áý°èÇ¥°ÇÃàºÐ" xfId="19926"/>
    <cellStyle name="AÞ¸¶_BOM°eAa" xfId="19927"/>
    <cellStyle name="ÄÞ¸¶_BOM°èÀå" xfId="19928"/>
    <cellStyle name="AÞ¸¶_BOM°eAa 2" xfId="37988"/>
    <cellStyle name="ÄÞ¸¶_BOM°èÀå 2" xfId="37989"/>
    <cellStyle name="AÞ¸¶_INQUIRY ¿μ¾÷AßAø " xfId="19929"/>
    <cellStyle name="ÄÞ¸¶_laroux" xfId="19930"/>
    <cellStyle name="AÞ¸¶_º≫¼± ±æ¾i±uºI ¼o·R Ay°eC￥ " xfId="2501"/>
    <cellStyle name="ÄÞ¸¶_results" xfId="19931"/>
    <cellStyle name="ÀÚ¸®¼ö" xfId="19932"/>
    <cellStyle name="ÀÚ¸®¼ö 2" xfId="37990"/>
    <cellStyle name="ÀÚ¸®¼ö0" xfId="19933"/>
    <cellStyle name="ÀÚ¸®¼ö0 2" xfId="37991"/>
    <cellStyle name="Au¸r " xfId="19934"/>
    <cellStyle name="Au¸r  2" xfId="37992"/>
    <cellStyle name="Au¸r¼" xfId="19935"/>
    <cellStyle name="Au¸r¼ 2" xfId="37993"/>
    <cellStyle name="AU¸R¼o" xfId="19936"/>
    <cellStyle name="AU¸R¼o 2" xfId="37994"/>
    <cellStyle name="AU¸R¼o0" xfId="19937"/>
    <cellStyle name="AU¸R¼o0 2" xfId="37995"/>
    <cellStyle name="_x0001_b" xfId="19938"/>
    <cellStyle name="_x0001_b 2" xfId="37996"/>
    <cellStyle name="BA" xfId="19939"/>
    <cellStyle name="BA 2" xfId="37997"/>
    <cellStyle name="Background" xfId="19940"/>
    <cellStyle name="bln2" xfId="19941"/>
    <cellStyle name="bln2 2" xfId="26435"/>
    <cellStyle name="bln2 3" xfId="26401"/>
    <cellStyle name="bln3" xfId="19942"/>
    <cellStyle name="bln3 2" xfId="26436"/>
    <cellStyle name="bln3 3" xfId="26402"/>
    <cellStyle name="bls" xfId="19943"/>
    <cellStyle name="bls 2" xfId="26437"/>
    <cellStyle name="bls 3" xfId="26403"/>
    <cellStyle name="BoldHdr" xfId="19944"/>
    <cellStyle name="Bridge " xfId="19945"/>
    <cellStyle name="Bridge  2" xfId="37998"/>
    <cellStyle name="b椬ៜ_x000c_Comma_ODCOS " xfId="2502"/>
    <cellStyle name="C " xfId="19946"/>
    <cellStyle name="C  2" xfId="37999"/>
    <cellStyle name="C¡" xfId="19947"/>
    <cellStyle name="C¡ 2" xfId="38000"/>
    <cellStyle name="C¡ia " xfId="19948"/>
    <cellStyle name="C¡ia  2" xfId="38001"/>
    <cellStyle name="C¡IA¨ª_¡ic¨u¡A¨￢I¨￢¡Æ AN¡Æe " xfId="2503"/>
    <cellStyle name="C¡iaⓒ " xfId="19949"/>
    <cellStyle name="C¡iaⓒ  2" xfId="38002"/>
    <cellStyle name="C¡iaⓒª_ " xfId="19950"/>
    <cellStyle name="C￠ria " xfId="19951"/>
    <cellStyle name="C￠ria  2" xfId="38003"/>
    <cellStyle name="C￠ria¨i " xfId="19952"/>
    <cellStyle name="C￠ria¨i  2" xfId="38004"/>
    <cellStyle name="C￠ria¨i¨ " xfId="19953"/>
    <cellStyle name="C￠ria¨i¨  2" xfId="38005"/>
    <cellStyle name="C￥" xfId="19954"/>
    <cellStyle name="C￥ 2" xfId="38006"/>
    <cellStyle name="C￥a " xfId="19955"/>
    <cellStyle name="C￥a  2" xfId="38007"/>
    <cellStyle name="Ç¥áø" xfId="19956"/>
    <cellStyle name="C￥aø_ " xfId="19957"/>
    <cellStyle name="Ç¥ÁØ_(%)ºñ¸ñ±ººÐ·ùÇ¥" xfId="19958"/>
    <cellStyle name="C￥AØ_(%)ºn¸n±ººÐ·uC￥_1" xfId="19959"/>
    <cellStyle name="Ç¥ÁØ_(%)ºñ¸ñ±ººÐ·ùÇ¥_1" xfId="19960"/>
    <cellStyle name="C￥AØ_(%)ºn¸n±ººÐ·uC￥_1 2" xfId="38008"/>
    <cellStyle name="Ç¥ÁØ_(%)ºñ¸ñ±ººÐ·ùÇ¥_1 2" xfId="38009"/>
    <cellStyle name="C￥AØ_(%)ºn¸n±ººÐ·uC￥_1_일-토목" xfId="19961"/>
    <cellStyle name="Ç¥ÁØ_´ë°¡ (2)" xfId="19962"/>
    <cellStyle name="C￥AØ_¸n·I-±a°e_1" xfId="19963"/>
    <cellStyle name="Ç¥ÁØ_¸ñ·Ï-±â°è_1" xfId="19964"/>
    <cellStyle name="C￥AØ_¸n·I-±a°e_1 2" xfId="38010"/>
    <cellStyle name="Ç¥ÁØ_¸ñ·Ï-±â°è_1 2" xfId="38011"/>
    <cellStyle name="C￥AØ_¸n·I-±a°e_1_일-토목" xfId="19965"/>
    <cellStyle name="Ç¥ÁØ_¸ñ·Ï-±â°è_ÀÏÀ§-es2Â÷" xfId="19966"/>
    <cellStyle name="C￥AØ_¸n·I-±a°e_AIA§-es2A÷_목록-조경 (2)" xfId="19967"/>
    <cellStyle name="Ç¥ÁØ_¸ñ-È¯" xfId="19968"/>
    <cellStyle name="C￥AØ_¿μ¾÷CoE² " xfId="2504"/>
    <cellStyle name="Ç¥ÁØ_±â°è(4)" xfId="19969"/>
    <cellStyle name="C￥AØ_±a°e(4)_목록-조경 (2)" xfId="19970"/>
    <cellStyle name="Ç¥ÁØ_±â°è(5)" xfId="19971"/>
    <cellStyle name="C￥AØ_±a°e(5)_HY-단산출" xfId="19972"/>
    <cellStyle name="Ç¥ÁØ_±â°è-¸ñ·Ï" xfId="19973"/>
    <cellStyle name="C￥AØ_±a°e-¸n·I_목록-조경 (2)" xfId="19974"/>
    <cellStyle name="Ç¥ÁØ_±â°è¼³ºñ-ÀÏÀ§¸ñ·Ï " xfId="19975"/>
    <cellStyle name="C￥AØ_±a°e¼³ºn-AIA§¸n·I _일-토목" xfId="19976"/>
    <cellStyle name="Ç¥ÁØ_±â¼ú°ËÅä" xfId="19977"/>
    <cellStyle name="C￥AØ_±aA¸ºn¸n±ºAo¼o≫eAa¼­ (2)" xfId="19978"/>
    <cellStyle name="Ç¥ÁØ_»ç¾÷ºÎº° ÃÑ°è " xfId="19979"/>
    <cellStyle name="C￥AØ_≫c¾÷ºIº° AN°e " xfId="2505"/>
    <cellStyle name="Ç¥ÁØ_°³¹ßÀÏÁ¤ " xfId="19980"/>
    <cellStyle name="C￥AØ_°³¹ßAIA¤  (2)_°³¹ßAIA¤ " xfId="19981"/>
    <cellStyle name="Ç¥ÁØ_°³¹ßÀÏÁ¤  (2)_°³¹ßÀÏÁ¤ " xfId="19982"/>
    <cellStyle name="C￥AØ_°³¹ßAIA¤  (2)_°³¹ßAIA¤  2" xfId="38012"/>
    <cellStyle name="Ç¥ÁØ_°³¹ßÀÏÁ¤  (2)_°³¹ßÀÏÁ¤  2" xfId="38013"/>
    <cellStyle name="C￥AØ_°CAa(1)_IL-건축" xfId="19983"/>
    <cellStyle name="Ç¥ÁØ_°ÇÃà(4)" xfId="19984"/>
    <cellStyle name="C￥AØ_°CAa(4)_목록-조경 (2)" xfId="19985"/>
    <cellStyle name="Ç¥ÁØ_°ÇÃà(5)" xfId="19986"/>
    <cellStyle name="C￥AØ_°CAa(5)_목록-조경 (2)" xfId="19987"/>
    <cellStyle name="Ç¥ÁØ_°ÇÃà(6)" xfId="19988"/>
    <cellStyle name="C￥AØ_°CAa(6)_일-토목" xfId="19989"/>
    <cellStyle name="Ç¥ÁØ_°ÇÃàµµ±Þ" xfId="19990"/>
    <cellStyle name="C￥AØ_°CAa-1" xfId="19991"/>
    <cellStyle name="Ç¥ÁØ_°ÇÃà-1" xfId="19992"/>
    <cellStyle name="C￥AØ_°CAa-1 2" xfId="38014"/>
    <cellStyle name="Ç¥ÁØ_°ÇÃà-1 2" xfId="38015"/>
    <cellStyle name="C￥AØ_°CAa-1_일-토목" xfId="19993"/>
    <cellStyle name="Ç¥ÁØ_°èÀå" xfId="19994"/>
    <cellStyle name="C￥AØ_°eAa_목록-조경 (2)" xfId="19995"/>
    <cellStyle name="Ç¥ÁØ_°ø»çºñ¸ñ±ººÐ·ùÇ¥" xfId="19996"/>
    <cellStyle name="C￥AØ_°ø≫cºn¸n±ººÐ·uC￥" xfId="19997"/>
    <cellStyle name="Ç¥ÁØ_0N-HANDLING " xfId="19998"/>
    <cellStyle name="C￥AØ_¼³ºnAIA§_HY-단산출" xfId="19999"/>
    <cellStyle name="Ç¥ÁØ_¼ÒÈ­" xfId="20000"/>
    <cellStyle name="C￥AØ_¼OE­_일-토목" xfId="20001"/>
    <cellStyle name="Ç¥ÁØ_½½·¡ºêÃ¶±ÙÁý°è " xfId="2506"/>
    <cellStyle name="C￥AØ_½AAß³eAO´U°¡C￥_일-토목" xfId="20002"/>
    <cellStyle name="Ç¥ÁØ_½ÃÁß³ëÀÓÆò±Õ" xfId="20003"/>
    <cellStyle name="C￥AØ_½AAß³eAOÆo±O_목록-조경 (2)" xfId="20004"/>
    <cellStyle name="Ç¥ÁØ_1" xfId="20005"/>
    <cellStyle name="C￥AØ_1_일-토목" xfId="20006"/>
    <cellStyle name="Ç¥ÁØ_¹®Á¥¿ª»ç" xfId="20007"/>
    <cellStyle name="C￥AØ_¹°°¡º?μ¿(±a°e)" xfId="20008"/>
    <cellStyle name="Ç¥ÁØ_¹°°¡º¯µ¿(±â°è)" xfId="20009"/>
    <cellStyle name="C￥AØ_10+10 " xfId="20010"/>
    <cellStyle name="Ç¥ÁØ_2" xfId="20011"/>
    <cellStyle name="C￥AØ_2_일-토목" xfId="20012"/>
    <cellStyle name="Ç¥ÁØ_³»¿ª¼­" xfId="20013"/>
    <cellStyle name="C￥AØ_³≫¿ª¼­" xfId="20014"/>
    <cellStyle name="Ç¥ÁØ_5-1±¤°í " xfId="20015"/>
    <cellStyle name="C￥AØ_95,96 ºn±³ " xfId="20016"/>
    <cellStyle name="Ç¥ÁØ_95,96 ºñ±³ " xfId="20017"/>
    <cellStyle name="C￥AØ_95,96 ºn±³  2" xfId="38016"/>
    <cellStyle name="Ç¥ÁØ_95,96 ºñ±³  2" xfId="38017"/>
    <cellStyle name="C￥AØ_95010 (2)" xfId="20018"/>
    <cellStyle name="Ç¥ÁØ_95010 (2)" xfId="20019"/>
    <cellStyle name="C￥AØ_95010 (2) 2" xfId="38018"/>
    <cellStyle name="Ç¥ÁØ_95010 (2) 2" xfId="38019"/>
    <cellStyle name="C￥AØ_95010 (2)_일-토목" xfId="20020"/>
    <cellStyle name="Ç¥ÁØ_95020" xfId="20021"/>
    <cellStyle name="C￥AØ_95020 (2)" xfId="20022"/>
    <cellStyle name="Ç¥ÁØ_95020 (2)" xfId="20023"/>
    <cellStyle name="C￥AØ_95020 (2) 2" xfId="38020"/>
    <cellStyle name="Ç¥ÁØ_95020 (2) 2" xfId="38021"/>
    <cellStyle name="C￥AØ_95020 (2)_일-토목" xfId="20024"/>
    <cellStyle name="Ç¥ÁØ_95020 2" xfId="38022"/>
    <cellStyle name="C￥AØ_95030 (2)" xfId="20025"/>
    <cellStyle name="Ç¥ÁØ_95030 (2)" xfId="20026"/>
    <cellStyle name="C￥AØ_95030 (2) 2" xfId="38023"/>
    <cellStyle name="Ç¥ÁØ_95030 (2) 2" xfId="38024"/>
    <cellStyle name="C￥AØ_95030 (2)_일-토목" xfId="20027"/>
    <cellStyle name="Ç¥ÁØ_95030 2" xfId="38025"/>
    <cellStyle name="C￥AØ_95050_목록-조경 (2)" xfId="20028"/>
    <cellStyle name="Ç¥ÁØ_95060" xfId="20029"/>
    <cellStyle name="C￥AØ_95060_목록-조경 (2)" xfId="20030"/>
    <cellStyle name="Ç¥ÁØ_95070" xfId="20031"/>
    <cellStyle name="C￥AØ_95070_일-토목" xfId="20032"/>
    <cellStyle name="Ç¥ÁØ_À§»ý" xfId="20033"/>
    <cellStyle name="C￥AØ_A§≫y" xfId="20034"/>
    <cellStyle name="Ç¥ÁØ_Åä¸ñ(5)" xfId="20035"/>
    <cellStyle name="C￥AØ_Aa¸n(5)_목록-조경 (2)" xfId="20036"/>
    <cellStyle name="Ç¥ÁØ_Àå-1" xfId="20037"/>
    <cellStyle name="C￥AØ_Aa-1_목록-조경 (2)" xfId="20038"/>
    <cellStyle name="Ç¥ÁØ_ÀåÁö¿ª»ç" xfId="20039"/>
    <cellStyle name="C￥AØ_AaAo¿ª≫c" xfId="20040"/>
    <cellStyle name="Ç¥ÁØ_ÀåÁö-2" xfId="20041"/>
    <cellStyle name="C￥AØ_AaAo-2_일-토목" xfId="20042"/>
    <cellStyle name="Ç¥ÁØ_ÀåÁö-3" xfId="20043"/>
    <cellStyle name="C￥AØ_AaAo-3_일-토목" xfId="20044"/>
    <cellStyle name="Ç¥ÁØ_ÀåÁö-4" xfId="20045"/>
    <cellStyle name="C￥AØ_AaAo-4_일-토목" xfId="20046"/>
    <cellStyle name="Ç¥ÁØ_ÀåÁö-5" xfId="20047"/>
    <cellStyle name="C￥AØ_AaAo-5_일-토목" xfId="20048"/>
    <cellStyle name="Ç¥ÁØ_ÀåÁöÁý°è" xfId="20049"/>
    <cellStyle name="C￥AØ_AaAoAy°e_일-토목" xfId="20050"/>
    <cellStyle name="Ç¥ÁØ_Àç·áºñºñ¸ñº¯µ¿À²" xfId="20051"/>
    <cellStyle name="C￥AØ_AI¿øCoE² " xfId="20052"/>
    <cellStyle name="Ç¥ÁØ_ÀÏ-±â" xfId="20053"/>
    <cellStyle name="C￥AØ_AI-±a_목록-조경 (2)" xfId="20054"/>
    <cellStyle name="Ç¥ÁØ_ÀÏÀ§-es2Â÷" xfId="20055"/>
    <cellStyle name="C￥AØ_AIA§-es2A÷_일-토목" xfId="20056"/>
    <cellStyle name="Ç¥ÁØ_Áö¼öÁ¶Á¤À²" xfId="20057"/>
    <cellStyle name="C￥AØ_Ao¼oA¶A¤A²(±Øμ¿)" xfId="20058"/>
    <cellStyle name="Ç¥ÁØ_Áö¼öÁ¶Á¤À²_±âÅ¸ºñ¸ñ±ºÁö¼ö»êÃâ¼­" xfId="20059"/>
    <cellStyle name="C￥AØ_Ao¼oA¶A¤A²_±aA¸ºn¸n±ºAo¼o≫eAa¼­" xfId="20060"/>
    <cellStyle name="Ç¥ÁØ_Áö¼öÁ¶Á¤À²_1" xfId="20061"/>
    <cellStyle name="C￥AØ_Ao¼oA¶A¤A²_1_목록-조경 (2)" xfId="20062"/>
    <cellStyle name="Ç¥ÁØ_Áö¼öÁ¶Á¤À²_Àç·áºñºñ¸ñº¯µ¿À²" xfId="20063"/>
    <cellStyle name="C￥AØ_Ao¼oA¶A¤A²_HY-단산출" xfId="20064"/>
    <cellStyle name="Ç¥ÁØ_Áö¼öÁ¶Á¤À²_KIM" xfId="20065"/>
    <cellStyle name="C￥AØ_Ao¼oA¶A¤A²_KIM_il-건축" xfId="20066"/>
    <cellStyle name="Ç¥ÁØ_Áö¼öÁ¶Á¤À²_ºñ¸ñ±ºÆò±ÕÁö¼ö" xfId="20067"/>
    <cellStyle name="C￥AØ_Ao¼oA¶A¤A²_ºn¸n±ºÆo±OAo¼o_일-토목" xfId="20068"/>
    <cellStyle name="Ç¥ÁØ_Áö¼öÁ¶Á¤À²2" xfId="20069"/>
    <cellStyle name="C￥AØ_Ao¼oA¶A¤A²2_HY-단산출" xfId="20070"/>
    <cellStyle name="Ç¥ÁØ_Àü±â»êÃâ" xfId="20071"/>
    <cellStyle name="C￥AØ_Au±a≫eAa" xfId="20072"/>
    <cellStyle name="Ç¥ÁØ_ÀÚµ¿Á¦¾î" xfId="20073"/>
    <cellStyle name="C￥AØ_AUμ¿A|¾i" xfId="20074"/>
    <cellStyle name="Ç¥ÁØ_Áý°è" xfId="20075"/>
    <cellStyle name="C￥AØ_Ay°e_일-토목" xfId="20076"/>
    <cellStyle name="Ç¥ÁØ_Áý°èÇ¥(2¿ù) " xfId="20077"/>
    <cellStyle name="C￥AØ_Ay°eC￥°CAaºÐ_일-토목" xfId="20078"/>
    <cellStyle name="Ç¥ÁØ_B" xfId="20079"/>
    <cellStyle name="C￥AØ_B_목록-조경 (2)" xfId="20080"/>
    <cellStyle name="Ç¥ÁØ_BOB-1" xfId="20081"/>
    <cellStyle name="C￥AØ_BOB-1_목록-조경 (2)" xfId="20082"/>
    <cellStyle name="Ç¥ÁØ_BOB-2" xfId="20083"/>
    <cellStyle name="C￥AØ_BOB-2_목록-조경 (2)" xfId="20084"/>
    <cellStyle name="Ç¥ÁØ_BOM°èÀå" xfId="20085"/>
    <cellStyle name="C￥AØ_BOM°eAa_일-토목" xfId="20086"/>
    <cellStyle name="Ç¥ÁØ_EACT10" xfId="20087"/>
    <cellStyle name="C￥AØ_HHHH001_HY-단산출" xfId="20088"/>
    <cellStyle name="Ç¥ÁØ_HHHHH002" xfId="20089"/>
    <cellStyle name="C￥AØ_HHHHH002_일-토목" xfId="20090"/>
    <cellStyle name="Ç¥ÁØ_JENAE01" xfId="20091"/>
    <cellStyle name="C￥AØ_JENAE01_일-토목" xfId="20092"/>
    <cellStyle name="Ç¥ÁØ_JUN-MS05" xfId="20093"/>
    <cellStyle name="C￥AØ_JUN-MS05_일-토목" xfId="20094"/>
    <cellStyle name="Ç¥ÁØ_JUN-MS06" xfId="20095"/>
    <cellStyle name="C￥AØ_JUN-MS06_일-토목" xfId="20096"/>
    <cellStyle name="Ç¥ÁØ_KANG" xfId="20097"/>
    <cellStyle name="C￥AØ_KANG_일-토목" xfId="20098"/>
    <cellStyle name="Ç¥ÁØ_KUN" xfId="20099"/>
    <cellStyle name="C￥AØ_KUN_il-건축" xfId="20100"/>
    <cellStyle name="Ç¥ÁØ_laroux" xfId="20101"/>
    <cellStyle name="C￥AØ_laroux_°³¹ßAIA¤  (2)_°³¹ßAIA¤ " xfId="20102"/>
    <cellStyle name="Ç¥ÁØ_laroux_°³¹ßÀÏÁ¤  (2)_°³¹ßÀÏÁ¤ " xfId="20103"/>
    <cellStyle name="C￥AØ_laroux_°³¹ßAIA¤  (2)_°³¹ßAIA¤  2" xfId="38026"/>
    <cellStyle name="Ç¥ÁØ_laroux_°³¹ßÀÏÁ¤  (2)_°³¹ßÀÏÁ¤  2" xfId="38027"/>
    <cellStyle name="C￥AØ_laroux_°ø≫cºn¿¹≫e¼­" xfId="20104"/>
    <cellStyle name="Ç¥ÁØ_laroux_1" xfId="20105"/>
    <cellStyle name="C￥AØ_laroux_1_°³¹ßAIA¤ " xfId="20106"/>
    <cellStyle name="Ç¥ÁØ_laroux_1_°³¹ßÀÏÁ¤ " xfId="20107"/>
    <cellStyle name="C￥AØ_laroux_1_°³¹ßAIA¤  2" xfId="38028"/>
    <cellStyle name="Ç¥ÁØ_laroux_1_°³¹ßÀÏÁ¤  2" xfId="38029"/>
    <cellStyle name="C￥AØ_laroux_1_°ø≫cºn¿¹≫e¼­" xfId="20108"/>
    <cellStyle name="Ç¥ÁØ_laroux_1_Áý°èÇ¥°ÇÃàºÐ" xfId="20109"/>
    <cellStyle name="C￥AØ_laroux_1_Ay°eC￥°CAaºÐ_HY-단산출" xfId="20110"/>
    <cellStyle name="Ç¥ÁØ_laroux_1_laroux" xfId="20111"/>
    <cellStyle name="C￥AØ_laroux_1_laroux_HY-단산출" xfId="20112"/>
    <cellStyle name="Ç¥ÁØ_laroux_2" xfId="20113"/>
    <cellStyle name="C￥AØ_laroux_2_°³¹ßAIA¤ " xfId="20114"/>
    <cellStyle name="Ç¥ÁØ_laroux_2_°³¹ßÀÏÁ¤ " xfId="20115"/>
    <cellStyle name="C￥AØ_laroux_2_°³¹ßAIA¤  2" xfId="38030"/>
    <cellStyle name="Ç¥ÁØ_laroux_2_°³¹ßÀÏÁ¤  2" xfId="38031"/>
    <cellStyle name="C￥AØ_laroux_2_HY-단산출" xfId="20116"/>
    <cellStyle name="Ç¥ÁØ_laroux_3" xfId="20117"/>
    <cellStyle name="C￥AØ_laroux_3_목록-조경 (2)" xfId="20118"/>
    <cellStyle name="Ç¥ÁØ_laroux_4" xfId="20119"/>
    <cellStyle name="C￥AØ_laroux_5" xfId="20120"/>
    <cellStyle name="Ç¥ÁØ_laroux_5" xfId="20121"/>
    <cellStyle name="C￥AØ_laroux_5 2" xfId="38032"/>
    <cellStyle name="Ç¥ÁØ_laroux_5 2" xfId="38033"/>
    <cellStyle name="C￥AØ_laroux_5_목록-조경 (2)" xfId="20122"/>
    <cellStyle name="Ç¥ÁØ_laroux_Áý°èÇ¥°ÇÃàºÐ" xfId="20123"/>
    <cellStyle name="C￥AØ_laroux_Ay°eC￥°CAaºÐ_목록-조경 (2)" xfId="20124"/>
    <cellStyle name="Ç¥ÁØ_laroux_laroux" xfId="20125"/>
    <cellStyle name="C￥AØ_laroux_laroux_목록-조경 (2)" xfId="20126"/>
    <cellStyle name="Ç¥ÁØ_LIST01" xfId="20127"/>
    <cellStyle name="C￥AØ_LIST01_목록-조경 (2)" xfId="20128"/>
    <cellStyle name="Ç¥ÁØ_LIST03" xfId="20129"/>
    <cellStyle name="C￥AØ_LIST03_일-토목" xfId="20130"/>
    <cellStyle name="Ç¥ÁØ_NAE101" xfId="20131"/>
    <cellStyle name="C￥AØ_NAE101 (2)" xfId="20132"/>
    <cellStyle name="Ç¥ÁØ_NAE101 (2)" xfId="20133"/>
    <cellStyle name="C￥AØ_NAE101 (2) 2" xfId="38034"/>
    <cellStyle name="Ç¥ÁØ_NAE101 (2) 2" xfId="38035"/>
    <cellStyle name="C￥AØ_NAE101 (2)_일-토목" xfId="20134"/>
    <cellStyle name="Ç¥ÁØ_NAE101 2" xfId="38036"/>
    <cellStyle name="C￥AØ_NAE201_일-토목" xfId="20135"/>
    <cellStyle name="Ç¥ÁØ_NAE202" xfId="20136"/>
    <cellStyle name="C￥AØ_NAE202_목록-조경 (2)" xfId="20137"/>
    <cellStyle name="Ç¥ÁØ_NAE203" xfId="20138"/>
    <cellStyle name="C￥AØ_NAE203_HY-단산출" xfId="20139"/>
    <cellStyle name="Ç¥ÁØ_NAE204" xfId="20140"/>
    <cellStyle name="C￥AØ_NAE204_일-토목" xfId="20141"/>
    <cellStyle name="Ç¥ÁØ_NAE301" xfId="20142"/>
    <cellStyle name="C￥AØ_NAE301_목록-조경 (2)" xfId="20143"/>
    <cellStyle name="Ç¥ÁØ_º»¼±" xfId="20144"/>
    <cellStyle name="C￥AØ_º≫¼±" xfId="20145"/>
    <cellStyle name="Ç¥ÁØ_ºñ¸ñ±º(±â°è)" xfId="20146"/>
    <cellStyle name="C￥AØ_ºn¸n±º(±a°e)_목록-조경 (2)" xfId="20147"/>
    <cellStyle name="Ç¥ÁØ_ºñ¸ñ±º(°ÇÃà)" xfId="20148"/>
    <cellStyle name="C￥AØ_ºn¸n±º(°CAa)_목록-조경 (2)" xfId="20149"/>
    <cellStyle name="Ç¥ÁØ_ºñ¸ñ±ºÆò±ÕÁö¼ö" xfId="20150"/>
    <cellStyle name="C￥AØ_ºn¸n±ºÆo±OAo¼o_HY-단산출" xfId="20151"/>
    <cellStyle name="Ç¥ÁØ_Sheet1" xfId="20152"/>
    <cellStyle name="C￥AØ_Sheet1_il-건축" xfId="20153"/>
    <cellStyle name="Calc Currency (0)" xfId="2507"/>
    <cellStyle name="Calc Currency (0) 2" xfId="38037"/>
    <cellStyle name="Calc Currency (2)" xfId="20154"/>
    <cellStyle name="Calc Percent (0)" xfId="20155"/>
    <cellStyle name="Calc Percent (1)" xfId="20156"/>
    <cellStyle name="Calc Percent (2)" xfId="20157"/>
    <cellStyle name="Calc Units (0)" xfId="20158"/>
    <cellStyle name="Calc Units (1)" xfId="20159"/>
    <cellStyle name="Calc Units (2)" xfId="20160"/>
    <cellStyle name="category" xfId="2508"/>
    <cellStyle name="category 2" xfId="38038"/>
    <cellStyle name="changeable" xfId="20161"/>
    <cellStyle name="CIAIÆU¸μAⓒ" xfId="2509"/>
    <cellStyle name="ÇÕ»ê" xfId="20162"/>
    <cellStyle name="ÇÕ»ê 2" xfId="38039"/>
    <cellStyle name="Co≫" xfId="20163"/>
    <cellStyle name="Co≫ 2" xfId="38040"/>
    <cellStyle name="CO≫e" xfId="20164"/>
    <cellStyle name="CO≫e 2" xfId="38041"/>
    <cellStyle name="ⓒoe" xfId="20165"/>
    <cellStyle name="ⓒoe 2" xfId="38042"/>
    <cellStyle name="ColHdr" xfId="20166"/>
    <cellStyle name="ColHdr 2" xfId="26442"/>
    <cellStyle name="ColHdr 3" xfId="26234"/>
    <cellStyle name="ColHdr 4" xfId="26208"/>
    <cellStyle name="ColHdr 5" xfId="26527"/>
    <cellStyle name="ColHdr 6" xfId="26166"/>
    <cellStyle name="Column Heading" xfId="20167"/>
    <cellStyle name="Column Heading 2" xfId="26443"/>
    <cellStyle name="Column Heading 3" xfId="26235"/>
    <cellStyle name="Column Heading 4" xfId="26207"/>
    <cellStyle name="Column Heading 5" xfId="26282"/>
    <cellStyle name="Column Headings" xfId="20168"/>
    <cellStyle name="Column Headings 2" xfId="38043"/>
    <cellStyle name="Comma" xfId="2510"/>
    <cellStyle name="Comma [0]" xfId="2511"/>
    <cellStyle name="Comma [0] 2" xfId="38044"/>
    <cellStyle name="Comma [00]" xfId="20169"/>
    <cellStyle name="Comma 2" xfId="20170"/>
    <cellStyle name="Comma 2 2" xfId="38045"/>
    <cellStyle name="Comma 3" xfId="20171"/>
    <cellStyle name="Comma 3 2" xfId="38046"/>
    <cellStyle name="Comma 4" xfId="38047"/>
    <cellStyle name="comma zerodec" xfId="2512"/>
    <cellStyle name="comma zerodec 2" xfId="20172"/>
    <cellStyle name="comma zerodec 2 2" xfId="38048"/>
    <cellStyle name="comma zerodec 3" xfId="20173"/>
    <cellStyle name="comma zerodec 3 2" xfId="38049"/>
    <cellStyle name="comma zerodec 4" xfId="38050"/>
    <cellStyle name="Comma_ SG&amp;A Bridge " xfId="2513"/>
    <cellStyle name="Comma0" xfId="2514"/>
    <cellStyle name="Comma0 2" xfId="38051"/>
    <cellStyle name="Comm뼬_E&amp;ONW2" xfId="20174"/>
    <cellStyle name="Company Info" xfId="20175"/>
    <cellStyle name="Contents Heading 1" xfId="20176"/>
    <cellStyle name="Contents Heading 2" xfId="20177"/>
    <cellStyle name="Contents Heading 3" xfId="20178"/>
    <cellStyle name="Copied" xfId="2515"/>
    <cellStyle name="Copied 2" xfId="38052"/>
    <cellStyle name="CoverHeadline1" xfId="20179"/>
    <cellStyle name="Curr" xfId="20180"/>
    <cellStyle name="Curr 2" xfId="26445"/>
    <cellStyle name="Curr 3" xfId="26236"/>
    <cellStyle name="Curr 4" xfId="26206"/>
    <cellStyle name="Curr 5" xfId="26260"/>
    <cellStyle name="Curren" xfId="20181"/>
    <cellStyle name="Curren 2" xfId="38053"/>
    <cellStyle name="Curren?_x0012_퐀_x0017_?" xfId="2516"/>
    <cellStyle name="Curren?_x0012_퐀_x0017_? 2" xfId="38054"/>
    <cellStyle name="Currenby_Cash&amp;DSO Chart" xfId="2517"/>
    <cellStyle name="Currency" xfId="2518"/>
    <cellStyle name="Currency [0]" xfId="2519"/>
    <cellStyle name="Currency [0] 2" xfId="38055"/>
    <cellStyle name="Currency [00]" xfId="20182"/>
    <cellStyle name="Currency [ﺜ]_P&amp;L_laroux" xfId="2520"/>
    <cellStyle name="Currency 2" xfId="20183"/>
    <cellStyle name="Currency 2 2" xfId="38056"/>
    <cellStyle name="Currency 3" xfId="20184"/>
    <cellStyle name="Currency 3 2" xfId="38057"/>
    <cellStyle name="Currency 4" xfId="38058"/>
    <cellStyle name="currency-$_표지 " xfId="20185"/>
    <cellStyle name="Currency(￦)" xfId="2521"/>
    <cellStyle name="Currency(￦) 2" xfId="38059"/>
    <cellStyle name="Currency_ SG&amp;A Bridge " xfId="2522"/>
    <cellStyle name="Currency0" xfId="2523"/>
    <cellStyle name="Currency0 2" xfId="20186"/>
    <cellStyle name="Currency0 2 2" xfId="38060"/>
    <cellStyle name="Currency0 3" xfId="20187"/>
    <cellStyle name="Currency0 3 2" xfId="38061"/>
    <cellStyle name="Currency0 4" xfId="38062"/>
    <cellStyle name="Currency1" xfId="2524"/>
    <cellStyle name="Currency1 2" xfId="20188"/>
    <cellStyle name="Currency1 2 2" xfId="38063"/>
    <cellStyle name="Currency1 3" xfId="20189"/>
    <cellStyle name="Currency1 3 2" xfId="38064"/>
    <cellStyle name="Currency1 4" xfId="38065"/>
    <cellStyle name="Data" xfId="20190"/>
    <cellStyle name="Date" xfId="2525"/>
    <cellStyle name="Date 2" xfId="20191"/>
    <cellStyle name="Date 2 2" xfId="38066"/>
    <cellStyle name="Date 3" xfId="20192"/>
    <cellStyle name="Date 3 2" xfId="38067"/>
    <cellStyle name="Date 4" xfId="38068"/>
    <cellStyle name="Date Short" xfId="20193"/>
    <cellStyle name="Date_2007.02.06" xfId="20194"/>
    <cellStyle name="de" xfId="2526"/>
    <cellStyle name="de 2" xfId="38069"/>
    <cellStyle name="Dezimal [0]_Ausdruck RUND (D)" xfId="20195"/>
    <cellStyle name="Dezimal_Ausdruck RUND (D)" xfId="20196"/>
    <cellStyle name="Display" xfId="20197"/>
    <cellStyle name="Display 2" xfId="26450"/>
    <cellStyle name="Display 3" xfId="26237"/>
    <cellStyle name="Display 4" xfId="26205"/>
    <cellStyle name="Display 5" xfId="26528"/>
    <cellStyle name="Display 6" xfId="26169"/>
    <cellStyle name="Display Price" xfId="20198"/>
    <cellStyle name="Display Price 2" xfId="26451"/>
    <cellStyle name="Display Price 3" xfId="26238"/>
    <cellStyle name="Display Price 4" xfId="26204"/>
    <cellStyle name="Display Price 5" xfId="26529"/>
    <cellStyle name="Display Price 6" xfId="26449"/>
    <cellStyle name="Dollar (zero dec)" xfId="2527"/>
    <cellStyle name="Dollar (zero dec) 2" xfId="20199"/>
    <cellStyle name="Dollar (zero dec) 2 2" xfId="38070"/>
    <cellStyle name="Dollar (zero dec) 3" xfId="20200"/>
    <cellStyle name="Dollar (zero dec) 3 2" xfId="38071"/>
    <cellStyle name="Dollar (zero dec) 4" xfId="38072"/>
    <cellStyle name="EA" xfId="2528"/>
    <cellStyle name="EA 2" xfId="26170"/>
    <cellStyle name="EA 3" xfId="26549"/>
    <cellStyle name="EA 4" xfId="26317"/>
    <cellStyle name="EA 5" xfId="26163"/>
    <cellStyle name="EA 6" xfId="26554"/>
    <cellStyle name="E­æo±" xfId="20201"/>
    <cellStyle name="E­æo± 2" xfId="38073"/>
    <cellStyle name="E­æo±a" xfId="20202"/>
    <cellStyle name="E­æo±a 2" xfId="38074"/>
    <cellStyle name="E­Æo±aE￡" xfId="20203"/>
    <cellStyle name="È­Æó±âÈ£" xfId="20204"/>
    <cellStyle name="E­Æo±aE￡ 2" xfId="38075"/>
    <cellStyle name="È­Æó±âÈ£ 2" xfId="38076"/>
    <cellStyle name="E­Æo±aE￡_일-토목" xfId="20205"/>
    <cellStyle name="È­Æó±âÈ£_잠실엘스 1902호 세대 욕실_성우이앤씨" xfId="20206"/>
    <cellStyle name="E­Æo±aE￡0" xfId="20207"/>
    <cellStyle name="È­Æó±âÈ£0" xfId="20208"/>
    <cellStyle name="E­Æo±aE￡0 2" xfId="38077"/>
    <cellStyle name="È­Æó±âÈ£0 2" xfId="38078"/>
    <cellStyle name="E­Æo±aE￡0_일-토목" xfId="20209"/>
    <cellStyle name="È­Æó±âÈ£0_잠실엘스 1902호 세대 욕실_성우이앤씨" xfId="20210"/>
    <cellStyle name="eet1_Q1" xfId="20211"/>
    <cellStyle name="Enter Currency (0)" xfId="20212"/>
    <cellStyle name="Enter Currency (2)" xfId="20213"/>
    <cellStyle name="Enter Units (0)" xfId="20214"/>
    <cellStyle name="Enter Units (1)" xfId="20215"/>
    <cellStyle name="Enter Units (2)" xfId="20216"/>
    <cellStyle name="Entered" xfId="2529"/>
    <cellStyle name="Entered 2" xfId="38079"/>
    <cellStyle name="Euro" xfId="2530"/>
    <cellStyle name="Euro 2" xfId="38080"/>
    <cellStyle name="F2" xfId="2531"/>
    <cellStyle name="F2 2" xfId="20217"/>
    <cellStyle name="F2 2 2" xfId="38081"/>
    <cellStyle name="F2 3" xfId="20218"/>
    <cellStyle name="F2 3 2" xfId="38082"/>
    <cellStyle name="F2 4" xfId="38083"/>
    <cellStyle name="F3" xfId="2532"/>
    <cellStyle name="F3 2" xfId="20219"/>
    <cellStyle name="F3 2 2" xfId="38084"/>
    <cellStyle name="F3 3" xfId="20220"/>
    <cellStyle name="F3 3 2" xfId="38085"/>
    <cellStyle name="F3 4" xfId="38086"/>
    <cellStyle name="F4" xfId="2533"/>
    <cellStyle name="F4 2" xfId="20221"/>
    <cellStyle name="F4 2 2" xfId="38087"/>
    <cellStyle name="F4 3" xfId="20222"/>
    <cellStyle name="F4 3 2" xfId="38088"/>
    <cellStyle name="F4 4" xfId="38089"/>
    <cellStyle name="F5" xfId="2534"/>
    <cellStyle name="F5 2" xfId="20223"/>
    <cellStyle name="F5 2 2" xfId="38090"/>
    <cellStyle name="F5 3" xfId="20224"/>
    <cellStyle name="F5 3 2" xfId="38091"/>
    <cellStyle name="F5 4" xfId="38092"/>
    <cellStyle name="F6" xfId="2535"/>
    <cellStyle name="F6 2" xfId="20225"/>
    <cellStyle name="F6 2 2" xfId="38093"/>
    <cellStyle name="F6 3" xfId="20226"/>
    <cellStyle name="F6 3 2" xfId="38094"/>
    <cellStyle name="F6 4" xfId="38095"/>
    <cellStyle name="F7" xfId="2536"/>
    <cellStyle name="F7 2" xfId="20227"/>
    <cellStyle name="F7 2 2" xfId="38096"/>
    <cellStyle name="F7 3" xfId="20228"/>
    <cellStyle name="F7 3 2" xfId="38097"/>
    <cellStyle name="F7 4" xfId="38098"/>
    <cellStyle name="F8" xfId="2537"/>
    <cellStyle name="F8 2" xfId="20229"/>
    <cellStyle name="F8 2 2" xfId="38099"/>
    <cellStyle name="F8 3" xfId="20230"/>
    <cellStyle name="F8 3 2" xfId="38100"/>
    <cellStyle name="F8 4" xfId="38101"/>
    <cellStyle name="FinePrint" xfId="20231"/>
    <cellStyle name="Fixed" xfId="2538"/>
    <cellStyle name="Fixed 2" xfId="20232"/>
    <cellStyle name="Fixed 2 2" xfId="38102"/>
    <cellStyle name="Fixed 3" xfId="20233"/>
    <cellStyle name="Fixed 3 2" xfId="38103"/>
    <cellStyle name="Fixed 4" xfId="38104"/>
    <cellStyle name="Followed Hyperlink" xfId="2539"/>
    <cellStyle name="Followed Hyperlink 2" xfId="38105"/>
    <cellStyle name="g" xfId="2540"/>
    <cellStyle name="G 2" xfId="38106"/>
    <cellStyle name="g_02 배수공" xfId="20234"/>
    <cellStyle name="g_02 배수공 2" xfId="38107"/>
    <cellStyle name="g_부대공수량" xfId="20235"/>
    <cellStyle name="g_부대공수량 2" xfId="38108"/>
    <cellStyle name="Grey" xfId="2541"/>
    <cellStyle name="Grey 2" xfId="20236"/>
    <cellStyle name="Grey 2 2" xfId="38109"/>
    <cellStyle name="Grey 3" xfId="20237"/>
    <cellStyle name="Grey 3 2" xfId="38110"/>
    <cellStyle name="Grey 4" xfId="38111"/>
    <cellStyle name="GreyOrWhite" xfId="20238"/>
    <cellStyle name="GreyOrWhite 2" xfId="38112"/>
    <cellStyle name="H1" xfId="2542"/>
    <cellStyle name="H1 2" xfId="38113"/>
    <cellStyle name="H2" xfId="2543"/>
    <cellStyle name="H2 2" xfId="38114"/>
    <cellStyle name="HEADER" xfId="2544"/>
    <cellStyle name="HEADER 2" xfId="38115"/>
    <cellStyle name="Header1" xfId="2545"/>
    <cellStyle name="Header1 2" xfId="38116"/>
    <cellStyle name="Header2" xfId="2546"/>
    <cellStyle name="Header2 2" xfId="20239"/>
    <cellStyle name="Header2 2 2" xfId="26464"/>
    <cellStyle name="Header2 2 3" xfId="26240"/>
    <cellStyle name="Header2 2 4" xfId="26200"/>
    <cellStyle name="Header2 2 5" xfId="26290"/>
    <cellStyle name="Header2 3" xfId="26173"/>
    <cellStyle name="Header2 4" xfId="26548"/>
    <cellStyle name="Header2 5" xfId="26316"/>
    <cellStyle name="Header2 6" xfId="26373"/>
    <cellStyle name="Heading" xfId="20240"/>
    <cellStyle name="Heading 1" xfId="2547"/>
    <cellStyle name="Heading 1 2" xfId="38117"/>
    <cellStyle name="Heading 2" xfId="2548"/>
    <cellStyle name="Heading 2 2" xfId="38118"/>
    <cellStyle name="Heading 3" xfId="20241"/>
    <cellStyle name="Heading 4" xfId="26465"/>
    <cellStyle name="Heading 5" xfId="26492"/>
    <cellStyle name="Heading1" xfId="2549"/>
    <cellStyle name="Heading1 2" xfId="20242"/>
    <cellStyle name="Heading1 2 2" xfId="38119"/>
    <cellStyle name="Heading1 3" xfId="20243"/>
    <cellStyle name="Heading1 3 2" xfId="38120"/>
    <cellStyle name="Heading1 4" xfId="38121"/>
    <cellStyle name="Heading2" xfId="2550"/>
    <cellStyle name="Heading2 2" xfId="20244"/>
    <cellStyle name="Heading2 2 2" xfId="38122"/>
    <cellStyle name="Heading2 3" xfId="20245"/>
    <cellStyle name="Heading2 3 2" xfId="38123"/>
    <cellStyle name="Heading2 4" xfId="38124"/>
    <cellStyle name="Heading2Divider" xfId="20246"/>
    <cellStyle name="Heading2Divider 2" xfId="26470"/>
    <cellStyle name="Heading2Divider 3" xfId="26241"/>
    <cellStyle name="Heading2Divider 4" xfId="26199"/>
    <cellStyle name="Heading2Divider 5" xfId="26530"/>
    <cellStyle name="Heading2Divider 6" xfId="26454"/>
    <cellStyle name="Helv8_PFD4.XLS" xfId="2551"/>
    <cellStyle name="Hyperlink" xfId="2552"/>
    <cellStyle name="Hyperlink 2" xfId="38125"/>
    <cellStyle name="Input" xfId="20247"/>
    <cellStyle name="Input [yellow]" xfId="2553"/>
    <cellStyle name="Input [yellow] 2" xfId="20248"/>
    <cellStyle name="Input [yellow] 2 2" xfId="26472"/>
    <cellStyle name="Input [yellow] 2 3" xfId="26243"/>
    <cellStyle name="Input [yellow] 2 4" xfId="26197"/>
    <cellStyle name="Input [yellow] 2 5" xfId="26257"/>
    <cellStyle name="Input [yellow] 2 6" xfId="26292"/>
    <cellStyle name="Input [yellow] 3" xfId="20249"/>
    <cellStyle name="Input [yellow] 3 2" xfId="26473"/>
    <cellStyle name="Input [yellow] 3 3" xfId="26244"/>
    <cellStyle name="Input [yellow] 3 4" xfId="26491"/>
    <cellStyle name="Input [yellow] 3 5" xfId="26256"/>
    <cellStyle name="Input [yellow] 3 6" xfId="26455"/>
    <cellStyle name="Input [yellow] 4" xfId="26177"/>
    <cellStyle name="Input [yellow] 5" xfId="26222"/>
    <cellStyle name="Input [yellow] 6" xfId="26314"/>
    <cellStyle name="Input [yellow] 7" xfId="26410"/>
    <cellStyle name="Input [yellow] 8" xfId="26372"/>
    <cellStyle name="Input 2" xfId="26471"/>
    <cellStyle name="Input 3" xfId="26242"/>
    <cellStyle name="Input 4" xfId="26198"/>
    <cellStyle name="Input 5" xfId="26531"/>
    <cellStyle name="Input 6" xfId="26291"/>
    <cellStyle name="Input Price" xfId="20250"/>
    <cellStyle name="Input Quantity" xfId="20251"/>
    <cellStyle name="Input Single Cell" xfId="20252"/>
    <cellStyle name="Input Single Cell 2" xfId="26474"/>
    <cellStyle name="Input Single Cell 3" xfId="26231"/>
    <cellStyle name="Input Single Cell 4" xfId="26489"/>
    <cellStyle name="Input Single Cell 5" xfId="26546"/>
    <cellStyle name="Input Single Cell 6" xfId="26456"/>
    <cellStyle name="InputBodyCurr" xfId="20253"/>
    <cellStyle name="InputBodyDate" xfId="20254"/>
    <cellStyle name="InputBodyText" xfId="20255"/>
    <cellStyle name="InputColor" xfId="20256"/>
    <cellStyle name="InputColor 2" xfId="26475"/>
    <cellStyle name="InputColor 3" xfId="26245"/>
    <cellStyle name="InputColor 4" xfId="26481"/>
    <cellStyle name="InputColor 5" xfId="26457"/>
    <cellStyle name="Item" xfId="20257"/>
    <cellStyle name="Item Input" xfId="20258"/>
    <cellStyle name="kg" xfId="2554"/>
    <cellStyle name="kg 2" xfId="20259"/>
    <cellStyle name="kg 2 2" xfId="26477"/>
    <cellStyle name="kg 2 3" xfId="26246"/>
    <cellStyle name="kg 2 4" xfId="26480"/>
    <cellStyle name="kg 2 5" xfId="26518"/>
    <cellStyle name="kg 3" xfId="20260"/>
    <cellStyle name="kg 3 2" xfId="26478"/>
    <cellStyle name="kg 3 3" xfId="26247"/>
    <cellStyle name="kg 3 4" xfId="26180"/>
    <cellStyle name="kg 3 5" xfId="26517"/>
    <cellStyle name="kg 4" xfId="26178"/>
    <cellStyle name="kg 5" xfId="26221"/>
    <cellStyle name="kg 6" xfId="26313"/>
    <cellStyle name="kg 7" xfId="26371"/>
    <cellStyle name="ℓ" xfId="2555"/>
    <cellStyle name="ℓ 2" xfId="26179"/>
    <cellStyle name="ℓ 3" xfId="26547"/>
    <cellStyle name="ℓ 4" xfId="26312"/>
    <cellStyle name="ℓ 5" xfId="26520"/>
    <cellStyle name="ℓ 6" xfId="26370"/>
    <cellStyle name="ℓ_배수공수량(중로2-1)" xfId="20261"/>
    <cellStyle name="ℓ_배수공수량(중로2-1) 2" xfId="26479"/>
    <cellStyle name="ℓ_배수공수량(중로2-1) 3" xfId="26248"/>
    <cellStyle name="ℓ_배수공수량(중로2-1) 4" xfId="26476"/>
    <cellStyle name="ℓ_배수공수량(중로2-1) 5" xfId="26458"/>
    <cellStyle name="L`" xfId="2556"/>
    <cellStyle name="lee" xfId="20262"/>
    <cellStyle name="Link Currency (0)" xfId="20263"/>
    <cellStyle name="Link Currency (2)" xfId="20264"/>
    <cellStyle name="Link Units (0)" xfId="20265"/>
    <cellStyle name="Link Units (1)" xfId="20266"/>
    <cellStyle name="Link Units (2)" xfId="20267"/>
    <cellStyle name="loo" xfId="2557"/>
    <cellStyle name="M" xfId="2558"/>
    <cellStyle name="M 2" xfId="20268"/>
    <cellStyle name="M 2 2" xfId="26482"/>
    <cellStyle name="M 2 3" xfId="26249"/>
    <cellStyle name="M 2 4" xfId="26176"/>
    <cellStyle name="M 2 5" xfId="26171"/>
    <cellStyle name="M 3" xfId="20269"/>
    <cellStyle name="M 3 2" xfId="26483"/>
    <cellStyle name="M 3 3" xfId="26250"/>
    <cellStyle name="M 3 4" xfId="26175"/>
    <cellStyle name="M 3 5" xfId="26459"/>
    <cellStyle name="M 4" xfId="26181"/>
    <cellStyle name="M 5" xfId="26545"/>
    <cellStyle name="M 6" xfId="26310"/>
    <cellStyle name="M 7" xfId="26369"/>
    <cellStyle name="M_2차완성(강서권9(1).22)" xfId="2559"/>
    <cellStyle name="M_2차완성(강서권9(1).22) 2" xfId="26182"/>
    <cellStyle name="M_2차완성(강서권9(1).22) 3" xfId="26544"/>
    <cellStyle name="M_2차완성(강서권9(1).22) 4" xfId="26309"/>
    <cellStyle name="M_2차완성(강서권9(1).22) 5" xfId="26411"/>
    <cellStyle name="M_2차완성(강서권9(1).22) 6" xfId="26432"/>
    <cellStyle name="M_가양4외내역" xfId="2560"/>
    <cellStyle name="M_가양4외내역 2" xfId="26183"/>
    <cellStyle name="M_가양4외내역 3" xfId="26543"/>
    <cellStyle name="M_가양4외내역 4" xfId="26308"/>
    <cellStyle name="M_가양4외내역 5" xfId="26412"/>
    <cellStyle name="M_가양4외내역 6" xfId="26431"/>
    <cellStyle name="M_관리시설 일위대가" xfId="2561"/>
    <cellStyle name="M_관리시설 일위대가 2" xfId="26184"/>
    <cellStyle name="M_관리시설 일위대가 3" xfId="26542"/>
    <cellStyle name="M_관리시설 일위대가 4" xfId="26307"/>
    <cellStyle name="M_관리시설 일위대가 5" xfId="26413"/>
    <cellStyle name="M_관리시설 일위대가 6" xfId="26368"/>
    <cellStyle name="M_내역(신정)" xfId="2562"/>
    <cellStyle name="M_내역(신정) 2" xfId="26185"/>
    <cellStyle name="M_내역(신정) 3" xfId="26541"/>
    <cellStyle name="M_내역(신정) 4" xfId="26306"/>
    <cellStyle name="M_내역(신정) 5" xfId="26414"/>
    <cellStyle name="M_내역(신정) 6" xfId="26367"/>
    <cellStyle name="M_둥근달어린이공원조경내역서0614" xfId="2563"/>
    <cellStyle name="M_둥근달어린이공원조경내역서0614 2" xfId="26186"/>
    <cellStyle name="M_둥근달어린이공원조경내역서0614 3" xfId="26220"/>
    <cellStyle name="M_둥근달어린이공원조경내역서0614 4" xfId="26305"/>
    <cellStyle name="M_둥근달어린이공원조경내역서0614 5" xfId="26415"/>
    <cellStyle name="M_둥근달어린이공원조경내역서0614 6" xfId="26366"/>
    <cellStyle name="M_배수공수량(중로2-1)" xfId="20270"/>
    <cellStyle name="M_배수공수량(중로2-1) 2" xfId="26484"/>
    <cellStyle name="M_배수공수량(중로2-1) 3" xfId="26251"/>
    <cellStyle name="M_배수공수량(중로2-1) 4" xfId="26469"/>
    <cellStyle name="M_배수공수량(중로2-1) 5" xfId="26460"/>
    <cellStyle name="M_벤치 일위대가" xfId="2564"/>
    <cellStyle name="M_벤치 일위대가 2" xfId="26187"/>
    <cellStyle name="M_벤치 일위대가 3" xfId="26219"/>
    <cellStyle name="M_벤치 일위대가 4" xfId="26304"/>
    <cellStyle name="M_벤치 일위대가 5" xfId="26416"/>
    <cellStyle name="M_벤치 일위대가 6" xfId="26365"/>
    <cellStyle name="M_새나라정비" xfId="2565"/>
    <cellStyle name="M_새나라정비 2" xfId="26188"/>
    <cellStyle name="M_새나라정비 3" xfId="26540"/>
    <cellStyle name="M_새나라정비 4" xfId="26303"/>
    <cellStyle name="M_새나라정비 5" xfId="26519"/>
    <cellStyle name="M_새나라정비 6" xfId="26364"/>
    <cellStyle name="M_수서6단지" xfId="2566"/>
    <cellStyle name="M_수서6단지 2" xfId="26189"/>
    <cellStyle name="M_수서6단지 3" xfId="26539"/>
    <cellStyle name="M_수서6단지 4" xfId="26302"/>
    <cellStyle name="M_수서6단지 5" xfId="26279"/>
    <cellStyle name="M_수서6단지 6" xfId="26363"/>
    <cellStyle name="M_신사동공원폐기물" xfId="2567"/>
    <cellStyle name="M_신사동공원폐기물 2" xfId="26190"/>
    <cellStyle name="M_신사동공원폐기물 3" xfId="26538"/>
    <cellStyle name="M_신사동공원폐기물 4" xfId="26301"/>
    <cellStyle name="M_신사동공원폐기물 5" xfId="26417"/>
    <cellStyle name="M_신사동공원폐기물 6" xfId="26362"/>
    <cellStyle name="M_신정양천단지 외" xfId="2568"/>
    <cellStyle name="M_신정양천단지 외 2" xfId="26191"/>
    <cellStyle name="M_신정양천단지 외 3" xfId="26537"/>
    <cellStyle name="M_신정양천단지 외 4" xfId="26300"/>
    <cellStyle name="M_신정양천단지 외 5" xfId="26418"/>
    <cellStyle name="M_신정양천단지 외 6" xfId="26361"/>
    <cellStyle name="M_조경공사(내역)" xfId="2569"/>
    <cellStyle name="M_조경공사(내역) 2" xfId="26192"/>
    <cellStyle name="M_조경공사(내역) 3" xfId="26536"/>
    <cellStyle name="M_조경공사(내역) 4" xfId="26299"/>
    <cellStyle name="M_조경공사(내역) 5" xfId="26419"/>
    <cellStyle name="M_조경공사(내역) 6" xfId="26430"/>
    <cellStyle name="M_체육시설 일위대가" xfId="2570"/>
    <cellStyle name="M_체육시설 일위대가 2" xfId="26193"/>
    <cellStyle name="M_체육시설 일위대가 3" xfId="26535"/>
    <cellStyle name="M_체육시설 일위대가 4" xfId="26298"/>
    <cellStyle name="M_체육시설 일위대가 5" xfId="26420"/>
    <cellStyle name="M_체육시설 일위대가 6" xfId="26429"/>
    <cellStyle name="M_휴게시설 일위대가" xfId="2571"/>
    <cellStyle name="M_휴게시설 일위대가 2" xfId="26194"/>
    <cellStyle name="M_휴게시설 일위대가 3" xfId="26534"/>
    <cellStyle name="M_휴게시설 일위대가 4" xfId="26297"/>
    <cellStyle name="M_휴게시설 일위대가 5" xfId="26164"/>
    <cellStyle name="M_휴게시설 일위대가 6" xfId="26553"/>
    <cellStyle name="M2" xfId="2572"/>
    <cellStyle name="M2 2" xfId="20271"/>
    <cellStyle name="M2 2 2" xfId="26485"/>
    <cellStyle name="M2 2 3" xfId="26252"/>
    <cellStyle name="M2 2 4" xfId="26468"/>
    <cellStyle name="M2 2 5" xfId="26461"/>
    <cellStyle name="M2 3" xfId="20272"/>
    <cellStyle name="M2 3 2" xfId="26486"/>
    <cellStyle name="M2 3 3" xfId="26253"/>
    <cellStyle name="M2 3 4" xfId="26174"/>
    <cellStyle name="M2 3 5" xfId="26172"/>
    <cellStyle name="M2 4" xfId="26195"/>
    <cellStyle name="M2 5" xfId="26533"/>
    <cellStyle name="M2 6" xfId="26296"/>
    <cellStyle name="M2 7" xfId="26360"/>
    <cellStyle name="M3" xfId="2573"/>
    <cellStyle name="M3 2" xfId="20273"/>
    <cellStyle name="M3 2 2" xfId="26487"/>
    <cellStyle name="M3 2 3" xfId="26254"/>
    <cellStyle name="M3 2 4" xfId="26467"/>
    <cellStyle name="M3 2 5" xfId="26462"/>
    <cellStyle name="M3 3" xfId="20274"/>
    <cellStyle name="M3 3 2" xfId="26488"/>
    <cellStyle name="M3 3 3" xfId="26255"/>
    <cellStyle name="M3 3 4" xfId="26466"/>
    <cellStyle name="M3 3 5" xfId="26293"/>
    <cellStyle name="M3 4" xfId="26196"/>
    <cellStyle name="M3 5" xfId="26532"/>
    <cellStyle name="M3 6" xfId="26295"/>
    <cellStyle name="M3 7" xfId="26359"/>
    <cellStyle name="Macintosh 텍스트 (*.txt)" xfId="20275"/>
    <cellStyle name="Midtitle" xfId="2574"/>
    <cellStyle name="Midtitle 2" xfId="20276"/>
    <cellStyle name="Midtitle 2 2" xfId="38126"/>
    <cellStyle name="Midtitle 3" xfId="20277"/>
    <cellStyle name="Midtitle 3 2" xfId="38127"/>
    <cellStyle name="Midtitle 4" xfId="38128"/>
    <cellStyle name="Milliers [0]_399GC10" xfId="2575"/>
    <cellStyle name="Milliers_399GC10" xfId="2576"/>
    <cellStyle name="Model" xfId="2577"/>
    <cellStyle name="Model 2" xfId="20278"/>
    <cellStyle name="Model 2 2" xfId="38129"/>
    <cellStyle name="Model 3" xfId="38130"/>
    <cellStyle name="Mon?aire [0]_399GC10" xfId="2578"/>
    <cellStyle name="Mon?aire_399GC10" xfId="2579"/>
    <cellStyle name="moon" xfId="20279"/>
    <cellStyle name="moon 2" xfId="38131"/>
    <cellStyle name="n" xfId="2580"/>
    <cellStyle name="n 2" xfId="38132"/>
    <cellStyle name="NEW정렬" xfId="20280"/>
    <cellStyle name="no dec" xfId="2581"/>
    <cellStyle name="no dec 2" xfId="38133"/>
    <cellStyle name="nohs" xfId="20281"/>
    <cellStyle name="nohs 2" xfId="38134"/>
    <cellStyle name="normal" xfId="20282"/>
    <cellStyle name="Normal - Style1" xfId="2582"/>
    <cellStyle name="Normal - Style1 2" xfId="20283"/>
    <cellStyle name="Normal - Style1 2 2" xfId="38135"/>
    <cellStyle name="Normal - Style1 3" xfId="20284"/>
    <cellStyle name="Normal - Style1 3 2" xfId="38136"/>
    <cellStyle name="Normal - Style1 4" xfId="38137"/>
    <cellStyle name="Normal - Style2" xfId="2583"/>
    <cellStyle name="Normal - Style2 2" xfId="38138"/>
    <cellStyle name="Normal - Style3" xfId="2584"/>
    <cellStyle name="Normal - Style3 2" xfId="38139"/>
    <cellStyle name="Normal - Style4" xfId="2585"/>
    <cellStyle name="Normal - Style4 2" xfId="38140"/>
    <cellStyle name="Normal - Style5" xfId="2586"/>
    <cellStyle name="Normal - Style5 2" xfId="38141"/>
    <cellStyle name="Normal - Style6" xfId="2587"/>
    <cellStyle name="Normal - Style6 2" xfId="38142"/>
    <cellStyle name="Normal - Style7" xfId="2588"/>
    <cellStyle name="Normal - Style7 2" xfId="38143"/>
    <cellStyle name="Normal - Style8" xfId="2589"/>
    <cellStyle name="Normal - Style8 2" xfId="38144"/>
    <cellStyle name="Normal - 유형1" xfId="2590"/>
    <cellStyle name="Normal - 유형1 2" xfId="38145"/>
    <cellStyle name="normal 2" xfId="38146"/>
    <cellStyle name="Normal_ SG&amp;A Bridge" xfId="20285"/>
    <cellStyle name="Normal忈OTD thru NOR " xfId="20286"/>
    <cellStyle name="Normal忈OTD thru NOR  2" xfId="38147"/>
    <cellStyle name="O" xfId="2591"/>
    <cellStyle name="O 2" xfId="38148"/>
    <cellStyle name="OD" xfId="2592"/>
    <cellStyle name="OD 2" xfId="38149"/>
    <cellStyle name="Œ…?æ맖?e [0.00]_laroux" xfId="2593"/>
    <cellStyle name="Œ…?æ맖?e_laroux" xfId="2594"/>
    <cellStyle name="oft Excel]  Comment=The open=/f lines load custom functions into the Paste Function list.  Maximized=3  AutoFormat=" xfId="38150"/>
    <cellStyle name="oft Excel]_x000d__x000a_Comment=The open=/f lines load custom functions into the Paste Function list._x000d__x000a_Maximized=3_x000d__x000a_AutoFormat=" xfId="20287"/>
    <cellStyle name="oh" xfId="2595"/>
    <cellStyle name="oh 2" xfId="38151"/>
    <cellStyle name="Output Single Cell" xfId="20288"/>
    <cellStyle name="Output Single Cell 2" xfId="26494"/>
    <cellStyle name="Output Single Cell 3" xfId="26258"/>
    <cellStyle name="Output Single Cell 4" xfId="26463"/>
    <cellStyle name="Output Single Cell 5" xfId="26239"/>
    <cellStyle name="Output Single Cell 6" xfId="26294"/>
    <cellStyle name="Package Size" xfId="20289"/>
    <cellStyle name="Percent" xfId="2596"/>
    <cellStyle name="Percent [0]" xfId="20290"/>
    <cellStyle name="Percent [00]" xfId="20291"/>
    <cellStyle name="Percent [2]" xfId="2597"/>
    <cellStyle name="Percent [2] 2" xfId="20292"/>
    <cellStyle name="Percent [2] 2 2" xfId="38152"/>
    <cellStyle name="Percent [2] 3" xfId="20293"/>
    <cellStyle name="Percent [2] 3 2" xfId="38153"/>
    <cellStyle name="Percent [2] 4" xfId="38154"/>
    <cellStyle name="Percent 2" xfId="20294"/>
    <cellStyle name="Percent 2 2" xfId="38155"/>
    <cellStyle name="Percent 3" xfId="20295"/>
    <cellStyle name="Percent 3 2" xfId="38156"/>
    <cellStyle name="Percent 4" xfId="38157"/>
    <cellStyle name="Percent_!간지" xfId="20296"/>
    <cellStyle name="PrePop Currency (0)" xfId="20297"/>
    <cellStyle name="PrePop Currency (2)" xfId="20298"/>
    <cellStyle name="PrePop Units (0)" xfId="20299"/>
    <cellStyle name="PrePop Units (1)" xfId="20300"/>
    <cellStyle name="PrePop Units (2)" xfId="20301"/>
    <cellStyle name="PRICE2" xfId="20302"/>
    <cellStyle name="PRICE2 2" xfId="38158"/>
    <cellStyle name="pricing" xfId="20303"/>
    <cellStyle name="Print Heading" xfId="20304"/>
    <cellStyle name="Q1" xfId="2598"/>
    <cellStyle name="Q1 2" xfId="38159"/>
    <cellStyle name="Q4" xfId="2599"/>
    <cellStyle name="Q4 2" xfId="38160"/>
    <cellStyle name="Q값(소수점,3)" xfId="20305"/>
    <cellStyle name="Q값(소수점,3) 2" xfId="38161"/>
    <cellStyle name="Recipe" xfId="20306"/>
    <cellStyle name="Recipe Heading" xfId="20307"/>
    <cellStyle name="redn2" xfId="20308"/>
    <cellStyle name="redn3" xfId="20309"/>
    <cellStyle name="REDs" xfId="20310"/>
    <cellStyle name="Revenue" xfId="20311"/>
    <cellStyle name="RevList" xfId="2600"/>
    <cellStyle name="RevList 2" xfId="38162"/>
    <cellStyle name="rld Wide" xfId="20312"/>
    <cellStyle name="rld Wide 2" xfId="38163"/>
    <cellStyle name="RptTitle" xfId="20313"/>
    <cellStyle name="s" xfId="2601"/>
    <cellStyle name="S " xfId="2602"/>
    <cellStyle name="S  2" xfId="38164"/>
    <cellStyle name="s 2" xfId="38165"/>
    <cellStyle name="s]  load=  run=  NullPort=None  SkipMouseRedetect=1  device=QLaser SF700/710,KHQLBP,LPT1:    [Desktop]  Wallpaper=C:\WI" xfId="38166"/>
    <cellStyle name="s]_x000d__x000a_load=_x000d__x000a_run=_x000d__x000a_NullPort=None_x000d__x000a_SkipMouseRedetect=1_x000d__x000a_device=QLaser SF700/710,KHQLBP,LPT1:_x000d__x000a__x000d__x000a_[Desktop]_x000d__x000a_Wallpaper=C:\WI" xfId="20314"/>
    <cellStyle name="sh" xfId="2603"/>
    <cellStyle name="sh 2" xfId="38167"/>
    <cellStyle name="SHIM" xfId="20315"/>
    <cellStyle name="SHIM 2" xfId="26499"/>
    <cellStyle name="SHIM 3" xfId="26259"/>
    <cellStyle name="SHIM 4" xfId="26311"/>
    <cellStyle name="ssh" xfId="2604"/>
    <cellStyle name="ssh 2" xfId="38168"/>
    <cellStyle name="Standard_A" xfId="20316"/>
    <cellStyle name="subhead" xfId="2605"/>
    <cellStyle name="subhead 2" xfId="38169"/>
    <cellStyle name="SubHeading" xfId="20317"/>
    <cellStyle name="Subtotal" xfId="2606"/>
    <cellStyle name="Subtotal 1" xfId="20318"/>
    <cellStyle name="Subtotal 2" xfId="38170"/>
    <cellStyle name="Suggested Quantity" xfId="20319"/>
    <cellStyle name="t1" xfId="2607"/>
    <cellStyle name="t1 2" xfId="38171"/>
    <cellStyle name="testtitle" xfId="2608"/>
    <cellStyle name="testtitle 2" xfId="20320"/>
    <cellStyle name="testtitle 2 2" xfId="38172"/>
    <cellStyle name="testtitle 3" xfId="20321"/>
    <cellStyle name="testtitle 3 2" xfId="38173"/>
    <cellStyle name="testtitle 4" xfId="38174"/>
    <cellStyle name="Text Indent A" xfId="20322"/>
    <cellStyle name="Text Indent B" xfId="20323"/>
    <cellStyle name="Text Indent C" xfId="20324"/>
    <cellStyle name="Title" xfId="2609"/>
    <cellStyle name="title [1]" xfId="2610"/>
    <cellStyle name="title [1] 2" xfId="20325"/>
    <cellStyle name="title [1] 2 2" xfId="38175"/>
    <cellStyle name="title [1] 3" xfId="20326"/>
    <cellStyle name="title [1] 3 2" xfId="38176"/>
    <cellStyle name="title [1] 4" xfId="38177"/>
    <cellStyle name="title [2]" xfId="2611"/>
    <cellStyle name="title [2] 2" xfId="20327"/>
    <cellStyle name="title [2] 2 2" xfId="38178"/>
    <cellStyle name="title [2] 3" xfId="20328"/>
    <cellStyle name="title [2] 3 2" xfId="38179"/>
    <cellStyle name="title [2] 4" xfId="38180"/>
    <cellStyle name="Title 2" xfId="38181"/>
    <cellStyle name="Title_01.단위수량" xfId="2612"/>
    <cellStyle name="TON" xfId="2613"/>
    <cellStyle name="TON 2" xfId="26209"/>
    <cellStyle name="TON 3" xfId="26526"/>
    <cellStyle name="TON 4" xfId="26289"/>
    <cellStyle name="TON 5" xfId="26423"/>
    <cellStyle name="TON 6" xfId="26356"/>
    <cellStyle name="Total" xfId="2614"/>
    <cellStyle name="Total 2" xfId="20329"/>
    <cellStyle name="Total 2 2" xfId="26500"/>
    <cellStyle name="Total 2 3" xfId="26261"/>
    <cellStyle name="Total 2 4" xfId="26453"/>
    <cellStyle name="Total 2 5" xfId="26490"/>
    <cellStyle name="Total 3" xfId="20330"/>
    <cellStyle name="Total 3 2" xfId="26501"/>
    <cellStyle name="Total 3 3" xfId="26262"/>
    <cellStyle name="Total 3 4" xfId="26452"/>
    <cellStyle name="Total 3 5" xfId="26315"/>
    <cellStyle name="Total 4" xfId="26210"/>
    <cellStyle name="Total 5" xfId="26525"/>
    <cellStyle name="Total 6" xfId="26288"/>
    <cellStyle name="Total 7" xfId="26355"/>
    <cellStyle name="TotalCurr" xfId="20331"/>
    <cellStyle name="TotalHdr" xfId="20332"/>
    <cellStyle name="UM" xfId="2615"/>
    <cellStyle name="UM 2" xfId="20333"/>
    <cellStyle name="UM 2 2" xfId="38182"/>
    <cellStyle name="UM 3" xfId="20334"/>
    <cellStyle name="UM 3 2" xfId="38183"/>
    <cellStyle name="UM 4" xfId="38184"/>
    <cellStyle name="W?rung [0]_Ausdruck RUND (D)" xfId="20335"/>
    <cellStyle name="W?rung_Ausdruck RUND (D)" xfId="20336"/>
    <cellStyle name="Yellow" xfId="20337"/>
    <cellStyle name="Yellow 2" xfId="38185"/>
    <cellStyle name="yh01" xfId="20338"/>
    <cellStyle name="yh01 2" xfId="38186"/>
    <cellStyle name="μU¿¡ ¿A´A CIAIÆU¸μAⓒ" xfId="2616"/>
    <cellStyle name="|?ドE" xfId="2617"/>
    <cellStyle name="" xfId="20339"/>
    <cellStyle name=" 2" xfId="38187"/>
    <cellStyle name="가.인건비" xfId="20340"/>
    <cellStyle name="가.인건비 2" xfId="38188"/>
    <cellStyle name="가운데" xfId="2618"/>
    <cellStyle name="가운데 2" xfId="26211"/>
    <cellStyle name="가운데 3" xfId="26524"/>
    <cellStyle name="가운데 4" xfId="26287"/>
    <cellStyle name="가운데 5" xfId="26424"/>
    <cellStyle name="가운데 6" xfId="26354"/>
    <cellStyle name="강조색1 2" xfId="20341"/>
    <cellStyle name="강조색1 3" xfId="20342"/>
    <cellStyle name="강조색2 2" xfId="20343"/>
    <cellStyle name="강조색2 3" xfId="20344"/>
    <cellStyle name="강조색3 2" xfId="20345"/>
    <cellStyle name="강조색3 3" xfId="20346"/>
    <cellStyle name="강조색4 2" xfId="20347"/>
    <cellStyle name="강조색4 3" xfId="20348"/>
    <cellStyle name="강조색5 2" xfId="20349"/>
    <cellStyle name="강조색5 3" xfId="20350"/>
    <cellStyle name="강조색6 2" xfId="20351"/>
    <cellStyle name="강조색6 3" xfId="20352"/>
    <cellStyle name="개" xfId="2619"/>
    <cellStyle name="개 2" xfId="26212"/>
    <cellStyle name="개 3" xfId="26523"/>
    <cellStyle name="개 4" xfId="26286"/>
    <cellStyle name="개 5" xfId="26425"/>
    <cellStyle name="개 6" xfId="26353"/>
    <cellStyle name="개_02-포장-1" xfId="2620"/>
    <cellStyle name="개_02-포장-1 2" xfId="26213"/>
    <cellStyle name="개_02-포장-1 3" xfId="26218"/>
    <cellStyle name="개_02-포장-1 4" xfId="26285"/>
    <cellStyle name="개_02-포장-1 5" xfId="26426"/>
    <cellStyle name="개_02-포장-1 6" xfId="26352"/>
    <cellStyle name="개_02-포장-1_배수공수량(중로2-1)" xfId="20353"/>
    <cellStyle name="개_02-포장-1_배수공수량(중로2-1) 2" xfId="26502"/>
    <cellStyle name="개_02-포장-1_배수공수량(중로2-1) 3" xfId="26263"/>
    <cellStyle name="개_02-포장-1_배수공수량(중로2-1) 4" xfId="26448"/>
    <cellStyle name="개_02-포장-1_배수공수량(중로2-1) 5" xfId="26493"/>
    <cellStyle name="개_03-신축-수축" xfId="2621"/>
    <cellStyle name="개_03-신축-수축 2" xfId="26214"/>
    <cellStyle name="개_03-신축-수축 3" xfId="26217"/>
    <cellStyle name="개_03-신축-수축 4" xfId="26284"/>
    <cellStyle name="개_03-신축-수축 5" xfId="26427"/>
    <cellStyle name="개_03-신축-수축 6" xfId="26351"/>
    <cellStyle name="개_배수공수량(중로2-1)" xfId="20354"/>
    <cellStyle name="개_배수공수량(중로2-1) 2" xfId="26503"/>
    <cellStyle name="개_배수공수량(중로2-1) 3" xfId="26264"/>
    <cellStyle name="개_배수공수량(중로2-1) 4" xfId="26447"/>
    <cellStyle name="개_배수공수량(중로2-1) 5" xfId="26201"/>
    <cellStyle name="개소" xfId="2622"/>
    <cellStyle name="개소 2" xfId="26215"/>
    <cellStyle name="개소 3" xfId="26522"/>
    <cellStyle name="개소 4" xfId="26283"/>
    <cellStyle name="개소 5" xfId="26232"/>
    <cellStyle name="개소 6" xfId="26350"/>
    <cellStyle name="견적" xfId="20355"/>
    <cellStyle name="견적 2" xfId="38189"/>
    <cellStyle name="경고문 2" xfId="20356"/>
    <cellStyle name="경고문 3" xfId="20357"/>
    <cellStyle name="계(단가)" xfId="20358"/>
    <cellStyle name="계(단가) 2" xfId="38190"/>
    <cellStyle name="계(일위,계, 소수0)" xfId="20359"/>
    <cellStyle name="계(일위,계, 소수0) 2" xfId="38191"/>
    <cellStyle name="계산 2" xfId="20360"/>
    <cellStyle name="계산 2 2" xfId="26504"/>
    <cellStyle name="계산 2 3" xfId="26265"/>
    <cellStyle name="계산 2 4" xfId="26168"/>
    <cellStyle name="계산 2 5" xfId="26202"/>
    <cellStyle name="계산 3" xfId="20361"/>
    <cellStyle name="계산 3 2" xfId="26505"/>
    <cellStyle name="계산 3 3" xfId="26266"/>
    <cellStyle name="계산 3 4" xfId="26446"/>
    <cellStyle name="계산 3 5" xfId="26203"/>
    <cellStyle name="고정소숫점" xfId="2623"/>
    <cellStyle name="고정소숫점 2" xfId="20362"/>
    <cellStyle name="고정소숫점 2 2" xfId="38192"/>
    <cellStyle name="고정소숫점 3" xfId="20363"/>
    <cellStyle name="고정소숫점 3 2" xfId="38193"/>
    <cellStyle name="고정소숫점 4" xfId="38194"/>
    <cellStyle name="고정출력1" xfId="2624"/>
    <cellStyle name="고정출력1 2" xfId="20364"/>
    <cellStyle name="고정출력1 2 2" xfId="38195"/>
    <cellStyle name="고정출력1 3" xfId="20365"/>
    <cellStyle name="고정출력1 3 2" xfId="38196"/>
    <cellStyle name="고정출력1 4" xfId="38197"/>
    <cellStyle name="고정출력2" xfId="2625"/>
    <cellStyle name="고정출력2 2" xfId="20366"/>
    <cellStyle name="고정출력2 2 2" xfId="38198"/>
    <cellStyle name="고정출력2 3" xfId="20367"/>
    <cellStyle name="고정출력2 3 2" xfId="38199"/>
    <cellStyle name="고정출력2 4" xfId="38200"/>
    <cellStyle name="공사원가계산서(조경)" xfId="2626"/>
    <cellStyle name="공사원가계산서(조경) 2" xfId="38201"/>
    <cellStyle name="공종" xfId="2627"/>
    <cellStyle name="공종 2" xfId="38202"/>
    <cellStyle name="공종-규격" xfId="20368"/>
    <cellStyle name="공종-규격 2" xfId="38203"/>
    <cellStyle name="咬訌裝?INCOM1" xfId="2628"/>
    <cellStyle name="咬訌裝?INCOM1 2" xfId="38204"/>
    <cellStyle name="咬訌裝?INCOM10" xfId="2629"/>
    <cellStyle name="咬訌裝?INCOM10 2" xfId="38205"/>
    <cellStyle name="咬訌裝?INCOM2" xfId="2630"/>
    <cellStyle name="咬訌裝?INCOM2 2" xfId="38206"/>
    <cellStyle name="咬訌裝?INCOM3" xfId="2631"/>
    <cellStyle name="咬訌裝?INCOM3 2" xfId="38207"/>
    <cellStyle name="咬訌裝?INCOM4" xfId="2632"/>
    <cellStyle name="咬訌裝?INCOM4 2" xfId="38208"/>
    <cellStyle name="咬訌裝?INCOM5" xfId="2633"/>
    <cellStyle name="咬訌裝?INCOM5 2" xfId="38209"/>
    <cellStyle name="咬訌裝?INCOM6" xfId="2634"/>
    <cellStyle name="咬訌裝?INCOM6 2" xfId="38210"/>
    <cellStyle name="咬訌裝?INCOM7" xfId="2635"/>
    <cellStyle name="咬訌裝?INCOM7 2" xfId="38211"/>
    <cellStyle name="咬訌裝?INCOM8" xfId="2636"/>
    <cellStyle name="咬訌裝?INCOM8 2" xfId="38212"/>
    <cellStyle name="咬訌裝?INCOM9" xfId="2637"/>
    <cellStyle name="咬訌裝?INCOM9 2" xfId="38213"/>
    <cellStyle name="咬訌裝?PRIB11" xfId="2638"/>
    <cellStyle name="咬訌裝?PRIB11 2" xfId="38214"/>
    <cellStyle name="구        분" xfId="20369"/>
    <cellStyle name="구        분 2" xfId="38215"/>
    <cellStyle name="국종합건설" xfId="2639"/>
    <cellStyle name="국종합건설 2" xfId="38216"/>
    <cellStyle name="그림" xfId="20370"/>
    <cellStyle name="그림 2" xfId="38217"/>
    <cellStyle name="글꼴" xfId="20371"/>
    <cellStyle name="글꼴 2" xfId="38218"/>
    <cellStyle name="글씨빵강" xfId="2640"/>
    <cellStyle name="기계" xfId="2641"/>
    <cellStyle name="기계 2" xfId="38219"/>
    <cellStyle name="끼_x0001_?" xfId="2642"/>
    <cellStyle name="나쁨 2" xfId="20372"/>
    <cellStyle name="나쁨 3" xfId="20373"/>
    <cellStyle name="날짜" xfId="2643"/>
    <cellStyle name="날짜 2" xfId="20374"/>
    <cellStyle name="날짜 2 2" xfId="38220"/>
    <cellStyle name="날짜 3" xfId="20375"/>
    <cellStyle name="날짜 3 2" xfId="38221"/>
    <cellStyle name="날짜 4" xfId="38222"/>
    <cellStyle name="남기옥" xfId="20376"/>
    <cellStyle name="남기옥 2" xfId="38223"/>
    <cellStyle name="내역서" xfId="2644"/>
    <cellStyle name="내역서 2" xfId="20377"/>
    <cellStyle name="내역서 2 2" xfId="38224"/>
    <cellStyle name="내역서 3" xfId="20378"/>
    <cellStyle name="내역서 3 2" xfId="38225"/>
    <cellStyle name="내역서 4" xfId="38226"/>
    <cellStyle name="네모제목" xfId="2645"/>
    <cellStyle name="네모제목 2" xfId="38227"/>
    <cellStyle name="년도" xfId="20379"/>
    <cellStyle name="년도 2" xfId="26506"/>
    <cellStyle name="년도 3" xfId="26268"/>
    <cellStyle name="년도 4" xfId="26167"/>
    <cellStyle name="년도 5" xfId="26281"/>
    <cellStyle name="단위" xfId="2646"/>
    <cellStyle name="단위 2" xfId="38228"/>
    <cellStyle name="단위-&quot;*&quot;" xfId="20380"/>
    <cellStyle name="단위-&quot;*&quot; 2" xfId="38229"/>
    <cellStyle name="단위-%" xfId="20381"/>
    <cellStyle name="단위-% 2" xfId="38230"/>
    <cellStyle name="단위-kg" xfId="20382"/>
    <cellStyle name="단위-kg 2" xfId="38231"/>
    <cellStyle name="단위-m" xfId="20383"/>
    <cellStyle name="단위-m 2" xfId="38232"/>
    <cellStyle name="단위-㎡" xfId="20384"/>
    <cellStyle name="단위-㎡ 2" xfId="38233"/>
    <cellStyle name="단위-㎡/개소" xfId="20385"/>
    <cellStyle name="단위-㎡/개소 2" xfId="38234"/>
    <cellStyle name="단위-㎡_00.자재집계표" xfId="20386"/>
    <cellStyle name="단위-㎥" xfId="20387"/>
    <cellStyle name="단위-㎥ 2" xfId="38235"/>
    <cellStyle name="단위-t=" xfId="20388"/>
    <cellStyle name="단위-t= 2" xfId="26507"/>
    <cellStyle name="단위-t= 3" xfId="26269"/>
    <cellStyle name="단위-t= 4" xfId="26444"/>
    <cellStyle name="단위-t= 5" xfId="26495"/>
    <cellStyle name="달러" xfId="2647"/>
    <cellStyle name="달러 2" xfId="20389"/>
    <cellStyle name="달러 2 2" xfId="38236"/>
    <cellStyle name="달러 3" xfId="20390"/>
    <cellStyle name="달러 3 2" xfId="38237"/>
    <cellStyle name="달러 4" xfId="38238"/>
    <cellStyle name="대공종" xfId="20391"/>
    <cellStyle name="대공종 2" xfId="38239"/>
    <cellStyle name="돋움채" xfId="2648"/>
    <cellStyle name="뒤에 오는 하이퍼링크" xfId="2649"/>
    <cellStyle name="뒤에 오는 하이퍼링크 2" xfId="38240"/>
    <cellStyle name="똿떓죶Ø괻 [0.00]_PRODUCT DETAIL Q1" xfId="2650"/>
    <cellStyle name="똿떓죶Ø괻_PRODUCT DETAIL Q1" xfId="2651"/>
    <cellStyle name="똿뗦먛귟 [0.00]_laroux" xfId="2652"/>
    <cellStyle name="똿뗦먛귟_laroux" xfId="2653"/>
    <cellStyle name="라인" xfId="20392"/>
    <cellStyle name="라인 2" xfId="26508"/>
    <cellStyle name="마이너스키" xfId="2654"/>
    <cellStyle name="마이너스키 2" xfId="38241"/>
    <cellStyle name="마ㅊ춤" xfId="20393"/>
    <cellStyle name="마ㅊ춤 2" xfId="38242"/>
    <cellStyle name="매" xfId="2655"/>
    <cellStyle name="매 2" xfId="38243"/>
    <cellStyle name="매_02-포장-1" xfId="2656"/>
    <cellStyle name="매_02-포장-1 2" xfId="38244"/>
    <cellStyle name="매_02-포장-1_배수공수량(중로2-1)" xfId="20394"/>
    <cellStyle name="매_02-포장-1_배수공수량(중로2-1) 2" xfId="38245"/>
    <cellStyle name="매_배수공수량(중로2-1)" xfId="20395"/>
    <cellStyle name="매_배수공수량(중로2-1) 2" xfId="38246"/>
    <cellStyle name="메모 2" xfId="20396"/>
    <cellStyle name="메모 2 2" xfId="26509"/>
    <cellStyle name="메모 2 3" xfId="26270"/>
    <cellStyle name="메모 2 4" xfId="26441"/>
    <cellStyle name="메모 2 5" xfId="26550"/>
    <cellStyle name="메모 2 6" xfId="26496"/>
    <cellStyle name="메모 3" xfId="20397"/>
    <cellStyle name="메모 3 2" xfId="26510"/>
    <cellStyle name="메모 3 3" xfId="26271"/>
    <cellStyle name="메모 3 4" xfId="26440"/>
    <cellStyle name="메모 3 5" xfId="26233"/>
    <cellStyle name="메모 3 6" xfId="26497"/>
    <cellStyle name="묮뎋 [0.00]_PRODUCT DETAIL Q1" xfId="2657"/>
    <cellStyle name="묮뎋_PRODUCT DETAIL Q1" xfId="2658"/>
    <cellStyle name="무늬" xfId="20398"/>
    <cellStyle name="무늬 2" xfId="38247"/>
    <cellStyle name="믅됞 [0.00]_laroux" xfId="2659"/>
    <cellStyle name="믅됞_laroux" xfId="2660"/>
    <cellStyle name="未定義" xfId="2661"/>
    <cellStyle name="未定義 2" xfId="38248"/>
    <cellStyle name="박상윤" xfId="20399"/>
    <cellStyle name="박상윤 2" xfId="26511"/>
    <cellStyle name="박상윤 3" xfId="26272"/>
    <cellStyle name="박상윤 4" xfId="26439"/>
    <cellStyle name="박상윤 5" xfId="26498"/>
    <cellStyle name="배분" xfId="2662"/>
    <cellStyle name="배분 2" xfId="26216"/>
    <cellStyle name="배분 3" xfId="26521"/>
    <cellStyle name="배분 4" xfId="26280"/>
    <cellStyle name="배분 5" xfId="26428"/>
    <cellStyle name="배분 6" xfId="26349"/>
    <cellStyle name="백" xfId="2663"/>
    <cellStyle name="백 " xfId="20400"/>
    <cellStyle name="백  2" xfId="38249"/>
    <cellStyle name="백 2" xfId="20401"/>
    <cellStyle name="백 2 2" xfId="38250"/>
    <cellStyle name="백 3" xfId="20402"/>
    <cellStyle name="백 3 2" xfId="38251"/>
    <cellStyle name="백 4" xfId="38252"/>
    <cellStyle name="백_001.BOQ 및 옹벽" xfId="20403"/>
    <cellStyle name="백_001.BOQ 및 옹벽 2" xfId="38253"/>
    <cellStyle name="백_01.단위수량(0308)" xfId="2664"/>
    <cellStyle name="백_01.수량산출" xfId="2665"/>
    <cellStyle name="백_01.한울내역서(동호수)03.27" xfId="20404"/>
    <cellStyle name="백_01.한울내역서(동호수)03.27 2" xfId="38254"/>
    <cellStyle name="백_01-토공_02-배수공" xfId="2666"/>
    <cellStyle name="백_01-토공_02-배수공 2" xfId="38255"/>
    <cellStyle name="백_01-토공_02-배수공_001.BOQ 및 옹벽" xfId="20405"/>
    <cellStyle name="백_01-토공_02-배수공_001.BOQ 및 옹벽 2" xfId="38256"/>
    <cellStyle name="백_01-토공_02-배수공_01.수량산출" xfId="2667"/>
    <cellStyle name="백_01-토공_02-배수공_02토공" xfId="20406"/>
    <cellStyle name="백_01-토공_02-배수공_02토공 2" xfId="38257"/>
    <cellStyle name="백_01-토공_02-배수공_03-1.맨호공" xfId="20407"/>
    <cellStyle name="백_01-토공_02-배수공_03-1.맨호공 2" xfId="38258"/>
    <cellStyle name="백_01-토공_02-배수공_03-2.맨홀공제수량" xfId="20408"/>
    <cellStyle name="백_01-토공_02-배수공_03-2.맨홀공제수량 2" xfId="38259"/>
    <cellStyle name="백_01-토공_02-배수공_04맨홀공" xfId="20409"/>
    <cellStyle name="백_01-토공_02-배수공_04맨홀공 2" xfId="38260"/>
    <cellStyle name="백_01-토공_02-배수공_2.03우수공" xfId="20410"/>
    <cellStyle name="백_01-토공_02-배수공_2.03우수공 2" xfId="38261"/>
    <cellStyle name="백_01-토공_02-배수공_2.03우수공_4.0 부대공(소2-331호)" xfId="20411"/>
    <cellStyle name="백_01-토공_02-배수공_2.03우수공_4.0 부대공(소2-331호) 2" xfId="38262"/>
    <cellStyle name="백_01-토공_02-배수공_2.03우수공_4.0 부대공(소2-331호)_5.0부대공(가현1길)" xfId="20412"/>
    <cellStyle name="백_01-토공_02-배수공_2.03우수공_4.0 부대공(소2-331호)_5.0부대공(가현1길) 2" xfId="38263"/>
    <cellStyle name="백_01-토공_02-배수공_2.03우수공_5.0부대공(영진아파트)" xfId="20413"/>
    <cellStyle name="백_01-토공_02-배수공_2.03우수공_5.0부대공(영진아파트) 2" xfId="38264"/>
    <cellStyle name="백_01-토공_02-배수공_2.03우수공_5.0부대공(영진아파트)_5.0부대공(가현1길)" xfId="20414"/>
    <cellStyle name="백_01-토공_02-배수공_2.03우수공_5.0부대공(영진아파트)_5.0부대공(가현1길) 2" xfId="38265"/>
    <cellStyle name="백_01-토공_02-배수공_2.03우수공_부대공수량(삼척)" xfId="20415"/>
    <cellStyle name="백_01-토공_02-배수공_2.03우수공_부대공수량(삼척) 2" xfId="38266"/>
    <cellStyle name="백_01-토공_02-배수공_2.03우수공_부대공수량(삼척)_부대공" xfId="20416"/>
    <cellStyle name="백_01-토공_02-배수공_2.03우수공_부대공수량(삼척)_부대공 2" xfId="38267"/>
    <cellStyle name="백_01-토공_02-배수공_2.03우수공_부대공수량(삼척)_부대공(1공구)" xfId="20417"/>
    <cellStyle name="백_01-토공_02-배수공_2.03우수공_부대공수량(삼척)_부대공(1공구) 2" xfId="38268"/>
    <cellStyle name="백_01-토공_02-배수공_2.03우수공_부대공수량(삼척)_부대공-2" xfId="20418"/>
    <cellStyle name="백_01-토공_02-배수공_2.03우수공_부대공수량(삼척)_부대공-2 2" xfId="38269"/>
    <cellStyle name="백_01-토공_02-배수공_2.16. 맨호공" xfId="20419"/>
    <cellStyle name="백_01-토공_02-배수공_2.16. 맨호공 2" xfId="38270"/>
    <cellStyle name="백_01-토공_02-배수공_3.15 맨홀공" xfId="20420"/>
    <cellStyle name="백_01-토공_02-배수공_3.15 맨홀공 2" xfId="38271"/>
    <cellStyle name="백_01-토공_02-배수공_3.16 맨홀공" xfId="20421"/>
    <cellStyle name="백_01-토공_02-배수공_3.16 맨홀공 2" xfId="38272"/>
    <cellStyle name="백_01-토공_02-배수공_4.0 부대공(소2-331호)" xfId="20422"/>
    <cellStyle name="백_01-토공_02-배수공_4.0 부대공(소2-331호) 2" xfId="38273"/>
    <cellStyle name="백_01-토공_02-배수공_4.0 부대공(소2-331호)_5.0부대공(가현1길)" xfId="20423"/>
    <cellStyle name="백_01-토공_02-배수공_4.0 부대공(소2-331호)_5.0부대공(가현1길) 2" xfId="38274"/>
    <cellStyle name="백_01-토공_02-배수공_5) 맨홀공" xfId="20424"/>
    <cellStyle name="백_01-토공_02-배수공_5) 맨홀공 2" xfId="38275"/>
    <cellStyle name="백_01-토공_02-배수공_5.0부대공(영진아파트)" xfId="20425"/>
    <cellStyle name="백_01-토공_02-배수공_5.0부대공(영진아파트) 2" xfId="38276"/>
    <cellStyle name="백_01-토공_02-배수공_5.0부대공(영진아파트)_5.0부대공(가현1길)" xfId="20426"/>
    <cellStyle name="백_01-토공_02-배수공_5.0부대공(영진아파트)_5.0부대공(가현1길) 2" xfId="38277"/>
    <cellStyle name="백_01-토공_02-배수공_대학원우수" xfId="20427"/>
    <cellStyle name="백_01-토공_02-배수공_대학원우수 2" xfId="38278"/>
    <cellStyle name="백_01-토공_02-배수공_맨홀공" xfId="20428"/>
    <cellStyle name="백_01-토공_02-배수공_맨홀공 2" xfId="38279"/>
    <cellStyle name="백_01-토공_02-배수공_부대공" xfId="20429"/>
    <cellStyle name="백_01-토공_02-배수공_부대공 2" xfId="38280"/>
    <cellStyle name="백_01-토공_02-배수공_부대공수량(삼척)" xfId="20430"/>
    <cellStyle name="백_01-토공_02-배수공_부대공수량(삼척) 2" xfId="38281"/>
    <cellStyle name="백_01-토공_02-배수공_부대공수량(삼척)_부대공" xfId="20431"/>
    <cellStyle name="백_01-토공_02-배수공_부대공수량(삼척)_부대공 2" xfId="38282"/>
    <cellStyle name="백_01-토공_02-배수공_부대공수량(삼척)_부대공(1공구)" xfId="20432"/>
    <cellStyle name="백_01-토공_02-배수공_부대공수량(삼척)_부대공(1공구) 2" xfId="38283"/>
    <cellStyle name="백_01-토공_02-배수공_부대공수량(삼척)_부대공-2" xfId="20433"/>
    <cellStyle name="백_01-토공_02-배수공_부대공수량(삼척)_부대공-2 2" xfId="38284"/>
    <cellStyle name="백_01-토공_02-배수공_상수오수공" xfId="20434"/>
    <cellStyle name="백_01-토공_02-배수공_상수오수공 2" xfId="38285"/>
    <cellStyle name="백_01-토공_02-배수공_송방사거리도로변경내역서" xfId="20435"/>
    <cellStyle name="백_01-토공_02-배수공_송방사거리도로변경내역서 2" xfId="38286"/>
    <cellStyle name="백_01-토공_02-배수공_우수공" xfId="20436"/>
    <cellStyle name="백_01-토공_02-배수공_우수공 2" xfId="38287"/>
    <cellStyle name="백_01-토공_02-배수공_장지택지수량산출서(시설물관련)" xfId="2668"/>
    <cellStyle name="백_01-토공_02-배수공_장지택지수량산출서(시설물관련)_01.수량산출" xfId="2669"/>
    <cellStyle name="백_01-토공_02-배수공_토공" xfId="20437"/>
    <cellStyle name="백_01-토공_02-배수공_토공 2" xfId="38288"/>
    <cellStyle name="백_01-토공_02-배수공_토공_02토공" xfId="20438"/>
    <cellStyle name="백_01-토공_02-배수공_토공_02토공 2" xfId="38289"/>
    <cellStyle name="백_01-토공_02-배수공_토공_2.0토공3" xfId="20439"/>
    <cellStyle name="백_01-토공_02-배수공_토공_2.0토공3 2" xfId="38290"/>
    <cellStyle name="백_01-토공_02-배수공_토공_보령깨기집계" xfId="20440"/>
    <cellStyle name="백_01-토공_02-배수공_토공_보령깨기집계 2" xfId="38291"/>
    <cellStyle name="백_01-토공_02-배수공_토공_정부장님토적" xfId="20441"/>
    <cellStyle name="백_01-토공_02-배수공_토공_정부장님토적 2" xfId="38292"/>
    <cellStyle name="백_01-토공_02-배수공_토공_토적표" xfId="20442"/>
    <cellStyle name="백_01-토공_02-배수공_토공_토적표 2" xfId="38293"/>
    <cellStyle name="백_01-토공_02-배수공_토공_포장공" xfId="20443"/>
    <cellStyle name="백_01-토공_02-배수공_토공_포장공 2" xfId="38294"/>
    <cellStyle name="백_01-토공_02-배수공_토공_포장공(삼양선)" xfId="20444"/>
    <cellStyle name="백_01-토공_02-배수공_토공_포장공(삼양선) 2" xfId="38295"/>
    <cellStyle name="백_01-토공_02-배수공_토공_포장공(최종)" xfId="20445"/>
    <cellStyle name="백_01-토공_02-배수공_토공_포장공(최종) 2" xfId="38296"/>
    <cellStyle name="백_01-토공_02-배수공_토공_포장단위" xfId="20446"/>
    <cellStyle name="백_01-토공_02-배수공_토공_포장단위 2" xfId="38297"/>
    <cellStyle name="백_01-토공_02-배수공_포장공" xfId="20447"/>
    <cellStyle name="백_01-토공_02-배수공_포장공 2" xfId="38298"/>
    <cellStyle name="백_01-토공_02-배수공_포장공(최종)" xfId="20448"/>
    <cellStyle name="백_01-토공_02-배수공_포장공(최종) 2" xfId="38299"/>
    <cellStyle name="백_01-토공_02-배수공_포장공(최종)_포장공" xfId="20449"/>
    <cellStyle name="백_01-토공_02-배수공_포장공(최종)_포장공 2" xfId="38300"/>
    <cellStyle name="백_01-토공_02-배수공_포장공(최종)_포장공(삼양선)" xfId="20450"/>
    <cellStyle name="백_01-토공_02-배수공_포장공(최종)_포장공(삼양선) 2" xfId="38301"/>
    <cellStyle name="백_01-토공_02-배수공_포장공(최종)_포장단위" xfId="20451"/>
    <cellStyle name="백_01-토공_02-배수공_포장공(최종)_포장단위 2" xfId="38302"/>
    <cellStyle name="백_01-토공_02-배수공_하천" xfId="20452"/>
    <cellStyle name="백_01-토공_02-배수공_하천 2" xfId="38303"/>
    <cellStyle name="백_01-토공_02-배수공_하천_부대공" xfId="20453"/>
    <cellStyle name="백_01-토공_02-배수공_하천_부대공 2" xfId="38304"/>
    <cellStyle name="백_01-토공_02-배수공_하천_포장공" xfId="20454"/>
    <cellStyle name="백_01-토공_02-배수공_하천_포장공 2" xfId="38305"/>
    <cellStyle name="백_02-배수공" xfId="2670"/>
    <cellStyle name="백_02-배수공 2" xfId="38306"/>
    <cellStyle name="백_02배수공(1공구)" xfId="20455"/>
    <cellStyle name="백_02배수공(1공구) 2" xfId="38307"/>
    <cellStyle name="백_02배수공(1공구)_001.BOQ 및 옹벽" xfId="20456"/>
    <cellStyle name="백_02배수공(1공구)_001.BOQ 및 옹벽 2" xfId="38308"/>
    <cellStyle name="백_02배수공(1공구)_02배수공" xfId="20457"/>
    <cellStyle name="백_02배수공(1공구)_02배수공 2" xfId="38309"/>
    <cellStyle name="백_02배수공(1공구)_02배수공_001.BOQ 및 옹벽" xfId="20458"/>
    <cellStyle name="백_02배수공(1공구)_02배수공_001.BOQ 및 옹벽 2" xfId="38310"/>
    <cellStyle name="백_02배수공(1공구)_02배수공1" xfId="20459"/>
    <cellStyle name="백_02배수공(1공구)_02배수공1 2" xfId="38311"/>
    <cellStyle name="백_02배수공(1공구)_02배수공1_001.BOQ 및 옹벽" xfId="20460"/>
    <cellStyle name="백_02배수공(1공구)_02배수공1_001.BOQ 및 옹벽 2" xfId="38312"/>
    <cellStyle name="백_02배수공(2공구)" xfId="20461"/>
    <cellStyle name="백_02배수공(2공구) 2" xfId="38313"/>
    <cellStyle name="백_02배수공(2공구)_001.BOQ 및 옹벽" xfId="20462"/>
    <cellStyle name="백_02배수공(2공구)_001.BOQ 및 옹벽 2" xfId="38314"/>
    <cellStyle name="백_02배수공(2공구)_02배수공" xfId="20463"/>
    <cellStyle name="백_02배수공(2공구)_02배수공 2" xfId="38315"/>
    <cellStyle name="백_02배수공(2공구)_02배수공_001.BOQ 및 옹벽" xfId="20464"/>
    <cellStyle name="백_02배수공(2공구)_02배수공_001.BOQ 및 옹벽 2" xfId="38316"/>
    <cellStyle name="백_02배수공(2공구)_02배수공1" xfId="20465"/>
    <cellStyle name="백_02배수공(2공구)_02배수공1 2" xfId="38317"/>
    <cellStyle name="백_02배수공(2공구)_02배수공1_001.BOQ 및 옹벽" xfId="20466"/>
    <cellStyle name="백_02배수공(2공구)_02배수공1_001.BOQ 및 옹벽 2" xfId="38318"/>
    <cellStyle name="백_02-배수공_001.BOQ 및 옹벽" xfId="20467"/>
    <cellStyle name="백_02-배수공_001.BOQ 및 옹벽 2" xfId="38319"/>
    <cellStyle name="백_02-배수공_01.수량산출" xfId="2671"/>
    <cellStyle name="백_02-배수공_02-반중력식옹벽" xfId="20468"/>
    <cellStyle name="백_02-배수공_02-반중력식옹벽 2" xfId="38320"/>
    <cellStyle name="백_02-배수공_02-반중력식옹벽_001.BOQ 및 옹벽" xfId="20469"/>
    <cellStyle name="백_02-배수공_02-반중력식옹벽_001.BOQ 및 옹벽 2" xfId="38321"/>
    <cellStyle name="백_02-배수공_02-반중력식옹벽_02토공" xfId="20470"/>
    <cellStyle name="백_02-배수공_02-반중력식옹벽_02토공 2" xfId="38322"/>
    <cellStyle name="백_02-배수공_02-반중력식옹벽_03-1.맨호공" xfId="20471"/>
    <cellStyle name="백_02-배수공_02-반중력식옹벽_03-1.맨호공 2" xfId="38323"/>
    <cellStyle name="백_02-배수공_02-반중력식옹벽_03-2.맨홀공제수량" xfId="20472"/>
    <cellStyle name="백_02-배수공_02-반중력식옹벽_03-2.맨홀공제수량 2" xfId="38324"/>
    <cellStyle name="백_02-배수공_02-반중력식옹벽_04맨홀공" xfId="20473"/>
    <cellStyle name="백_02-배수공_02-반중력식옹벽_04맨홀공 2" xfId="38325"/>
    <cellStyle name="백_02-배수공_02-반중력식옹벽_2.16. 맨호공" xfId="20474"/>
    <cellStyle name="백_02-배수공_02-반중력식옹벽_2.16. 맨호공 2" xfId="38326"/>
    <cellStyle name="백_02-배수공_02-반중력식옹벽_3.15 맨홀공" xfId="20475"/>
    <cellStyle name="백_02-배수공_02-반중력식옹벽_3.15 맨홀공 2" xfId="38327"/>
    <cellStyle name="백_02-배수공_02-반중력식옹벽_3.16 맨홀공" xfId="20476"/>
    <cellStyle name="백_02-배수공_02-반중력식옹벽_3.16 맨홀공 2" xfId="38328"/>
    <cellStyle name="백_02-배수공_02-반중력식옹벽_5) 맨홀공" xfId="20477"/>
    <cellStyle name="백_02-배수공_02-반중력식옹벽_5) 맨홀공 2" xfId="38329"/>
    <cellStyle name="백_02-배수공_02-반중력식옹벽_대학원우수" xfId="20478"/>
    <cellStyle name="백_02-배수공_02-반중력식옹벽_대학원우수 2" xfId="38330"/>
    <cellStyle name="백_02-배수공_02-반중력식옹벽_맨홀공" xfId="20479"/>
    <cellStyle name="백_02-배수공_02-반중력식옹벽_맨홀공 2" xfId="38331"/>
    <cellStyle name="백_02-배수공_02-반중력식옹벽_부대공" xfId="20480"/>
    <cellStyle name="백_02-배수공_02-반중력식옹벽_부대공 2" xfId="38332"/>
    <cellStyle name="백_02-배수공_02-반중력식옹벽_상수오수공" xfId="20481"/>
    <cellStyle name="백_02-배수공_02-반중력식옹벽_상수오수공 2" xfId="38333"/>
    <cellStyle name="백_02-배수공_02-반중력식옹벽_송방사거리도로변경내역서" xfId="20482"/>
    <cellStyle name="백_02-배수공_02-반중력식옹벽_송방사거리도로변경내역서 2" xfId="38334"/>
    <cellStyle name="백_02-배수공_02-반중력식옹벽_우수공" xfId="20483"/>
    <cellStyle name="백_02-배수공_02-반중력식옹벽_우수공 2" xfId="38335"/>
    <cellStyle name="백_02-배수공_02-반중력식옹벽_토공" xfId="20484"/>
    <cellStyle name="백_02-배수공_02-반중력식옹벽_토공 2" xfId="38336"/>
    <cellStyle name="백_02-배수공_02-반중력식옹벽_토공_02토공" xfId="20485"/>
    <cellStyle name="백_02-배수공_02-반중력식옹벽_토공_02토공 2" xfId="38337"/>
    <cellStyle name="백_02-배수공_02-반중력식옹벽_토공_2.0토공3" xfId="20486"/>
    <cellStyle name="백_02-배수공_02-반중력식옹벽_토공_2.0토공3 2" xfId="38338"/>
    <cellStyle name="백_02-배수공_02-반중력식옹벽_토공_보령깨기집계" xfId="20487"/>
    <cellStyle name="백_02-배수공_02-반중력식옹벽_토공_보령깨기집계 2" xfId="38339"/>
    <cellStyle name="백_02-배수공_02-반중력식옹벽_토공_정부장님토적" xfId="20488"/>
    <cellStyle name="백_02-배수공_02-반중력식옹벽_토공_정부장님토적 2" xfId="38340"/>
    <cellStyle name="백_02-배수공_02-반중력식옹벽_토공_토적표" xfId="20489"/>
    <cellStyle name="백_02-배수공_02-반중력식옹벽_토공_토적표 2" xfId="38341"/>
    <cellStyle name="백_02-배수공_02-반중력식옹벽_토공_포장공" xfId="20490"/>
    <cellStyle name="백_02-배수공_02-반중력식옹벽_토공_포장공 2" xfId="38342"/>
    <cellStyle name="백_02-배수공_02-반중력식옹벽_토공_포장공(삼양선)" xfId="20491"/>
    <cellStyle name="백_02-배수공_02-반중력식옹벽_토공_포장공(삼양선) 2" xfId="38343"/>
    <cellStyle name="백_02-배수공_02-반중력식옹벽_토공_포장공(최종)" xfId="20492"/>
    <cellStyle name="백_02-배수공_02-반중력식옹벽_토공_포장공(최종) 2" xfId="38344"/>
    <cellStyle name="백_02-배수공_02-반중력식옹벽_토공_포장단위" xfId="20493"/>
    <cellStyle name="백_02-배수공_02-반중력식옹벽_토공_포장단위 2" xfId="38345"/>
    <cellStyle name="백_02-배수공_02-반중력식옹벽_포장공" xfId="20494"/>
    <cellStyle name="백_02-배수공_02-반중력식옹벽_포장공 2" xfId="38346"/>
    <cellStyle name="백_02-배수공_02-반중력식옹벽_포장공(최종)" xfId="20495"/>
    <cellStyle name="백_02-배수공_02-반중력식옹벽_포장공(최종) 2" xfId="38347"/>
    <cellStyle name="백_02-배수공_02-반중력식옹벽_포장공(최종)_포장공" xfId="20496"/>
    <cellStyle name="백_02-배수공_02-반중력식옹벽_포장공(최종)_포장공 2" xfId="38348"/>
    <cellStyle name="백_02-배수공_02-반중력식옹벽_포장공(최종)_포장공(삼양선)" xfId="20497"/>
    <cellStyle name="백_02-배수공_02-반중력식옹벽_포장공(최종)_포장공(삼양선) 2" xfId="38349"/>
    <cellStyle name="백_02-배수공_02-반중력식옹벽_포장공(최종)_포장단위" xfId="20498"/>
    <cellStyle name="백_02-배수공_02-반중력식옹벽_포장공(최종)_포장단위 2" xfId="38350"/>
    <cellStyle name="백_02-배수공_02-반중력식옹벽_하천" xfId="20499"/>
    <cellStyle name="백_02-배수공_02-반중력식옹벽_하천 2" xfId="38351"/>
    <cellStyle name="백_02-배수공_02-반중력식옹벽_하천_부대공" xfId="20500"/>
    <cellStyle name="백_02-배수공_02-반중력식옹벽_하천_부대공 2" xfId="38352"/>
    <cellStyle name="백_02-배수공_02-반중력식옹벽_하천_포장공" xfId="20501"/>
    <cellStyle name="백_02-배수공_02-반중력식옹벽_하천_포장공 2" xfId="38353"/>
    <cellStyle name="백_02-배수공_02-배수공" xfId="2672"/>
    <cellStyle name="백_02-배수공_02-배수공 2" xfId="38354"/>
    <cellStyle name="백_02-배수공_02-배수공_001.BOQ 및 옹벽" xfId="20502"/>
    <cellStyle name="백_02-배수공_02-배수공_001.BOQ 및 옹벽 2" xfId="38355"/>
    <cellStyle name="백_02-배수공_02-배수공_01.수량산출" xfId="2673"/>
    <cellStyle name="백_02-배수공_02-배수공_02토공" xfId="20503"/>
    <cellStyle name="백_02-배수공_02-배수공_02토공 2" xfId="38356"/>
    <cellStyle name="백_02-배수공_02-배수공_03-1.맨호공" xfId="20504"/>
    <cellStyle name="백_02-배수공_02-배수공_03-1.맨호공 2" xfId="38357"/>
    <cellStyle name="백_02-배수공_02-배수공_03-2.맨홀공제수량" xfId="20505"/>
    <cellStyle name="백_02-배수공_02-배수공_03-2.맨홀공제수량 2" xfId="38358"/>
    <cellStyle name="백_02-배수공_02-배수공_04맨홀공" xfId="20506"/>
    <cellStyle name="백_02-배수공_02-배수공_04맨홀공 2" xfId="38359"/>
    <cellStyle name="백_02-배수공_02-배수공_2.03우수공" xfId="20507"/>
    <cellStyle name="백_02-배수공_02-배수공_2.03우수공 2" xfId="38360"/>
    <cellStyle name="백_02-배수공_02-배수공_2.03우수공_4.0 부대공(소2-331호)" xfId="20508"/>
    <cellStyle name="백_02-배수공_02-배수공_2.03우수공_4.0 부대공(소2-331호) 2" xfId="38361"/>
    <cellStyle name="백_02-배수공_02-배수공_2.03우수공_4.0 부대공(소2-331호)_5.0부대공(가현1길)" xfId="20509"/>
    <cellStyle name="백_02-배수공_02-배수공_2.03우수공_4.0 부대공(소2-331호)_5.0부대공(가현1길) 2" xfId="38362"/>
    <cellStyle name="백_02-배수공_02-배수공_2.03우수공_5.0부대공(영진아파트)" xfId="20510"/>
    <cellStyle name="백_02-배수공_02-배수공_2.03우수공_5.0부대공(영진아파트) 2" xfId="38363"/>
    <cellStyle name="백_02-배수공_02-배수공_2.03우수공_5.0부대공(영진아파트)_5.0부대공(가현1길)" xfId="20511"/>
    <cellStyle name="백_02-배수공_02-배수공_2.03우수공_5.0부대공(영진아파트)_5.0부대공(가현1길) 2" xfId="38364"/>
    <cellStyle name="백_02-배수공_02-배수공_2.03우수공_부대공수량(삼척)" xfId="20512"/>
    <cellStyle name="백_02-배수공_02-배수공_2.03우수공_부대공수량(삼척) 2" xfId="38365"/>
    <cellStyle name="백_02-배수공_02-배수공_2.03우수공_부대공수량(삼척)_부대공" xfId="20513"/>
    <cellStyle name="백_02-배수공_02-배수공_2.03우수공_부대공수량(삼척)_부대공 2" xfId="38366"/>
    <cellStyle name="백_02-배수공_02-배수공_2.03우수공_부대공수량(삼척)_부대공(1공구)" xfId="20514"/>
    <cellStyle name="백_02-배수공_02-배수공_2.03우수공_부대공수량(삼척)_부대공(1공구) 2" xfId="38367"/>
    <cellStyle name="백_02-배수공_02-배수공_2.03우수공_부대공수량(삼척)_부대공-2" xfId="20515"/>
    <cellStyle name="백_02-배수공_02-배수공_2.03우수공_부대공수량(삼척)_부대공-2 2" xfId="38368"/>
    <cellStyle name="백_02-배수공_02-배수공_2.16. 맨호공" xfId="20516"/>
    <cellStyle name="백_02-배수공_02-배수공_2.16. 맨호공 2" xfId="38369"/>
    <cellStyle name="백_02-배수공_02-배수공_3.15 맨홀공" xfId="20517"/>
    <cellStyle name="백_02-배수공_02-배수공_3.15 맨홀공 2" xfId="38370"/>
    <cellStyle name="백_02-배수공_02-배수공_3.16 맨홀공" xfId="20518"/>
    <cellStyle name="백_02-배수공_02-배수공_3.16 맨홀공 2" xfId="38371"/>
    <cellStyle name="백_02-배수공_02-배수공_4.0 부대공(소2-331호)" xfId="20519"/>
    <cellStyle name="백_02-배수공_02-배수공_4.0 부대공(소2-331호) 2" xfId="38372"/>
    <cellStyle name="백_02-배수공_02-배수공_4.0 부대공(소2-331호)_5.0부대공(가현1길)" xfId="20520"/>
    <cellStyle name="백_02-배수공_02-배수공_4.0 부대공(소2-331호)_5.0부대공(가현1길) 2" xfId="38373"/>
    <cellStyle name="백_02-배수공_02-배수공_5) 맨홀공" xfId="20521"/>
    <cellStyle name="백_02-배수공_02-배수공_5) 맨홀공 2" xfId="38374"/>
    <cellStyle name="백_02-배수공_02-배수공_5.0부대공(영진아파트)" xfId="20522"/>
    <cellStyle name="백_02-배수공_02-배수공_5.0부대공(영진아파트) 2" xfId="38375"/>
    <cellStyle name="백_02-배수공_02-배수공_5.0부대공(영진아파트)_5.0부대공(가현1길)" xfId="20523"/>
    <cellStyle name="백_02-배수공_02-배수공_5.0부대공(영진아파트)_5.0부대공(가현1길) 2" xfId="38376"/>
    <cellStyle name="백_02-배수공_02-배수공_대학원우수" xfId="20524"/>
    <cellStyle name="백_02-배수공_02-배수공_대학원우수 2" xfId="38377"/>
    <cellStyle name="백_02-배수공_02-배수공_맨홀공" xfId="20525"/>
    <cellStyle name="백_02-배수공_02-배수공_맨홀공 2" xfId="38378"/>
    <cellStyle name="백_02-배수공_02-배수공_부대공" xfId="20526"/>
    <cellStyle name="백_02-배수공_02-배수공_부대공 2" xfId="38379"/>
    <cellStyle name="백_02-배수공_02-배수공_부대공수량(삼척)" xfId="20527"/>
    <cellStyle name="백_02-배수공_02-배수공_부대공수량(삼척) 2" xfId="38380"/>
    <cellStyle name="백_02-배수공_02-배수공_부대공수량(삼척)_부대공" xfId="20528"/>
    <cellStyle name="백_02-배수공_02-배수공_부대공수량(삼척)_부대공 2" xfId="38381"/>
    <cellStyle name="백_02-배수공_02-배수공_부대공수량(삼척)_부대공(1공구)" xfId="20529"/>
    <cellStyle name="백_02-배수공_02-배수공_부대공수량(삼척)_부대공(1공구) 2" xfId="38382"/>
    <cellStyle name="백_02-배수공_02-배수공_부대공수량(삼척)_부대공-2" xfId="20530"/>
    <cellStyle name="백_02-배수공_02-배수공_부대공수량(삼척)_부대공-2 2" xfId="38383"/>
    <cellStyle name="백_02-배수공_02-배수공_상수오수공" xfId="20531"/>
    <cellStyle name="백_02-배수공_02-배수공_상수오수공 2" xfId="38384"/>
    <cellStyle name="백_02-배수공_02-배수공_송방사거리도로변경내역서" xfId="20532"/>
    <cellStyle name="백_02-배수공_02-배수공_송방사거리도로변경내역서 2" xfId="38385"/>
    <cellStyle name="백_02-배수공_02-배수공_우수공" xfId="20533"/>
    <cellStyle name="백_02-배수공_02-배수공_우수공 2" xfId="38386"/>
    <cellStyle name="백_02-배수공_02-배수공_장지택지수량산출서(시설물관련)" xfId="2674"/>
    <cellStyle name="백_02-배수공_02-배수공_장지택지수량산출서(시설물관련)_01.수량산출" xfId="2675"/>
    <cellStyle name="백_02-배수공_02-배수공_토공" xfId="20534"/>
    <cellStyle name="백_02-배수공_02-배수공_토공 2" xfId="38387"/>
    <cellStyle name="백_02-배수공_02-배수공_토공_02토공" xfId="20535"/>
    <cellStyle name="백_02-배수공_02-배수공_토공_02토공 2" xfId="38388"/>
    <cellStyle name="백_02-배수공_02-배수공_토공_2.0토공3" xfId="20536"/>
    <cellStyle name="백_02-배수공_02-배수공_토공_2.0토공3 2" xfId="38389"/>
    <cellStyle name="백_02-배수공_02-배수공_토공_보령깨기집계" xfId="20537"/>
    <cellStyle name="백_02-배수공_02-배수공_토공_보령깨기집계 2" xfId="38390"/>
    <cellStyle name="백_02-배수공_02-배수공_토공_정부장님토적" xfId="20538"/>
    <cellStyle name="백_02-배수공_02-배수공_토공_정부장님토적 2" xfId="38391"/>
    <cellStyle name="백_02-배수공_02-배수공_토공_토적표" xfId="20539"/>
    <cellStyle name="백_02-배수공_02-배수공_토공_토적표 2" xfId="38392"/>
    <cellStyle name="백_02-배수공_02-배수공_토공_포장공" xfId="20540"/>
    <cellStyle name="백_02-배수공_02-배수공_토공_포장공 2" xfId="38393"/>
    <cellStyle name="백_02-배수공_02-배수공_토공_포장공(삼양선)" xfId="20541"/>
    <cellStyle name="백_02-배수공_02-배수공_토공_포장공(삼양선) 2" xfId="38394"/>
    <cellStyle name="백_02-배수공_02-배수공_토공_포장공(최종)" xfId="20542"/>
    <cellStyle name="백_02-배수공_02-배수공_토공_포장공(최종) 2" xfId="38395"/>
    <cellStyle name="백_02-배수공_02-배수공_토공_포장단위" xfId="20543"/>
    <cellStyle name="백_02-배수공_02-배수공_토공_포장단위 2" xfId="38396"/>
    <cellStyle name="백_02-배수공_02-배수공_포장공" xfId="20544"/>
    <cellStyle name="백_02-배수공_02-배수공_포장공 2" xfId="38397"/>
    <cellStyle name="백_02-배수공_02-배수공_포장공(최종)" xfId="20545"/>
    <cellStyle name="백_02-배수공_02-배수공_포장공(최종) 2" xfId="38398"/>
    <cellStyle name="백_02-배수공_02-배수공_포장공(최종)_포장공" xfId="20546"/>
    <cellStyle name="백_02-배수공_02-배수공_포장공(최종)_포장공 2" xfId="38399"/>
    <cellStyle name="백_02-배수공_02-배수공_포장공(최종)_포장공(삼양선)" xfId="20547"/>
    <cellStyle name="백_02-배수공_02-배수공_포장공(최종)_포장공(삼양선) 2" xfId="38400"/>
    <cellStyle name="백_02-배수공_02-배수공_포장공(최종)_포장단위" xfId="20548"/>
    <cellStyle name="백_02-배수공_02-배수공_포장공(최종)_포장단위 2" xfId="38401"/>
    <cellStyle name="백_02-배수공_02-배수공_하천" xfId="20549"/>
    <cellStyle name="백_02-배수공_02-배수공_하천 2" xfId="38402"/>
    <cellStyle name="백_02-배수공_02-배수공_하천_부대공" xfId="20550"/>
    <cellStyle name="백_02-배수공_02-배수공_하천_부대공 2" xfId="38403"/>
    <cellStyle name="백_02-배수공_02-배수공_하천_포장공" xfId="20551"/>
    <cellStyle name="백_02-배수공_02-배수공_하천_포장공 2" xfId="38404"/>
    <cellStyle name="백_02-배수공_02토공" xfId="20552"/>
    <cellStyle name="백_02-배수공_02토공 2" xfId="38405"/>
    <cellStyle name="백_02-배수공_03-1.맨호공" xfId="20553"/>
    <cellStyle name="백_02-배수공_03-1.맨호공 2" xfId="38406"/>
    <cellStyle name="백_02-배수공_03-2.맨홀공제수량" xfId="20554"/>
    <cellStyle name="백_02-배수공_03-2.맨홀공제수량 2" xfId="38407"/>
    <cellStyle name="백_02-배수공_04맨홀공" xfId="20555"/>
    <cellStyle name="백_02-배수공_04맨홀공 2" xfId="38408"/>
    <cellStyle name="백_02-배수공_2.03우수공" xfId="20556"/>
    <cellStyle name="백_02-배수공_2.03우수공 2" xfId="38409"/>
    <cellStyle name="백_02-배수공_2.03우수공_4.0 부대공(소2-331호)" xfId="20557"/>
    <cellStyle name="백_02-배수공_2.03우수공_4.0 부대공(소2-331호) 2" xfId="38410"/>
    <cellStyle name="백_02-배수공_2.03우수공_4.0 부대공(소2-331호)_5.0부대공(가현1길)" xfId="20558"/>
    <cellStyle name="백_02-배수공_2.03우수공_4.0 부대공(소2-331호)_5.0부대공(가현1길) 2" xfId="38411"/>
    <cellStyle name="백_02-배수공_2.03우수공_5.0부대공(영진아파트)" xfId="20559"/>
    <cellStyle name="백_02-배수공_2.03우수공_5.0부대공(영진아파트) 2" xfId="38412"/>
    <cellStyle name="백_02-배수공_2.03우수공_5.0부대공(영진아파트)_5.0부대공(가현1길)" xfId="20560"/>
    <cellStyle name="백_02-배수공_2.03우수공_5.0부대공(영진아파트)_5.0부대공(가현1길) 2" xfId="38413"/>
    <cellStyle name="백_02-배수공_2.03우수공_부대공수량(삼척)" xfId="20561"/>
    <cellStyle name="백_02-배수공_2.03우수공_부대공수량(삼척) 2" xfId="38414"/>
    <cellStyle name="백_02-배수공_2.03우수공_부대공수량(삼척)_부대공" xfId="20562"/>
    <cellStyle name="백_02-배수공_2.03우수공_부대공수량(삼척)_부대공 2" xfId="38415"/>
    <cellStyle name="백_02-배수공_2.03우수공_부대공수량(삼척)_부대공(1공구)" xfId="20563"/>
    <cellStyle name="백_02-배수공_2.03우수공_부대공수량(삼척)_부대공(1공구) 2" xfId="38416"/>
    <cellStyle name="백_02-배수공_2.03우수공_부대공수량(삼척)_부대공-2" xfId="20564"/>
    <cellStyle name="백_02-배수공_2.03우수공_부대공수량(삼척)_부대공-2 2" xfId="38417"/>
    <cellStyle name="백_02-배수공_2.16. 맨호공" xfId="20565"/>
    <cellStyle name="백_02-배수공_2.16. 맨호공 2" xfId="38418"/>
    <cellStyle name="백_02-배수공_3.15 맨홀공" xfId="20566"/>
    <cellStyle name="백_02-배수공_3.15 맨홀공 2" xfId="38419"/>
    <cellStyle name="백_02-배수공_3.16 맨홀공" xfId="20567"/>
    <cellStyle name="백_02-배수공_3.16 맨홀공 2" xfId="38420"/>
    <cellStyle name="백_02-배수공_4.0 부대공(소2-331호)" xfId="20568"/>
    <cellStyle name="백_02-배수공_4.0 부대공(소2-331호) 2" xfId="38421"/>
    <cellStyle name="백_02-배수공_4.0 부대공(소2-331호)_5.0부대공(가현1길)" xfId="20569"/>
    <cellStyle name="백_02-배수공_4.0 부대공(소2-331호)_5.0부대공(가현1길) 2" xfId="38422"/>
    <cellStyle name="백_02-배수공_5) 맨홀공" xfId="20570"/>
    <cellStyle name="백_02-배수공_5) 맨홀공 2" xfId="38423"/>
    <cellStyle name="백_02-배수공_5.0부대공(영진아파트)" xfId="20571"/>
    <cellStyle name="백_02-배수공_5.0부대공(영진아파트) 2" xfId="38424"/>
    <cellStyle name="백_02-배수공_5.0부대공(영진아파트)_5.0부대공(가현1길)" xfId="20572"/>
    <cellStyle name="백_02-배수공_5.0부대공(영진아파트)_5.0부대공(가현1길) 2" xfId="38425"/>
    <cellStyle name="백_02-배수공_가평조서" xfId="20573"/>
    <cellStyle name="백_02-배수공_가평조서 2" xfId="38426"/>
    <cellStyle name="백_02-배수공_가평조서_001.BOQ 및 옹벽" xfId="20574"/>
    <cellStyle name="백_02-배수공_가평조서_001.BOQ 및 옹벽 2" xfId="38427"/>
    <cellStyle name="백_02-배수공_가평조서_02토공" xfId="20575"/>
    <cellStyle name="백_02-배수공_가평조서_02토공 2" xfId="38428"/>
    <cellStyle name="백_02-배수공_가평조서_03-1.맨호공" xfId="20576"/>
    <cellStyle name="백_02-배수공_가평조서_03-1.맨호공 2" xfId="38429"/>
    <cellStyle name="백_02-배수공_가평조서_03-2.맨홀공제수량" xfId="20577"/>
    <cellStyle name="백_02-배수공_가평조서_03-2.맨홀공제수량 2" xfId="38430"/>
    <cellStyle name="백_02-배수공_가평조서_2.16. 맨호공" xfId="20578"/>
    <cellStyle name="백_02-배수공_가평조서_2.16. 맨호공 2" xfId="38431"/>
    <cellStyle name="백_02-배수공_가평조서_3.15 맨홀공" xfId="20579"/>
    <cellStyle name="백_02-배수공_가평조서_3.15 맨홀공 2" xfId="38432"/>
    <cellStyle name="백_02-배수공_가평조서_3.16 맨홀공" xfId="20580"/>
    <cellStyle name="백_02-배수공_가평조서_3.16 맨홀공 2" xfId="38433"/>
    <cellStyle name="백_02-배수공_가평조서_5) 맨홀공" xfId="20581"/>
    <cellStyle name="백_02-배수공_가평조서_5) 맨홀공 2" xfId="38434"/>
    <cellStyle name="백_02-배수공_가평조서_부대공" xfId="20582"/>
    <cellStyle name="백_02-배수공_가평조서_부대공 2" xfId="38435"/>
    <cellStyle name="백_02-배수공_가평조서_포장공" xfId="20583"/>
    <cellStyle name="백_02-배수공_가평조서_포장공 2" xfId="38436"/>
    <cellStyle name="백_02-배수공_가평조서_포장공(최종)" xfId="20584"/>
    <cellStyle name="백_02-배수공_가평조서_포장공(최종) 2" xfId="38437"/>
    <cellStyle name="백_02-배수공_가평조서_포장공(최종)_포장공" xfId="20585"/>
    <cellStyle name="백_02-배수공_가평조서_포장공(최종)_포장공 2" xfId="38438"/>
    <cellStyle name="백_02-배수공_가평조서_포장공(최종)_포장공(삼양선)" xfId="20586"/>
    <cellStyle name="백_02-배수공_가평조서_포장공(최종)_포장공(삼양선) 2" xfId="38439"/>
    <cellStyle name="백_02-배수공_가평조서_포장공(최종)_포장단위" xfId="20587"/>
    <cellStyle name="백_02-배수공_가평조서_포장공(최종)_포장단위 2" xfId="38440"/>
    <cellStyle name="백_02-배수공_대학원우수" xfId="20588"/>
    <cellStyle name="백_02-배수공_대학원우수 2" xfId="38441"/>
    <cellStyle name="백_02-배수공_맨홀공" xfId="20589"/>
    <cellStyle name="백_02-배수공_맨홀공 2" xfId="38442"/>
    <cellStyle name="백_02-배수공_반중력" xfId="20590"/>
    <cellStyle name="백_02-배수공_반중력 2" xfId="38443"/>
    <cellStyle name="백_02-배수공_반중력_001.BOQ 및 옹벽" xfId="20591"/>
    <cellStyle name="백_02-배수공_반중력_001.BOQ 및 옹벽 2" xfId="38444"/>
    <cellStyle name="백_02-배수공_반중력_02토공" xfId="20592"/>
    <cellStyle name="백_02-배수공_반중력_02토공 2" xfId="38445"/>
    <cellStyle name="백_02-배수공_반중력_03-1.맨호공" xfId="20593"/>
    <cellStyle name="백_02-배수공_반중력_03-1.맨호공 2" xfId="38446"/>
    <cellStyle name="백_02-배수공_반중력_03-2.맨홀공제수량" xfId="20594"/>
    <cellStyle name="백_02-배수공_반중력_03-2.맨홀공제수량 2" xfId="38447"/>
    <cellStyle name="백_02-배수공_반중력_04맨홀공" xfId="20595"/>
    <cellStyle name="백_02-배수공_반중력_04맨홀공 2" xfId="38448"/>
    <cellStyle name="백_02-배수공_반중력_2.16. 맨호공" xfId="20596"/>
    <cellStyle name="백_02-배수공_반중력_2.16. 맨호공 2" xfId="38449"/>
    <cellStyle name="백_02-배수공_반중력_3.15 맨홀공" xfId="20597"/>
    <cellStyle name="백_02-배수공_반중력_3.15 맨홀공 2" xfId="38450"/>
    <cellStyle name="백_02-배수공_반중력_3.16 맨홀공" xfId="20598"/>
    <cellStyle name="백_02-배수공_반중력_3.16 맨홀공 2" xfId="38451"/>
    <cellStyle name="백_02-배수공_반중력_5) 맨홀공" xfId="20599"/>
    <cellStyle name="백_02-배수공_반중력_5) 맨홀공 2" xfId="38452"/>
    <cellStyle name="백_02-배수공_반중력_대학원우수" xfId="20600"/>
    <cellStyle name="백_02-배수공_반중력_대학원우수 2" xfId="38453"/>
    <cellStyle name="백_02-배수공_반중력_맨홀공" xfId="20601"/>
    <cellStyle name="백_02-배수공_반중력_맨홀공 2" xfId="38454"/>
    <cellStyle name="백_02-배수공_반중력_부대공" xfId="20602"/>
    <cellStyle name="백_02-배수공_반중력_부대공 2" xfId="38455"/>
    <cellStyle name="백_02-배수공_반중력_상수오수공" xfId="20603"/>
    <cellStyle name="백_02-배수공_반중력_상수오수공 2" xfId="38456"/>
    <cellStyle name="백_02-배수공_반중력_송방사거리도로변경내역서" xfId="20604"/>
    <cellStyle name="백_02-배수공_반중력_송방사거리도로변경내역서 2" xfId="38457"/>
    <cellStyle name="백_02-배수공_반중력_우수공" xfId="20605"/>
    <cellStyle name="백_02-배수공_반중력_우수공 2" xfId="38458"/>
    <cellStyle name="백_02-배수공_반중력_토공" xfId="20606"/>
    <cellStyle name="백_02-배수공_반중력_토공 2" xfId="38459"/>
    <cellStyle name="백_02-배수공_반중력_토공_02토공" xfId="20607"/>
    <cellStyle name="백_02-배수공_반중력_토공_02토공 2" xfId="38460"/>
    <cellStyle name="백_02-배수공_반중력_토공_2.0토공3" xfId="20608"/>
    <cellStyle name="백_02-배수공_반중력_토공_2.0토공3 2" xfId="38461"/>
    <cellStyle name="백_02-배수공_반중력_토공_보령깨기집계" xfId="20609"/>
    <cellStyle name="백_02-배수공_반중력_토공_보령깨기집계 2" xfId="38462"/>
    <cellStyle name="백_02-배수공_반중력_토공_정부장님토적" xfId="20610"/>
    <cellStyle name="백_02-배수공_반중력_토공_정부장님토적 2" xfId="38463"/>
    <cellStyle name="백_02-배수공_반중력_토공_토적표" xfId="20611"/>
    <cellStyle name="백_02-배수공_반중력_토공_토적표 2" xfId="38464"/>
    <cellStyle name="백_02-배수공_반중력_토공_포장공" xfId="20612"/>
    <cellStyle name="백_02-배수공_반중력_토공_포장공 2" xfId="38465"/>
    <cellStyle name="백_02-배수공_반중력_토공_포장공(삼양선)" xfId="20613"/>
    <cellStyle name="백_02-배수공_반중력_토공_포장공(삼양선) 2" xfId="38466"/>
    <cellStyle name="백_02-배수공_반중력_토공_포장공(최종)" xfId="20614"/>
    <cellStyle name="백_02-배수공_반중력_토공_포장공(최종) 2" xfId="38467"/>
    <cellStyle name="백_02-배수공_반중력_토공_포장단위" xfId="20615"/>
    <cellStyle name="백_02-배수공_반중력_토공_포장단위 2" xfId="38468"/>
    <cellStyle name="백_02-배수공_반중력_포장공" xfId="20616"/>
    <cellStyle name="백_02-배수공_반중력_포장공 2" xfId="38469"/>
    <cellStyle name="백_02-배수공_반중력_포장공(최종)" xfId="20617"/>
    <cellStyle name="백_02-배수공_반중력_포장공(최종) 2" xfId="38470"/>
    <cellStyle name="백_02-배수공_반중력_포장공(최종)_포장공" xfId="20618"/>
    <cellStyle name="백_02-배수공_반중력_포장공(최종)_포장공 2" xfId="38471"/>
    <cellStyle name="백_02-배수공_반중력_포장공(최종)_포장공(삼양선)" xfId="20619"/>
    <cellStyle name="백_02-배수공_반중력_포장공(최종)_포장공(삼양선) 2" xfId="38472"/>
    <cellStyle name="백_02-배수공_반중력_포장공(최종)_포장단위" xfId="20620"/>
    <cellStyle name="백_02-배수공_반중력_포장공(최종)_포장단위 2" xfId="38473"/>
    <cellStyle name="백_02-배수공_반중력_하천" xfId="20621"/>
    <cellStyle name="백_02-배수공_반중력_하천 2" xfId="38474"/>
    <cellStyle name="백_02-배수공_반중력_하천_부대공" xfId="20622"/>
    <cellStyle name="백_02-배수공_반중력_하천_부대공 2" xfId="38475"/>
    <cellStyle name="백_02-배수공_반중력_하천_포장공" xfId="20623"/>
    <cellStyle name="백_02-배수공_반중력_하천_포장공 2" xfId="38476"/>
    <cellStyle name="백_02-배수공_부대공" xfId="20624"/>
    <cellStyle name="백_02-배수공_부대공 2" xfId="38477"/>
    <cellStyle name="백_02-배수공_부대공수량(삼척)" xfId="20625"/>
    <cellStyle name="백_02-배수공_부대공수량(삼척) 2" xfId="38478"/>
    <cellStyle name="백_02-배수공_부대공수량(삼척)_부대공" xfId="20626"/>
    <cellStyle name="백_02-배수공_부대공수량(삼척)_부대공 2" xfId="38479"/>
    <cellStyle name="백_02-배수공_부대공수량(삼척)_부대공(1공구)" xfId="20627"/>
    <cellStyle name="백_02-배수공_부대공수량(삼척)_부대공(1공구) 2" xfId="38480"/>
    <cellStyle name="백_02-배수공_부대공수량(삼척)_부대공-2" xfId="20628"/>
    <cellStyle name="백_02-배수공_부대공수량(삼척)_부대공-2 2" xfId="38481"/>
    <cellStyle name="백_02-배수공_상수오수공" xfId="20629"/>
    <cellStyle name="백_02-배수공_상수오수공 2" xfId="38482"/>
    <cellStyle name="백_02-배수공_송방사거리도로변경내역서" xfId="20630"/>
    <cellStyle name="백_02-배수공_송방사거리도로변경내역서 2" xfId="38483"/>
    <cellStyle name="백_02-배수공_옹벽" xfId="20631"/>
    <cellStyle name="백_02-배수공_옹벽 2" xfId="38484"/>
    <cellStyle name="백_02-배수공_옹벽_02토공" xfId="20632"/>
    <cellStyle name="백_02-배수공_옹벽_02토공 2" xfId="38485"/>
    <cellStyle name="백_02-배수공_옹벽_맨홀공" xfId="20633"/>
    <cellStyle name="백_02-배수공_옹벽_맨홀공 2" xfId="38486"/>
    <cellStyle name="백_02-배수공_옹벽_부대공" xfId="20634"/>
    <cellStyle name="백_02-배수공_옹벽_부대공 2" xfId="38487"/>
    <cellStyle name="백_02-배수공_옹벽_상수오수공" xfId="20635"/>
    <cellStyle name="백_02-배수공_옹벽_상수오수공 2" xfId="38488"/>
    <cellStyle name="백_02-배수공_옹벽_송방사거리도로변경내역서" xfId="20636"/>
    <cellStyle name="백_02-배수공_옹벽_송방사거리도로변경내역서 2" xfId="38489"/>
    <cellStyle name="백_02-배수공_옹벽_우수공" xfId="20637"/>
    <cellStyle name="백_02-배수공_옹벽_우수공 2" xfId="38490"/>
    <cellStyle name="백_02-배수공_옹벽_포장공" xfId="20638"/>
    <cellStyle name="백_02-배수공_옹벽_포장공 2" xfId="38491"/>
    <cellStyle name="백_02-배수공_옹벽_포장공(최종)" xfId="20639"/>
    <cellStyle name="백_02-배수공_옹벽_포장공(최종) 2" xfId="38492"/>
    <cellStyle name="백_02-배수공_옹벽_포장공(최종)_포장공" xfId="20640"/>
    <cellStyle name="백_02-배수공_옹벽_포장공(최종)_포장공 2" xfId="38493"/>
    <cellStyle name="백_02-배수공_옹벽_포장공(최종)_포장공(삼양선)" xfId="20641"/>
    <cellStyle name="백_02-배수공_옹벽_포장공(최종)_포장공(삼양선) 2" xfId="38494"/>
    <cellStyle name="백_02-배수공_옹벽_포장공(최종)_포장단위" xfId="20642"/>
    <cellStyle name="백_02-배수공_옹벽_포장공(최종)_포장단위 2" xfId="38495"/>
    <cellStyle name="백_02-배수공_옹벽_하천" xfId="20643"/>
    <cellStyle name="백_02-배수공_옹벽_하천 2" xfId="38496"/>
    <cellStyle name="백_02-배수공_옹벽_하천_부대공" xfId="20644"/>
    <cellStyle name="백_02-배수공_옹벽_하천_부대공 2" xfId="38497"/>
    <cellStyle name="백_02-배수공_옹벽_하천_포장공" xfId="20645"/>
    <cellStyle name="백_02-배수공_옹벽_하천_포장공 2" xfId="38498"/>
    <cellStyle name="백_02-배수공_우수공" xfId="20646"/>
    <cellStyle name="백_02-배수공_우수공 2" xfId="38499"/>
    <cellStyle name="백_02-배수공_장지택지수량산출서(시설물관련)" xfId="2676"/>
    <cellStyle name="백_02-배수공_장지택지수량산출서(시설물관련)_01.수량산출" xfId="2677"/>
    <cellStyle name="백_02-배수공_토공" xfId="20647"/>
    <cellStyle name="백_02-배수공_토공 2" xfId="38500"/>
    <cellStyle name="백_02-배수공_토공_02토공" xfId="20648"/>
    <cellStyle name="백_02-배수공_토공_02토공 2" xfId="38501"/>
    <cellStyle name="백_02-배수공_토공_2.0토공3" xfId="20649"/>
    <cellStyle name="백_02-배수공_토공_2.0토공3 2" xfId="38502"/>
    <cellStyle name="백_02-배수공_토공_보령깨기집계" xfId="20650"/>
    <cellStyle name="백_02-배수공_토공_보령깨기집계 2" xfId="38503"/>
    <cellStyle name="백_02-배수공_토공_정부장님토적" xfId="20651"/>
    <cellStyle name="백_02-배수공_토공_정부장님토적 2" xfId="38504"/>
    <cellStyle name="백_02-배수공_토공_토적표" xfId="20652"/>
    <cellStyle name="백_02-배수공_토공_토적표 2" xfId="38505"/>
    <cellStyle name="백_02-배수공_토공_포장공" xfId="20653"/>
    <cellStyle name="백_02-배수공_토공_포장공 2" xfId="38506"/>
    <cellStyle name="백_02-배수공_토공_포장공(삼양선)" xfId="20654"/>
    <cellStyle name="백_02-배수공_토공_포장공(삼양선) 2" xfId="38507"/>
    <cellStyle name="백_02-배수공_토공_포장공(최종)" xfId="20655"/>
    <cellStyle name="백_02-배수공_토공_포장공(최종) 2" xfId="38508"/>
    <cellStyle name="백_02-배수공_토공_포장단위" xfId="20656"/>
    <cellStyle name="백_02-배수공_토공_포장단위 2" xfId="38509"/>
    <cellStyle name="백_02-배수공_포장공" xfId="20657"/>
    <cellStyle name="백_02-배수공_포장공 2" xfId="38510"/>
    <cellStyle name="백_02-배수공_포장공(최종)" xfId="20658"/>
    <cellStyle name="백_02-배수공_포장공(최종) 2" xfId="38511"/>
    <cellStyle name="백_02-배수공_포장공(최종)_포장공" xfId="20659"/>
    <cellStyle name="백_02-배수공_포장공(최종)_포장공 2" xfId="38512"/>
    <cellStyle name="백_02-배수공_포장공(최종)_포장공(삼양선)" xfId="20660"/>
    <cellStyle name="백_02-배수공_포장공(최종)_포장공(삼양선) 2" xfId="38513"/>
    <cellStyle name="백_02-배수공_포장공(최종)_포장단위" xfId="20661"/>
    <cellStyle name="백_02-배수공_포장공(최종)_포장단위 2" xfId="38514"/>
    <cellStyle name="백_02-배수공_포장조서" xfId="20662"/>
    <cellStyle name="백_02-배수공_포장조서 2" xfId="38515"/>
    <cellStyle name="백_02-배수공_포장조서_001.BOQ 및 옹벽" xfId="20663"/>
    <cellStyle name="백_02-배수공_포장조서_001.BOQ 및 옹벽 2" xfId="38516"/>
    <cellStyle name="백_02-배수공_포장조서_02토공" xfId="20664"/>
    <cellStyle name="백_02-배수공_포장조서_02토공 2" xfId="38517"/>
    <cellStyle name="백_02-배수공_포장조서_03-1.맨호공" xfId="20665"/>
    <cellStyle name="백_02-배수공_포장조서_03-1.맨호공 2" xfId="38518"/>
    <cellStyle name="백_02-배수공_포장조서_03-2.맨홀공제수량" xfId="20666"/>
    <cellStyle name="백_02-배수공_포장조서_03-2.맨홀공제수량 2" xfId="38519"/>
    <cellStyle name="백_02-배수공_포장조서_2.16. 맨호공" xfId="20667"/>
    <cellStyle name="백_02-배수공_포장조서_2.16. 맨호공 2" xfId="38520"/>
    <cellStyle name="백_02-배수공_포장조서_3.15 맨홀공" xfId="20668"/>
    <cellStyle name="백_02-배수공_포장조서_3.15 맨홀공 2" xfId="38521"/>
    <cellStyle name="백_02-배수공_포장조서_3.16 맨홀공" xfId="20669"/>
    <cellStyle name="백_02-배수공_포장조서_3.16 맨홀공 2" xfId="38522"/>
    <cellStyle name="백_02-배수공_포장조서_5) 맨홀공" xfId="20670"/>
    <cellStyle name="백_02-배수공_포장조서_5) 맨홀공 2" xfId="38523"/>
    <cellStyle name="백_02-배수공_포장조서_부대공" xfId="20671"/>
    <cellStyle name="백_02-배수공_포장조서_부대공 2" xfId="38524"/>
    <cellStyle name="백_02-배수공_포장조서_포장공" xfId="20672"/>
    <cellStyle name="백_02-배수공_포장조서_포장공 2" xfId="38525"/>
    <cellStyle name="백_02-배수공_포장조서_포장공(최종)" xfId="20673"/>
    <cellStyle name="백_02-배수공_포장조서_포장공(최종) 2" xfId="38526"/>
    <cellStyle name="백_02-배수공_포장조서_포장공(최종)_포장공" xfId="20674"/>
    <cellStyle name="백_02-배수공_포장조서_포장공(최종)_포장공 2" xfId="38527"/>
    <cellStyle name="백_02-배수공_포장조서_포장공(최종)_포장공(삼양선)" xfId="20675"/>
    <cellStyle name="백_02-배수공_포장조서_포장공(최종)_포장공(삼양선) 2" xfId="38528"/>
    <cellStyle name="백_02-배수공_포장조서_포장공(최종)_포장단위" xfId="20676"/>
    <cellStyle name="백_02-배수공_포장조서_포장공(최종)_포장단위 2" xfId="38529"/>
    <cellStyle name="백_02-배수공_하천" xfId="20677"/>
    <cellStyle name="백_02-배수공_하천 2" xfId="38530"/>
    <cellStyle name="백_02-배수공_하천_부대공" xfId="20678"/>
    <cellStyle name="백_02-배수공_하천_부대공 2" xfId="38531"/>
    <cellStyle name="백_02-배수공_하천_포장공" xfId="20679"/>
    <cellStyle name="백_02-배수공_하천_포장공 2" xfId="38532"/>
    <cellStyle name="백_02토공" xfId="20680"/>
    <cellStyle name="백_02토공 2" xfId="38533"/>
    <cellStyle name="백_03-1.맨호공" xfId="20681"/>
    <cellStyle name="백_03-1.맨호공 2" xfId="38534"/>
    <cellStyle name="백_03-2.맨홀공제수량" xfId="20682"/>
    <cellStyle name="백_03-2.맨홀공제수량 2" xfId="38535"/>
    <cellStyle name="백_04-3.B-LINE" xfId="20683"/>
    <cellStyle name="백_04-3.B-LINE 2" xfId="38536"/>
    <cellStyle name="백_04-3.B-LINE_2.0 토공(물치)" xfId="20684"/>
    <cellStyle name="백_04-3.B-LINE_2.0 토공(물치) 2" xfId="38537"/>
    <cellStyle name="백_04-3.B-LINE_2.0 토공(원주)" xfId="20685"/>
    <cellStyle name="백_04-3.B-LINE_2.0 토공(원주) 2" xfId="38538"/>
    <cellStyle name="백_04-3.B-LINE_2.0 토공(장산)" xfId="20686"/>
    <cellStyle name="백_04-3.B-LINE_2.0 토공(장산) 2" xfId="38539"/>
    <cellStyle name="백_04-3.B-LINE_수복로토공" xfId="20687"/>
    <cellStyle name="백_04-3.B-LINE_수복로토공 2" xfId="38540"/>
    <cellStyle name="백_04-3.B-LINE_연결관토공" xfId="20688"/>
    <cellStyle name="백_04-3.B-LINE_연결관토공 2" xfId="38541"/>
    <cellStyle name="백_04맨홀공" xfId="20689"/>
    <cellStyle name="백_04맨홀공 2" xfId="38542"/>
    <cellStyle name="백_04-포장공_02-배수공" xfId="2678"/>
    <cellStyle name="백_04-포장공_02-배수공 2" xfId="38543"/>
    <cellStyle name="백_04-포장공_02-배수공_001.BOQ 및 옹벽" xfId="20690"/>
    <cellStyle name="백_04-포장공_02-배수공_001.BOQ 및 옹벽 2" xfId="38544"/>
    <cellStyle name="백_04-포장공_02-배수공_01.수량산출" xfId="2679"/>
    <cellStyle name="백_04-포장공_02-배수공_02토공" xfId="20691"/>
    <cellStyle name="백_04-포장공_02-배수공_02토공 2" xfId="38545"/>
    <cellStyle name="백_04-포장공_02-배수공_03-1.맨호공" xfId="20692"/>
    <cellStyle name="백_04-포장공_02-배수공_03-1.맨호공 2" xfId="38546"/>
    <cellStyle name="백_04-포장공_02-배수공_03-2.맨홀공제수량" xfId="20693"/>
    <cellStyle name="백_04-포장공_02-배수공_03-2.맨홀공제수량 2" xfId="38547"/>
    <cellStyle name="백_04-포장공_02-배수공_04맨홀공" xfId="20694"/>
    <cellStyle name="백_04-포장공_02-배수공_04맨홀공 2" xfId="38548"/>
    <cellStyle name="백_04-포장공_02-배수공_2.03우수공" xfId="20695"/>
    <cellStyle name="백_04-포장공_02-배수공_2.03우수공 2" xfId="38549"/>
    <cellStyle name="백_04-포장공_02-배수공_2.03우수공_4.0 부대공(소2-331호)" xfId="20696"/>
    <cellStyle name="백_04-포장공_02-배수공_2.03우수공_4.0 부대공(소2-331호) 2" xfId="38550"/>
    <cellStyle name="백_04-포장공_02-배수공_2.03우수공_4.0 부대공(소2-331호)_5.0부대공(가현1길)" xfId="20697"/>
    <cellStyle name="백_04-포장공_02-배수공_2.03우수공_4.0 부대공(소2-331호)_5.0부대공(가현1길) 2" xfId="38551"/>
    <cellStyle name="백_04-포장공_02-배수공_2.03우수공_5.0부대공(영진아파트)" xfId="20698"/>
    <cellStyle name="백_04-포장공_02-배수공_2.03우수공_5.0부대공(영진아파트) 2" xfId="38552"/>
    <cellStyle name="백_04-포장공_02-배수공_2.03우수공_5.0부대공(영진아파트)_5.0부대공(가현1길)" xfId="20699"/>
    <cellStyle name="백_04-포장공_02-배수공_2.03우수공_5.0부대공(영진아파트)_5.0부대공(가현1길) 2" xfId="38553"/>
    <cellStyle name="백_04-포장공_02-배수공_2.03우수공_부대공수량(삼척)" xfId="20700"/>
    <cellStyle name="백_04-포장공_02-배수공_2.03우수공_부대공수량(삼척) 2" xfId="38554"/>
    <cellStyle name="백_04-포장공_02-배수공_2.03우수공_부대공수량(삼척)_부대공" xfId="20701"/>
    <cellStyle name="백_04-포장공_02-배수공_2.03우수공_부대공수량(삼척)_부대공 2" xfId="38555"/>
    <cellStyle name="백_04-포장공_02-배수공_2.03우수공_부대공수량(삼척)_부대공(1공구)" xfId="20702"/>
    <cellStyle name="백_04-포장공_02-배수공_2.03우수공_부대공수량(삼척)_부대공(1공구) 2" xfId="38556"/>
    <cellStyle name="백_04-포장공_02-배수공_2.03우수공_부대공수량(삼척)_부대공-2" xfId="20703"/>
    <cellStyle name="백_04-포장공_02-배수공_2.03우수공_부대공수량(삼척)_부대공-2 2" xfId="38557"/>
    <cellStyle name="백_04-포장공_02-배수공_2.16. 맨호공" xfId="20704"/>
    <cellStyle name="백_04-포장공_02-배수공_2.16. 맨호공 2" xfId="38558"/>
    <cellStyle name="백_04-포장공_02-배수공_3.15 맨홀공" xfId="20705"/>
    <cellStyle name="백_04-포장공_02-배수공_3.15 맨홀공 2" xfId="38559"/>
    <cellStyle name="백_04-포장공_02-배수공_3.16 맨홀공" xfId="20706"/>
    <cellStyle name="백_04-포장공_02-배수공_3.16 맨홀공 2" xfId="38560"/>
    <cellStyle name="백_04-포장공_02-배수공_4.0 부대공(소2-331호)" xfId="20707"/>
    <cellStyle name="백_04-포장공_02-배수공_4.0 부대공(소2-331호) 2" xfId="38561"/>
    <cellStyle name="백_04-포장공_02-배수공_4.0 부대공(소2-331호)_5.0부대공(가현1길)" xfId="20708"/>
    <cellStyle name="백_04-포장공_02-배수공_4.0 부대공(소2-331호)_5.0부대공(가현1길) 2" xfId="38562"/>
    <cellStyle name="백_04-포장공_02-배수공_5) 맨홀공" xfId="20709"/>
    <cellStyle name="백_04-포장공_02-배수공_5) 맨홀공 2" xfId="38563"/>
    <cellStyle name="백_04-포장공_02-배수공_5.0부대공(영진아파트)" xfId="20710"/>
    <cellStyle name="백_04-포장공_02-배수공_5.0부대공(영진아파트) 2" xfId="38564"/>
    <cellStyle name="백_04-포장공_02-배수공_5.0부대공(영진아파트)_5.0부대공(가현1길)" xfId="20711"/>
    <cellStyle name="백_04-포장공_02-배수공_5.0부대공(영진아파트)_5.0부대공(가현1길) 2" xfId="38565"/>
    <cellStyle name="백_04-포장공_02-배수공_대학원우수" xfId="20712"/>
    <cellStyle name="백_04-포장공_02-배수공_대학원우수 2" xfId="38566"/>
    <cellStyle name="백_04-포장공_02-배수공_맨홀공" xfId="20713"/>
    <cellStyle name="백_04-포장공_02-배수공_맨홀공 2" xfId="38567"/>
    <cellStyle name="백_04-포장공_02-배수공_부대공" xfId="20714"/>
    <cellStyle name="백_04-포장공_02-배수공_부대공 2" xfId="38568"/>
    <cellStyle name="백_04-포장공_02-배수공_부대공수량(삼척)" xfId="20715"/>
    <cellStyle name="백_04-포장공_02-배수공_부대공수량(삼척) 2" xfId="38569"/>
    <cellStyle name="백_04-포장공_02-배수공_부대공수량(삼척)_부대공" xfId="20716"/>
    <cellStyle name="백_04-포장공_02-배수공_부대공수량(삼척)_부대공 2" xfId="38570"/>
    <cellStyle name="백_04-포장공_02-배수공_부대공수량(삼척)_부대공(1공구)" xfId="20717"/>
    <cellStyle name="백_04-포장공_02-배수공_부대공수량(삼척)_부대공(1공구) 2" xfId="38571"/>
    <cellStyle name="백_04-포장공_02-배수공_부대공수량(삼척)_부대공-2" xfId="20718"/>
    <cellStyle name="백_04-포장공_02-배수공_부대공수량(삼척)_부대공-2 2" xfId="38572"/>
    <cellStyle name="백_04-포장공_02-배수공_상수오수공" xfId="20719"/>
    <cellStyle name="백_04-포장공_02-배수공_상수오수공 2" xfId="38573"/>
    <cellStyle name="백_04-포장공_02-배수공_송방사거리도로변경내역서" xfId="20720"/>
    <cellStyle name="백_04-포장공_02-배수공_송방사거리도로변경내역서 2" xfId="38574"/>
    <cellStyle name="백_04-포장공_02-배수공_우수공" xfId="20721"/>
    <cellStyle name="백_04-포장공_02-배수공_우수공 2" xfId="38575"/>
    <cellStyle name="백_04-포장공_02-배수공_장지택지수량산출서(시설물관련)" xfId="2680"/>
    <cellStyle name="백_04-포장공_02-배수공_장지택지수량산출서(시설물관련)_01.수량산출" xfId="2681"/>
    <cellStyle name="백_04-포장공_02-배수공_토공" xfId="20722"/>
    <cellStyle name="백_04-포장공_02-배수공_토공 2" xfId="38576"/>
    <cellStyle name="백_04-포장공_02-배수공_토공_02토공" xfId="20723"/>
    <cellStyle name="백_04-포장공_02-배수공_토공_02토공 2" xfId="38577"/>
    <cellStyle name="백_04-포장공_02-배수공_토공_2.0토공3" xfId="20724"/>
    <cellStyle name="백_04-포장공_02-배수공_토공_2.0토공3 2" xfId="38578"/>
    <cellStyle name="백_04-포장공_02-배수공_토공_보령깨기집계" xfId="20725"/>
    <cellStyle name="백_04-포장공_02-배수공_토공_보령깨기집계 2" xfId="38579"/>
    <cellStyle name="백_04-포장공_02-배수공_토공_정부장님토적" xfId="20726"/>
    <cellStyle name="백_04-포장공_02-배수공_토공_정부장님토적 2" xfId="38580"/>
    <cellStyle name="백_04-포장공_02-배수공_토공_토적표" xfId="20727"/>
    <cellStyle name="백_04-포장공_02-배수공_토공_토적표 2" xfId="38581"/>
    <cellStyle name="백_04-포장공_02-배수공_토공_포장공" xfId="20728"/>
    <cellStyle name="백_04-포장공_02-배수공_토공_포장공 2" xfId="38582"/>
    <cellStyle name="백_04-포장공_02-배수공_토공_포장공(삼양선)" xfId="20729"/>
    <cellStyle name="백_04-포장공_02-배수공_토공_포장공(삼양선) 2" xfId="38583"/>
    <cellStyle name="백_04-포장공_02-배수공_토공_포장공(최종)" xfId="20730"/>
    <cellStyle name="백_04-포장공_02-배수공_토공_포장공(최종) 2" xfId="38584"/>
    <cellStyle name="백_04-포장공_02-배수공_토공_포장단위" xfId="20731"/>
    <cellStyle name="백_04-포장공_02-배수공_토공_포장단위 2" xfId="38585"/>
    <cellStyle name="백_04-포장공_02-배수공_포장공" xfId="20732"/>
    <cellStyle name="백_04-포장공_02-배수공_포장공 2" xfId="38586"/>
    <cellStyle name="백_04-포장공_02-배수공_포장공(최종)" xfId="20733"/>
    <cellStyle name="백_04-포장공_02-배수공_포장공(최종) 2" xfId="38587"/>
    <cellStyle name="백_04-포장공_02-배수공_포장공(최종)_포장공" xfId="20734"/>
    <cellStyle name="백_04-포장공_02-배수공_포장공(최종)_포장공 2" xfId="38588"/>
    <cellStyle name="백_04-포장공_02-배수공_포장공(최종)_포장공(삼양선)" xfId="20735"/>
    <cellStyle name="백_04-포장공_02-배수공_포장공(최종)_포장공(삼양선) 2" xfId="38589"/>
    <cellStyle name="백_04-포장공_02-배수공_포장공(최종)_포장단위" xfId="20736"/>
    <cellStyle name="백_04-포장공_02-배수공_포장공(최종)_포장단위 2" xfId="38590"/>
    <cellStyle name="백_04-포장공_02-배수공_하천" xfId="20737"/>
    <cellStyle name="백_04-포장공_02-배수공_하천 2" xfId="38591"/>
    <cellStyle name="백_04-포장공_02-배수공_하천_부대공" xfId="20738"/>
    <cellStyle name="백_04-포장공_02-배수공_하천_부대공 2" xfId="38592"/>
    <cellStyle name="백_04-포장공_02-배수공_하천_포장공" xfId="20739"/>
    <cellStyle name="백_04-포장공_02-배수공_하천_포장공 2" xfId="38593"/>
    <cellStyle name="백_06돌망태" xfId="20740"/>
    <cellStyle name="백_06돌망태 2" xfId="38594"/>
    <cellStyle name="백_06돌망태_001.BOQ 및 옹벽" xfId="20741"/>
    <cellStyle name="백_06돌망태_001.BOQ 및 옹벽 2" xfId="38595"/>
    <cellStyle name="백_06-부대공_02-배수공" xfId="2682"/>
    <cellStyle name="백_06-부대공_02-배수공 2" xfId="38596"/>
    <cellStyle name="백_06-부대공_02-배수공_001.BOQ 및 옹벽" xfId="20742"/>
    <cellStyle name="백_06-부대공_02-배수공_001.BOQ 및 옹벽 2" xfId="38597"/>
    <cellStyle name="백_06-부대공_02-배수공_01.수량산출" xfId="2683"/>
    <cellStyle name="백_06-부대공_02-배수공_02토공" xfId="20743"/>
    <cellStyle name="백_06-부대공_02-배수공_02토공 2" xfId="38598"/>
    <cellStyle name="백_06-부대공_02-배수공_03-1.맨호공" xfId="20744"/>
    <cellStyle name="백_06-부대공_02-배수공_03-1.맨호공 2" xfId="38599"/>
    <cellStyle name="백_06-부대공_02-배수공_03-2.맨홀공제수량" xfId="20745"/>
    <cellStyle name="백_06-부대공_02-배수공_03-2.맨홀공제수량 2" xfId="38600"/>
    <cellStyle name="백_06-부대공_02-배수공_04맨홀공" xfId="20746"/>
    <cellStyle name="백_06-부대공_02-배수공_04맨홀공 2" xfId="38601"/>
    <cellStyle name="백_06-부대공_02-배수공_2.03우수공" xfId="20747"/>
    <cellStyle name="백_06-부대공_02-배수공_2.03우수공 2" xfId="38602"/>
    <cellStyle name="백_06-부대공_02-배수공_2.03우수공_4.0 부대공(소2-331호)" xfId="20748"/>
    <cellStyle name="백_06-부대공_02-배수공_2.03우수공_4.0 부대공(소2-331호) 2" xfId="38603"/>
    <cellStyle name="백_06-부대공_02-배수공_2.03우수공_4.0 부대공(소2-331호)_5.0부대공(가현1길)" xfId="20749"/>
    <cellStyle name="백_06-부대공_02-배수공_2.03우수공_4.0 부대공(소2-331호)_5.0부대공(가현1길) 2" xfId="38604"/>
    <cellStyle name="백_06-부대공_02-배수공_2.03우수공_5.0부대공(영진아파트)" xfId="20750"/>
    <cellStyle name="백_06-부대공_02-배수공_2.03우수공_5.0부대공(영진아파트) 2" xfId="38605"/>
    <cellStyle name="백_06-부대공_02-배수공_2.03우수공_5.0부대공(영진아파트)_5.0부대공(가현1길)" xfId="20751"/>
    <cellStyle name="백_06-부대공_02-배수공_2.03우수공_5.0부대공(영진아파트)_5.0부대공(가현1길) 2" xfId="38606"/>
    <cellStyle name="백_06-부대공_02-배수공_2.03우수공_부대공수량(삼척)" xfId="20752"/>
    <cellStyle name="백_06-부대공_02-배수공_2.03우수공_부대공수량(삼척) 2" xfId="38607"/>
    <cellStyle name="백_06-부대공_02-배수공_2.03우수공_부대공수량(삼척)_부대공" xfId="20753"/>
    <cellStyle name="백_06-부대공_02-배수공_2.03우수공_부대공수량(삼척)_부대공 2" xfId="38608"/>
    <cellStyle name="백_06-부대공_02-배수공_2.03우수공_부대공수량(삼척)_부대공(1공구)" xfId="20754"/>
    <cellStyle name="백_06-부대공_02-배수공_2.03우수공_부대공수량(삼척)_부대공(1공구) 2" xfId="38609"/>
    <cellStyle name="백_06-부대공_02-배수공_2.03우수공_부대공수량(삼척)_부대공-2" xfId="20755"/>
    <cellStyle name="백_06-부대공_02-배수공_2.03우수공_부대공수량(삼척)_부대공-2 2" xfId="38610"/>
    <cellStyle name="백_06-부대공_02-배수공_2.16. 맨호공" xfId="20756"/>
    <cellStyle name="백_06-부대공_02-배수공_2.16. 맨호공 2" xfId="38611"/>
    <cellStyle name="백_06-부대공_02-배수공_3.15 맨홀공" xfId="20757"/>
    <cellStyle name="백_06-부대공_02-배수공_3.15 맨홀공 2" xfId="38612"/>
    <cellStyle name="백_06-부대공_02-배수공_3.16 맨홀공" xfId="20758"/>
    <cellStyle name="백_06-부대공_02-배수공_3.16 맨홀공 2" xfId="38613"/>
    <cellStyle name="백_06-부대공_02-배수공_4.0 부대공(소2-331호)" xfId="20759"/>
    <cellStyle name="백_06-부대공_02-배수공_4.0 부대공(소2-331호) 2" xfId="38614"/>
    <cellStyle name="백_06-부대공_02-배수공_4.0 부대공(소2-331호)_5.0부대공(가현1길)" xfId="20760"/>
    <cellStyle name="백_06-부대공_02-배수공_4.0 부대공(소2-331호)_5.0부대공(가현1길) 2" xfId="38615"/>
    <cellStyle name="백_06-부대공_02-배수공_5) 맨홀공" xfId="20761"/>
    <cellStyle name="백_06-부대공_02-배수공_5) 맨홀공 2" xfId="38616"/>
    <cellStyle name="백_06-부대공_02-배수공_5.0부대공(영진아파트)" xfId="20762"/>
    <cellStyle name="백_06-부대공_02-배수공_5.0부대공(영진아파트) 2" xfId="38617"/>
    <cellStyle name="백_06-부대공_02-배수공_5.0부대공(영진아파트)_5.0부대공(가현1길)" xfId="20763"/>
    <cellStyle name="백_06-부대공_02-배수공_5.0부대공(영진아파트)_5.0부대공(가현1길) 2" xfId="38618"/>
    <cellStyle name="백_06-부대공_02-배수공_대학원우수" xfId="20764"/>
    <cellStyle name="백_06-부대공_02-배수공_대학원우수 2" xfId="38619"/>
    <cellStyle name="백_06-부대공_02-배수공_맨홀공" xfId="20765"/>
    <cellStyle name="백_06-부대공_02-배수공_맨홀공 2" xfId="38620"/>
    <cellStyle name="백_06-부대공_02-배수공_부대공" xfId="20766"/>
    <cellStyle name="백_06-부대공_02-배수공_부대공 2" xfId="38621"/>
    <cellStyle name="백_06-부대공_02-배수공_부대공수량(삼척)" xfId="20767"/>
    <cellStyle name="백_06-부대공_02-배수공_부대공수량(삼척) 2" xfId="38622"/>
    <cellStyle name="백_06-부대공_02-배수공_부대공수량(삼척)_부대공" xfId="20768"/>
    <cellStyle name="백_06-부대공_02-배수공_부대공수량(삼척)_부대공 2" xfId="38623"/>
    <cellStyle name="백_06-부대공_02-배수공_부대공수량(삼척)_부대공(1공구)" xfId="20769"/>
    <cellStyle name="백_06-부대공_02-배수공_부대공수량(삼척)_부대공(1공구) 2" xfId="38624"/>
    <cellStyle name="백_06-부대공_02-배수공_부대공수량(삼척)_부대공-2" xfId="20770"/>
    <cellStyle name="백_06-부대공_02-배수공_부대공수량(삼척)_부대공-2 2" xfId="38625"/>
    <cellStyle name="백_06-부대공_02-배수공_상수오수공" xfId="20771"/>
    <cellStyle name="백_06-부대공_02-배수공_상수오수공 2" xfId="38626"/>
    <cellStyle name="백_06-부대공_02-배수공_송방사거리도로변경내역서" xfId="20772"/>
    <cellStyle name="백_06-부대공_02-배수공_송방사거리도로변경내역서 2" xfId="38627"/>
    <cellStyle name="백_06-부대공_02-배수공_우수공" xfId="20773"/>
    <cellStyle name="백_06-부대공_02-배수공_우수공 2" xfId="38628"/>
    <cellStyle name="백_06-부대공_02-배수공_장지택지수량산출서(시설물관련)" xfId="2684"/>
    <cellStyle name="백_06-부대공_02-배수공_장지택지수량산출서(시설물관련)_01.수량산출" xfId="2685"/>
    <cellStyle name="백_06-부대공_02-배수공_토공" xfId="20774"/>
    <cellStyle name="백_06-부대공_02-배수공_토공 2" xfId="38629"/>
    <cellStyle name="백_06-부대공_02-배수공_토공_02토공" xfId="20775"/>
    <cellStyle name="백_06-부대공_02-배수공_토공_02토공 2" xfId="38630"/>
    <cellStyle name="백_06-부대공_02-배수공_토공_2.0토공3" xfId="20776"/>
    <cellStyle name="백_06-부대공_02-배수공_토공_2.0토공3 2" xfId="38631"/>
    <cellStyle name="백_06-부대공_02-배수공_토공_보령깨기집계" xfId="20777"/>
    <cellStyle name="백_06-부대공_02-배수공_토공_보령깨기집계 2" xfId="38632"/>
    <cellStyle name="백_06-부대공_02-배수공_토공_정부장님토적" xfId="20778"/>
    <cellStyle name="백_06-부대공_02-배수공_토공_정부장님토적 2" xfId="38633"/>
    <cellStyle name="백_06-부대공_02-배수공_토공_토적표" xfId="20779"/>
    <cellStyle name="백_06-부대공_02-배수공_토공_토적표 2" xfId="38634"/>
    <cellStyle name="백_06-부대공_02-배수공_토공_포장공" xfId="20780"/>
    <cellStyle name="백_06-부대공_02-배수공_토공_포장공 2" xfId="38635"/>
    <cellStyle name="백_06-부대공_02-배수공_토공_포장공(삼양선)" xfId="20781"/>
    <cellStyle name="백_06-부대공_02-배수공_토공_포장공(삼양선) 2" xfId="38636"/>
    <cellStyle name="백_06-부대공_02-배수공_토공_포장공(최종)" xfId="20782"/>
    <cellStyle name="백_06-부대공_02-배수공_토공_포장공(최종) 2" xfId="38637"/>
    <cellStyle name="백_06-부대공_02-배수공_토공_포장단위" xfId="20783"/>
    <cellStyle name="백_06-부대공_02-배수공_토공_포장단위 2" xfId="38638"/>
    <cellStyle name="백_06-부대공_02-배수공_포장공" xfId="20784"/>
    <cellStyle name="백_06-부대공_02-배수공_포장공 2" xfId="38639"/>
    <cellStyle name="백_06-부대공_02-배수공_포장공(최종)" xfId="20785"/>
    <cellStyle name="백_06-부대공_02-배수공_포장공(최종) 2" xfId="38640"/>
    <cellStyle name="백_06-부대공_02-배수공_포장공(최종)_포장공" xfId="20786"/>
    <cellStyle name="백_06-부대공_02-배수공_포장공(최종)_포장공 2" xfId="38641"/>
    <cellStyle name="백_06-부대공_02-배수공_포장공(최종)_포장공(삼양선)" xfId="20787"/>
    <cellStyle name="백_06-부대공_02-배수공_포장공(최종)_포장공(삼양선) 2" xfId="38642"/>
    <cellStyle name="백_06-부대공_02-배수공_포장공(최종)_포장단위" xfId="20788"/>
    <cellStyle name="백_06-부대공_02-배수공_포장공(최종)_포장단위 2" xfId="38643"/>
    <cellStyle name="백_06-부대공_02-배수공_하천" xfId="20789"/>
    <cellStyle name="백_06-부대공_02-배수공_하천 2" xfId="38644"/>
    <cellStyle name="백_06-부대공_02-배수공_하천_부대공" xfId="20790"/>
    <cellStyle name="백_06-부대공_02-배수공_하천_부대공 2" xfId="38645"/>
    <cellStyle name="백_06-부대공_02-배수공_하천_포장공" xfId="20791"/>
    <cellStyle name="백_06-부대공_02-배수공_하천_포장공 2" xfId="38646"/>
    <cellStyle name="백_1-2.둔둔깨기수량" xfId="20792"/>
    <cellStyle name="백_1-2.둔둔깨기수량 2" xfId="38647"/>
    <cellStyle name="백_1공구(2구간)" xfId="20793"/>
    <cellStyle name="백_1공구(2구간) 2" xfId="38648"/>
    <cellStyle name="백_1공구(2구간)_001.BOQ 및 옹벽" xfId="20794"/>
    <cellStyle name="백_1공구(2구간)_001.BOQ 및 옹벽 2" xfId="38649"/>
    <cellStyle name="백_1공구(2구간)_02배수공" xfId="20795"/>
    <cellStyle name="백_1공구(2구간)_02배수공 2" xfId="38650"/>
    <cellStyle name="백_1공구(2구간)_02배수공_001.BOQ 및 옹벽" xfId="20796"/>
    <cellStyle name="백_1공구(2구간)_02배수공_001.BOQ 및 옹벽 2" xfId="38651"/>
    <cellStyle name="백_1공구(2구간)_02배수공1" xfId="20797"/>
    <cellStyle name="백_1공구(2구간)_02배수공1 2" xfId="38652"/>
    <cellStyle name="백_1공구(2구간)_02배수공1_001.BOQ 및 옹벽" xfId="20798"/>
    <cellStyle name="백_1공구(2구간)_02배수공1_001.BOQ 및 옹벽 2" xfId="38653"/>
    <cellStyle name="백_1공구(2구간)_08기타공" xfId="20799"/>
    <cellStyle name="백_1공구(2구간)_08기타공 2" xfId="38654"/>
    <cellStyle name="백_1공구(2구간)_08기타공_001.BOQ 및 옹벽" xfId="20800"/>
    <cellStyle name="백_1공구(2구간)_08기타공_001.BOQ 및 옹벽 2" xfId="38655"/>
    <cellStyle name="백_2.0 토공(물치)" xfId="20801"/>
    <cellStyle name="백_2.0 토공(물치) 2" xfId="38656"/>
    <cellStyle name="백_2.0 토공(원주)" xfId="20802"/>
    <cellStyle name="백_2.0 토공(원주) 2" xfId="38657"/>
    <cellStyle name="백_2.0 토공(장산)" xfId="20803"/>
    <cellStyle name="백_2.0 토공(장산) 2" xfId="38658"/>
    <cellStyle name="백_2.16. 맨호공" xfId="20804"/>
    <cellStyle name="백_2.16. 맨호공 2" xfId="38659"/>
    <cellStyle name="백_2.토공" xfId="20805"/>
    <cellStyle name="백_2.토공 2" xfId="38660"/>
    <cellStyle name="백_2.토공_04-3.B-LINE" xfId="20806"/>
    <cellStyle name="백_2.토공_04-3.B-LINE 2" xfId="38661"/>
    <cellStyle name="백_2.토공_04-3.B-LINE_2.0 토공(물치)" xfId="20807"/>
    <cellStyle name="백_2.토공_04-3.B-LINE_2.0 토공(물치) 2" xfId="38662"/>
    <cellStyle name="백_2.토공_04-3.B-LINE_2.0 토공(원주)" xfId="20808"/>
    <cellStyle name="백_2.토공_04-3.B-LINE_2.0 토공(원주) 2" xfId="38663"/>
    <cellStyle name="백_2.토공_04-3.B-LINE_2.0 토공(장산)" xfId="20809"/>
    <cellStyle name="백_2.토공_04-3.B-LINE_2.0 토공(장산) 2" xfId="38664"/>
    <cellStyle name="백_2.토공_04-3.B-LINE_수복로토공" xfId="20810"/>
    <cellStyle name="백_2.토공_04-3.B-LINE_수복로토공 2" xfId="38665"/>
    <cellStyle name="백_2.토공_04-3.B-LINE_연결관토공" xfId="20811"/>
    <cellStyle name="백_2.토공_04-3.B-LINE_연결관토공 2" xfId="38666"/>
    <cellStyle name="백_2.토공_2.0 토공(물치)" xfId="20812"/>
    <cellStyle name="백_2.토공_2.0 토공(물치) 2" xfId="38667"/>
    <cellStyle name="백_2.토공_2.0 토공(원주)" xfId="20813"/>
    <cellStyle name="백_2.토공_2.0 토공(원주) 2" xfId="38668"/>
    <cellStyle name="백_2.토공_2.0 토공(장산)" xfId="20814"/>
    <cellStyle name="백_2.토공_2.0 토공(장산) 2" xfId="38669"/>
    <cellStyle name="백_2.토공_4.하수공" xfId="20815"/>
    <cellStyle name="백_2.토공_4.하수공 2" xfId="38670"/>
    <cellStyle name="백_2.토공_4.하수공_04-3.B-LINE" xfId="20816"/>
    <cellStyle name="백_2.토공_4.하수공_04-3.B-LINE 2" xfId="38671"/>
    <cellStyle name="백_2.토공_4.하수공_04-3.B-LINE_2.0 토공(물치)" xfId="20817"/>
    <cellStyle name="백_2.토공_4.하수공_04-3.B-LINE_2.0 토공(물치) 2" xfId="38672"/>
    <cellStyle name="백_2.토공_4.하수공_04-3.B-LINE_2.0 토공(원주)" xfId="20818"/>
    <cellStyle name="백_2.토공_4.하수공_04-3.B-LINE_2.0 토공(원주) 2" xfId="38673"/>
    <cellStyle name="백_2.토공_4.하수공_04-3.B-LINE_2.0 토공(장산)" xfId="20819"/>
    <cellStyle name="백_2.토공_4.하수공_04-3.B-LINE_2.0 토공(장산) 2" xfId="38674"/>
    <cellStyle name="백_2.토공_4.하수공_04-3.B-LINE_수복로토공" xfId="20820"/>
    <cellStyle name="백_2.토공_4.하수공_04-3.B-LINE_수복로토공 2" xfId="38675"/>
    <cellStyle name="백_2.토공_4.하수공_04-3.B-LINE_연결관토공" xfId="20821"/>
    <cellStyle name="백_2.토공_4.하수공_04-3.B-LINE_연결관토공 2" xfId="38676"/>
    <cellStyle name="백_2.토공_4.하수공_2.0 토공(물치)" xfId="20822"/>
    <cellStyle name="백_2.토공_4.하수공_2.0 토공(물치) 2" xfId="38677"/>
    <cellStyle name="백_2.토공_4.하수공_2.0 토공(원주)" xfId="20823"/>
    <cellStyle name="백_2.토공_4.하수공_2.0 토공(원주) 2" xfId="38678"/>
    <cellStyle name="백_2.토공_4.하수공_2.0 토공(장산)" xfId="20824"/>
    <cellStyle name="백_2.토공_4.하수공_2.0 토공(장산) 2" xfId="38679"/>
    <cellStyle name="백_2.토공_4.하수공_수복로토공" xfId="20825"/>
    <cellStyle name="백_2.토공_4.하수공_수복로토공 2" xfId="38680"/>
    <cellStyle name="백_2.토공_4.하수공_연결관토공" xfId="20826"/>
    <cellStyle name="백_2.토공_4.하수공_연결관토공 2" xfId="38681"/>
    <cellStyle name="백_2.토공_수복로토공" xfId="20827"/>
    <cellStyle name="백_2.토공_수복로토공 2" xfId="38682"/>
    <cellStyle name="백_2.토공_연결관토공" xfId="20828"/>
    <cellStyle name="백_2.토공_연결관토공 2" xfId="38683"/>
    <cellStyle name="백_22bl3lot수량산출" xfId="2686"/>
    <cellStyle name="백_22수량산출서(총괄)" xfId="2687"/>
    <cellStyle name="백_2공구흄관및날개벽" xfId="20829"/>
    <cellStyle name="백_2공구흄관및날개벽 2" xfId="38684"/>
    <cellStyle name="백_2공구흄관및날개벽_001.BOQ 및 옹벽" xfId="20830"/>
    <cellStyle name="백_2공구흄관및날개벽_001.BOQ 및 옹벽 2" xfId="38685"/>
    <cellStyle name="백_2공구흄관및날개벽_02배수공" xfId="20831"/>
    <cellStyle name="백_2공구흄관및날개벽_02배수공 2" xfId="38686"/>
    <cellStyle name="백_2공구흄관및날개벽_02배수공_001.BOQ 및 옹벽" xfId="20832"/>
    <cellStyle name="백_2공구흄관및날개벽_02배수공_001.BOQ 및 옹벽 2" xfId="38687"/>
    <cellStyle name="백_2공구흄관및날개벽_02배수공1" xfId="20833"/>
    <cellStyle name="백_2공구흄관및날개벽_02배수공1 2" xfId="38688"/>
    <cellStyle name="백_2공구흄관및날개벽_02배수공1_001.BOQ 및 옹벽" xfId="20834"/>
    <cellStyle name="백_2공구흄관및날개벽_02배수공1_001.BOQ 및 옹벽 2" xfId="38689"/>
    <cellStyle name="백_3.15 맨홀공" xfId="20835"/>
    <cellStyle name="백_3.15 맨홀공 2" xfId="38690"/>
    <cellStyle name="백_3.16 맨홀공" xfId="20836"/>
    <cellStyle name="백_3.16 맨홀공 2" xfId="38691"/>
    <cellStyle name="백_3.우수" xfId="2688"/>
    <cellStyle name="백_3.우수 2" xfId="38692"/>
    <cellStyle name="백_3.우수_01.수량산출" xfId="2689"/>
    <cellStyle name="백_3.우수_1" xfId="20837"/>
    <cellStyle name="백_3.우수_1 2" xfId="38693"/>
    <cellStyle name="백_3.우수_수원보훈원내역서" xfId="26112"/>
    <cellStyle name="백_3.우수공개략" xfId="20838"/>
    <cellStyle name="백_3.우수공개략 2" xfId="38694"/>
    <cellStyle name="백_3.포장공" xfId="20839"/>
    <cellStyle name="백_3.포장공 2" xfId="38695"/>
    <cellStyle name="백_3.포장공_04-3.B-LINE" xfId="20840"/>
    <cellStyle name="백_3.포장공_04-3.B-LINE 2" xfId="38696"/>
    <cellStyle name="백_3.포장공_04-3.B-LINE_2.0 토공(물치)" xfId="20841"/>
    <cellStyle name="백_3.포장공_04-3.B-LINE_2.0 토공(물치) 2" xfId="38697"/>
    <cellStyle name="백_3.포장공_04-3.B-LINE_2.0 토공(원주)" xfId="20842"/>
    <cellStyle name="백_3.포장공_04-3.B-LINE_2.0 토공(원주) 2" xfId="38698"/>
    <cellStyle name="백_3.포장공_04-3.B-LINE_2.0 토공(장산)" xfId="20843"/>
    <cellStyle name="백_3.포장공_04-3.B-LINE_2.0 토공(장산) 2" xfId="38699"/>
    <cellStyle name="백_3.포장공_04-3.B-LINE_수복로토공" xfId="20844"/>
    <cellStyle name="백_3.포장공_04-3.B-LINE_수복로토공 2" xfId="38700"/>
    <cellStyle name="백_3.포장공_04-3.B-LINE_연결관토공" xfId="20845"/>
    <cellStyle name="백_3.포장공_04-3.B-LINE_연결관토공 2" xfId="38701"/>
    <cellStyle name="백_3.포장공_2.0 토공(물치)" xfId="20846"/>
    <cellStyle name="백_3.포장공_2.0 토공(물치) 2" xfId="38702"/>
    <cellStyle name="백_3.포장공_2.0 토공(원주)" xfId="20847"/>
    <cellStyle name="백_3.포장공_2.0 토공(원주) 2" xfId="38703"/>
    <cellStyle name="백_3.포장공_2.0 토공(장산)" xfId="20848"/>
    <cellStyle name="백_3.포장공_2.0 토공(장산) 2" xfId="38704"/>
    <cellStyle name="백_3.포장공_4.하수공" xfId="20849"/>
    <cellStyle name="백_3.포장공_4.하수공 2" xfId="38705"/>
    <cellStyle name="백_3.포장공_4.하수공_04-3.B-LINE" xfId="20850"/>
    <cellStyle name="백_3.포장공_4.하수공_04-3.B-LINE 2" xfId="38706"/>
    <cellStyle name="백_3.포장공_4.하수공_04-3.B-LINE_2.0 토공(물치)" xfId="20851"/>
    <cellStyle name="백_3.포장공_4.하수공_04-3.B-LINE_2.0 토공(물치) 2" xfId="38707"/>
    <cellStyle name="백_3.포장공_4.하수공_04-3.B-LINE_2.0 토공(원주)" xfId="20852"/>
    <cellStyle name="백_3.포장공_4.하수공_04-3.B-LINE_2.0 토공(원주) 2" xfId="38708"/>
    <cellStyle name="백_3.포장공_4.하수공_04-3.B-LINE_2.0 토공(장산)" xfId="20853"/>
    <cellStyle name="백_3.포장공_4.하수공_04-3.B-LINE_2.0 토공(장산) 2" xfId="38709"/>
    <cellStyle name="백_3.포장공_4.하수공_04-3.B-LINE_수복로토공" xfId="20854"/>
    <cellStyle name="백_3.포장공_4.하수공_04-3.B-LINE_수복로토공 2" xfId="38710"/>
    <cellStyle name="백_3.포장공_4.하수공_04-3.B-LINE_연결관토공" xfId="20855"/>
    <cellStyle name="백_3.포장공_4.하수공_04-3.B-LINE_연결관토공 2" xfId="38711"/>
    <cellStyle name="백_3.포장공_4.하수공_2.0 토공(물치)" xfId="20856"/>
    <cellStyle name="백_3.포장공_4.하수공_2.0 토공(물치) 2" xfId="38712"/>
    <cellStyle name="백_3.포장공_4.하수공_2.0 토공(원주)" xfId="20857"/>
    <cellStyle name="백_3.포장공_4.하수공_2.0 토공(원주) 2" xfId="38713"/>
    <cellStyle name="백_3.포장공_4.하수공_2.0 토공(장산)" xfId="20858"/>
    <cellStyle name="백_3.포장공_4.하수공_2.0 토공(장산) 2" xfId="38714"/>
    <cellStyle name="백_3.포장공_4.하수공_수복로토공" xfId="20859"/>
    <cellStyle name="백_3.포장공_4.하수공_수복로토공 2" xfId="38715"/>
    <cellStyle name="백_3.포장공_4.하수공_연결관토공" xfId="20860"/>
    <cellStyle name="백_3.포장공_4.하수공_연결관토공 2" xfId="38716"/>
    <cellStyle name="백_3.포장공_수복로토공" xfId="20861"/>
    <cellStyle name="백_3.포장공_수복로토공 2" xfId="38717"/>
    <cellStyle name="백_3.포장공_연결관토공" xfId="20862"/>
    <cellStyle name="백_3.포장공_연결관토공 2" xfId="38718"/>
    <cellStyle name="백_3공구" xfId="20863"/>
    <cellStyle name="백_3공구 2" xfId="38719"/>
    <cellStyle name="백_3공구_001.BOQ 및 옹벽" xfId="20864"/>
    <cellStyle name="백_3공구_001.BOQ 및 옹벽 2" xfId="38720"/>
    <cellStyle name="백_3공구_02배수공(1공구)" xfId="20865"/>
    <cellStyle name="백_3공구_02배수공(1공구) 2" xfId="38721"/>
    <cellStyle name="백_3공구_02배수공(1공구)_001.BOQ 및 옹벽" xfId="20866"/>
    <cellStyle name="백_3공구_02배수공(1공구)_001.BOQ 및 옹벽 2" xfId="38722"/>
    <cellStyle name="백_3공구_02배수공(1공구)_02배수공" xfId="20867"/>
    <cellStyle name="백_3공구_02배수공(1공구)_02배수공 2" xfId="38723"/>
    <cellStyle name="백_3공구_02배수공(1공구)_02배수공_001.BOQ 및 옹벽" xfId="20868"/>
    <cellStyle name="백_3공구_02배수공(1공구)_02배수공_001.BOQ 및 옹벽 2" xfId="38724"/>
    <cellStyle name="백_3공구_02배수공(1공구)_02배수공1" xfId="20869"/>
    <cellStyle name="백_3공구_02배수공(1공구)_02배수공1 2" xfId="38725"/>
    <cellStyle name="백_3공구_02배수공(1공구)_02배수공1_001.BOQ 및 옹벽" xfId="20870"/>
    <cellStyle name="백_3공구_02배수공(1공구)_02배수공1_001.BOQ 및 옹벽 2" xfId="38726"/>
    <cellStyle name="백_3공구_02배수공(2공구)" xfId="20871"/>
    <cellStyle name="백_3공구_02배수공(2공구) 2" xfId="38727"/>
    <cellStyle name="백_3공구_02배수공(2공구)_001.BOQ 및 옹벽" xfId="20872"/>
    <cellStyle name="백_3공구_02배수공(2공구)_001.BOQ 및 옹벽 2" xfId="38728"/>
    <cellStyle name="백_3공구_02배수공(2공구)_02배수공" xfId="20873"/>
    <cellStyle name="백_3공구_02배수공(2공구)_02배수공 2" xfId="38729"/>
    <cellStyle name="백_3공구_02배수공(2공구)_02배수공_001.BOQ 및 옹벽" xfId="20874"/>
    <cellStyle name="백_3공구_02배수공(2공구)_02배수공_001.BOQ 및 옹벽 2" xfId="38730"/>
    <cellStyle name="백_3공구_02배수공(2공구)_02배수공1" xfId="20875"/>
    <cellStyle name="백_3공구_02배수공(2공구)_02배수공1 2" xfId="38731"/>
    <cellStyle name="백_3공구_02배수공(2공구)_02배수공1_001.BOQ 및 옹벽" xfId="20876"/>
    <cellStyle name="백_3공구_02배수공(2공구)_02배수공1_001.BOQ 및 옹벽 2" xfId="38732"/>
    <cellStyle name="백_3공구_2공구흄관및날개벽" xfId="20877"/>
    <cellStyle name="백_3공구_2공구흄관및날개벽 2" xfId="38733"/>
    <cellStyle name="백_3공구_2공구흄관및날개벽_001.BOQ 및 옹벽" xfId="20878"/>
    <cellStyle name="백_3공구_2공구흄관및날개벽_001.BOQ 및 옹벽 2" xfId="38734"/>
    <cellStyle name="백_3공구_2공구흄관및날개벽_02배수공" xfId="20879"/>
    <cellStyle name="백_3공구_2공구흄관및날개벽_02배수공 2" xfId="38735"/>
    <cellStyle name="백_3공구_2공구흄관및날개벽_02배수공_001.BOQ 및 옹벽" xfId="20880"/>
    <cellStyle name="백_3공구_2공구흄관및날개벽_02배수공_001.BOQ 및 옹벽 2" xfId="38736"/>
    <cellStyle name="백_3공구_2공구흄관및날개벽_02배수공1" xfId="20881"/>
    <cellStyle name="백_3공구_2공구흄관및날개벽_02배수공1 2" xfId="38737"/>
    <cellStyle name="백_3공구_2공구흄관및날개벽_02배수공1_001.BOQ 및 옹벽" xfId="20882"/>
    <cellStyle name="백_3공구_2공구흄관및날개벽_02배수공1_001.BOQ 및 옹벽 2" xfId="38738"/>
    <cellStyle name="백_3공구_석축(찰쌓기)" xfId="20883"/>
    <cellStyle name="백_3공구_석축(찰쌓기) 2" xfId="38739"/>
    <cellStyle name="백_3공구_석축(찰쌓기)_001.BOQ 및 옹벽" xfId="20884"/>
    <cellStyle name="백_3공구_석축(찰쌓기)_001.BOQ 및 옹벽 2" xfId="38740"/>
    <cellStyle name="백_3공구_석축(찰쌓기)_02배수공" xfId="20885"/>
    <cellStyle name="백_3공구_석축(찰쌓기)_02배수공 2" xfId="38741"/>
    <cellStyle name="백_3공구_석축(찰쌓기)_02배수공_001.BOQ 및 옹벽" xfId="20886"/>
    <cellStyle name="백_3공구_석축(찰쌓기)_02배수공_001.BOQ 및 옹벽 2" xfId="38742"/>
    <cellStyle name="백_3공구_석축(찰쌓기)_02배수공1" xfId="20887"/>
    <cellStyle name="백_3공구_석축(찰쌓기)_02배수공1 2" xfId="38743"/>
    <cellStyle name="백_3공구_석축(찰쌓기)_02배수공1_001.BOQ 및 옹벽" xfId="20888"/>
    <cellStyle name="백_3공구_석축(찰쌓기)_02배수공1_001.BOQ 및 옹벽 2" xfId="38744"/>
    <cellStyle name="백_3공구_석축(찰쌓기)_3공구흄관및날개벽" xfId="20889"/>
    <cellStyle name="백_3공구_석축(찰쌓기)_3공구흄관및날개벽 2" xfId="38745"/>
    <cellStyle name="백_3공구_석축(찰쌓기)_3공구흄관및날개벽_001.BOQ 및 옹벽" xfId="20890"/>
    <cellStyle name="백_3공구_석축(찰쌓기)_3공구흄관및날개벽_001.BOQ 및 옹벽 2" xfId="38746"/>
    <cellStyle name="백_3공구_석축(찰쌓기)_3공구흄관및날개벽_02배수공" xfId="20891"/>
    <cellStyle name="백_3공구_석축(찰쌓기)_3공구흄관및날개벽_02배수공 2" xfId="38747"/>
    <cellStyle name="백_3공구_석축(찰쌓기)_3공구흄관및날개벽_02배수공_001.BOQ 및 옹벽" xfId="20892"/>
    <cellStyle name="백_3공구_석축(찰쌓기)_3공구흄관및날개벽_02배수공_001.BOQ 및 옹벽 2" xfId="38748"/>
    <cellStyle name="백_3공구_석축(찰쌓기)_3공구흄관및날개벽_02배수공1" xfId="20893"/>
    <cellStyle name="백_3공구_석축(찰쌓기)_3공구흄관및날개벽_02배수공1 2" xfId="38749"/>
    <cellStyle name="백_3공구_석축(찰쌓기)_3공구흄관및날개벽_02배수공1_001.BOQ 및 옹벽" xfId="20894"/>
    <cellStyle name="백_3공구_석축(찰쌓기)_3공구흄관및날개벽_02배수공1_001.BOQ 및 옹벽 2" xfId="38750"/>
    <cellStyle name="백_3공구_석축(찰쌓기)_흄관및날개벽" xfId="20895"/>
    <cellStyle name="백_3공구_석축(찰쌓기)_흄관및날개벽 2" xfId="38751"/>
    <cellStyle name="백_3공구_석축(찰쌓기)_흄관및날개벽_001.BOQ 및 옹벽" xfId="20896"/>
    <cellStyle name="백_3공구_석축(찰쌓기)_흄관및날개벽_001.BOQ 및 옹벽 2" xfId="38752"/>
    <cellStyle name="백_3공구_석축(찰쌓기)_흄관및날개벽_02배수공" xfId="20897"/>
    <cellStyle name="백_3공구_석축(찰쌓기)_흄관및날개벽_02배수공 2" xfId="38753"/>
    <cellStyle name="백_3공구_석축(찰쌓기)_흄관및날개벽_02배수공_001.BOQ 및 옹벽" xfId="20898"/>
    <cellStyle name="백_3공구_석축(찰쌓기)_흄관및날개벽_02배수공_001.BOQ 및 옹벽 2" xfId="38754"/>
    <cellStyle name="백_3공구_석축(찰쌓기)_흄관및날개벽_02배수공1" xfId="20899"/>
    <cellStyle name="백_3공구_석축(찰쌓기)_흄관및날개벽_02배수공1 2" xfId="38755"/>
    <cellStyle name="백_3공구_석축(찰쌓기)_흄관및날개벽_02배수공1_001.BOQ 및 옹벽" xfId="20900"/>
    <cellStyle name="백_3공구_석축(찰쌓기)_흄관및날개벽_02배수공1_001.BOQ 및 옹벽 2" xfId="38756"/>
    <cellStyle name="백_4.부대공" xfId="20901"/>
    <cellStyle name="백_4.부대공 2" xfId="38757"/>
    <cellStyle name="백_4.부대공_04-3.B-LINE" xfId="20902"/>
    <cellStyle name="백_4.부대공_04-3.B-LINE 2" xfId="38758"/>
    <cellStyle name="백_4.부대공_04-3.B-LINE_2.0 토공(물치)" xfId="20903"/>
    <cellStyle name="백_4.부대공_04-3.B-LINE_2.0 토공(물치) 2" xfId="38759"/>
    <cellStyle name="백_4.부대공_04-3.B-LINE_2.0 토공(원주)" xfId="20904"/>
    <cellStyle name="백_4.부대공_04-3.B-LINE_2.0 토공(원주) 2" xfId="38760"/>
    <cellStyle name="백_4.부대공_04-3.B-LINE_2.0 토공(장산)" xfId="20905"/>
    <cellStyle name="백_4.부대공_04-3.B-LINE_2.0 토공(장산) 2" xfId="38761"/>
    <cellStyle name="백_4.부대공_04-3.B-LINE_수복로토공" xfId="20906"/>
    <cellStyle name="백_4.부대공_04-3.B-LINE_수복로토공 2" xfId="38762"/>
    <cellStyle name="백_4.부대공_04-3.B-LINE_연결관토공" xfId="20907"/>
    <cellStyle name="백_4.부대공_04-3.B-LINE_연결관토공 2" xfId="38763"/>
    <cellStyle name="백_4.부대공_2.0 토공(물치)" xfId="20908"/>
    <cellStyle name="백_4.부대공_2.0 토공(물치) 2" xfId="38764"/>
    <cellStyle name="백_4.부대공_2.0 토공(원주)" xfId="20909"/>
    <cellStyle name="백_4.부대공_2.0 토공(원주) 2" xfId="38765"/>
    <cellStyle name="백_4.부대공_2.0 토공(장산)" xfId="20910"/>
    <cellStyle name="백_4.부대공_2.0 토공(장산) 2" xfId="38766"/>
    <cellStyle name="백_4.부대공_2.토공" xfId="20911"/>
    <cellStyle name="백_4.부대공_2.토공 2" xfId="38767"/>
    <cellStyle name="백_4.부대공_2.토공_04-3.B-LINE" xfId="20912"/>
    <cellStyle name="백_4.부대공_2.토공_04-3.B-LINE 2" xfId="38768"/>
    <cellStyle name="백_4.부대공_2.토공_04-3.B-LINE_2.0 토공(물치)" xfId="20913"/>
    <cellStyle name="백_4.부대공_2.토공_04-3.B-LINE_2.0 토공(물치) 2" xfId="38769"/>
    <cellStyle name="백_4.부대공_2.토공_04-3.B-LINE_2.0 토공(원주)" xfId="20914"/>
    <cellStyle name="백_4.부대공_2.토공_04-3.B-LINE_2.0 토공(원주) 2" xfId="38770"/>
    <cellStyle name="백_4.부대공_2.토공_04-3.B-LINE_2.0 토공(장산)" xfId="20915"/>
    <cellStyle name="백_4.부대공_2.토공_04-3.B-LINE_2.0 토공(장산) 2" xfId="38771"/>
    <cellStyle name="백_4.부대공_2.토공_04-3.B-LINE_수복로토공" xfId="20916"/>
    <cellStyle name="백_4.부대공_2.토공_04-3.B-LINE_수복로토공 2" xfId="38772"/>
    <cellStyle name="백_4.부대공_2.토공_04-3.B-LINE_연결관토공" xfId="20917"/>
    <cellStyle name="백_4.부대공_2.토공_04-3.B-LINE_연결관토공 2" xfId="38773"/>
    <cellStyle name="백_4.부대공_2.토공_2.0 토공(물치)" xfId="20918"/>
    <cellStyle name="백_4.부대공_2.토공_2.0 토공(물치) 2" xfId="38774"/>
    <cellStyle name="백_4.부대공_2.토공_2.0 토공(원주)" xfId="20919"/>
    <cellStyle name="백_4.부대공_2.토공_2.0 토공(원주) 2" xfId="38775"/>
    <cellStyle name="백_4.부대공_2.토공_2.0 토공(장산)" xfId="20920"/>
    <cellStyle name="백_4.부대공_2.토공_2.0 토공(장산) 2" xfId="38776"/>
    <cellStyle name="백_4.부대공_2.토공_4.하수공" xfId="20921"/>
    <cellStyle name="백_4.부대공_2.토공_4.하수공 2" xfId="38777"/>
    <cellStyle name="백_4.부대공_2.토공_4.하수공_04-3.B-LINE" xfId="20922"/>
    <cellStyle name="백_4.부대공_2.토공_4.하수공_04-3.B-LINE 2" xfId="38778"/>
    <cellStyle name="백_4.부대공_2.토공_4.하수공_04-3.B-LINE_2.0 토공(물치)" xfId="20923"/>
    <cellStyle name="백_4.부대공_2.토공_4.하수공_04-3.B-LINE_2.0 토공(물치) 2" xfId="38779"/>
    <cellStyle name="백_4.부대공_2.토공_4.하수공_04-3.B-LINE_2.0 토공(원주)" xfId="20924"/>
    <cellStyle name="백_4.부대공_2.토공_4.하수공_04-3.B-LINE_2.0 토공(원주) 2" xfId="38780"/>
    <cellStyle name="백_4.부대공_2.토공_4.하수공_04-3.B-LINE_2.0 토공(장산)" xfId="20925"/>
    <cellStyle name="백_4.부대공_2.토공_4.하수공_04-3.B-LINE_2.0 토공(장산) 2" xfId="38781"/>
    <cellStyle name="백_4.부대공_2.토공_4.하수공_04-3.B-LINE_수복로토공" xfId="20926"/>
    <cellStyle name="백_4.부대공_2.토공_4.하수공_04-3.B-LINE_수복로토공 2" xfId="38782"/>
    <cellStyle name="백_4.부대공_2.토공_4.하수공_04-3.B-LINE_연결관토공" xfId="20927"/>
    <cellStyle name="백_4.부대공_2.토공_4.하수공_04-3.B-LINE_연결관토공 2" xfId="38783"/>
    <cellStyle name="백_4.부대공_2.토공_4.하수공_2.0 토공(물치)" xfId="20928"/>
    <cellStyle name="백_4.부대공_2.토공_4.하수공_2.0 토공(물치) 2" xfId="38784"/>
    <cellStyle name="백_4.부대공_2.토공_4.하수공_2.0 토공(원주)" xfId="20929"/>
    <cellStyle name="백_4.부대공_2.토공_4.하수공_2.0 토공(원주) 2" xfId="38785"/>
    <cellStyle name="백_4.부대공_2.토공_4.하수공_2.0 토공(장산)" xfId="20930"/>
    <cellStyle name="백_4.부대공_2.토공_4.하수공_2.0 토공(장산) 2" xfId="38786"/>
    <cellStyle name="백_4.부대공_2.토공_4.하수공_수복로토공" xfId="20931"/>
    <cellStyle name="백_4.부대공_2.토공_4.하수공_수복로토공 2" xfId="38787"/>
    <cellStyle name="백_4.부대공_2.토공_4.하수공_연결관토공" xfId="20932"/>
    <cellStyle name="백_4.부대공_2.토공_4.하수공_연결관토공 2" xfId="38788"/>
    <cellStyle name="백_4.부대공_2.토공_수복로토공" xfId="20933"/>
    <cellStyle name="백_4.부대공_2.토공_수복로토공 2" xfId="38789"/>
    <cellStyle name="백_4.부대공_2.토공_연결관토공" xfId="20934"/>
    <cellStyle name="백_4.부대공_2.토공_연결관토공 2" xfId="38790"/>
    <cellStyle name="백_4.부대공_3.포장공" xfId="20935"/>
    <cellStyle name="백_4.부대공_3.포장공 2" xfId="38791"/>
    <cellStyle name="백_4.부대공_3.포장공_04-3.B-LINE" xfId="20936"/>
    <cellStyle name="백_4.부대공_3.포장공_04-3.B-LINE 2" xfId="38792"/>
    <cellStyle name="백_4.부대공_3.포장공_04-3.B-LINE_2.0 토공(물치)" xfId="20937"/>
    <cellStyle name="백_4.부대공_3.포장공_04-3.B-LINE_2.0 토공(물치) 2" xfId="38793"/>
    <cellStyle name="백_4.부대공_3.포장공_04-3.B-LINE_2.0 토공(원주)" xfId="20938"/>
    <cellStyle name="백_4.부대공_3.포장공_04-3.B-LINE_2.0 토공(원주) 2" xfId="38794"/>
    <cellStyle name="백_4.부대공_3.포장공_04-3.B-LINE_2.0 토공(장산)" xfId="20939"/>
    <cellStyle name="백_4.부대공_3.포장공_04-3.B-LINE_2.0 토공(장산) 2" xfId="38795"/>
    <cellStyle name="백_4.부대공_3.포장공_04-3.B-LINE_수복로토공" xfId="20940"/>
    <cellStyle name="백_4.부대공_3.포장공_04-3.B-LINE_수복로토공 2" xfId="38796"/>
    <cellStyle name="백_4.부대공_3.포장공_04-3.B-LINE_연결관토공" xfId="20941"/>
    <cellStyle name="백_4.부대공_3.포장공_04-3.B-LINE_연결관토공 2" xfId="38797"/>
    <cellStyle name="백_4.부대공_3.포장공_2.0 토공(물치)" xfId="20942"/>
    <cellStyle name="백_4.부대공_3.포장공_2.0 토공(물치) 2" xfId="38798"/>
    <cellStyle name="백_4.부대공_3.포장공_2.0 토공(원주)" xfId="20943"/>
    <cellStyle name="백_4.부대공_3.포장공_2.0 토공(원주) 2" xfId="38799"/>
    <cellStyle name="백_4.부대공_3.포장공_2.0 토공(장산)" xfId="20944"/>
    <cellStyle name="백_4.부대공_3.포장공_2.0 토공(장산) 2" xfId="38800"/>
    <cellStyle name="백_4.부대공_3.포장공_4.하수공" xfId="20945"/>
    <cellStyle name="백_4.부대공_3.포장공_4.하수공 2" xfId="38801"/>
    <cellStyle name="백_4.부대공_3.포장공_4.하수공_04-3.B-LINE" xfId="20946"/>
    <cellStyle name="백_4.부대공_3.포장공_4.하수공_04-3.B-LINE 2" xfId="38802"/>
    <cellStyle name="백_4.부대공_3.포장공_4.하수공_04-3.B-LINE_2.0 토공(물치)" xfId="20947"/>
    <cellStyle name="백_4.부대공_3.포장공_4.하수공_04-3.B-LINE_2.0 토공(물치) 2" xfId="38803"/>
    <cellStyle name="백_4.부대공_3.포장공_4.하수공_04-3.B-LINE_2.0 토공(원주)" xfId="20948"/>
    <cellStyle name="백_4.부대공_3.포장공_4.하수공_04-3.B-LINE_2.0 토공(원주) 2" xfId="38804"/>
    <cellStyle name="백_4.부대공_3.포장공_4.하수공_04-3.B-LINE_2.0 토공(장산)" xfId="20949"/>
    <cellStyle name="백_4.부대공_3.포장공_4.하수공_04-3.B-LINE_2.0 토공(장산) 2" xfId="38805"/>
    <cellStyle name="백_4.부대공_3.포장공_4.하수공_04-3.B-LINE_수복로토공" xfId="20950"/>
    <cellStyle name="백_4.부대공_3.포장공_4.하수공_04-3.B-LINE_수복로토공 2" xfId="38806"/>
    <cellStyle name="백_4.부대공_3.포장공_4.하수공_04-3.B-LINE_연결관토공" xfId="20951"/>
    <cellStyle name="백_4.부대공_3.포장공_4.하수공_04-3.B-LINE_연결관토공 2" xfId="38807"/>
    <cellStyle name="백_4.부대공_3.포장공_4.하수공_2.0 토공(물치)" xfId="20952"/>
    <cellStyle name="백_4.부대공_3.포장공_4.하수공_2.0 토공(물치) 2" xfId="38808"/>
    <cellStyle name="백_4.부대공_3.포장공_4.하수공_2.0 토공(원주)" xfId="20953"/>
    <cellStyle name="백_4.부대공_3.포장공_4.하수공_2.0 토공(원주) 2" xfId="38809"/>
    <cellStyle name="백_4.부대공_3.포장공_4.하수공_2.0 토공(장산)" xfId="20954"/>
    <cellStyle name="백_4.부대공_3.포장공_4.하수공_2.0 토공(장산) 2" xfId="38810"/>
    <cellStyle name="백_4.부대공_3.포장공_4.하수공_수복로토공" xfId="20955"/>
    <cellStyle name="백_4.부대공_3.포장공_4.하수공_수복로토공 2" xfId="38811"/>
    <cellStyle name="백_4.부대공_3.포장공_4.하수공_연결관토공" xfId="20956"/>
    <cellStyle name="백_4.부대공_3.포장공_4.하수공_연결관토공 2" xfId="38812"/>
    <cellStyle name="백_4.부대공_3.포장공_수복로토공" xfId="20957"/>
    <cellStyle name="백_4.부대공_3.포장공_수복로토공 2" xfId="38813"/>
    <cellStyle name="백_4.부대공_3.포장공_연결관토공" xfId="20958"/>
    <cellStyle name="백_4.부대공_3.포장공_연결관토공 2" xfId="38814"/>
    <cellStyle name="백_4.부대공_4배관공" xfId="20959"/>
    <cellStyle name="백_4.부대공_4배관공 2" xfId="38815"/>
    <cellStyle name="백_4.부대공_4배관공_04-3.B-LINE" xfId="20960"/>
    <cellStyle name="백_4.부대공_4배관공_04-3.B-LINE 2" xfId="38816"/>
    <cellStyle name="백_4.부대공_4배관공_04-3.B-LINE_2.0 토공(물치)" xfId="20961"/>
    <cellStyle name="백_4.부대공_4배관공_04-3.B-LINE_2.0 토공(물치) 2" xfId="38817"/>
    <cellStyle name="백_4.부대공_4배관공_04-3.B-LINE_2.0 토공(원주)" xfId="20962"/>
    <cellStyle name="백_4.부대공_4배관공_04-3.B-LINE_2.0 토공(원주) 2" xfId="38818"/>
    <cellStyle name="백_4.부대공_4배관공_04-3.B-LINE_2.0 토공(장산)" xfId="20963"/>
    <cellStyle name="백_4.부대공_4배관공_04-3.B-LINE_2.0 토공(장산) 2" xfId="38819"/>
    <cellStyle name="백_4.부대공_4배관공_04-3.B-LINE_수복로토공" xfId="20964"/>
    <cellStyle name="백_4.부대공_4배관공_04-3.B-LINE_수복로토공 2" xfId="38820"/>
    <cellStyle name="백_4.부대공_4배관공_04-3.B-LINE_연결관토공" xfId="20965"/>
    <cellStyle name="백_4.부대공_4배관공_04-3.B-LINE_연결관토공 2" xfId="38821"/>
    <cellStyle name="백_4.부대공_4배관공_2.0 토공(물치)" xfId="20966"/>
    <cellStyle name="백_4.부대공_4배관공_2.0 토공(물치) 2" xfId="38822"/>
    <cellStyle name="백_4.부대공_4배관공_2.0 토공(원주)" xfId="20967"/>
    <cellStyle name="백_4.부대공_4배관공_2.0 토공(원주) 2" xfId="38823"/>
    <cellStyle name="백_4.부대공_4배관공_2.0 토공(장산)" xfId="20968"/>
    <cellStyle name="백_4.부대공_4배관공_2.0 토공(장산) 2" xfId="38824"/>
    <cellStyle name="백_4.부대공_4배관공_2.토공" xfId="20969"/>
    <cellStyle name="백_4.부대공_4배관공_2.토공 2" xfId="38825"/>
    <cellStyle name="백_4.부대공_4배관공_2.토공_04-3.B-LINE" xfId="20970"/>
    <cellStyle name="백_4.부대공_4배관공_2.토공_04-3.B-LINE 2" xfId="38826"/>
    <cellStyle name="백_4.부대공_4배관공_2.토공_04-3.B-LINE_2.0 토공(물치)" xfId="20971"/>
    <cellStyle name="백_4.부대공_4배관공_2.토공_04-3.B-LINE_2.0 토공(물치) 2" xfId="38827"/>
    <cellStyle name="백_4.부대공_4배관공_2.토공_04-3.B-LINE_2.0 토공(원주)" xfId="20972"/>
    <cellStyle name="백_4.부대공_4배관공_2.토공_04-3.B-LINE_2.0 토공(원주) 2" xfId="38828"/>
    <cellStyle name="백_4.부대공_4배관공_2.토공_04-3.B-LINE_2.0 토공(장산)" xfId="20973"/>
    <cellStyle name="백_4.부대공_4배관공_2.토공_04-3.B-LINE_2.0 토공(장산) 2" xfId="38829"/>
    <cellStyle name="백_4.부대공_4배관공_2.토공_04-3.B-LINE_수복로토공" xfId="20974"/>
    <cellStyle name="백_4.부대공_4배관공_2.토공_04-3.B-LINE_수복로토공 2" xfId="38830"/>
    <cellStyle name="백_4.부대공_4배관공_2.토공_04-3.B-LINE_연결관토공" xfId="20975"/>
    <cellStyle name="백_4.부대공_4배관공_2.토공_04-3.B-LINE_연결관토공 2" xfId="38831"/>
    <cellStyle name="백_4.부대공_4배관공_2.토공_2.0 토공(물치)" xfId="20976"/>
    <cellStyle name="백_4.부대공_4배관공_2.토공_2.0 토공(물치) 2" xfId="38832"/>
    <cellStyle name="백_4.부대공_4배관공_2.토공_2.0 토공(원주)" xfId="20977"/>
    <cellStyle name="백_4.부대공_4배관공_2.토공_2.0 토공(원주) 2" xfId="38833"/>
    <cellStyle name="백_4.부대공_4배관공_2.토공_2.0 토공(장산)" xfId="20978"/>
    <cellStyle name="백_4.부대공_4배관공_2.토공_2.0 토공(장산) 2" xfId="38834"/>
    <cellStyle name="백_4.부대공_4배관공_2.토공_4.하수공" xfId="20979"/>
    <cellStyle name="백_4.부대공_4배관공_2.토공_4.하수공 2" xfId="38835"/>
    <cellStyle name="백_4.부대공_4배관공_2.토공_4.하수공_04-3.B-LINE" xfId="20980"/>
    <cellStyle name="백_4.부대공_4배관공_2.토공_4.하수공_04-3.B-LINE 2" xfId="38836"/>
    <cellStyle name="백_4.부대공_4배관공_2.토공_4.하수공_04-3.B-LINE_2.0 토공(물치)" xfId="20981"/>
    <cellStyle name="백_4.부대공_4배관공_2.토공_4.하수공_04-3.B-LINE_2.0 토공(물치) 2" xfId="38837"/>
    <cellStyle name="백_4.부대공_4배관공_2.토공_4.하수공_04-3.B-LINE_2.0 토공(원주)" xfId="20982"/>
    <cellStyle name="백_4.부대공_4배관공_2.토공_4.하수공_04-3.B-LINE_2.0 토공(원주) 2" xfId="38838"/>
    <cellStyle name="백_4.부대공_4배관공_2.토공_4.하수공_04-3.B-LINE_2.0 토공(장산)" xfId="20983"/>
    <cellStyle name="백_4.부대공_4배관공_2.토공_4.하수공_04-3.B-LINE_2.0 토공(장산) 2" xfId="38839"/>
    <cellStyle name="백_4.부대공_4배관공_2.토공_4.하수공_04-3.B-LINE_수복로토공" xfId="20984"/>
    <cellStyle name="백_4.부대공_4배관공_2.토공_4.하수공_04-3.B-LINE_수복로토공 2" xfId="38840"/>
    <cellStyle name="백_4.부대공_4배관공_2.토공_4.하수공_04-3.B-LINE_연결관토공" xfId="20985"/>
    <cellStyle name="백_4.부대공_4배관공_2.토공_4.하수공_04-3.B-LINE_연결관토공 2" xfId="38841"/>
    <cellStyle name="백_4.부대공_4배관공_2.토공_4.하수공_2.0 토공(물치)" xfId="20986"/>
    <cellStyle name="백_4.부대공_4배관공_2.토공_4.하수공_2.0 토공(물치) 2" xfId="38842"/>
    <cellStyle name="백_4.부대공_4배관공_2.토공_4.하수공_2.0 토공(원주)" xfId="20987"/>
    <cellStyle name="백_4.부대공_4배관공_2.토공_4.하수공_2.0 토공(원주) 2" xfId="38843"/>
    <cellStyle name="백_4.부대공_4배관공_2.토공_4.하수공_2.0 토공(장산)" xfId="20988"/>
    <cellStyle name="백_4.부대공_4배관공_2.토공_4.하수공_2.0 토공(장산) 2" xfId="38844"/>
    <cellStyle name="백_4.부대공_4배관공_2.토공_4.하수공_수복로토공" xfId="20989"/>
    <cellStyle name="백_4.부대공_4배관공_2.토공_4.하수공_수복로토공 2" xfId="38845"/>
    <cellStyle name="백_4.부대공_4배관공_2.토공_4.하수공_연결관토공" xfId="20990"/>
    <cellStyle name="백_4.부대공_4배관공_2.토공_4.하수공_연결관토공 2" xfId="38846"/>
    <cellStyle name="백_4.부대공_4배관공_2.토공_수복로토공" xfId="20991"/>
    <cellStyle name="백_4.부대공_4배관공_2.토공_수복로토공 2" xfId="38847"/>
    <cellStyle name="백_4.부대공_4배관공_2.토공_연결관토공" xfId="20992"/>
    <cellStyle name="백_4.부대공_4배관공_2.토공_연결관토공 2" xfId="38848"/>
    <cellStyle name="백_4.부대공_4배관공_3.포장공" xfId="20993"/>
    <cellStyle name="백_4.부대공_4배관공_3.포장공 2" xfId="38849"/>
    <cellStyle name="백_4.부대공_4배관공_3.포장공_04-3.B-LINE" xfId="20994"/>
    <cellStyle name="백_4.부대공_4배관공_3.포장공_04-3.B-LINE 2" xfId="38850"/>
    <cellStyle name="백_4.부대공_4배관공_3.포장공_04-3.B-LINE_2.0 토공(물치)" xfId="20995"/>
    <cellStyle name="백_4.부대공_4배관공_3.포장공_04-3.B-LINE_2.0 토공(물치) 2" xfId="38851"/>
    <cellStyle name="백_4.부대공_4배관공_3.포장공_04-3.B-LINE_2.0 토공(원주)" xfId="20996"/>
    <cellStyle name="백_4.부대공_4배관공_3.포장공_04-3.B-LINE_2.0 토공(원주) 2" xfId="38852"/>
    <cellStyle name="백_4.부대공_4배관공_3.포장공_04-3.B-LINE_2.0 토공(장산)" xfId="20997"/>
    <cellStyle name="백_4.부대공_4배관공_3.포장공_04-3.B-LINE_2.0 토공(장산) 2" xfId="38853"/>
    <cellStyle name="백_4.부대공_4배관공_3.포장공_04-3.B-LINE_수복로토공" xfId="20998"/>
    <cellStyle name="백_4.부대공_4배관공_3.포장공_04-3.B-LINE_수복로토공 2" xfId="38854"/>
    <cellStyle name="백_4.부대공_4배관공_3.포장공_04-3.B-LINE_연결관토공" xfId="20999"/>
    <cellStyle name="백_4.부대공_4배관공_3.포장공_04-3.B-LINE_연결관토공 2" xfId="38855"/>
    <cellStyle name="백_4.부대공_4배관공_3.포장공_2.0 토공(물치)" xfId="21000"/>
    <cellStyle name="백_4.부대공_4배관공_3.포장공_2.0 토공(물치) 2" xfId="38856"/>
    <cellStyle name="백_4.부대공_4배관공_3.포장공_2.0 토공(원주)" xfId="21001"/>
    <cellStyle name="백_4.부대공_4배관공_3.포장공_2.0 토공(원주) 2" xfId="38857"/>
    <cellStyle name="백_4.부대공_4배관공_3.포장공_2.0 토공(장산)" xfId="21002"/>
    <cellStyle name="백_4.부대공_4배관공_3.포장공_2.0 토공(장산) 2" xfId="38858"/>
    <cellStyle name="백_4.부대공_4배관공_3.포장공_4.하수공" xfId="21003"/>
    <cellStyle name="백_4.부대공_4배관공_3.포장공_4.하수공 2" xfId="38859"/>
    <cellStyle name="백_4.부대공_4배관공_3.포장공_4.하수공_04-3.B-LINE" xfId="21004"/>
    <cellStyle name="백_4.부대공_4배관공_3.포장공_4.하수공_04-3.B-LINE 2" xfId="38860"/>
    <cellStyle name="백_4.부대공_4배관공_3.포장공_4.하수공_04-3.B-LINE_2.0 토공(물치)" xfId="21005"/>
    <cellStyle name="백_4.부대공_4배관공_3.포장공_4.하수공_04-3.B-LINE_2.0 토공(물치) 2" xfId="38861"/>
    <cellStyle name="백_4.부대공_4배관공_3.포장공_4.하수공_04-3.B-LINE_2.0 토공(원주)" xfId="21006"/>
    <cellStyle name="백_4.부대공_4배관공_3.포장공_4.하수공_04-3.B-LINE_2.0 토공(원주) 2" xfId="38862"/>
    <cellStyle name="백_4.부대공_4배관공_3.포장공_4.하수공_04-3.B-LINE_2.0 토공(장산)" xfId="21007"/>
    <cellStyle name="백_4.부대공_4배관공_3.포장공_4.하수공_04-3.B-LINE_2.0 토공(장산) 2" xfId="38863"/>
    <cellStyle name="백_4.부대공_4배관공_3.포장공_4.하수공_04-3.B-LINE_수복로토공" xfId="21008"/>
    <cellStyle name="백_4.부대공_4배관공_3.포장공_4.하수공_04-3.B-LINE_수복로토공 2" xfId="38864"/>
    <cellStyle name="백_4.부대공_4배관공_3.포장공_4.하수공_04-3.B-LINE_연결관토공" xfId="21009"/>
    <cellStyle name="백_4.부대공_4배관공_3.포장공_4.하수공_04-3.B-LINE_연결관토공 2" xfId="38865"/>
    <cellStyle name="백_4.부대공_4배관공_3.포장공_4.하수공_2.0 토공(물치)" xfId="21010"/>
    <cellStyle name="백_4.부대공_4배관공_3.포장공_4.하수공_2.0 토공(물치) 2" xfId="38866"/>
    <cellStyle name="백_4.부대공_4배관공_3.포장공_4.하수공_2.0 토공(원주)" xfId="21011"/>
    <cellStyle name="백_4.부대공_4배관공_3.포장공_4.하수공_2.0 토공(원주) 2" xfId="38867"/>
    <cellStyle name="백_4.부대공_4배관공_3.포장공_4.하수공_2.0 토공(장산)" xfId="21012"/>
    <cellStyle name="백_4.부대공_4배관공_3.포장공_4.하수공_2.0 토공(장산) 2" xfId="38868"/>
    <cellStyle name="백_4.부대공_4배관공_3.포장공_4.하수공_수복로토공" xfId="21013"/>
    <cellStyle name="백_4.부대공_4배관공_3.포장공_4.하수공_수복로토공 2" xfId="38869"/>
    <cellStyle name="백_4.부대공_4배관공_3.포장공_4.하수공_연결관토공" xfId="21014"/>
    <cellStyle name="백_4.부대공_4배관공_3.포장공_4.하수공_연결관토공 2" xfId="38870"/>
    <cellStyle name="백_4.부대공_4배관공_3.포장공_수복로토공" xfId="21015"/>
    <cellStyle name="백_4.부대공_4배관공_3.포장공_수복로토공 2" xfId="38871"/>
    <cellStyle name="백_4.부대공_4배관공_3.포장공_연결관토공" xfId="21016"/>
    <cellStyle name="백_4.부대공_4배관공_3.포장공_연결관토공 2" xfId="38872"/>
    <cellStyle name="백_4.부대공_4배관공_Ⅷ.부대공" xfId="21017"/>
    <cellStyle name="백_4.부대공_4배관공_Ⅷ.부대공 2" xfId="38873"/>
    <cellStyle name="백_4.부대공_4배관공_Ⅷ.부대공(0408)" xfId="21018"/>
    <cellStyle name="백_4.부대공_4배관공_Ⅷ.부대공(0408) 2" xfId="38874"/>
    <cellStyle name="백_4.부대공_4배관공_Ⅷ.부대공(0408)_Ⅸ.공통단위수량(9-17-1)" xfId="21019"/>
    <cellStyle name="백_4.부대공_4배관공_Ⅷ.부대공(0408)_Ⅸ.공통단위수량(9-17-1) 2" xfId="38875"/>
    <cellStyle name="백_4.부대공_4배관공_Ⅷ.부대공(0408)_Ⅸ.공통단위수량(최종1)" xfId="21020"/>
    <cellStyle name="백_4.부대공_4배관공_Ⅷ.부대공(0408)_Ⅸ.공통단위수량(최종1) 2" xfId="38876"/>
    <cellStyle name="백_4.부대공_4배관공_Ⅷ.부대공(0421)" xfId="21021"/>
    <cellStyle name="백_4.부대공_4배관공_Ⅷ.부대공(0421) 2" xfId="38877"/>
    <cellStyle name="백_4.부대공_4배관공_Ⅷ.부대공(0421)_Ⅸ.공통단위수량(9-17-1)" xfId="21022"/>
    <cellStyle name="백_4.부대공_4배관공_Ⅷ.부대공(0421)_Ⅸ.공통단위수량(9-17-1) 2" xfId="38878"/>
    <cellStyle name="백_4.부대공_4배관공_Ⅷ.부대공(0421)_Ⅸ.공통단위수량(최종1)" xfId="21023"/>
    <cellStyle name="백_4.부대공_4배관공_Ⅷ.부대공(0421)_Ⅸ.공통단위수량(최종1) 2" xfId="38879"/>
    <cellStyle name="백_4.부대공_4배관공_Ⅷ.부대공_Ⅸ.공통단위수량(9-17-1)" xfId="21024"/>
    <cellStyle name="백_4.부대공_4배관공_Ⅷ.부대공_Ⅸ.공통단위수량(9-17-1) 2" xfId="38880"/>
    <cellStyle name="백_4.부대공_4배관공_Ⅷ.부대공_Ⅸ.공통단위수량(최종1)" xfId="21025"/>
    <cellStyle name="백_4.부대공_4배관공_Ⅷ.부대공_Ⅸ.공통단위수량(최종1) 2" xfId="38881"/>
    <cellStyle name="백_4.부대공_4배관공_Ⅸ.공통단위수량" xfId="21026"/>
    <cellStyle name="백_4.부대공_4배관공_Ⅸ.공통단위수량 2" xfId="38882"/>
    <cellStyle name="백_4.부대공_4배관공_Ⅸ.공통단위수량(0408)" xfId="21027"/>
    <cellStyle name="백_4.부대공_4배관공_Ⅸ.공통단위수량(0408) 2" xfId="38883"/>
    <cellStyle name="백_4.부대공_4배관공_Ⅸ.공통단위수량(304)" xfId="21028"/>
    <cellStyle name="백_4.부대공_4배관공_Ⅸ.공통단위수량(304) 2" xfId="38884"/>
    <cellStyle name="백_4.부대공_4배관공_Ⅸ.공통단위수량(9-17-1)" xfId="21029"/>
    <cellStyle name="백_4.부대공_4배관공_Ⅸ.공통단위수량(9-17-1) 2" xfId="38885"/>
    <cellStyle name="백_4.부대공_4배관공_Ⅸ.공통단위수량(최종1)" xfId="21030"/>
    <cellStyle name="백_4.부대공_4배관공_Ⅸ.공통단위수량(최종1) 2" xfId="38886"/>
    <cellStyle name="백_4.부대공_4배관공_Ⅸ.공통단위수량(최종이되길...)" xfId="21031"/>
    <cellStyle name="백_4.부대공_4배관공_Ⅸ.공통단위수량(최종이되길...) 2" xfId="38887"/>
    <cellStyle name="백_4.부대공_4배관공_가시설(최종)" xfId="21032"/>
    <cellStyle name="백_4.부대공_4배관공_가시설(최종) 2" xfId="38888"/>
    <cellStyle name="백_4.부대공_4배관공_가시설(최종)_Ⅸ.공통단위수량(9-17-1)" xfId="21033"/>
    <cellStyle name="백_4.부대공_4배관공_가시설(최종)_Ⅸ.공통단위수량(9-17-1) 2" xfId="38889"/>
    <cellStyle name="백_4.부대공_4배관공_가시설(최종)_Ⅸ.공통단위수량(최종1)" xfId="21034"/>
    <cellStyle name="백_4.부대공_4배관공_가시설(최종)_Ⅸ.공통단위수량(최종1) 2" xfId="38890"/>
    <cellStyle name="백_4.부대공_4배관공_가시설(최종0414)" xfId="21035"/>
    <cellStyle name="백_4.부대공_4배관공_가시설(최종0414) 2" xfId="38891"/>
    <cellStyle name="백_4.부대공_4배관공_가시설(최종0414)_Ⅸ.공통단위수량(9-17-1)" xfId="21036"/>
    <cellStyle name="백_4.부대공_4배관공_가시설(최종0414)_Ⅸ.공통단위수량(9-17-1) 2" xfId="38892"/>
    <cellStyle name="백_4.부대공_4배관공_가시설(최종0414)_Ⅸ.공통단위수량(최종1)" xfId="21037"/>
    <cellStyle name="백_4.부대공_4배관공_가시설(최종0414)_Ⅸ.공통단위수량(최종1) 2" xfId="38893"/>
    <cellStyle name="백_4.부대공_4배관공_공동구연장산출" xfId="21038"/>
    <cellStyle name="백_4.부대공_4배관공_공동구연장산출 2" xfId="38894"/>
    <cellStyle name="백_4.부대공_4배관공_공동구연장산출_Ⅷ.부대공" xfId="21039"/>
    <cellStyle name="백_4.부대공_4배관공_공동구연장산출_Ⅷ.부대공 2" xfId="38895"/>
    <cellStyle name="백_4.부대공_4배관공_공동구연장산출_Ⅷ.부대공(0408)" xfId="21040"/>
    <cellStyle name="백_4.부대공_4배관공_공동구연장산출_Ⅷ.부대공(0408) 2" xfId="38896"/>
    <cellStyle name="백_4.부대공_4배관공_공동구연장산출_Ⅷ.부대공(0408)_Ⅸ.공통단위수량(9-17-1)" xfId="21041"/>
    <cellStyle name="백_4.부대공_4배관공_공동구연장산출_Ⅷ.부대공(0408)_Ⅸ.공통단위수량(9-17-1) 2" xfId="38897"/>
    <cellStyle name="백_4.부대공_4배관공_공동구연장산출_Ⅷ.부대공(0408)_Ⅸ.공통단위수량(최종1)" xfId="21042"/>
    <cellStyle name="백_4.부대공_4배관공_공동구연장산출_Ⅷ.부대공(0408)_Ⅸ.공통단위수량(최종1) 2" xfId="38898"/>
    <cellStyle name="백_4.부대공_4배관공_공동구연장산출_Ⅷ.부대공(0421)" xfId="21043"/>
    <cellStyle name="백_4.부대공_4배관공_공동구연장산출_Ⅷ.부대공(0421) 2" xfId="38899"/>
    <cellStyle name="백_4.부대공_4배관공_공동구연장산출_Ⅷ.부대공(0421)_Ⅸ.공통단위수량(9-17-1)" xfId="21044"/>
    <cellStyle name="백_4.부대공_4배관공_공동구연장산출_Ⅷ.부대공(0421)_Ⅸ.공통단위수량(9-17-1) 2" xfId="38900"/>
    <cellStyle name="백_4.부대공_4배관공_공동구연장산출_Ⅷ.부대공(0421)_Ⅸ.공통단위수량(최종1)" xfId="21045"/>
    <cellStyle name="백_4.부대공_4배관공_공동구연장산출_Ⅷ.부대공(0421)_Ⅸ.공통단위수량(최종1) 2" xfId="38901"/>
    <cellStyle name="백_4.부대공_4배관공_공동구연장산출_Ⅷ.부대공_Ⅸ.공통단위수량(9-17-1)" xfId="21046"/>
    <cellStyle name="백_4.부대공_4배관공_공동구연장산출_Ⅷ.부대공_Ⅸ.공통단위수량(9-17-1) 2" xfId="38902"/>
    <cellStyle name="백_4.부대공_4배관공_공동구연장산출_Ⅷ.부대공_Ⅸ.공통단위수량(최종1)" xfId="21047"/>
    <cellStyle name="백_4.부대공_4배관공_공동구연장산출_Ⅷ.부대공_Ⅸ.공통단위수량(최종1) 2" xfId="38903"/>
    <cellStyle name="백_4.부대공_4배관공_공동구연장산출_Ⅸ.공통단위수량" xfId="21048"/>
    <cellStyle name="백_4.부대공_4배관공_공동구연장산출_Ⅸ.공통단위수량 2" xfId="38904"/>
    <cellStyle name="백_4.부대공_4배관공_공동구연장산출_Ⅸ.공통단위수량(0408)" xfId="21049"/>
    <cellStyle name="백_4.부대공_4배관공_공동구연장산출_Ⅸ.공통단위수량(0408) 2" xfId="38905"/>
    <cellStyle name="백_4.부대공_4배관공_공동구연장산출_Ⅸ.공통단위수량(304)" xfId="21050"/>
    <cellStyle name="백_4.부대공_4배관공_공동구연장산출_Ⅸ.공통단위수량(304) 2" xfId="38906"/>
    <cellStyle name="백_4.부대공_4배관공_공동구연장산출_Ⅸ.공통단위수량(9-17-1)" xfId="21051"/>
    <cellStyle name="백_4.부대공_4배관공_공동구연장산출_Ⅸ.공통단위수량(9-17-1) 2" xfId="38907"/>
    <cellStyle name="백_4.부대공_4배관공_공동구연장산출_Ⅸ.공통단위수량(최종1)" xfId="21052"/>
    <cellStyle name="백_4.부대공_4배관공_공동구연장산출_Ⅸ.공통단위수량(최종1) 2" xfId="38908"/>
    <cellStyle name="백_4.부대공_4배관공_공동구연장산출_Ⅸ.공통단위수량(최종이되길...)" xfId="21053"/>
    <cellStyle name="백_4.부대공_4배관공_공동구연장산출_Ⅸ.공통단위수량(최종이되길...) 2" xfId="38909"/>
    <cellStyle name="백_4.부대공_4배관공_공동구연장산출_가시설(최종)" xfId="21054"/>
    <cellStyle name="백_4.부대공_4배관공_공동구연장산출_가시설(최종) 2" xfId="38910"/>
    <cellStyle name="백_4.부대공_4배관공_공동구연장산출_가시설(최종)_Ⅸ.공통단위수량(9-17-1)" xfId="21055"/>
    <cellStyle name="백_4.부대공_4배관공_공동구연장산출_가시설(최종)_Ⅸ.공통단위수량(9-17-1) 2" xfId="38911"/>
    <cellStyle name="백_4.부대공_4배관공_공동구연장산출_가시설(최종)_Ⅸ.공통단위수량(최종1)" xfId="21056"/>
    <cellStyle name="백_4.부대공_4배관공_공동구연장산출_가시설(최종)_Ⅸ.공통단위수량(최종1) 2" xfId="38912"/>
    <cellStyle name="백_4.부대공_4배관공_공동구연장산출_가시설(최종0414)" xfId="21057"/>
    <cellStyle name="백_4.부대공_4배관공_공동구연장산출_가시설(최종0414) 2" xfId="38913"/>
    <cellStyle name="백_4.부대공_4배관공_공동구연장산출_가시설(최종0414)_Ⅸ.공통단위수량(9-17-1)" xfId="21058"/>
    <cellStyle name="백_4.부대공_4배관공_공동구연장산출_가시설(최종0414)_Ⅸ.공통단위수량(9-17-1) 2" xfId="38914"/>
    <cellStyle name="백_4.부대공_4배관공_공동구연장산출_가시설(최종0414)_Ⅸ.공통단위수량(최종1)" xfId="21059"/>
    <cellStyle name="백_4.부대공_4배관공_공동구연장산출_가시설(최종0414)_Ⅸ.공통단위수량(최종1) 2" xfId="38915"/>
    <cellStyle name="백_4.부대공_4배관공_공동구연장산출_단위수량(316)" xfId="21060"/>
    <cellStyle name="백_4.부대공_4배관공_공동구연장산출_단위수량(316) 2" xfId="38916"/>
    <cellStyle name="백_4.부대공_4배관공_공동구연장산출_사본 - Ⅸ.공통단위수량" xfId="21061"/>
    <cellStyle name="백_4.부대공_4배관공_공동구연장산출_사본 - Ⅸ.공통단위수량 2" xfId="38917"/>
    <cellStyle name="백_4.부대공_4배관공_공통단위수량-2" xfId="21062"/>
    <cellStyle name="백_4.부대공_4배관공_공통단위수량-2 2" xfId="38918"/>
    <cellStyle name="백_4.부대공_4배관공_단위수량(316)" xfId="21063"/>
    <cellStyle name="백_4.부대공_4배관공_단위수량(316) 2" xfId="38919"/>
    <cellStyle name="백_4.부대공_4배관공_사본 - Ⅸ.공통단위수량" xfId="21064"/>
    <cellStyle name="백_4.부대공_4배관공_사본 - Ⅸ.공통단위수량 2" xfId="38920"/>
    <cellStyle name="백_4.부대공_4배관공_수복로토공" xfId="21065"/>
    <cellStyle name="백_4.부대공_4배관공_수복로토공 2" xfId="38921"/>
    <cellStyle name="백_4.부대공_4배관공_연결관토공" xfId="21066"/>
    <cellStyle name="백_4.부대공_4배관공_연결관토공 2" xfId="38922"/>
    <cellStyle name="백_4.부대공_5부대시설공" xfId="21067"/>
    <cellStyle name="백_4.부대공_5부대시설공 2" xfId="38923"/>
    <cellStyle name="백_4.부대공_5부대시설공_04-3.B-LINE" xfId="21068"/>
    <cellStyle name="백_4.부대공_5부대시설공_04-3.B-LINE 2" xfId="38924"/>
    <cellStyle name="백_4.부대공_5부대시설공_04-3.B-LINE_2.0 토공(물치)" xfId="21069"/>
    <cellStyle name="백_4.부대공_5부대시설공_04-3.B-LINE_2.0 토공(물치) 2" xfId="38925"/>
    <cellStyle name="백_4.부대공_5부대시설공_04-3.B-LINE_2.0 토공(원주)" xfId="21070"/>
    <cellStyle name="백_4.부대공_5부대시설공_04-3.B-LINE_2.0 토공(원주) 2" xfId="38926"/>
    <cellStyle name="백_4.부대공_5부대시설공_04-3.B-LINE_2.0 토공(장산)" xfId="21071"/>
    <cellStyle name="백_4.부대공_5부대시설공_04-3.B-LINE_2.0 토공(장산) 2" xfId="38927"/>
    <cellStyle name="백_4.부대공_5부대시설공_04-3.B-LINE_수복로토공" xfId="21072"/>
    <cellStyle name="백_4.부대공_5부대시설공_04-3.B-LINE_수복로토공 2" xfId="38928"/>
    <cellStyle name="백_4.부대공_5부대시설공_04-3.B-LINE_연결관토공" xfId="21073"/>
    <cellStyle name="백_4.부대공_5부대시설공_04-3.B-LINE_연결관토공 2" xfId="38929"/>
    <cellStyle name="백_4.부대공_5부대시설공_2.0 토공(물치)" xfId="21074"/>
    <cellStyle name="백_4.부대공_5부대시설공_2.0 토공(물치) 2" xfId="38930"/>
    <cellStyle name="백_4.부대공_5부대시설공_2.0 토공(원주)" xfId="21075"/>
    <cellStyle name="백_4.부대공_5부대시설공_2.0 토공(원주) 2" xfId="38931"/>
    <cellStyle name="백_4.부대공_5부대시설공_2.0 토공(장산)" xfId="21076"/>
    <cellStyle name="백_4.부대공_5부대시설공_2.0 토공(장산) 2" xfId="38932"/>
    <cellStyle name="백_4.부대공_5부대시설공_2.토공" xfId="21077"/>
    <cellStyle name="백_4.부대공_5부대시설공_2.토공 2" xfId="38933"/>
    <cellStyle name="백_4.부대공_5부대시설공_2.토공_04-3.B-LINE" xfId="21078"/>
    <cellStyle name="백_4.부대공_5부대시설공_2.토공_04-3.B-LINE 2" xfId="38934"/>
    <cellStyle name="백_4.부대공_5부대시설공_2.토공_04-3.B-LINE_2.0 토공(물치)" xfId="21079"/>
    <cellStyle name="백_4.부대공_5부대시설공_2.토공_04-3.B-LINE_2.0 토공(물치) 2" xfId="38935"/>
    <cellStyle name="백_4.부대공_5부대시설공_2.토공_04-3.B-LINE_2.0 토공(원주)" xfId="21080"/>
    <cellStyle name="백_4.부대공_5부대시설공_2.토공_04-3.B-LINE_2.0 토공(원주) 2" xfId="38936"/>
    <cellStyle name="백_4.부대공_5부대시설공_2.토공_04-3.B-LINE_2.0 토공(장산)" xfId="21081"/>
    <cellStyle name="백_4.부대공_5부대시설공_2.토공_04-3.B-LINE_2.0 토공(장산) 2" xfId="38937"/>
    <cellStyle name="백_4.부대공_5부대시설공_2.토공_04-3.B-LINE_수복로토공" xfId="21082"/>
    <cellStyle name="백_4.부대공_5부대시설공_2.토공_04-3.B-LINE_수복로토공 2" xfId="38938"/>
    <cellStyle name="백_4.부대공_5부대시설공_2.토공_04-3.B-LINE_연결관토공" xfId="21083"/>
    <cellStyle name="백_4.부대공_5부대시설공_2.토공_04-3.B-LINE_연결관토공 2" xfId="38939"/>
    <cellStyle name="백_4.부대공_5부대시설공_2.토공_2.0 토공(물치)" xfId="21084"/>
    <cellStyle name="백_4.부대공_5부대시설공_2.토공_2.0 토공(물치) 2" xfId="38940"/>
    <cellStyle name="백_4.부대공_5부대시설공_2.토공_2.0 토공(원주)" xfId="21085"/>
    <cellStyle name="백_4.부대공_5부대시설공_2.토공_2.0 토공(원주) 2" xfId="38941"/>
    <cellStyle name="백_4.부대공_5부대시설공_2.토공_2.0 토공(장산)" xfId="21086"/>
    <cellStyle name="백_4.부대공_5부대시설공_2.토공_2.0 토공(장산) 2" xfId="38942"/>
    <cellStyle name="백_4.부대공_5부대시설공_2.토공_4.하수공" xfId="21087"/>
    <cellStyle name="백_4.부대공_5부대시설공_2.토공_4.하수공 2" xfId="38943"/>
    <cellStyle name="백_4.부대공_5부대시설공_2.토공_4.하수공_04-3.B-LINE" xfId="21088"/>
    <cellStyle name="백_4.부대공_5부대시설공_2.토공_4.하수공_04-3.B-LINE 2" xfId="38944"/>
    <cellStyle name="백_4.부대공_5부대시설공_2.토공_4.하수공_04-3.B-LINE_2.0 토공(물치)" xfId="21089"/>
    <cellStyle name="백_4.부대공_5부대시설공_2.토공_4.하수공_04-3.B-LINE_2.0 토공(물치) 2" xfId="38945"/>
    <cellStyle name="백_4.부대공_5부대시설공_2.토공_4.하수공_04-3.B-LINE_2.0 토공(원주)" xfId="21090"/>
    <cellStyle name="백_4.부대공_5부대시설공_2.토공_4.하수공_04-3.B-LINE_2.0 토공(원주) 2" xfId="38946"/>
    <cellStyle name="백_4.부대공_5부대시설공_2.토공_4.하수공_04-3.B-LINE_2.0 토공(장산)" xfId="21091"/>
    <cellStyle name="백_4.부대공_5부대시설공_2.토공_4.하수공_04-3.B-LINE_2.0 토공(장산) 2" xfId="38947"/>
    <cellStyle name="백_4.부대공_5부대시설공_2.토공_4.하수공_04-3.B-LINE_수복로토공" xfId="21092"/>
    <cellStyle name="백_4.부대공_5부대시설공_2.토공_4.하수공_04-3.B-LINE_수복로토공 2" xfId="38948"/>
    <cellStyle name="백_4.부대공_5부대시설공_2.토공_4.하수공_04-3.B-LINE_연결관토공" xfId="21093"/>
    <cellStyle name="백_4.부대공_5부대시설공_2.토공_4.하수공_04-3.B-LINE_연결관토공 2" xfId="38949"/>
    <cellStyle name="백_4.부대공_5부대시설공_2.토공_4.하수공_2.0 토공(물치)" xfId="21094"/>
    <cellStyle name="백_4.부대공_5부대시설공_2.토공_4.하수공_2.0 토공(물치) 2" xfId="38950"/>
    <cellStyle name="백_4.부대공_5부대시설공_2.토공_4.하수공_2.0 토공(원주)" xfId="21095"/>
    <cellStyle name="백_4.부대공_5부대시설공_2.토공_4.하수공_2.0 토공(원주) 2" xfId="38951"/>
    <cellStyle name="백_4.부대공_5부대시설공_2.토공_4.하수공_2.0 토공(장산)" xfId="21096"/>
    <cellStyle name="백_4.부대공_5부대시설공_2.토공_4.하수공_2.0 토공(장산) 2" xfId="38952"/>
    <cellStyle name="백_4.부대공_5부대시설공_2.토공_4.하수공_수복로토공" xfId="21097"/>
    <cellStyle name="백_4.부대공_5부대시설공_2.토공_4.하수공_수복로토공 2" xfId="38953"/>
    <cellStyle name="백_4.부대공_5부대시설공_2.토공_4.하수공_연결관토공" xfId="21098"/>
    <cellStyle name="백_4.부대공_5부대시설공_2.토공_4.하수공_연결관토공 2" xfId="38954"/>
    <cellStyle name="백_4.부대공_5부대시설공_2.토공_수복로토공" xfId="21099"/>
    <cellStyle name="백_4.부대공_5부대시설공_2.토공_수복로토공 2" xfId="38955"/>
    <cellStyle name="백_4.부대공_5부대시설공_2.토공_연결관토공" xfId="21100"/>
    <cellStyle name="백_4.부대공_5부대시설공_2.토공_연결관토공 2" xfId="38956"/>
    <cellStyle name="백_4.부대공_5부대시설공_3.포장공" xfId="21101"/>
    <cellStyle name="백_4.부대공_5부대시설공_3.포장공 2" xfId="38957"/>
    <cellStyle name="백_4.부대공_5부대시설공_3.포장공_04-3.B-LINE" xfId="21102"/>
    <cellStyle name="백_4.부대공_5부대시설공_3.포장공_04-3.B-LINE 2" xfId="38958"/>
    <cellStyle name="백_4.부대공_5부대시설공_3.포장공_04-3.B-LINE_2.0 토공(물치)" xfId="21103"/>
    <cellStyle name="백_4.부대공_5부대시설공_3.포장공_04-3.B-LINE_2.0 토공(물치) 2" xfId="38959"/>
    <cellStyle name="백_4.부대공_5부대시설공_3.포장공_04-3.B-LINE_2.0 토공(원주)" xfId="21104"/>
    <cellStyle name="백_4.부대공_5부대시설공_3.포장공_04-3.B-LINE_2.0 토공(원주) 2" xfId="38960"/>
    <cellStyle name="백_4.부대공_5부대시설공_3.포장공_04-3.B-LINE_2.0 토공(장산)" xfId="21105"/>
    <cellStyle name="백_4.부대공_5부대시설공_3.포장공_04-3.B-LINE_2.0 토공(장산) 2" xfId="38961"/>
    <cellStyle name="백_4.부대공_5부대시설공_3.포장공_04-3.B-LINE_수복로토공" xfId="21106"/>
    <cellStyle name="백_4.부대공_5부대시설공_3.포장공_04-3.B-LINE_수복로토공 2" xfId="38962"/>
    <cellStyle name="백_4.부대공_5부대시설공_3.포장공_04-3.B-LINE_연결관토공" xfId="21107"/>
    <cellStyle name="백_4.부대공_5부대시설공_3.포장공_04-3.B-LINE_연결관토공 2" xfId="38963"/>
    <cellStyle name="백_4.부대공_5부대시설공_3.포장공_2.0 토공(물치)" xfId="21108"/>
    <cellStyle name="백_4.부대공_5부대시설공_3.포장공_2.0 토공(물치) 2" xfId="38964"/>
    <cellStyle name="백_4.부대공_5부대시설공_3.포장공_2.0 토공(원주)" xfId="21109"/>
    <cellStyle name="백_4.부대공_5부대시설공_3.포장공_2.0 토공(원주) 2" xfId="38965"/>
    <cellStyle name="백_4.부대공_5부대시설공_3.포장공_2.0 토공(장산)" xfId="21110"/>
    <cellStyle name="백_4.부대공_5부대시설공_3.포장공_2.0 토공(장산) 2" xfId="38966"/>
    <cellStyle name="백_4.부대공_5부대시설공_3.포장공_4.하수공" xfId="21111"/>
    <cellStyle name="백_4.부대공_5부대시설공_3.포장공_4.하수공 2" xfId="38967"/>
    <cellStyle name="백_4.부대공_5부대시설공_3.포장공_4.하수공_04-3.B-LINE" xfId="21112"/>
    <cellStyle name="백_4.부대공_5부대시설공_3.포장공_4.하수공_04-3.B-LINE 2" xfId="38968"/>
    <cellStyle name="백_4.부대공_5부대시설공_3.포장공_4.하수공_04-3.B-LINE_2.0 토공(물치)" xfId="21113"/>
    <cellStyle name="백_4.부대공_5부대시설공_3.포장공_4.하수공_04-3.B-LINE_2.0 토공(물치) 2" xfId="38969"/>
    <cellStyle name="백_4.부대공_5부대시설공_3.포장공_4.하수공_04-3.B-LINE_2.0 토공(원주)" xfId="21114"/>
    <cellStyle name="백_4.부대공_5부대시설공_3.포장공_4.하수공_04-3.B-LINE_2.0 토공(원주) 2" xfId="38970"/>
    <cellStyle name="백_4.부대공_5부대시설공_3.포장공_4.하수공_04-3.B-LINE_2.0 토공(장산)" xfId="21115"/>
    <cellStyle name="백_4.부대공_5부대시설공_3.포장공_4.하수공_04-3.B-LINE_2.0 토공(장산) 2" xfId="38971"/>
    <cellStyle name="백_4.부대공_5부대시설공_3.포장공_4.하수공_04-3.B-LINE_수복로토공" xfId="21116"/>
    <cellStyle name="백_4.부대공_5부대시설공_3.포장공_4.하수공_04-3.B-LINE_수복로토공 2" xfId="38972"/>
    <cellStyle name="백_4.부대공_5부대시설공_3.포장공_4.하수공_04-3.B-LINE_연결관토공" xfId="21117"/>
    <cellStyle name="백_4.부대공_5부대시설공_3.포장공_4.하수공_04-3.B-LINE_연결관토공 2" xfId="38973"/>
    <cellStyle name="백_4.부대공_5부대시설공_3.포장공_4.하수공_2.0 토공(물치)" xfId="21118"/>
    <cellStyle name="백_4.부대공_5부대시설공_3.포장공_4.하수공_2.0 토공(물치) 2" xfId="38974"/>
    <cellStyle name="백_4.부대공_5부대시설공_3.포장공_4.하수공_2.0 토공(원주)" xfId="21119"/>
    <cellStyle name="백_4.부대공_5부대시설공_3.포장공_4.하수공_2.0 토공(원주) 2" xfId="38975"/>
    <cellStyle name="백_4.부대공_5부대시설공_3.포장공_4.하수공_2.0 토공(장산)" xfId="21120"/>
    <cellStyle name="백_4.부대공_5부대시설공_3.포장공_4.하수공_2.0 토공(장산) 2" xfId="38976"/>
    <cellStyle name="백_4.부대공_5부대시설공_3.포장공_4.하수공_수복로토공" xfId="21121"/>
    <cellStyle name="백_4.부대공_5부대시설공_3.포장공_4.하수공_수복로토공 2" xfId="38977"/>
    <cellStyle name="백_4.부대공_5부대시설공_3.포장공_4.하수공_연결관토공" xfId="21122"/>
    <cellStyle name="백_4.부대공_5부대시설공_3.포장공_4.하수공_연결관토공 2" xfId="38978"/>
    <cellStyle name="백_4.부대공_5부대시설공_3.포장공_수복로토공" xfId="21123"/>
    <cellStyle name="백_4.부대공_5부대시설공_3.포장공_수복로토공 2" xfId="38979"/>
    <cellStyle name="백_4.부대공_5부대시설공_3.포장공_연결관토공" xfId="21124"/>
    <cellStyle name="백_4.부대공_5부대시설공_3.포장공_연결관토공 2" xfId="38980"/>
    <cellStyle name="백_4.부대공_5부대시설공_Ⅷ.부대공" xfId="21125"/>
    <cellStyle name="백_4.부대공_5부대시설공_Ⅷ.부대공 2" xfId="38981"/>
    <cellStyle name="백_4.부대공_5부대시설공_Ⅷ.부대공(0408)" xfId="21126"/>
    <cellStyle name="백_4.부대공_5부대시설공_Ⅷ.부대공(0408) 2" xfId="38982"/>
    <cellStyle name="백_4.부대공_5부대시설공_Ⅷ.부대공(0408)_Ⅸ.공통단위수량(9-17-1)" xfId="21127"/>
    <cellStyle name="백_4.부대공_5부대시설공_Ⅷ.부대공(0408)_Ⅸ.공통단위수량(9-17-1) 2" xfId="38983"/>
    <cellStyle name="백_4.부대공_5부대시설공_Ⅷ.부대공(0408)_Ⅸ.공통단위수량(최종1)" xfId="21128"/>
    <cellStyle name="백_4.부대공_5부대시설공_Ⅷ.부대공(0408)_Ⅸ.공통단위수량(최종1) 2" xfId="38984"/>
    <cellStyle name="백_4.부대공_5부대시설공_Ⅷ.부대공(0421)" xfId="21129"/>
    <cellStyle name="백_4.부대공_5부대시설공_Ⅷ.부대공(0421) 2" xfId="38985"/>
    <cellStyle name="백_4.부대공_5부대시설공_Ⅷ.부대공(0421)_Ⅸ.공통단위수량(9-17-1)" xfId="21130"/>
    <cellStyle name="백_4.부대공_5부대시설공_Ⅷ.부대공(0421)_Ⅸ.공통단위수량(9-17-1) 2" xfId="38986"/>
    <cellStyle name="백_4.부대공_5부대시설공_Ⅷ.부대공(0421)_Ⅸ.공통단위수량(최종1)" xfId="21131"/>
    <cellStyle name="백_4.부대공_5부대시설공_Ⅷ.부대공(0421)_Ⅸ.공통단위수량(최종1) 2" xfId="38987"/>
    <cellStyle name="백_4.부대공_5부대시설공_Ⅷ.부대공_Ⅸ.공통단위수량(9-17-1)" xfId="21132"/>
    <cellStyle name="백_4.부대공_5부대시설공_Ⅷ.부대공_Ⅸ.공통단위수량(9-17-1) 2" xfId="38988"/>
    <cellStyle name="백_4.부대공_5부대시설공_Ⅷ.부대공_Ⅸ.공통단위수량(최종1)" xfId="21133"/>
    <cellStyle name="백_4.부대공_5부대시설공_Ⅷ.부대공_Ⅸ.공통단위수량(최종1) 2" xfId="38989"/>
    <cellStyle name="백_4.부대공_5부대시설공_Ⅸ.공통단위수량" xfId="21134"/>
    <cellStyle name="백_4.부대공_5부대시설공_Ⅸ.공통단위수량 2" xfId="38990"/>
    <cellStyle name="백_4.부대공_5부대시설공_Ⅸ.공통단위수량(0408)" xfId="21135"/>
    <cellStyle name="백_4.부대공_5부대시설공_Ⅸ.공통단위수량(0408) 2" xfId="38991"/>
    <cellStyle name="백_4.부대공_5부대시설공_Ⅸ.공통단위수량(304)" xfId="21136"/>
    <cellStyle name="백_4.부대공_5부대시설공_Ⅸ.공통단위수량(304) 2" xfId="38992"/>
    <cellStyle name="백_4.부대공_5부대시설공_Ⅸ.공통단위수량(9-17-1)" xfId="21137"/>
    <cellStyle name="백_4.부대공_5부대시설공_Ⅸ.공통단위수량(9-17-1) 2" xfId="38993"/>
    <cellStyle name="백_4.부대공_5부대시설공_Ⅸ.공통단위수량(최종1)" xfId="21138"/>
    <cellStyle name="백_4.부대공_5부대시설공_Ⅸ.공통단위수량(최종1) 2" xfId="38994"/>
    <cellStyle name="백_4.부대공_5부대시설공_Ⅸ.공통단위수량(최종이되길...)" xfId="21139"/>
    <cellStyle name="백_4.부대공_5부대시설공_Ⅸ.공통단위수량(최종이되길...) 2" xfId="38995"/>
    <cellStyle name="백_4.부대공_5부대시설공_가시설(최종)" xfId="21140"/>
    <cellStyle name="백_4.부대공_5부대시설공_가시설(최종) 2" xfId="38996"/>
    <cellStyle name="백_4.부대공_5부대시설공_가시설(최종)_Ⅸ.공통단위수량(9-17-1)" xfId="21141"/>
    <cellStyle name="백_4.부대공_5부대시설공_가시설(최종)_Ⅸ.공통단위수량(9-17-1) 2" xfId="38997"/>
    <cellStyle name="백_4.부대공_5부대시설공_가시설(최종)_Ⅸ.공통단위수량(최종1)" xfId="21142"/>
    <cellStyle name="백_4.부대공_5부대시설공_가시설(최종)_Ⅸ.공통단위수량(최종1) 2" xfId="38998"/>
    <cellStyle name="백_4.부대공_5부대시설공_가시설(최종0414)" xfId="21143"/>
    <cellStyle name="백_4.부대공_5부대시설공_가시설(최종0414) 2" xfId="38999"/>
    <cellStyle name="백_4.부대공_5부대시설공_가시설(최종0414)_Ⅸ.공통단위수량(9-17-1)" xfId="21144"/>
    <cellStyle name="백_4.부대공_5부대시설공_가시설(최종0414)_Ⅸ.공통단위수량(9-17-1) 2" xfId="39000"/>
    <cellStyle name="백_4.부대공_5부대시설공_가시설(최종0414)_Ⅸ.공통단위수량(최종1)" xfId="21145"/>
    <cellStyle name="백_4.부대공_5부대시설공_가시설(최종0414)_Ⅸ.공통단위수량(최종1) 2" xfId="39001"/>
    <cellStyle name="백_4.부대공_5부대시설공_공동구연장산출" xfId="21146"/>
    <cellStyle name="백_4.부대공_5부대시설공_공동구연장산출 2" xfId="39002"/>
    <cellStyle name="백_4.부대공_5부대시설공_공동구연장산출_Ⅷ.부대공" xfId="21147"/>
    <cellStyle name="백_4.부대공_5부대시설공_공동구연장산출_Ⅷ.부대공 2" xfId="39003"/>
    <cellStyle name="백_4.부대공_5부대시설공_공동구연장산출_Ⅷ.부대공(0408)" xfId="21148"/>
    <cellStyle name="백_4.부대공_5부대시설공_공동구연장산출_Ⅷ.부대공(0408) 2" xfId="39004"/>
    <cellStyle name="백_4.부대공_5부대시설공_공동구연장산출_Ⅷ.부대공(0408)_Ⅸ.공통단위수량(9-17-1)" xfId="21149"/>
    <cellStyle name="백_4.부대공_5부대시설공_공동구연장산출_Ⅷ.부대공(0408)_Ⅸ.공통단위수량(9-17-1) 2" xfId="39005"/>
    <cellStyle name="백_4.부대공_5부대시설공_공동구연장산출_Ⅷ.부대공(0408)_Ⅸ.공통단위수량(최종1)" xfId="21150"/>
    <cellStyle name="백_4.부대공_5부대시설공_공동구연장산출_Ⅷ.부대공(0408)_Ⅸ.공통단위수량(최종1) 2" xfId="39006"/>
    <cellStyle name="백_4.부대공_5부대시설공_공동구연장산출_Ⅷ.부대공(0421)" xfId="21151"/>
    <cellStyle name="백_4.부대공_5부대시설공_공동구연장산출_Ⅷ.부대공(0421) 2" xfId="39007"/>
    <cellStyle name="백_4.부대공_5부대시설공_공동구연장산출_Ⅷ.부대공(0421)_Ⅸ.공통단위수량(9-17-1)" xfId="21152"/>
    <cellStyle name="백_4.부대공_5부대시설공_공동구연장산출_Ⅷ.부대공(0421)_Ⅸ.공통단위수량(9-17-1) 2" xfId="39008"/>
    <cellStyle name="백_4.부대공_5부대시설공_공동구연장산출_Ⅷ.부대공(0421)_Ⅸ.공통단위수량(최종1)" xfId="21153"/>
    <cellStyle name="백_4.부대공_5부대시설공_공동구연장산출_Ⅷ.부대공(0421)_Ⅸ.공통단위수량(최종1) 2" xfId="39009"/>
    <cellStyle name="백_4.부대공_5부대시설공_공동구연장산출_Ⅷ.부대공_Ⅸ.공통단위수량(9-17-1)" xfId="21154"/>
    <cellStyle name="백_4.부대공_5부대시설공_공동구연장산출_Ⅷ.부대공_Ⅸ.공통단위수량(9-17-1) 2" xfId="39010"/>
    <cellStyle name="백_4.부대공_5부대시설공_공동구연장산출_Ⅷ.부대공_Ⅸ.공통단위수량(최종1)" xfId="21155"/>
    <cellStyle name="백_4.부대공_5부대시설공_공동구연장산출_Ⅷ.부대공_Ⅸ.공통단위수량(최종1) 2" xfId="39011"/>
    <cellStyle name="백_4.부대공_5부대시설공_공동구연장산출_Ⅸ.공통단위수량" xfId="21156"/>
    <cellStyle name="백_4.부대공_5부대시설공_공동구연장산출_Ⅸ.공통단위수량 2" xfId="39012"/>
    <cellStyle name="백_4.부대공_5부대시설공_공동구연장산출_Ⅸ.공통단위수량(0408)" xfId="21157"/>
    <cellStyle name="백_4.부대공_5부대시설공_공동구연장산출_Ⅸ.공통단위수량(0408) 2" xfId="39013"/>
    <cellStyle name="백_4.부대공_5부대시설공_공동구연장산출_Ⅸ.공통단위수량(304)" xfId="21158"/>
    <cellStyle name="백_4.부대공_5부대시설공_공동구연장산출_Ⅸ.공통단위수량(304) 2" xfId="39014"/>
    <cellStyle name="백_4.부대공_5부대시설공_공동구연장산출_Ⅸ.공통단위수량(9-17-1)" xfId="21159"/>
    <cellStyle name="백_4.부대공_5부대시설공_공동구연장산출_Ⅸ.공통단위수량(9-17-1) 2" xfId="39015"/>
    <cellStyle name="백_4.부대공_5부대시설공_공동구연장산출_Ⅸ.공통단위수량(최종1)" xfId="21160"/>
    <cellStyle name="백_4.부대공_5부대시설공_공동구연장산출_Ⅸ.공통단위수량(최종1) 2" xfId="39016"/>
    <cellStyle name="백_4.부대공_5부대시설공_공동구연장산출_Ⅸ.공통단위수량(최종이되길...)" xfId="21161"/>
    <cellStyle name="백_4.부대공_5부대시설공_공동구연장산출_Ⅸ.공통단위수량(최종이되길...) 2" xfId="39017"/>
    <cellStyle name="백_4.부대공_5부대시설공_공동구연장산출_가시설(최종)" xfId="21162"/>
    <cellStyle name="백_4.부대공_5부대시설공_공동구연장산출_가시설(최종) 2" xfId="39018"/>
    <cellStyle name="백_4.부대공_5부대시설공_공동구연장산출_가시설(최종)_Ⅸ.공통단위수량(9-17-1)" xfId="21163"/>
    <cellStyle name="백_4.부대공_5부대시설공_공동구연장산출_가시설(최종)_Ⅸ.공통단위수량(9-17-1) 2" xfId="39019"/>
    <cellStyle name="백_4.부대공_5부대시설공_공동구연장산출_가시설(최종)_Ⅸ.공통단위수량(최종1)" xfId="21164"/>
    <cellStyle name="백_4.부대공_5부대시설공_공동구연장산출_가시설(최종)_Ⅸ.공통단위수량(최종1) 2" xfId="39020"/>
    <cellStyle name="백_4.부대공_5부대시설공_공동구연장산출_가시설(최종0414)" xfId="21165"/>
    <cellStyle name="백_4.부대공_5부대시설공_공동구연장산출_가시설(최종0414) 2" xfId="39021"/>
    <cellStyle name="백_4.부대공_5부대시설공_공동구연장산출_가시설(최종0414)_Ⅸ.공통단위수량(9-17-1)" xfId="21166"/>
    <cellStyle name="백_4.부대공_5부대시설공_공동구연장산출_가시설(최종0414)_Ⅸ.공통단위수량(9-17-1) 2" xfId="39022"/>
    <cellStyle name="백_4.부대공_5부대시설공_공동구연장산출_가시설(최종0414)_Ⅸ.공통단위수량(최종1)" xfId="21167"/>
    <cellStyle name="백_4.부대공_5부대시설공_공동구연장산출_가시설(최종0414)_Ⅸ.공통단위수량(최종1) 2" xfId="39023"/>
    <cellStyle name="백_4.부대공_5부대시설공_공동구연장산출_단위수량(316)" xfId="21168"/>
    <cellStyle name="백_4.부대공_5부대시설공_공동구연장산출_단위수량(316) 2" xfId="39024"/>
    <cellStyle name="백_4.부대공_5부대시설공_공동구연장산출_사본 - Ⅸ.공통단위수량" xfId="21169"/>
    <cellStyle name="백_4.부대공_5부대시설공_공동구연장산출_사본 - Ⅸ.공통단위수량 2" xfId="39025"/>
    <cellStyle name="백_4.부대공_5부대시설공_공통단위수량-2" xfId="21170"/>
    <cellStyle name="백_4.부대공_5부대시설공_공통단위수량-2 2" xfId="39026"/>
    <cellStyle name="백_4.부대공_5부대시설공_단위수량(316)" xfId="21171"/>
    <cellStyle name="백_4.부대공_5부대시설공_단위수량(316) 2" xfId="39027"/>
    <cellStyle name="백_4.부대공_5부대시설공_사본 - Ⅸ.공통단위수량" xfId="21172"/>
    <cellStyle name="백_4.부대공_5부대시설공_사본 - Ⅸ.공통단위수량 2" xfId="39028"/>
    <cellStyle name="백_4.부대공_5부대시설공_수복로토공" xfId="21173"/>
    <cellStyle name="백_4.부대공_5부대시설공_수복로토공 2" xfId="39029"/>
    <cellStyle name="백_4.부대공_5부대시설공_연결관토공" xfId="21174"/>
    <cellStyle name="백_4.부대공_5부대시설공_연결관토공 2" xfId="39030"/>
    <cellStyle name="백_4.부대공_Ⅷ.부대공" xfId="21175"/>
    <cellStyle name="백_4.부대공_Ⅷ.부대공 2" xfId="39031"/>
    <cellStyle name="백_4.부대공_Ⅷ.부대공(0408)" xfId="21176"/>
    <cellStyle name="백_4.부대공_Ⅷ.부대공(0408) 2" xfId="39032"/>
    <cellStyle name="백_4.부대공_Ⅷ.부대공(0408)_Ⅸ.공통단위수량(9-17-1)" xfId="21177"/>
    <cellStyle name="백_4.부대공_Ⅷ.부대공(0408)_Ⅸ.공통단위수량(9-17-1) 2" xfId="39033"/>
    <cellStyle name="백_4.부대공_Ⅷ.부대공(0408)_Ⅸ.공통단위수량(최종1)" xfId="21178"/>
    <cellStyle name="백_4.부대공_Ⅷ.부대공(0408)_Ⅸ.공통단위수량(최종1) 2" xfId="39034"/>
    <cellStyle name="백_4.부대공_Ⅷ.부대공(0421)" xfId="21179"/>
    <cellStyle name="백_4.부대공_Ⅷ.부대공(0421) 2" xfId="39035"/>
    <cellStyle name="백_4.부대공_Ⅷ.부대공(0421)_Ⅸ.공통단위수량(9-17-1)" xfId="21180"/>
    <cellStyle name="백_4.부대공_Ⅷ.부대공(0421)_Ⅸ.공통단위수량(9-17-1) 2" xfId="39036"/>
    <cellStyle name="백_4.부대공_Ⅷ.부대공(0421)_Ⅸ.공통단위수량(최종1)" xfId="21181"/>
    <cellStyle name="백_4.부대공_Ⅷ.부대공(0421)_Ⅸ.공통단위수량(최종1) 2" xfId="39037"/>
    <cellStyle name="백_4.부대공_Ⅷ.부대공_Ⅸ.공통단위수량(9-17-1)" xfId="21182"/>
    <cellStyle name="백_4.부대공_Ⅷ.부대공_Ⅸ.공통단위수량(9-17-1) 2" xfId="39038"/>
    <cellStyle name="백_4.부대공_Ⅷ.부대공_Ⅸ.공통단위수량(최종1)" xfId="21183"/>
    <cellStyle name="백_4.부대공_Ⅷ.부대공_Ⅸ.공통단위수량(최종1) 2" xfId="39039"/>
    <cellStyle name="백_4.부대공_Ⅸ.공통단위수량" xfId="21184"/>
    <cellStyle name="백_4.부대공_Ⅸ.공통단위수량 2" xfId="39040"/>
    <cellStyle name="백_4.부대공_Ⅸ.공통단위수량(0408)" xfId="21185"/>
    <cellStyle name="백_4.부대공_Ⅸ.공통단위수량(0408) 2" xfId="39041"/>
    <cellStyle name="백_4.부대공_Ⅸ.공통단위수량(304)" xfId="21186"/>
    <cellStyle name="백_4.부대공_Ⅸ.공통단위수량(304) 2" xfId="39042"/>
    <cellStyle name="백_4.부대공_Ⅸ.공통단위수량(9-17-1)" xfId="21187"/>
    <cellStyle name="백_4.부대공_Ⅸ.공통단위수량(9-17-1) 2" xfId="39043"/>
    <cellStyle name="백_4.부대공_Ⅸ.공통단위수량(최종1)" xfId="21188"/>
    <cellStyle name="백_4.부대공_Ⅸ.공통단위수량(최종1) 2" xfId="39044"/>
    <cellStyle name="백_4.부대공_Ⅸ.공통단위수량(최종이되길...)" xfId="21189"/>
    <cellStyle name="백_4.부대공_Ⅸ.공통단위수량(최종이되길...) 2" xfId="39045"/>
    <cellStyle name="백_4.부대공_가시설(최종)" xfId="21190"/>
    <cellStyle name="백_4.부대공_가시설(최종) 2" xfId="39046"/>
    <cellStyle name="백_4.부대공_가시설(최종)_Ⅸ.공통단위수량(9-17-1)" xfId="21191"/>
    <cellStyle name="백_4.부대공_가시설(최종)_Ⅸ.공통단위수량(9-17-1) 2" xfId="39047"/>
    <cellStyle name="백_4.부대공_가시설(최종)_Ⅸ.공통단위수량(최종1)" xfId="21192"/>
    <cellStyle name="백_4.부대공_가시설(최종)_Ⅸ.공통단위수량(최종1) 2" xfId="39048"/>
    <cellStyle name="백_4.부대공_가시설(최종0414)" xfId="21193"/>
    <cellStyle name="백_4.부대공_가시설(최종0414) 2" xfId="39049"/>
    <cellStyle name="백_4.부대공_가시설(최종0414)_Ⅸ.공통단위수량(9-17-1)" xfId="21194"/>
    <cellStyle name="백_4.부대공_가시설(최종0414)_Ⅸ.공통단위수량(9-17-1) 2" xfId="39050"/>
    <cellStyle name="백_4.부대공_가시설(최종0414)_Ⅸ.공통단위수량(최종1)" xfId="21195"/>
    <cellStyle name="백_4.부대공_가시설(최종0414)_Ⅸ.공통단위수량(최종1) 2" xfId="39051"/>
    <cellStyle name="백_4.부대공_공동구연장산출" xfId="21196"/>
    <cellStyle name="백_4.부대공_공동구연장산출 2" xfId="39052"/>
    <cellStyle name="백_4.부대공_공동구연장산출_Ⅷ.부대공" xfId="21197"/>
    <cellStyle name="백_4.부대공_공동구연장산출_Ⅷ.부대공 2" xfId="39053"/>
    <cellStyle name="백_4.부대공_공동구연장산출_Ⅷ.부대공(0408)" xfId="21198"/>
    <cellStyle name="백_4.부대공_공동구연장산출_Ⅷ.부대공(0408) 2" xfId="39054"/>
    <cellStyle name="백_4.부대공_공동구연장산출_Ⅷ.부대공(0408)_Ⅸ.공통단위수량(9-17-1)" xfId="21199"/>
    <cellStyle name="백_4.부대공_공동구연장산출_Ⅷ.부대공(0408)_Ⅸ.공통단위수량(9-17-1) 2" xfId="39055"/>
    <cellStyle name="백_4.부대공_공동구연장산출_Ⅷ.부대공(0408)_Ⅸ.공통단위수량(최종1)" xfId="21200"/>
    <cellStyle name="백_4.부대공_공동구연장산출_Ⅷ.부대공(0408)_Ⅸ.공통단위수량(최종1) 2" xfId="39056"/>
    <cellStyle name="백_4.부대공_공동구연장산출_Ⅷ.부대공(0421)" xfId="21201"/>
    <cellStyle name="백_4.부대공_공동구연장산출_Ⅷ.부대공(0421) 2" xfId="39057"/>
    <cellStyle name="백_4.부대공_공동구연장산출_Ⅷ.부대공(0421)_Ⅸ.공통단위수량(9-17-1)" xfId="21202"/>
    <cellStyle name="백_4.부대공_공동구연장산출_Ⅷ.부대공(0421)_Ⅸ.공통단위수량(9-17-1) 2" xfId="39058"/>
    <cellStyle name="백_4.부대공_공동구연장산출_Ⅷ.부대공(0421)_Ⅸ.공통단위수량(최종1)" xfId="21203"/>
    <cellStyle name="백_4.부대공_공동구연장산출_Ⅷ.부대공(0421)_Ⅸ.공통단위수량(최종1) 2" xfId="39059"/>
    <cellStyle name="백_4.부대공_공동구연장산출_Ⅷ.부대공_Ⅸ.공통단위수량(9-17-1)" xfId="21204"/>
    <cellStyle name="백_4.부대공_공동구연장산출_Ⅷ.부대공_Ⅸ.공통단위수량(9-17-1) 2" xfId="39060"/>
    <cellStyle name="백_4.부대공_공동구연장산출_Ⅷ.부대공_Ⅸ.공통단위수량(최종1)" xfId="21205"/>
    <cellStyle name="백_4.부대공_공동구연장산출_Ⅷ.부대공_Ⅸ.공통단위수량(최종1) 2" xfId="39061"/>
    <cellStyle name="백_4.부대공_공동구연장산출_Ⅸ.공통단위수량" xfId="21206"/>
    <cellStyle name="백_4.부대공_공동구연장산출_Ⅸ.공통단위수량 2" xfId="39062"/>
    <cellStyle name="백_4.부대공_공동구연장산출_Ⅸ.공통단위수량(0408)" xfId="21207"/>
    <cellStyle name="백_4.부대공_공동구연장산출_Ⅸ.공통단위수량(0408) 2" xfId="39063"/>
    <cellStyle name="백_4.부대공_공동구연장산출_Ⅸ.공통단위수량(304)" xfId="21208"/>
    <cellStyle name="백_4.부대공_공동구연장산출_Ⅸ.공통단위수량(304) 2" xfId="39064"/>
    <cellStyle name="백_4.부대공_공동구연장산출_Ⅸ.공통단위수량(9-17-1)" xfId="21209"/>
    <cellStyle name="백_4.부대공_공동구연장산출_Ⅸ.공통단위수량(9-17-1) 2" xfId="39065"/>
    <cellStyle name="백_4.부대공_공동구연장산출_Ⅸ.공통단위수량(최종1)" xfId="21210"/>
    <cellStyle name="백_4.부대공_공동구연장산출_Ⅸ.공통단위수량(최종1) 2" xfId="39066"/>
    <cellStyle name="백_4.부대공_공동구연장산출_Ⅸ.공통단위수량(최종이되길...)" xfId="21211"/>
    <cellStyle name="백_4.부대공_공동구연장산출_Ⅸ.공통단위수량(최종이되길...) 2" xfId="39067"/>
    <cellStyle name="백_4.부대공_공동구연장산출_가시설(최종)" xfId="21212"/>
    <cellStyle name="백_4.부대공_공동구연장산출_가시설(최종) 2" xfId="39068"/>
    <cellStyle name="백_4.부대공_공동구연장산출_가시설(최종)_Ⅸ.공통단위수량(9-17-1)" xfId="21213"/>
    <cellStyle name="백_4.부대공_공동구연장산출_가시설(최종)_Ⅸ.공통단위수량(9-17-1) 2" xfId="39069"/>
    <cellStyle name="백_4.부대공_공동구연장산출_가시설(최종)_Ⅸ.공통단위수량(최종1)" xfId="21214"/>
    <cellStyle name="백_4.부대공_공동구연장산출_가시설(최종)_Ⅸ.공통단위수량(최종1) 2" xfId="39070"/>
    <cellStyle name="백_4.부대공_공동구연장산출_가시설(최종0414)" xfId="21215"/>
    <cellStyle name="백_4.부대공_공동구연장산출_가시설(최종0414) 2" xfId="39071"/>
    <cellStyle name="백_4.부대공_공동구연장산출_가시설(최종0414)_Ⅸ.공통단위수량(9-17-1)" xfId="21216"/>
    <cellStyle name="백_4.부대공_공동구연장산출_가시설(최종0414)_Ⅸ.공통단위수량(9-17-1) 2" xfId="39072"/>
    <cellStyle name="백_4.부대공_공동구연장산출_가시설(최종0414)_Ⅸ.공통단위수량(최종1)" xfId="21217"/>
    <cellStyle name="백_4.부대공_공동구연장산출_가시설(최종0414)_Ⅸ.공통단위수량(최종1) 2" xfId="39073"/>
    <cellStyle name="백_4.부대공_공동구연장산출_단위수량(316)" xfId="21218"/>
    <cellStyle name="백_4.부대공_공동구연장산출_단위수량(316) 2" xfId="39074"/>
    <cellStyle name="백_4.부대공_공동구연장산출_사본 - Ⅸ.공통단위수량" xfId="21219"/>
    <cellStyle name="백_4.부대공_공동구연장산출_사본 - Ⅸ.공통단위수량 2" xfId="39075"/>
    <cellStyle name="백_4.부대공_공통단위수량-2" xfId="21220"/>
    <cellStyle name="백_4.부대공_공통단위수량-2 2" xfId="39076"/>
    <cellStyle name="백_4.부대공_단위수량(316)" xfId="21221"/>
    <cellStyle name="백_4.부대공_단위수량(316) 2" xfId="39077"/>
    <cellStyle name="백_4.부대공_사본 - Ⅸ.공통단위수량" xfId="21222"/>
    <cellStyle name="백_4.부대공_사본 - Ⅸ.공통단위수량 2" xfId="39078"/>
    <cellStyle name="백_4.부대공_수복로토공" xfId="21223"/>
    <cellStyle name="백_4.부대공_수복로토공 2" xfId="39079"/>
    <cellStyle name="백_4.부대공_연결관토공" xfId="21224"/>
    <cellStyle name="백_4.부대공_연결관토공 2" xfId="39080"/>
    <cellStyle name="백_4.오수" xfId="2690"/>
    <cellStyle name="백_4.오수 2" xfId="39081"/>
    <cellStyle name="백_4.오수_01.수량산출" xfId="2691"/>
    <cellStyle name="백_4.오수_5.구조물공" xfId="21225"/>
    <cellStyle name="백_4.오수_5.구조물공 2" xfId="39082"/>
    <cellStyle name="백_4.오수_8.부대공" xfId="21226"/>
    <cellStyle name="백_4.오수_8.부대공 2" xfId="39083"/>
    <cellStyle name="백_4.오수_9.부대공" xfId="21227"/>
    <cellStyle name="백_4.오수_9.부대공 2" xfId="39084"/>
    <cellStyle name="백_4.오수_수원보훈원내역서" xfId="26113"/>
    <cellStyle name="백_4배관공" xfId="21228"/>
    <cellStyle name="백_4배관공 2" xfId="39085"/>
    <cellStyle name="백_4배관공_04-3.B-LINE" xfId="21229"/>
    <cellStyle name="백_4배관공_04-3.B-LINE 2" xfId="39086"/>
    <cellStyle name="백_4배관공_04-3.B-LINE_2.0 토공(물치)" xfId="21230"/>
    <cellStyle name="백_4배관공_04-3.B-LINE_2.0 토공(물치) 2" xfId="39087"/>
    <cellStyle name="백_4배관공_04-3.B-LINE_2.0 토공(원주)" xfId="21231"/>
    <cellStyle name="백_4배관공_04-3.B-LINE_2.0 토공(원주) 2" xfId="39088"/>
    <cellStyle name="백_4배관공_04-3.B-LINE_2.0 토공(장산)" xfId="21232"/>
    <cellStyle name="백_4배관공_04-3.B-LINE_2.0 토공(장산) 2" xfId="39089"/>
    <cellStyle name="백_4배관공_04-3.B-LINE_수복로토공" xfId="21233"/>
    <cellStyle name="백_4배관공_04-3.B-LINE_수복로토공 2" xfId="39090"/>
    <cellStyle name="백_4배관공_04-3.B-LINE_연결관토공" xfId="21234"/>
    <cellStyle name="백_4배관공_04-3.B-LINE_연결관토공 2" xfId="39091"/>
    <cellStyle name="백_4배관공_2.0 토공(물치)" xfId="21235"/>
    <cellStyle name="백_4배관공_2.0 토공(물치) 2" xfId="39092"/>
    <cellStyle name="백_4배관공_2.0 토공(원주)" xfId="21236"/>
    <cellStyle name="백_4배관공_2.0 토공(원주) 2" xfId="39093"/>
    <cellStyle name="백_4배관공_2.0 토공(장산)" xfId="21237"/>
    <cellStyle name="백_4배관공_2.0 토공(장산) 2" xfId="39094"/>
    <cellStyle name="백_4배관공_2.토공" xfId="21238"/>
    <cellStyle name="백_4배관공_2.토공 2" xfId="39095"/>
    <cellStyle name="백_4배관공_2.토공_04-3.B-LINE" xfId="21239"/>
    <cellStyle name="백_4배관공_2.토공_04-3.B-LINE 2" xfId="39096"/>
    <cellStyle name="백_4배관공_2.토공_04-3.B-LINE_2.0 토공(물치)" xfId="21240"/>
    <cellStyle name="백_4배관공_2.토공_04-3.B-LINE_2.0 토공(물치) 2" xfId="39097"/>
    <cellStyle name="백_4배관공_2.토공_04-3.B-LINE_2.0 토공(원주)" xfId="21241"/>
    <cellStyle name="백_4배관공_2.토공_04-3.B-LINE_2.0 토공(원주) 2" xfId="39098"/>
    <cellStyle name="백_4배관공_2.토공_04-3.B-LINE_2.0 토공(장산)" xfId="21242"/>
    <cellStyle name="백_4배관공_2.토공_04-3.B-LINE_2.0 토공(장산) 2" xfId="39099"/>
    <cellStyle name="백_4배관공_2.토공_04-3.B-LINE_수복로토공" xfId="21243"/>
    <cellStyle name="백_4배관공_2.토공_04-3.B-LINE_수복로토공 2" xfId="39100"/>
    <cellStyle name="백_4배관공_2.토공_04-3.B-LINE_연결관토공" xfId="21244"/>
    <cellStyle name="백_4배관공_2.토공_04-3.B-LINE_연결관토공 2" xfId="39101"/>
    <cellStyle name="백_4배관공_2.토공_2.0 토공(물치)" xfId="21245"/>
    <cellStyle name="백_4배관공_2.토공_2.0 토공(물치) 2" xfId="39102"/>
    <cellStyle name="백_4배관공_2.토공_2.0 토공(원주)" xfId="21246"/>
    <cellStyle name="백_4배관공_2.토공_2.0 토공(원주) 2" xfId="39103"/>
    <cellStyle name="백_4배관공_2.토공_2.0 토공(장산)" xfId="21247"/>
    <cellStyle name="백_4배관공_2.토공_2.0 토공(장산) 2" xfId="39104"/>
    <cellStyle name="백_4배관공_2.토공_4.하수공" xfId="21248"/>
    <cellStyle name="백_4배관공_2.토공_4.하수공 2" xfId="39105"/>
    <cellStyle name="백_4배관공_2.토공_4.하수공_04-3.B-LINE" xfId="21249"/>
    <cellStyle name="백_4배관공_2.토공_4.하수공_04-3.B-LINE 2" xfId="39106"/>
    <cellStyle name="백_4배관공_2.토공_4.하수공_04-3.B-LINE_2.0 토공(물치)" xfId="21250"/>
    <cellStyle name="백_4배관공_2.토공_4.하수공_04-3.B-LINE_2.0 토공(물치) 2" xfId="39107"/>
    <cellStyle name="백_4배관공_2.토공_4.하수공_04-3.B-LINE_2.0 토공(원주)" xfId="21251"/>
    <cellStyle name="백_4배관공_2.토공_4.하수공_04-3.B-LINE_2.0 토공(원주) 2" xfId="39108"/>
    <cellStyle name="백_4배관공_2.토공_4.하수공_04-3.B-LINE_2.0 토공(장산)" xfId="21252"/>
    <cellStyle name="백_4배관공_2.토공_4.하수공_04-3.B-LINE_2.0 토공(장산) 2" xfId="39109"/>
    <cellStyle name="백_4배관공_2.토공_4.하수공_04-3.B-LINE_수복로토공" xfId="21253"/>
    <cellStyle name="백_4배관공_2.토공_4.하수공_04-3.B-LINE_수복로토공 2" xfId="39110"/>
    <cellStyle name="백_4배관공_2.토공_4.하수공_04-3.B-LINE_연결관토공" xfId="21254"/>
    <cellStyle name="백_4배관공_2.토공_4.하수공_04-3.B-LINE_연결관토공 2" xfId="39111"/>
    <cellStyle name="백_4배관공_2.토공_4.하수공_2.0 토공(물치)" xfId="21255"/>
    <cellStyle name="백_4배관공_2.토공_4.하수공_2.0 토공(물치) 2" xfId="39112"/>
    <cellStyle name="백_4배관공_2.토공_4.하수공_2.0 토공(원주)" xfId="21256"/>
    <cellStyle name="백_4배관공_2.토공_4.하수공_2.0 토공(원주) 2" xfId="39113"/>
    <cellStyle name="백_4배관공_2.토공_4.하수공_2.0 토공(장산)" xfId="21257"/>
    <cellStyle name="백_4배관공_2.토공_4.하수공_2.0 토공(장산) 2" xfId="39114"/>
    <cellStyle name="백_4배관공_2.토공_4.하수공_수복로토공" xfId="21258"/>
    <cellStyle name="백_4배관공_2.토공_4.하수공_수복로토공 2" xfId="39115"/>
    <cellStyle name="백_4배관공_2.토공_4.하수공_연결관토공" xfId="21259"/>
    <cellStyle name="백_4배관공_2.토공_4.하수공_연결관토공 2" xfId="39116"/>
    <cellStyle name="백_4배관공_2.토공_수복로토공" xfId="21260"/>
    <cellStyle name="백_4배관공_2.토공_수복로토공 2" xfId="39117"/>
    <cellStyle name="백_4배관공_2.토공_연결관토공" xfId="21261"/>
    <cellStyle name="백_4배관공_2.토공_연결관토공 2" xfId="39118"/>
    <cellStyle name="백_4배관공_3.포장공" xfId="21262"/>
    <cellStyle name="백_4배관공_3.포장공 2" xfId="39119"/>
    <cellStyle name="백_4배관공_3.포장공_04-3.B-LINE" xfId="21263"/>
    <cellStyle name="백_4배관공_3.포장공_04-3.B-LINE 2" xfId="39120"/>
    <cellStyle name="백_4배관공_3.포장공_04-3.B-LINE_2.0 토공(물치)" xfId="21264"/>
    <cellStyle name="백_4배관공_3.포장공_04-3.B-LINE_2.0 토공(물치) 2" xfId="39121"/>
    <cellStyle name="백_4배관공_3.포장공_04-3.B-LINE_2.0 토공(원주)" xfId="21265"/>
    <cellStyle name="백_4배관공_3.포장공_04-3.B-LINE_2.0 토공(원주) 2" xfId="39122"/>
    <cellStyle name="백_4배관공_3.포장공_04-3.B-LINE_2.0 토공(장산)" xfId="21266"/>
    <cellStyle name="백_4배관공_3.포장공_04-3.B-LINE_2.0 토공(장산) 2" xfId="39123"/>
    <cellStyle name="백_4배관공_3.포장공_04-3.B-LINE_수복로토공" xfId="21267"/>
    <cellStyle name="백_4배관공_3.포장공_04-3.B-LINE_수복로토공 2" xfId="39124"/>
    <cellStyle name="백_4배관공_3.포장공_04-3.B-LINE_연결관토공" xfId="21268"/>
    <cellStyle name="백_4배관공_3.포장공_04-3.B-LINE_연결관토공 2" xfId="39125"/>
    <cellStyle name="백_4배관공_3.포장공_2.0 토공(물치)" xfId="21269"/>
    <cellStyle name="백_4배관공_3.포장공_2.0 토공(물치) 2" xfId="39126"/>
    <cellStyle name="백_4배관공_3.포장공_2.0 토공(원주)" xfId="21270"/>
    <cellStyle name="백_4배관공_3.포장공_2.0 토공(원주) 2" xfId="39127"/>
    <cellStyle name="백_4배관공_3.포장공_2.0 토공(장산)" xfId="21271"/>
    <cellStyle name="백_4배관공_3.포장공_2.0 토공(장산) 2" xfId="39128"/>
    <cellStyle name="백_4배관공_3.포장공_4.하수공" xfId="21272"/>
    <cellStyle name="백_4배관공_3.포장공_4.하수공 2" xfId="39129"/>
    <cellStyle name="백_4배관공_3.포장공_4.하수공_04-3.B-LINE" xfId="21273"/>
    <cellStyle name="백_4배관공_3.포장공_4.하수공_04-3.B-LINE 2" xfId="39130"/>
    <cellStyle name="백_4배관공_3.포장공_4.하수공_04-3.B-LINE_2.0 토공(물치)" xfId="21274"/>
    <cellStyle name="백_4배관공_3.포장공_4.하수공_04-3.B-LINE_2.0 토공(물치) 2" xfId="39131"/>
    <cellStyle name="백_4배관공_3.포장공_4.하수공_04-3.B-LINE_2.0 토공(원주)" xfId="21275"/>
    <cellStyle name="백_4배관공_3.포장공_4.하수공_04-3.B-LINE_2.0 토공(원주) 2" xfId="39132"/>
    <cellStyle name="백_4배관공_3.포장공_4.하수공_04-3.B-LINE_2.0 토공(장산)" xfId="21276"/>
    <cellStyle name="백_4배관공_3.포장공_4.하수공_04-3.B-LINE_2.0 토공(장산) 2" xfId="39133"/>
    <cellStyle name="백_4배관공_3.포장공_4.하수공_04-3.B-LINE_수복로토공" xfId="21277"/>
    <cellStyle name="백_4배관공_3.포장공_4.하수공_04-3.B-LINE_수복로토공 2" xfId="39134"/>
    <cellStyle name="백_4배관공_3.포장공_4.하수공_04-3.B-LINE_연결관토공" xfId="21278"/>
    <cellStyle name="백_4배관공_3.포장공_4.하수공_04-3.B-LINE_연결관토공 2" xfId="39135"/>
    <cellStyle name="백_4배관공_3.포장공_4.하수공_2.0 토공(물치)" xfId="21279"/>
    <cellStyle name="백_4배관공_3.포장공_4.하수공_2.0 토공(물치) 2" xfId="39136"/>
    <cellStyle name="백_4배관공_3.포장공_4.하수공_2.0 토공(원주)" xfId="21280"/>
    <cellStyle name="백_4배관공_3.포장공_4.하수공_2.0 토공(원주) 2" xfId="39137"/>
    <cellStyle name="백_4배관공_3.포장공_4.하수공_2.0 토공(장산)" xfId="21281"/>
    <cellStyle name="백_4배관공_3.포장공_4.하수공_2.0 토공(장산) 2" xfId="39138"/>
    <cellStyle name="백_4배관공_3.포장공_4.하수공_수복로토공" xfId="21282"/>
    <cellStyle name="백_4배관공_3.포장공_4.하수공_수복로토공 2" xfId="39139"/>
    <cellStyle name="백_4배관공_3.포장공_4.하수공_연결관토공" xfId="21283"/>
    <cellStyle name="백_4배관공_3.포장공_4.하수공_연결관토공 2" xfId="39140"/>
    <cellStyle name="백_4배관공_3.포장공_수복로토공" xfId="21284"/>
    <cellStyle name="백_4배관공_3.포장공_수복로토공 2" xfId="39141"/>
    <cellStyle name="백_4배관공_3.포장공_연결관토공" xfId="21285"/>
    <cellStyle name="백_4배관공_3.포장공_연결관토공 2" xfId="39142"/>
    <cellStyle name="백_4배관공_Ⅷ.부대공" xfId="21286"/>
    <cellStyle name="백_4배관공_Ⅷ.부대공 2" xfId="39143"/>
    <cellStyle name="백_4배관공_Ⅷ.부대공(0408)" xfId="21287"/>
    <cellStyle name="백_4배관공_Ⅷ.부대공(0408) 2" xfId="39144"/>
    <cellStyle name="백_4배관공_Ⅷ.부대공(0408)_Ⅸ.공통단위수량(9-17-1)" xfId="21288"/>
    <cellStyle name="백_4배관공_Ⅷ.부대공(0408)_Ⅸ.공통단위수량(9-17-1) 2" xfId="39145"/>
    <cellStyle name="백_4배관공_Ⅷ.부대공(0408)_Ⅸ.공통단위수량(최종1)" xfId="21289"/>
    <cellStyle name="백_4배관공_Ⅷ.부대공(0408)_Ⅸ.공통단위수량(최종1) 2" xfId="39146"/>
    <cellStyle name="백_4배관공_Ⅷ.부대공(0421)" xfId="21290"/>
    <cellStyle name="백_4배관공_Ⅷ.부대공(0421) 2" xfId="39147"/>
    <cellStyle name="백_4배관공_Ⅷ.부대공(0421)_Ⅸ.공통단위수량(9-17-1)" xfId="21291"/>
    <cellStyle name="백_4배관공_Ⅷ.부대공(0421)_Ⅸ.공통단위수량(9-17-1) 2" xfId="39148"/>
    <cellStyle name="백_4배관공_Ⅷ.부대공(0421)_Ⅸ.공통단위수량(최종1)" xfId="21292"/>
    <cellStyle name="백_4배관공_Ⅷ.부대공(0421)_Ⅸ.공통단위수량(최종1) 2" xfId="39149"/>
    <cellStyle name="백_4배관공_Ⅷ.부대공_Ⅸ.공통단위수량(9-17-1)" xfId="21293"/>
    <cellStyle name="백_4배관공_Ⅷ.부대공_Ⅸ.공통단위수량(9-17-1) 2" xfId="39150"/>
    <cellStyle name="백_4배관공_Ⅷ.부대공_Ⅸ.공통단위수량(최종1)" xfId="21294"/>
    <cellStyle name="백_4배관공_Ⅷ.부대공_Ⅸ.공통단위수량(최종1) 2" xfId="39151"/>
    <cellStyle name="백_4배관공_Ⅸ.공통단위수량" xfId="21295"/>
    <cellStyle name="백_4배관공_Ⅸ.공통단위수량 2" xfId="39152"/>
    <cellStyle name="백_4배관공_Ⅸ.공통단위수량(0408)" xfId="21296"/>
    <cellStyle name="백_4배관공_Ⅸ.공통단위수량(0408) 2" xfId="39153"/>
    <cellStyle name="백_4배관공_Ⅸ.공통단위수량(304)" xfId="21297"/>
    <cellStyle name="백_4배관공_Ⅸ.공통단위수량(304) 2" xfId="39154"/>
    <cellStyle name="백_4배관공_Ⅸ.공통단위수량(9-17-1)" xfId="21298"/>
    <cellStyle name="백_4배관공_Ⅸ.공통단위수량(9-17-1) 2" xfId="39155"/>
    <cellStyle name="백_4배관공_Ⅸ.공통단위수량(최종1)" xfId="21299"/>
    <cellStyle name="백_4배관공_Ⅸ.공통단위수량(최종1) 2" xfId="39156"/>
    <cellStyle name="백_4배관공_Ⅸ.공통단위수량(최종이되길...)" xfId="21300"/>
    <cellStyle name="백_4배관공_Ⅸ.공통단위수량(최종이되길...) 2" xfId="39157"/>
    <cellStyle name="백_4배관공_가시설(최종)" xfId="21301"/>
    <cellStyle name="백_4배관공_가시설(최종) 2" xfId="39158"/>
    <cellStyle name="백_4배관공_가시설(최종)_Ⅸ.공통단위수량(9-17-1)" xfId="21302"/>
    <cellStyle name="백_4배관공_가시설(최종)_Ⅸ.공통단위수량(9-17-1) 2" xfId="39159"/>
    <cellStyle name="백_4배관공_가시설(최종)_Ⅸ.공통단위수량(최종1)" xfId="21303"/>
    <cellStyle name="백_4배관공_가시설(최종)_Ⅸ.공통단위수량(최종1) 2" xfId="39160"/>
    <cellStyle name="백_4배관공_가시설(최종0414)" xfId="21304"/>
    <cellStyle name="백_4배관공_가시설(최종0414) 2" xfId="39161"/>
    <cellStyle name="백_4배관공_가시설(최종0414)_Ⅸ.공통단위수량(9-17-1)" xfId="21305"/>
    <cellStyle name="백_4배관공_가시설(최종0414)_Ⅸ.공통단위수량(9-17-1) 2" xfId="39162"/>
    <cellStyle name="백_4배관공_가시설(최종0414)_Ⅸ.공통단위수량(최종1)" xfId="21306"/>
    <cellStyle name="백_4배관공_가시설(최종0414)_Ⅸ.공통단위수량(최종1) 2" xfId="39163"/>
    <cellStyle name="백_4배관공_공동구연장산출" xfId="21307"/>
    <cellStyle name="백_4배관공_공동구연장산출 2" xfId="39164"/>
    <cellStyle name="백_4배관공_공동구연장산출_Ⅷ.부대공" xfId="21308"/>
    <cellStyle name="백_4배관공_공동구연장산출_Ⅷ.부대공 2" xfId="39165"/>
    <cellStyle name="백_4배관공_공동구연장산출_Ⅷ.부대공(0408)" xfId="21309"/>
    <cellStyle name="백_4배관공_공동구연장산출_Ⅷ.부대공(0408) 2" xfId="39166"/>
    <cellStyle name="백_4배관공_공동구연장산출_Ⅷ.부대공(0408)_Ⅸ.공통단위수량(9-17-1)" xfId="21310"/>
    <cellStyle name="백_4배관공_공동구연장산출_Ⅷ.부대공(0408)_Ⅸ.공통단위수량(9-17-1) 2" xfId="39167"/>
    <cellStyle name="백_4배관공_공동구연장산출_Ⅷ.부대공(0408)_Ⅸ.공통단위수량(최종1)" xfId="21311"/>
    <cellStyle name="백_4배관공_공동구연장산출_Ⅷ.부대공(0408)_Ⅸ.공통단위수량(최종1) 2" xfId="39168"/>
    <cellStyle name="백_4배관공_공동구연장산출_Ⅷ.부대공(0421)" xfId="21312"/>
    <cellStyle name="백_4배관공_공동구연장산출_Ⅷ.부대공(0421) 2" xfId="39169"/>
    <cellStyle name="백_4배관공_공동구연장산출_Ⅷ.부대공(0421)_Ⅸ.공통단위수량(9-17-1)" xfId="21313"/>
    <cellStyle name="백_4배관공_공동구연장산출_Ⅷ.부대공(0421)_Ⅸ.공통단위수량(9-17-1) 2" xfId="39170"/>
    <cellStyle name="백_4배관공_공동구연장산출_Ⅷ.부대공(0421)_Ⅸ.공통단위수량(최종1)" xfId="21314"/>
    <cellStyle name="백_4배관공_공동구연장산출_Ⅷ.부대공(0421)_Ⅸ.공통단위수량(최종1) 2" xfId="39171"/>
    <cellStyle name="백_4배관공_공동구연장산출_Ⅷ.부대공_Ⅸ.공통단위수량(9-17-1)" xfId="21315"/>
    <cellStyle name="백_4배관공_공동구연장산출_Ⅷ.부대공_Ⅸ.공통단위수량(9-17-1) 2" xfId="39172"/>
    <cellStyle name="백_4배관공_공동구연장산출_Ⅷ.부대공_Ⅸ.공통단위수량(최종1)" xfId="21316"/>
    <cellStyle name="백_4배관공_공동구연장산출_Ⅷ.부대공_Ⅸ.공통단위수량(최종1) 2" xfId="39173"/>
    <cellStyle name="백_4배관공_공동구연장산출_Ⅸ.공통단위수량" xfId="21317"/>
    <cellStyle name="백_4배관공_공동구연장산출_Ⅸ.공통단위수량 2" xfId="39174"/>
    <cellStyle name="백_4배관공_공동구연장산출_Ⅸ.공통단위수량(0408)" xfId="21318"/>
    <cellStyle name="백_4배관공_공동구연장산출_Ⅸ.공통단위수량(0408) 2" xfId="39175"/>
    <cellStyle name="백_4배관공_공동구연장산출_Ⅸ.공통단위수량(304)" xfId="21319"/>
    <cellStyle name="백_4배관공_공동구연장산출_Ⅸ.공통단위수량(304) 2" xfId="39176"/>
    <cellStyle name="백_4배관공_공동구연장산출_Ⅸ.공통단위수량(9-17-1)" xfId="21320"/>
    <cellStyle name="백_4배관공_공동구연장산출_Ⅸ.공통단위수량(9-17-1) 2" xfId="39177"/>
    <cellStyle name="백_4배관공_공동구연장산출_Ⅸ.공통단위수량(최종1)" xfId="21321"/>
    <cellStyle name="백_4배관공_공동구연장산출_Ⅸ.공통단위수량(최종1) 2" xfId="39178"/>
    <cellStyle name="백_4배관공_공동구연장산출_Ⅸ.공통단위수량(최종이되길...)" xfId="21322"/>
    <cellStyle name="백_4배관공_공동구연장산출_Ⅸ.공통단위수량(최종이되길...) 2" xfId="39179"/>
    <cellStyle name="백_4배관공_공동구연장산출_가시설(최종)" xfId="21323"/>
    <cellStyle name="백_4배관공_공동구연장산출_가시설(최종) 2" xfId="39180"/>
    <cellStyle name="백_4배관공_공동구연장산출_가시설(최종)_Ⅸ.공통단위수량(9-17-1)" xfId="21324"/>
    <cellStyle name="백_4배관공_공동구연장산출_가시설(최종)_Ⅸ.공통단위수량(9-17-1) 2" xfId="39181"/>
    <cellStyle name="백_4배관공_공동구연장산출_가시설(최종)_Ⅸ.공통단위수량(최종1)" xfId="21325"/>
    <cellStyle name="백_4배관공_공동구연장산출_가시설(최종)_Ⅸ.공통단위수량(최종1) 2" xfId="39182"/>
    <cellStyle name="백_4배관공_공동구연장산출_가시설(최종0414)" xfId="21326"/>
    <cellStyle name="백_4배관공_공동구연장산출_가시설(최종0414) 2" xfId="39183"/>
    <cellStyle name="백_4배관공_공동구연장산출_가시설(최종0414)_Ⅸ.공통단위수량(9-17-1)" xfId="21327"/>
    <cellStyle name="백_4배관공_공동구연장산출_가시설(최종0414)_Ⅸ.공통단위수량(9-17-1) 2" xfId="39184"/>
    <cellStyle name="백_4배관공_공동구연장산출_가시설(최종0414)_Ⅸ.공통단위수량(최종1)" xfId="21328"/>
    <cellStyle name="백_4배관공_공동구연장산출_가시설(최종0414)_Ⅸ.공통단위수량(최종1) 2" xfId="39185"/>
    <cellStyle name="백_4배관공_공동구연장산출_단위수량(316)" xfId="21329"/>
    <cellStyle name="백_4배관공_공동구연장산출_단위수량(316) 2" xfId="39186"/>
    <cellStyle name="백_4배관공_공동구연장산출_사본 - Ⅸ.공통단위수량" xfId="21330"/>
    <cellStyle name="백_4배관공_공동구연장산출_사본 - Ⅸ.공통단위수량 2" xfId="39187"/>
    <cellStyle name="백_4배관공_공통단위수량-2" xfId="21331"/>
    <cellStyle name="백_4배관공_공통단위수량-2 2" xfId="39188"/>
    <cellStyle name="백_4배관공_단위수량(316)" xfId="21332"/>
    <cellStyle name="백_4배관공_단위수량(316) 2" xfId="39189"/>
    <cellStyle name="백_4배관공_사본 - Ⅸ.공통단위수량" xfId="21333"/>
    <cellStyle name="백_4배관공_사본 - Ⅸ.공통단위수량 2" xfId="39190"/>
    <cellStyle name="백_4배관공_수복로토공" xfId="21334"/>
    <cellStyle name="백_4배관공_수복로토공 2" xfId="39191"/>
    <cellStyle name="백_4배관공_연결관토공" xfId="21335"/>
    <cellStyle name="백_4배관공_연결관토공 2" xfId="39192"/>
    <cellStyle name="백_5) 맨홀공" xfId="21336"/>
    <cellStyle name="백_5) 맨홀공 2" xfId="39193"/>
    <cellStyle name="백_5.구조물공" xfId="21337"/>
    <cellStyle name="백_5.구조물공 2" xfId="39194"/>
    <cellStyle name="백_5부대시설공" xfId="21338"/>
    <cellStyle name="백_5부대시설공 2" xfId="39195"/>
    <cellStyle name="백_5부대시설공_04-3.B-LINE" xfId="21339"/>
    <cellStyle name="백_5부대시설공_04-3.B-LINE 2" xfId="39196"/>
    <cellStyle name="백_5부대시설공_04-3.B-LINE_2.0 토공(물치)" xfId="21340"/>
    <cellStyle name="백_5부대시설공_04-3.B-LINE_2.0 토공(물치) 2" xfId="39197"/>
    <cellStyle name="백_5부대시설공_04-3.B-LINE_2.0 토공(원주)" xfId="21341"/>
    <cellStyle name="백_5부대시설공_04-3.B-LINE_2.0 토공(원주) 2" xfId="39198"/>
    <cellStyle name="백_5부대시설공_04-3.B-LINE_2.0 토공(장산)" xfId="21342"/>
    <cellStyle name="백_5부대시설공_04-3.B-LINE_2.0 토공(장산) 2" xfId="39199"/>
    <cellStyle name="백_5부대시설공_04-3.B-LINE_수복로토공" xfId="21343"/>
    <cellStyle name="백_5부대시설공_04-3.B-LINE_수복로토공 2" xfId="39200"/>
    <cellStyle name="백_5부대시설공_04-3.B-LINE_연결관토공" xfId="21344"/>
    <cellStyle name="백_5부대시설공_04-3.B-LINE_연결관토공 2" xfId="39201"/>
    <cellStyle name="백_5부대시설공_2.0 토공(물치)" xfId="21345"/>
    <cellStyle name="백_5부대시설공_2.0 토공(물치) 2" xfId="39202"/>
    <cellStyle name="백_5부대시설공_2.0 토공(원주)" xfId="21346"/>
    <cellStyle name="백_5부대시설공_2.0 토공(원주) 2" xfId="39203"/>
    <cellStyle name="백_5부대시설공_2.0 토공(장산)" xfId="21347"/>
    <cellStyle name="백_5부대시설공_2.0 토공(장산) 2" xfId="39204"/>
    <cellStyle name="백_5부대시설공_2.토공" xfId="21348"/>
    <cellStyle name="백_5부대시설공_2.토공 2" xfId="39205"/>
    <cellStyle name="백_5부대시설공_2.토공_04-3.B-LINE" xfId="21349"/>
    <cellStyle name="백_5부대시설공_2.토공_04-3.B-LINE 2" xfId="39206"/>
    <cellStyle name="백_5부대시설공_2.토공_04-3.B-LINE_2.0 토공(물치)" xfId="21350"/>
    <cellStyle name="백_5부대시설공_2.토공_04-3.B-LINE_2.0 토공(물치) 2" xfId="39207"/>
    <cellStyle name="백_5부대시설공_2.토공_04-3.B-LINE_2.0 토공(원주)" xfId="21351"/>
    <cellStyle name="백_5부대시설공_2.토공_04-3.B-LINE_2.0 토공(원주) 2" xfId="39208"/>
    <cellStyle name="백_5부대시설공_2.토공_04-3.B-LINE_2.0 토공(장산)" xfId="21352"/>
    <cellStyle name="백_5부대시설공_2.토공_04-3.B-LINE_2.0 토공(장산) 2" xfId="39209"/>
    <cellStyle name="백_5부대시설공_2.토공_04-3.B-LINE_수복로토공" xfId="21353"/>
    <cellStyle name="백_5부대시설공_2.토공_04-3.B-LINE_수복로토공 2" xfId="39210"/>
    <cellStyle name="백_5부대시설공_2.토공_04-3.B-LINE_연결관토공" xfId="21354"/>
    <cellStyle name="백_5부대시설공_2.토공_04-3.B-LINE_연결관토공 2" xfId="39211"/>
    <cellStyle name="백_5부대시설공_2.토공_2.0 토공(물치)" xfId="21355"/>
    <cellStyle name="백_5부대시설공_2.토공_2.0 토공(물치) 2" xfId="39212"/>
    <cellStyle name="백_5부대시설공_2.토공_2.0 토공(원주)" xfId="21356"/>
    <cellStyle name="백_5부대시설공_2.토공_2.0 토공(원주) 2" xfId="39213"/>
    <cellStyle name="백_5부대시설공_2.토공_2.0 토공(장산)" xfId="21357"/>
    <cellStyle name="백_5부대시설공_2.토공_2.0 토공(장산) 2" xfId="39214"/>
    <cellStyle name="백_5부대시설공_2.토공_4.하수공" xfId="21358"/>
    <cellStyle name="백_5부대시설공_2.토공_4.하수공 2" xfId="39215"/>
    <cellStyle name="백_5부대시설공_2.토공_4.하수공_04-3.B-LINE" xfId="21359"/>
    <cellStyle name="백_5부대시설공_2.토공_4.하수공_04-3.B-LINE 2" xfId="39216"/>
    <cellStyle name="백_5부대시설공_2.토공_4.하수공_04-3.B-LINE_2.0 토공(물치)" xfId="21360"/>
    <cellStyle name="백_5부대시설공_2.토공_4.하수공_04-3.B-LINE_2.0 토공(물치) 2" xfId="39217"/>
    <cellStyle name="백_5부대시설공_2.토공_4.하수공_04-3.B-LINE_2.0 토공(원주)" xfId="21361"/>
    <cellStyle name="백_5부대시설공_2.토공_4.하수공_04-3.B-LINE_2.0 토공(원주) 2" xfId="39218"/>
    <cellStyle name="백_5부대시설공_2.토공_4.하수공_04-3.B-LINE_2.0 토공(장산)" xfId="21362"/>
    <cellStyle name="백_5부대시설공_2.토공_4.하수공_04-3.B-LINE_2.0 토공(장산) 2" xfId="39219"/>
    <cellStyle name="백_5부대시설공_2.토공_4.하수공_04-3.B-LINE_수복로토공" xfId="21363"/>
    <cellStyle name="백_5부대시설공_2.토공_4.하수공_04-3.B-LINE_수복로토공 2" xfId="39220"/>
    <cellStyle name="백_5부대시설공_2.토공_4.하수공_04-3.B-LINE_연결관토공" xfId="21364"/>
    <cellStyle name="백_5부대시설공_2.토공_4.하수공_04-3.B-LINE_연결관토공 2" xfId="39221"/>
    <cellStyle name="백_5부대시설공_2.토공_4.하수공_2.0 토공(물치)" xfId="21365"/>
    <cellStyle name="백_5부대시설공_2.토공_4.하수공_2.0 토공(물치) 2" xfId="39222"/>
    <cellStyle name="백_5부대시설공_2.토공_4.하수공_2.0 토공(원주)" xfId="21366"/>
    <cellStyle name="백_5부대시설공_2.토공_4.하수공_2.0 토공(원주) 2" xfId="39223"/>
    <cellStyle name="백_5부대시설공_2.토공_4.하수공_2.0 토공(장산)" xfId="21367"/>
    <cellStyle name="백_5부대시설공_2.토공_4.하수공_2.0 토공(장산) 2" xfId="39224"/>
    <cellStyle name="백_5부대시설공_2.토공_4.하수공_수복로토공" xfId="21368"/>
    <cellStyle name="백_5부대시설공_2.토공_4.하수공_수복로토공 2" xfId="39225"/>
    <cellStyle name="백_5부대시설공_2.토공_4.하수공_연결관토공" xfId="21369"/>
    <cellStyle name="백_5부대시설공_2.토공_4.하수공_연결관토공 2" xfId="39226"/>
    <cellStyle name="백_5부대시설공_2.토공_수복로토공" xfId="21370"/>
    <cellStyle name="백_5부대시설공_2.토공_수복로토공 2" xfId="39227"/>
    <cellStyle name="백_5부대시설공_2.토공_연결관토공" xfId="21371"/>
    <cellStyle name="백_5부대시설공_2.토공_연결관토공 2" xfId="39228"/>
    <cellStyle name="백_5부대시설공_3.포장공" xfId="21372"/>
    <cellStyle name="백_5부대시설공_3.포장공 2" xfId="39229"/>
    <cellStyle name="백_5부대시설공_3.포장공_04-3.B-LINE" xfId="21373"/>
    <cellStyle name="백_5부대시설공_3.포장공_04-3.B-LINE 2" xfId="39230"/>
    <cellStyle name="백_5부대시설공_3.포장공_04-3.B-LINE_2.0 토공(물치)" xfId="21374"/>
    <cellStyle name="백_5부대시설공_3.포장공_04-3.B-LINE_2.0 토공(물치) 2" xfId="39231"/>
    <cellStyle name="백_5부대시설공_3.포장공_04-3.B-LINE_2.0 토공(원주)" xfId="21375"/>
    <cellStyle name="백_5부대시설공_3.포장공_04-3.B-LINE_2.0 토공(원주) 2" xfId="39232"/>
    <cellStyle name="백_5부대시설공_3.포장공_04-3.B-LINE_2.0 토공(장산)" xfId="21376"/>
    <cellStyle name="백_5부대시설공_3.포장공_04-3.B-LINE_2.0 토공(장산) 2" xfId="39233"/>
    <cellStyle name="백_5부대시설공_3.포장공_04-3.B-LINE_수복로토공" xfId="21377"/>
    <cellStyle name="백_5부대시설공_3.포장공_04-3.B-LINE_수복로토공 2" xfId="39234"/>
    <cellStyle name="백_5부대시설공_3.포장공_04-3.B-LINE_연결관토공" xfId="21378"/>
    <cellStyle name="백_5부대시설공_3.포장공_04-3.B-LINE_연결관토공 2" xfId="39235"/>
    <cellStyle name="백_5부대시설공_3.포장공_2.0 토공(물치)" xfId="21379"/>
    <cellStyle name="백_5부대시설공_3.포장공_2.0 토공(물치) 2" xfId="39236"/>
    <cellStyle name="백_5부대시설공_3.포장공_2.0 토공(원주)" xfId="21380"/>
    <cellStyle name="백_5부대시설공_3.포장공_2.0 토공(원주) 2" xfId="39237"/>
    <cellStyle name="백_5부대시설공_3.포장공_2.0 토공(장산)" xfId="21381"/>
    <cellStyle name="백_5부대시설공_3.포장공_2.0 토공(장산) 2" xfId="39238"/>
    <cellStyle name="백_5부대시설공_3.포장공_4.하수공" xfId="21382"/>
    <cellStyle name="백_5부대시설공_3.포장공_4.하수공 2" xfId="39239"/>
    <cellStyle name="백_5부대시설공_3.포장공_4.하수공_04-3.B-LINE" xfId="21383"/>
    <cellStyle name="백_5부대시설공_3.포장공_4.하수공_04-3.B-LINE 2" xfId="39240"/>
    <cellStyle name="백_5부대시설공_3.포장공_4.하수공_04-3.B-LINE_2.0 토공(물치)" xfId="21384"/>
    <cellStyle name="백_5부대시설공_3.포장공_4.하수공_04-3.B-LINE_2.0 토공(물치) 2" xfId="39241"/>
    <cellStyle name="백_5부대시설공_3.포장공_4.하수공_04-3.B-LINE_2.0 토공(원주)" xfId="21385"/>
    <cellStyle name="백_5부대시설공_3.포장공_4.하수공_04-3.B-LINE_2.0 토공(원주) 2" xfId="39242"/>
    <cellStyle name="백_5부대시설공_3.포장공_4.하수공_04-3.B-LINE_2.0 토공(장산)" xfId="21386"/>
    <cellStyle name="백_5부대시설공_3.포장공_4.하수공_04-3.B-LINE_2.0 토공(장산) 2" xfId="39243"/>
    <cellStyle name="백_5부대시설공_3.포장공_4.하수공_04-3.B-LINE_수복로토공" xfId="21387"/>
    <cellStyle name="백_5부대시설공_3.포장공_4.하수공_04-3.B-LINE_수복로토공 2" xfId="39244"/>
    <cellStyle name="백_5부대시설공_3.포장공_4.하수공_04-3.B-LINE_연결관토공" xfId="21388"/>
    <cellStyle name="백_5부대시설공_3.포장공_4.하수공_04-3.B-LINE_연결관토공 2" xfId="39245"/>
    <cellStyle name="백_5부대시설공_3.포장공_4.하수공_2.0 토공(물치)" xfId="21389"/>
    <cellStyle name="백_5부대시설공_3.포장공_4.하수공_2.0 토공(물치) 2" xfId="39246"/>
    <cellStyle name="백_5부대시설공_3.포장공_4.하수공_2.0 토공(원주)" xfId="21390"/>
    <cellStyle name="백_5부대시설공_3.포장공_4.하수공_2.0 토공(원주) 2" xfId="39247"/>
    <cellStyle name="백_5부대시설공_3.포장공_4.하수공_2.0 토공(장산)" xfId="21391"/>
    <cellStyle name="백_5부대시설공_3.포장공_4.하수공_2.0 토공(장산) 2" xfId="39248"/>
    <cellStyle name="백_5부대시설공_3.포장공_4.하수공_수복로토공" xfId="21392"/>
    <cellStyle name="백_5부대시설공_3.포장공_4.하수공_수복로토공 2" xfId="39249"/>
    <cellStyle name="백_5부대시설공_3.포장공_4.하수공_연결관토공" xfId="21393"/>
    <cellStyle name="백_5부대시설공_3.포장공_4.하수공_연결관토공 2" xfId="39250"/>
    <cellStyle name="백_5부대시설공_3.포장공_수복로토공" xfId="21394"/>
    <cellStyle name="백_5부대시설공_3.포장공_수복로토공 2" xfId="39251"/>
    <cellStyle name="백_5부대시설공_3.포장공_연결관토공" xfId="21395"/>
    <cellStyle name="백_5부대시설공_3.포장공_연결관토공 2" xfId="39252"/>
    <cellStyle name="백_5부대시설공_Ⅷ.부대공" xfId="21396"/>
    <cellStyle name="백_5부대시설공_Ⅷ.부대공 2" xfId="39253"/>
    <cellStyle name="백_5부대시설공_Ⅷ.부대공(0408)" xfId="21397"/>
    <cellStyle name="백_5부대시설공_Ⅷ.부대공(0408) 2" xfId="39254"/>
    <cellStyle name="백_5부대시설공_Ⅷ.부대공(0408)_Ⅸ.공통단위수량(9-17-1)" xfId="21398"/>
    <cellStyle name="백_5부대시설공_Ⅷ.부대공(0408)_Ⅸ.공통단위수량(9-17-1) 2" xfId="39255"/>
    <cellStyle name="백_5부대시설공_Ⅷ.부대공(0408)_Ⅸ.공통단위수량(최종1)" xfId="21399"/>
    <cellStyle name="백_5부대시설공_Ⅷ.부대공(0408)_Ⅸ.공통단위수량(최종1) 2" xfId="39256"/>
    <cellStyle name="백_5부대시설공_Ⅷ.부대공(0421)" xfId="21400"/>
    <cellStyle name="백_5부대시설공_Ⅷ.부대공(0421) 2" xfId="39257"/>
    <cellStyle name="백_5부대시설공_Ⅷ.부대공(0421)_Ⅸ.공통단위수량(9-17-1)" xfId="21401"/>
    <cellStyle name="백_5부대시설공_Ⅷ.부대공(0421)_Ⅸ.공통단위수량(9-17-1) 2" xfId="39258"/>
    <cellStyle name="백_5부대시설공_Ⅷ.부대공(0421)_Ⅸ.공통단위수량(최종1)" xfId="21402"/>
    <cellStyle name="백_5부대시설공_Ⅷ.부대공(0421)_Ⅸ.공통단위수량(최종1) 2" xfId="39259"/>
    <cellStyle name="백_5부대시설공_Ⅷ.부대공_Ⅸ.공통단위수량(9-17-1)" xfId="21403"/>
    <cellStyle name="백_5부대시설공_Ⅷ.부대공_Ⅸ.공통단위수량(9-17-1) 2" xfId="39260"/>
    <cellStyle name="백_5부대시설공_Ⅷ.부대공_Ⅸ.공통단위수량(최종1)" xfId="21404"/>
    <cellStyle name="백_5부대시설공_Ⅷ.부대공_Ⅸ.공통단위수량(최종1) 2" xfId="39261"/>
    <cellStyle name="백_5부대시설공_Ⅸ.공통단위수량" xfId="21405"/>
    <cellStyle name="백_5부대시설공_Ⅸ.공통단위수량 2" xfId="39262"/>
    <cellStyle name="백_5부대시설공_Ⅸ.공통단위수량(0408)" xfId="21406"/>
    <cellStyle name="백_5부대시설공_Ⅸ.공통단위수량(0408) 2" xfId="39263"/>
    <cellStyle name="백_5부대시설공_Ⅸ.공통단위수량(304)" xfId="21407"/>
    <cellStyle name="백_5부대시설공_Ⅸ.공통단위수량(304) 2" xfId="39264"/>
    <cellStyle name="백_5부대시설공_Ⅸ.공통단위수량(9-17-1)" xfId="21408"/>
    <cellStyle name="백_5부대시설공_Ⅸ.공통단위수량(9-17-1) 2" xfId="39265"/>
    <cellStyle name="백_5부대시설공_Ⅸ.공통단위수량(최종1)" xfId="21409"/>
    <cellStyle name="백_5부대시설공_Ⅸ.공통단위수량(최종1) 2" xfId="39266"/>
    <cellStyle name="백_5부대시설공_Ⅸ.공통단위수량(최종이되길...)" xfId="21410"/>
    <cellStyle name="백_5부대시설공_Ⅸ.공통단위수량(최종이되길...) 2" xfId="39267"/>
    <cellStyle name="백_5부대시설공_가시설(최종)" xfId="21411"/>
    <cellStyle name="백_5부대시설공_가시설(최종) 2" xfId="39268"/>
    <cellStyle name="백_5부대시설공_가시설(최종)_Ⅸ.공통단위수량(9-17-1)" xfId="21412"/>
    <cellStyle name="백_5부대시설공_가시설(최종)_Ⅸ.공통단위수량(9-17-1) 2" xfId="39269"/>
    <cellStyle name="백_5부대시설공_가시설(최종)_Ⅸ.공통단위수량(최종1)" xfId="21413"/>
    <cellStyle name="백_5부대시설공_가시설(최종)_Ⅸ.공통단위수량(최종1) 2" xfId="39270"/>
    <cellStyle name="백_5부대시설공_가시설(최종0414)" xfId="21414"/>
    <cellStyle name="백_5부대시설공_가시설(최종0414) 2" xfId="39271"/>
    <cellStyle name="백_5부대시설공_가시설(최종0414)_Ⅸ.공통단위수량(9-17-1)" xfId="21415"/>
    <cellStyle name="백_5부대시설공_가시설(최종0414)_Ⅸ.공통단위수량(9-17-1) 2" xfId="39272"/>
    <cellStyle name="백_5부대시설공_가시설(최종0414)_Ⅸ.공통단위수량(최종1)" xfId="21416"/>
    <cellStyle name="백_5부대시설공_가시설(최종0414)_Ⅸ.공통단위수량(최종1) 2" xfId="39273"/>
    <cellStyle name="백_5부대시설공_공동구연장산출" xfId="21417"/>
    <cellStyle name="백_5부대시설공_공동구연장산출 2" xfId="39274"/>
    <cellStyle name="백_5부대시설공_공동구연장산출_Ⅷ.부대공" xfId="21418"/>
    <cellStyle name="백_5부대시설공_공동구연장산출_Ⅷ.부대공 2" xfId="39275"/>
    <cellStyle name="백_5부대시설공_공동구연장산출_Ⅷ.부대공(0408)" xfId="21419"/>
    <cellStyle name="백_5부대시설공_공동구연장산출_Ⅷ.부대공(0408) 2" xfId="39276"/>
    <cellStyle name="백_5부대시설공_공동구연장산출_Ⅷ.부대공(0408)_Ⅸ.공통단위수량(9-17-1)" xfId="21420"/>
    <cellStyle name="백_5부대시설공_공동구연장산출_Ⅷ.부대공(0408)_Ⅸ.공통단위수량(9-17-1) 2" xfId="39277"/>
    <cellStyle name="백_5부대시설공_공동구연장산출_Ⅷ.부대공(0408)_Ⅸ.공통단위수량(최종1)" xfId="21421"/>
    <cellStyle name="백_5부대시설공_공동구연장산출_Ⅷ.부대공(0408)_Ⅸ.공통단위수량(최종1) 2" xfId="39278"/>
    <cellStyle name="백_5부대시설공_공동구연장산출_Ⅷ.부대공(0421)" xfId="21422"/>
    <cellStyle name="백_5부대시설공_공동구연장산출_Ⅷ.부대공(0421) 2" xfId="39279"/>
    <cellStyle name="백_5부대시설공_공동구연장산출_Ⅷ.부대공(0421)_Ⅸ.공통단위수량(9-17-1)" xfId="21423"/>
    <cellStyle name="백_5부대시설공_공동구연장산출_Ⅷ.부대공(0421)_Ⅸ.공통단위수량(9-17-1) 2" xfId="39280"/>
    <cellStyle name="백_5부대시설공_공동구연장산출_Ⅷ.부대공(0421)_Ⅸ.공통단위수량(최종1)" xfId="21424"/>
    <cellStyle name="백_5부대시설공_공동구연장산출_Ⅷ.부대공(0421)_Ⅸ.공통단위수량(최종1) 2" xfId="39281"/>
    <cellStyle name="백_5부대시설공_공동구연장산출_Ⅷ.부대공_Ⅸ.공통단위수량(9-17-1)" xfId="21425"/>
    <cellStyle name="백_5부대시설공_공동구연장산출_Ⅷ.부대공_Ⅸ.공통단위수량(9-17-1) 2" xfId="39282"/>
    <cellStyle name="백_5부대시설공_공동구연장산출_Ⅷ.부대공_Ⅸ.공통단위수량(최종1)" xfId="21426"/>
    <cellStyle name="백_5부대시설공_공동구연장산출_Ⅷ.부대공_Ⅸ.공통단위수량(최종1) 2" xfId="39283"/>
    <cellStyle name="백_5부대시설공_공동구연장산출_Ⅸ.공통단위수량" xfId="21427"/>
    <cellStyle name="백_5부대시설공_공동구연장산출_Ⅸ.공통단위수량 2" xfId="39284"/>
    <cellStyle name="백_5부대시설공_공동구연장산출_Ⅸ.공통단위수량(0408)" xfId="21428"/>
    <cellStyle name="백_5부대시설공_공동구연장산출_Ⅸ.공통단위수량(0408) 2" xfId="39285"/>
    <cellStyle name="백_5부대시설공_공동구연장산출_Ⅸ.공통단위수량(304)" xfId="21429"/>
    <cellStyle name="백_5부대시설공_공동구연장산출_Ⅸ.공통단위수량(304) 2" xfId="39286"/>
    <cellStyle name="백_5부대시설공_공동구연장산출_Ⅸ.공통단위수량(9-17-1)" xfId="21430"/>
    <cellStyle name="백_5부대시설공_공동구연장산출_Ⅸ.공통단위수량(9-17-1) 2" xfId="39287"/>
    <cellStyle name="백_5부대시설공_공동구연장산출_Ⅸ.공통단위수량(최종1)" xfId="21431"/>
    <cellStyle name="백_5부대시설공_공동구연장산출_Ⅸ.공통단위수량(최종1) 2" xfId="39288"/>
    <cellStyle name="백_5부대시설공_공동구연장산출_Ⅸ.공통단위수량(최종이되길...)" xfId="21432"/>
    <cellStyle name="백_5부대시설공_공동구연장산출_Ⅸ.공통단위수량(최종이되길...) 2" xfId="39289"/>
    <cellStyle name="백_5부대시설공_공동구연장산출_가시설(최종)" xfId="21433"/>
    <cellStyle name="백_5부대시설공_공동구연장산출_가시설(최종) 2" xfId="39290"/>
    <cellStyle name="백_5부대시설공_공동구연장산출_가시설(최종)_Ⅸ.공통단위수량(9-17-1)" xfId="21434"/>
    <cellStyle name="백_5부대시설공_공동구연장산출_가시설(최종)_Ⅸ.공통단위수량(9-17-1) 2" xfId="39291"/>
    <cellStyle name="백_5부대시설공_공동구연장산출_가시설(최종)_Ⅸ.공통단위수량(최종1)" xfId="21435"/>
    <cellStyle name="백_5부대시설공_공동구연장산출_가시설(최종)_Ⅸ.공통단위수량(최종1) 2" xfId="39292"/>
    <cellStyle name="백_5부대시설공_공동구연장산출_가시설(최종0414)" xfId="21436"/>
    <cellStyle name="백_5부대시설공_공동구연장산출_가시설(최종0414) 2" xfId="39293"/>
    <cellStyle name="백_5부대시설공_공동구연장산출_가시설(최종0414)_Ⅸ.공통단위수량(9-17-1)" xfId="21437"/>
    <cellStyle name="백_5부대시설공_공동구연장산출_가시설(최종0414)_Ⅸ.공통단위수량(9-17-1) 2" xfId="39294"/>
    <cellStyle name="백_5부대시설공_공동구연장산출_가시설(최종0414)_Ⅸ.공통단위수량(최종1)" xfId="21438"/>
    <cellStyle name="백_5부대시설공_공동구연장산출_가시설(최종0414)_Ⅸ.공통단위수량(최종1) 2" xfId="39295"/>
    <cellStyle name="백_5부대시설공_공동구연장산출_단위수량(316)" xfId="21439"/>
    <cellStyle name="백_5부대시설공_공동구연장산출_단위수량(316) 2" xfId="39296"/>
    <cellStyle name="백_5부대시설공_공동구연장산출_사본 - Ⅸ.공통단위수량" xfId="21440"/>
    <cellStyle name="백_5부대시설공_공동구연장산출_사본 - Ⅸ.공통단위수량 2" xfId="39297"/>
    <cellStyle name="백_5부대시설공_공통단위수량-2" xfId="21441"/>
    <cellStyle name="백_5부대시설공_공통단위수량-2 2" xfId="39298"/>
    <cellStyle name="백_5부대시설공_단위수량(316)" xfId="21442"/>
    <cellStyle name="백_5부대시설공_단위수량(316) 2" xfId="39299"/>
    <cellStyle name="백_5부대시설공_사본 - Ⅸ.공통단위수량" xfId="21443"/>
    <cellStyle name="백_5부대시설공_사본 - Ⅸ.공통단위수량 2" xfId="39300"/>
    <cellStyle name="백_5부대시설공_수복로토공" xfId="21444"/>
    <cellStyle name="백_5부대시설공_수복로토공 2" xfId="39301"/>
    <cellStyle name="백_5부대시설공_연결관토공" xfId="21445"/>
    <cellStyle name="백_5부대시설공_연결관토공 2" xfId="39302"/>
    <cellStyle name="백_6.포장공개략" xfId="21446"/>
    <cellStyle name="백_6.포장공개략 2" xfId="39303"/>
    <cellStyle name="백_Ⅷ.부대공" xfId="21447"/>
    <cellStyle name="백_Ⅷ.부대공 2" xfId="39304"/>
    <cellStyle name="백_Ⅷ.부대공(0408)" xfId="21448"/>
    <cellStyle name="백_Ⅷ.부대공(0408) 2" xfId="39305"/>
    <cellStyle name="백_Ⅷ.부대공(0408)_Ⅸ.공통단위수량(9-17-1)" xfId="21449"/>
    <cellStyle name="백_Ⅷ.부대공(0408)_Ⅸ.공통단위수량(9-17-1) 2" xfId="39306"/>
    <cellStyle name="백_Ⅷ.부대공(0408)_Ⅸ.공통단위수량(최종1)" xfId="21450"/>
    <cellStyle name="백_Ⅷ.부대공(0408)_Ⅸ.공통단위수량(최종1) 2" xfId="39307"/>
    <cellStyle name="백_Ⅷ.부대공(0421)" xfId="21451"/>
    <cellStyle name="백_Ⅷ.부대공(0421) 2" xfId="39308"/>
    <cellStyle name="백_Ⅷ.부대공(0421)_Ⅸ.공통단위수량(9-17-1)" xfId="21452"/>
    <cellStyle name="백_Ⅷ.부대공(0421)_Ⅸ.공통단위수량(9-17-1) 2" xfId="39309"/>
    <cellStyle name="백_Ⅷ.부대공(0421)_Ⅸ.공통단위수량(최종1)" xfId="21453"/>
    <cellStyle name="백_Ⅷ.부대공(0421)_Ⅸ.공통단위수량(최종1) 2" xfId="39310"/>
    <cellStyle name="백_Ⅷ.부대공_Ⅸ.공통단위수량(9-17-1)" xfId="21454"/>
    <cellStyle name="백_Ⅷ.부대공_Ⅸ.공통단위수량(9-17-1) 2" xfId="39311"/>
    <cellStyle name="백_Ⅷ.부대공_Ⅸ.공통단위수량(최종1)" xfId="21455"/>
    <cellStyle name="백_Ⅷ.부대공_Ⅸ.공통단위수량(최종1) 2" xfId="39312"/>
    <cellStyle name="백_Ⅸ.공통단위수량" xfId="21456"/>
    <cellStyle name="백_Ⅸ.공통단위수량 2" xfId="39313"/>
    <cellStyle name="백_Ⅸ.공통단위수량(0408)" xfId="21457"/>
    <cellStyle name="백_Ⅸ.공통단위수량(0408) 2" xfId="39314"/>
    <cellStyle name="백_Ⅸ.공통단위수량(304)" xfId="21458"/>
    <cellStyle name="백_Ⅸ.공통단위수량(304) 2" xfId="39315"/>
    <cellStyle name="백_Ⅸ.공통단위수량(9-17-1)" xfId="21459"/>
    <cellStyle name="백_Ⅸ.공통단위수량(9-17-1) 2" xfId="39316"/>
    <cellStyle name="백_Ⅸ.공통단위수량(최종1)" xfId="21460"/>
    <cellStyle name="백_Ⅸ.공통단위수량(최종1) 2" xfId="39317"/>
    <cellStyle name="백_Ⅸ.공통단위수량(최종이되길...)" xfId="21461"/>
    <cellStyle name="백_Ⅸ.공통단위수량(최종이되길...) 2" xfId="39318"/>
    <cellStyle name="백_A-5.수량산출0420" xfId="26114"/>
    <cellStyle name="백_Book2" xfId="21462"/>
    <cellStyle name="백_Book2 2" xfId="39319"/>
    <cellStyle name="백_Book2_04-3.B-LINE" xfId="21463"/>
    <cellStyle name="백_Book2_04-3.B-LINE 2" xfId="39320"/>
    <cellStyle name="백_Book2_04-3.B-LINE_2.0 토공(물치)" xfId="21464"/>
    <cellStyle name="백_Book2_04-3.B-LINE_2.0 토공(물치) 2" xfId="39321"/>
    <cellStyle name="백_Book2_04-3.B-LINE_2.0 토공(원주)" xfId="21465"/>
    <cellStyle name="백_Book2_04-3.B-LINE_2.0 토공(원주) 2" xfId="39322"/>
    <cellStyle name="백_Book2_04-3.B-LINE_2.0 토공(장산)" xfId="21466"/>
    <cellStyle name="백_Book2_04-3.B-LINE_2.0 토공(장산) 2" xfId="39323"/>
    <cellStyle name="백_Book2_04-3.B-LINE_수복로토공" xfId="21467"/>
    <cellStyle name="백_Book2_04-3.B-LINE_수복로토공 2" xfId="39324"/>
    <cellStyle name="백_Book2_04-3.B-LINE_연결관토공" xfId="21468"/>
    <cellStyle name="백_Book2_04-3.B-LINE_연결관토공 2" xfId="39325"/>
    <cellStyle name="백_Book2_2.0 토공(물치)" xfId="21469"/>
    <cellStyle name="백_Book2_2.0 토공(물치) 2" xfId="39326"/>
    <cellStyle name="백_Book2_2.0 토공(원주)" xfId="21470"/>
    <cellStyle name="백_Book2_2.0 토공(원주) 2" xfId="39327"/>
    <cellStyle name="백_Book2_2.0 토공(장산)" xfId="21471"/>
    <cellStyle name="백_Book2_2.0 토공(장산) 2" xfId="39328"/>
    <cellStyle name="백_Book2_2.토공" xfId="21472"/>
    <cellStyle name="백_Book2_2.토공 2" xfId="39329"/>
    <cellStyle name="백_Book2_2.토공_04-3.B-LINE" xfId="21473"/>
    <cellStyle name="백_Book2_2.토공_04-3.B-LINE 2" xfId="39330"/>
    <cellStyle name="백_Book2_2.토공_04-3.B-LINE_2.0 토공(물치)" xfId="21474"/>
    <cellStyle name="백_Book2_2.토공_04-3.B-LINE_2.0 토공(물치) 2" xfId="39331"/>
    <cellStyle name="백_Book2_2.토공_04-3.B-LINE_2.0 토공(원주)" xfId="21475"/>
    <cellStyle name="백_Book2_2.토공_04-3.B-LINE_2.0 토공(원주) 2" xfId="39332"/>
    <cellStyle name="백_Book2_2.토공_04-3.B-LINE_2.0 토공(장산)" xfId="21476"/>
    <cellStyle name="백_Book2_2.토공_04-3.B-LINE_2.0 토공(장산) 2" xfId="39333"/>
    <cellStyle name="백_Book2_2.토공_04-3.B-LINE_수복로토공" xfId="21477"/>
    <cellStyle name="백_Book2_2.토공_04-3.B-LINE_수복로토공 2" xfId="39334"/>
    <cellStyle name="백_Book2_2.토공_04-3.B-LINE_연결관토공" xfId="21478"/>
    <cellStyle name="백_Book2_2.토공_04-3.B-LINE_연결관토공 2" xfId="39335"/>
    <cellStyle name="백_Book2_2.토공_2.0 토공(물치)" xfId="21479"/>
    <cellStyle name="백_Book2_2.토공_2.0 토공(물치) 2" xfId="39336"/>
    <cellStyle name="백_Book2_2.토공_2.0 토공(원주)" xfId="21480"/>
    <cellStyle name="백_Book2_2.토공_2.0 토공(원주) 2" xfId="39337"/>
    <cellStyle name="백_Book2_2.토공_2.0 토공(장산)" xfId="21481"/>
    <cellStyle name="백_Book2_2.토공_2.0 토공(장산) 2" xfId="39338"/>
    <cellStyle name="백_Book2_2.토공_4.하수공" xfId="21482"/>
    <cellStyle name="백_Book2_2.토공_4.하수공 2" xfId="39339"/>
    <cellStyle name="백_Book2_2.토공_4.하수공_04-3.B-LINE" xfId="21483"/>
    <cellStyle name="백_Book2_2.토공_4.하수공_04-3.B-LINE 2" xfId="39340"/>
    <cellStyle name="백_Book2_2.토공_4.하수공_04-3.B-LINE_2.0 토공(물치)" xfId="21484"/>
    <cellStyle name="백_Book2_2.토공_4.하수공_04-3.B-LINE_2.0 토공(물치) 2" xfId="39341"/>
    <cellStyle name="백_Book2_2.토공_4.하수공_04-3.B-LINE_2.0 토공(원주)" xfId="21485"/>
    <cellStyle name="백_Book2_2.토공_4.하수공_04-3.B-LINE_2.0 토공(원주) 2" xfId="39342"/>
    <cellStyle name="백_Book2_2.토공_4.하수공_04-3.B-LINE_2.0 토공(장산)" xfId="21486"/>
    <cellStyle name="백_Book2_2.토공_4.하수공_04-3.B-LINE_2.0 토공(장산) 2" xfId="39343"/>
    <cellStyle name="백_Book2_2.토공_4.하수공_04-3.B-LINE_수복로토공" xfId="21487"/>
    <cellStyle name="백_Book2_2.토공_4.하수공_04-3.B-LINE_수복로토공 2" xfId="39344"/>
    <cellStyle name="백_Book2_2.토공_4.하수공_04-3.B-LINE_연결관토공" xfId="21488"/>
    <cellStyle name="백_Book2_2.토공_4.하수공_04-3.B-LINE_연결관토공 2" xfId="39345"/>
    <cellStyle name="백_Book2_2.토공_4.하수공_2.0 토공(물치)" xfId="21489"/>
    <cellStyle name="백_Book2_2.토공_4.하수공_2.0 토공(물치) 2" xfId="39346"/>
    <cellStyle name="백_Book2_2.토공_4.하수공_2.0 토공(원주)" xfId="21490"/>
    <cellStyle name="백_Book2_2.토공_4.하수공_2.0 토공(원주) 2" xfId="39347"/>
    <cellStyle name="백_Book2_2.토공_4.하수공_2.0 토공(장산)" xfId="21491"/>
    <cellStyle name="백_Book2_2.토공_4.하수공_2.0 토공(장산) 2" xfId="39348"/>
    <cellStyle name="백_Book2_2.토공_4.하수공_수복로토공" xfId="21492"/>
    <cellStyle name="백_Book2_2.토공_4.하수공_수복로토공 2" xfId="39349"/>
    <cellStyle name="백_Book2_2.토공_4.하수공_연결관토공" xfId="21493"/>
    <cellStyle name="백_Book2_2.토공_4.하수공_연결관토공 2" xfId="39350"/>
    <cellStyle name="백_Book2_2.토공_수복로토공" xfId="21494"/>
    <cellStyle name="백_Book2_2.토공_수복로토공 2" xfId="39351"/>
    <cellStyle name="백_Book2_2.토공_연결관토공" xfId="21495"/>
    <cellStyle name="백_Book2_2.토공_연결관토공 2" xfId="39352"/>
    <cellStyle name="백_Book2_3.포장공" xfId="21496"/>
    <cellStyle name="백_Book2_3.포장공 2" xfId="39353"/>
    <cellStyle name="백_Book2_3.포장공_04-3.B-LINE" xfId="21497"/>
    <cellStyle name="백_Book2_3.포장공_04-3.B-LINE 2" xfId="39354"/>
    <cellStyle name="백_Book2_3.포장공_04-3.B-LINE_2.0 토공(물치)" xfId="21498"/>
    <cellStyle name="백_Book2_3.포장공_04-3.B-LINE_2.0 토공(물치) 2" xfId="39355"/>
    <cellStyle name="백_Book2_3.포장공_04-3.B-LINE_2.0 토공(원주)" xfId="21499"/>
    <cellStyle name="백_Book2_3.포장공_04-3.B-LINE_2.0 토공(원주) 2" xfId="39356"/>
    <cellStyle name="백_Book2_3.포장공_04-3.B-LINE_2.0 토공(장산)" xfId="21500"/>
    <cellStyle name="백_Book2_3.포장공_04-3.B-LINE_2.0 토공(장산) 2" xfId="39357"/>
    <cellStyle name="백_Book2_3.포장공_04-3.B-LINE_수복로토공" xfId="21501"/>
    <cellStyle name="백_Book2_3.포장공_04-3.B-LINE_수복로토공 2" xfId="39358"/>
    <cellStyle name="백_Book2_3.포장공_04-3.B-LINE_연결관토공" xfId="21502"/>
    <cellStyle name="백_Book2_3.포장공_04-3.B-LINE_연결관토공 2" xfId="39359"/>
    <cellStyle name="백_Book2_3.포장공_2.0 토공(물치)" xfId="21503"/>
    <cellStyle name="백_Book2_3.포장공_2.0 토공(물치) 2" xfId="39360"/>
    <cellStyle name="백_Book2_3.포장공_2.0 토공(원주)" xfId="21504"/>
    <cellStyle name="백_Book2_3.포장공_2.0 토공(원주) 2" xfId="39361"/>
    <cellStyle name="백_Book2_3.포장공_2.0 토공(장산)" xfId="21505"/>
    <cellStyle name="백_Book2_3.포장공_2.0 토공(장산) 2" xfId="39362"/>
    <cellStyle name="백_Book2_3.포장공_4.하수공" xfId="21506"/>
    <cellStyle name="백_Book2_3.포장공_4.하수공 2" xfId="39363"/>
    <cellStyle name="백_Book2_3.포장공_4.하수공_04-3.B-LINE" xfId="21507"/>
    <cellStyle name="백_Book2_3.포장공_4.하수공_04-3.B-LINE 2" xfId="39364"/>
    <cellStyle name="백_Book2_3.포장공_4.하수공_04-3.B-LINE_2.0 토공(물치)" xfId="21508"/>
    <cellStyle name="백_Book2_3.포장공_4.하수공_04-3.B-LINE_2.0 토공(물치) 2" xfId="39365"/>
    <cellStyle name="백_Book2_3.포장공_4.하수공_04-3.B-LINE_2.0 토공(원주)" xfId="21509"/>
    <cellStyle name="백_Book2_3.포장공_4.하수공_04-3.B-LINE_2.0 토공(원주) 2" xfId="39366"/>
    <cellStyle name="백_Book2_3.포장공_4.하수공_04-3.B-LINE_2.0 토공(장산)" xfId="21510"/>
    <cellStyle name="백_Book2_3.포장공_4.하수공_04-3.B-LINE_2.0 토공(장산) 2" xfId="39367"/>
    <cellStyle name="백_Book2_3.포장공_4.하수공_04-3.B-LINE_수복로토공" xfId="21511"/>
    <cellStyle name="백_Book2_3.포장공_4.하수공_04-3.B-LINE_수복로토공 2" xfId="39368"/>
    <cellStyle name="백_Book2_3.포장공_4.하수공_04-3.B-LINE_연결관토공" xfId="21512"/>
    <cellStyle name="백_Book2_3.포장공_4.하수공_04-3.B-LINE_연결관토공 2" xfId="39369"/>
    <cellStyle name="백_Book2_3.포장공_4.하수공_2.0 토공(물치)" xfId="21513"/>
    <cellStyle name="백_Book2_3.포장공_4.하수공_2.0 토공(물치) 2" xfId="39370"/>
    <cellStyle name="백_Book2_3.포장공_4.하수공_2.0 토공(원주)" xfId="21514"/>
    <cellStyle name="백_Book2_3.포장공_4.하수공_2.0 토공(원주) 2" xfId="39371"/>
    <cellStyle name="백_Book2_3.포장공_4.하수공_2.0 토공(장산)" xfId="21515"/>
    <cellStyle name="백_Book2_3.포장공_4.하수공_2.0 토공(장산) 2" xfId="39372"/>
    <cellStyle name="백_Book2_3.포장공_4.하수공_수복로토공" xfId="21516"/>
    <cellStyle name="백_Book2_3.포장공_4.하수공_수복로토공 2" xfId="39373"/>
    <cellStyle name="백_Book2_3.포장공_4.하수공_연결관토공" xfId="21517"/>
    <cellStyle name="백_Book2_3.포장공_4.하수공_연결관토공 2" xfId="39374"/>
    <cellStyle name="백_Book2_3.포장공_수복로토공" xfId="21518"/>
    <cellStyle name="백_Book2_3.포장공_수복로토공 2" xfId="39375"/>
    <cellStyle name="백_Book2_3.포장공_연결관토공" xfId="21519"/>
    <cellStyle name="백_Book2_3.포장공_연결관토공 2" xfId="39376"/>
    <cellStyle name="백_Book2_4.부대공" xfId="21520"/>
    <cellStyle name="백_Book2_4.부대공 2" xfId="39377"/>
    <cellStyle name="백_Book2_4.부대공_04-3.B-LINE" xfId="21521"/>
    <cellStyle name="백_Book2_4.부대공_04-3.B-LINE 2" xfId="39378"/>
    <cellStyle name="백_Book2_4.부대공_04-3.B-LINE_2.0 토공(물치)" xfId="21522"/>
    <cellStyle name="백_Book2_4.부대공_04-3.B-LINE_2.0 토공(물치) 2" xfId="39379"/>
    <cellStyle name="백_Book2_4.부대공_04-3.B-LINE_2.0 토공(원주)" xfId="21523"/>
    <cellStyle name="백_Book2_4.부대공_04-3.B-LINE_2.0 토공(원주) 2" xfId="39380"/>
    <cellStyle name="백_Book2_4.부대공_04-3.B-LINE_2.0 토공(장산)" xfId="21524"/>
    <cellStyle name="백_Book2_4.부대공_04-3.B-LINE_2.0 토공(장산) 2" xfId="39381"/>
    <cellStyle name="백_Book2_4.부대공_04-3.B-LINE_수복로토공" xfId="21525"/>
    <cellStyle name="백_Book2_4.부대공_04-3.B-LINE_수복로토공 2" xfId="39382"/>
    <cellStyle name="백_Book2_4.부대공_04-3.B-LINE_연결관토공" xfId="21526"/>
    <cellStyle name="백_Book2_4.부대공_04-3.B-LINE_연결관토공 2" xfId="39383"/>
    <cellStyle name="백_Book2_4.부대공_2.0 토공(물치)" xfId="21527"/>
    <cellStyle name="백_Book2_4.부대공_2.0 토공(물치) 2" xfId="39384"/>
    <cellStyle name="백_Book2_4.부대공_2.0 토공(원주)" xfId="21528"/>
    <cellStyle name="백_Book2_4.부대공_2.0 토공(원주) 2" xfId="39385"/>
    <cellStyle name="백_Book2_4.부대공_2.0 토공(장산)" xfId="21529"/>
    <cellStyle name="백_Book2_4.부대공_2.0 토공(장산) 2" xfId="39386"/>
    <cellStyle name="백_Book2_4.부대공_2.토공" xfId="21530"/>
    <cellStyle name="백_Book2_4.부대공_2.토공 2" xfId="39387"/>
    <cellStyle name="백_Book2_4.부대공_2.토공_04-3.B-LINE" xfId="21531"/>
    <cellStyle name="백_Book2_4.부대공_2.토공_04-3.B-LINE 2" xfId="39388"/>
    <cellStyle name="백_Book2_4.부대공_2.토공_04-3.B-LINE_2.0 토공(물치)" xfId="21532"/>
    <cellStyle name="백_Book2_4.부대공_2.토공_04-3.B-LINE_2.0 토공(물치) 2" xfId="39389"/>
    <cellStyle name="백_Book2_4.부대공_2.토공_04-3.B-LINE_2.0 토공(원주)" xfId="21533"/>
    <cellStyle name="백_Book2_4.부대공_2.토공_04-3.B-LINE_2.0 토공(원주) 2" xfId="39390"/>
    <cellStyle name="백_Book2_4.부대공_2.토공_04-3.B-LINE_2.0 토공(장산)" xfId="21534"/>
    <cellStyle name="백_Book2_4.부대공_2.토공_04-3.B-LINE_2.0 토공(장산) 2" xfId="39391"/>
    <cellStyle name="백_Book2_4.부대공_2.토공_04-3.B-LINE_수복로토공" xfId="21535"/>
    <cellStyle name="백_Book2_4.부대공_2.토공_04-3.B-LINE_수복로토공 2" xfId="39392"/>
    <cellStyle name="백_Book2_4.부대공_2.토공_04-3.B-LINE_연결관토공" xfId="21536"/>
    <cellStyle name="백_Book2_4.부대공_2.토공_04-3.B-LINE_연결관토공 2" xfId="39393"/>
    <cellStyle name="백_Book2_4.부대공_2.토공_2.0 토공(물치)" xfId="21537"/>
    <cellStyle name="백_Book2_4.부대공_2.토공_2.0 토공(물치) 2" xfId="39394"/>
    <cellStyle name="백_Book2_4.부대공_2.토공_2.0 토공(원주)" xfId="21538"/>
    <cellStyle name="백_Book2_4.부대공_2.토공_2.0 토공(원주) 2" xfId="39395"/>
    <cellStyle name="백_Book2_4.부대공_2.토공_2.0 토공(장산)" xfId="21539"/>
    <cellStyle name="백_Book2_4.부대공_2.토공_2.0 토공(장산) 2" xfId="39396"/>
    <cellStyle name="백_Book2_4.부대공_2.토공_4.하수공" xfId="21540"/>
    <cellStyle name="백_Book2_4.부대공_2.토공_4.하수공 2" xfId="39397"/>
    <cellStyle name="백_Book2_4.부대공_2.토공_4.하수공_04-3.B-LINE" xfId="21541"/>
    <cellStyle name="백_Book2_4.부대공_2.토공_4.하수공_04-3.B-LINE 2" xfId="39398"/>
    <cellStyle name="백_Book2_4.부대공_2.토공_4.하수공_04-3.B-LINE_2.0 토공(물치)" xfId="21542"/>
    <cellStyle name="백_Book2_4.부대공_2.토공_4.하수공_04-3.B-LINE_2.0 토공(물치) 2" xfId="39399"/>
    <cellStyle name="백_Book2_4.부대공_2.토공_4.하수공_04-3.B-LINE_2.0 토공(원주)" xfId="21543"/>
    <cellStyle name="백_Book2_4.부대공_2.토공_4.하수공_04-3.B-LINE_2.0 토공(원주) 2" xfId="39400"/>
    <cellStyle name="백_Book2_4.부대공_2.토공_4.하수공_04-3.B-LINE_2.0 토공(장산)" xfId="21544"/>
    <cellStyle name="백_Book2_4.부대공_2.토공_4.하수공_04-3.B-LINE_2.0 토공(장산) 2" xfId="39401"/>
    <cellStyle name="백_Book2_4.부대공_2.토공_4.하수공_04-3.B-LINE_수복로토공" xfId="21545"/>
    <cellStyle name="백_Book2_4.부대공_2.토공_4.하수공_04-3.B-LINE_수복로토공 2" xfId="39402"/>
    <cellStyle name="백_Book2_4.부대공_2.토공_4.하수공_04-3.B-LINE_연결관토공" xfId="21546"/>
    <cellStyle name="백_Book2_4.부대공_2.토공_4.하수공_04-3.B-LINE_연결관토공 2" xfId="39403"/>
    <cellStyle name="백_Book2_4.부대공_2.토공_4.하수공_2.0 토공(물치)" xfId="21547"/>
    <cellStyle name="백_Book2_4.부대공_2.토공_4.하수공_2.0 토공(물치) 2" xfId="39404"/>
    <cellStyle name="백_Book2_4.부대공_2.토공_4.하수공_2.0 토공(원주)" xfId="21548"/>
    <cellStyle name="백_Book2_4.부대공_2.토공_4.하수공_2.0 토공(원주) 2" xfId="39405"/>
    <cellStyle name="백_Book2_4.부대공_2.토공_4.하수공_2.0 토공(장산)" xfId="21549"/>
    <cellStyle name="백_Book2_4.부대공_2.토공_4.하수공_2.0 토공(장산) 2" xfId="39406"/>
    <cellStyle name="백_Book2_4.부대공_2.토공_4.하수공_수복로토공" xfId="21550"/>
    <cellStyle name="백_Book2_4.부대공_2.토공_4.하수공_수복로토공 2" xfId="39407"/>
    <cellStyle name="백_Book2_4.부대공_2.토공_4.하수공_연결관토공" xfId="21551"/>
    <cellStyle name="백_Book2_4.부대공_2.토공_4.하수공_연결관토공 2" xfId="39408"/>
    <cellStyle name="백_Book2_4.부대공_2.토공_수복로토공" xfId="21552"/>
    <cellStyle name="백_Book2_4.부대공_2.토공_수복로토공 2" xfId="39409"/>
    <cellStyle name="백_Book2_4.부대공_2.토공_연결관토공" xfId="21553"/>
    <cellStyle name="백_Book2_4.부대공_2.토공_연결관토공 2" xfId="39410"/>
    <cellStyle name="백_Book2_4.부대공_3.포장공" xfId="21554"/>
    <cellStyle name="백_Book2_4.부대공_3.포장공 2" xfId="39411"/>
    <cellStyle name="백_Book2_4.부대공_3.포장공_04-3.B-LINE" xfId="21555"/>
    <cellStyle name="백_Book2_4.부대공_3.포장공_04-3.B-LINE 2" xfId="39412"/>
    <cellStyle name="백_Book2_4.부대공_3.포장공_04-3.B-LINE_2.0 토공(물치)" xfId="21556"/>
    <cellStyle name="백_Book2_4.부대공_3.포장공_04-3.B-LINE_2.0 토공(물치) 2" xfId="39413"/>
    <cellStyle name="백_Book2_4.부대공_3.포장공_04-3.B-LINE_2.0 토공(원주)" xfId="21557"/>
    <cellStyle name="백_Book2_4.부대공_3.포장공_04-3.B-LINE_2.0 토공(원주) 2" xfId="39414"/>
    <cellStyle name="백_Book2_4.부대공_3.포장공_04-3.B-LINE_2.0 토공(장산)" xfId="21558"/>
    <cellStyle name="백_Book2_4.부대공_3.포장공_04-3.B-LINE_2.0 토공(장산) 2" xfId="39415"/>
    <cellStyle name="백_Book2_4.부대공_3.포장공_04-3.B-LINE_수복로토공" xfId="21559"/>
    <cellStyle name="백_Book2_4.부대공_3.포장공_04-3.B-LINE_수복로토공 2" xfId="39416"/>
    <cellStyle name="백_Book2_4.부대공_3.포장공_04-3.B-LINE_연결관토공" xfId="21560"/>
    <cellStyle name="백_Book2_4.부대공_3.포장공_04-3.B-LINE_연결관토공 2" xfId="39417"/>
    <cellStyle name="백_Book2_4.부대공_3.포장공_2.0 토공(물치)" xfId="21561"/>
    <cellStyle name="백_Book2_4.부대공_3.포장공_2.0 토공(물치) 2" xfId="39418"/>
    <cellStyle name="백_Book2_4.부대공_3.포장공_2.0 토공(원주)" xfId="21562"/>
    <cellStyle name="백_Book2_4.부대공_3.포장공_2.0 토공(원주) 2" xfId="39419"/>
    <cellStyle name="백_Book2_4.부대공_3.포장공_2.0 토공(장산)" xfId="21563"/>
    <cellStyle name="백_Book2_4.부대공_3.포장공_2.0 토공(장산) 2" xfId="39420"/>
    <cellStyle name="백_Book2_4.부대공_3.포장공_4.하수공" xfId="21564"/>
    <cellStyle name="백_Book2_4.부대공_3.포장공_4.하수공 2" xfId="39421"/>
    <cellStyle name="백_Book2_4.부대공_3.포장공_4.하수공_04-3.B-LINE" xfId="21565"/>
    <cellStyle name="백_Book2_4.부대공_3.포장공_4.하수공_04-3.B-LINE 2" xfId="39422"/>
    <cellStyle name="백_Book2_4.부대공_3.포장공_4.하수공_04-3.B-LINE_2.0 토공(물치)" xfId="21566"/>
    <cellStyle name="백_Book2_4.부대공_3.포장공_4.하수공_04-3.B-LINE_2.0 토공(물치) 2" xfId="39423"/>
    <cellStyle name="백_Book2_4.부대공_3.포장공_4.하수공_04-3.B-LINE_2.0 토공(원주)" xfId="21567"/>
    <cellStyle name="백_Book2_4.부대공_3.포장공_4.하수공_04-3.B-LINE_2.0 토공(원주) 2" xfId="39424"/>
    <cellStyle name="백_Book2_4.부대공_3.포장공_4.하수공_04-3.B-LINE_2.0 토공(장산)" xfId="21568"/>
    <cellStyle name="백_Book2_4.부대공_3.포장공_4.하수공_04-3.B-LINE_2.0 토공(장산) 2" xfId="39425"/>
    <cellStyle name="백_Book2_4.부대공_3.포장공_4.하수공_04-3.B-LINE_수복로토공" xfId="21569"/>
    <cellStyle name="백_Book2_4.부대공_3.포장공_4.하수공_04-3.B-LINE_수복로토공 2" xfId="39426"/>
    <cellStyle name="백_Book2_4.부대공_3.포장공_4.하수공_04-3.B-LINE_연결관토공" xfId="21570"/>
    <cellStyle name="백_Book2_4.부대공_3.포장공_4.하수공_04-3.B-LINE_연결관토공 2" xfId="39427"/>
    <cellStyle name="백_Book2_4.부대공_3.포장공_4.하수공_2.0 토공(물치)" xfId="21571"/>
    <cellStyle name="백_Book2_4.부대공_3.포장공_4.하수공_2.0 토공(물치) 2" xfId="39428"/>
    <cellStyle name="백_Book2_4.부대공_3.포장공_4.하수공_2.0 토공(원주)" xfId="21572"/>
    <cellStyle name="백_Book2_4.부대공_3.포장공_4.하수공_2.0 토공(원주) 2" xfId="39429"/>
    <cellStyle name="백_Book2_4.부대공_3.포장공_4.하수공_2.0 토공(장산)" xfId="21573"/>
    <cellStyle name="백_Book2_4.부대공_3.포장공_4.하수공_2.0 토공(장산) 2" xfId="39430"/>
    <cellStyle name="백_Book2_4.부대공_3.포장공_4.하수공_수복로토공" xfId="21574"/>
    <cellStyle name="백_Book2_4.부대공_3.포장공_4.하수공_수복로토공 2" xfId="39431"/>
    <cellStyle name="백_Book2_4.부대공_3.포장공_4.하수공_연결관토공" xfId="21575"/>
    <cellStyle name="백_Book2_4.부대공_3.포장공_4.하수공_연결관토공 2" xfId="39432"/>
    <cellStyle name="백_Book2_4.부대공_3.포장공_수복로토공" xfId="21576"/>
    <cellStyle name="백_Book2_4.부대공_3.포장공_수복로토공 2" xfId="39433"/>
    <cellStyle name="백_Book2_4.부대공_3.포장공_연결관토공" xfId="21577"/>
    <cellStyle name="백_Book2_4.부대공_3.포장공_연결관토공 2" xfId="39434"/>
    <cellStyle name="백_Book2_4.부대공_4배관공" xfId="21578"/>
    <cellStyle name="백_Book2_4.부대공_4배관공 2" xfId="39435"/>
    <cellStyle name="백_Book2_4.부대공_4배관공_04-3.B-LINE" xfId="21579"/>
    <cellStyle name="백_Book2_4.부대공_4배관공_04-3.B-LINE 2" xfId="39436"/>
    <cellStyle name="백_Book2_4.부대공_4배관공_04-3.B-LINE_2.0 토공(물치)" xfId="21580"/>
    <cellStyle name="백_Book2_4.부대공_4배관공_04-3.B-LINE_2.0 토공(물치) 2" xfId="39437"/>
    <cellStyle name="백_Book2_4.부대공_4배관공_04-3.B-LINE_2.0 토공(원주)" xfId="21581"/>
    <cellStyle name="백_Book2_4.부대공_4배관공_04-3.B-LINE_2.0 토공(원주) 2" xfId="39438"/>
    <cellStyle name="백_Book2_4.부대공_4배관공_04-3.B-LINE_2.0 토공(장산)" xfId="21582"/>
    <cellStyle name="백_Book2_4.부대공_4배관공_04-3.B-LINE_2.0 토공(장산) 2" xfId="39439"/>
    <cellStyle name="백_Book2_4.부대공_4배관공_04-3.B-LINE_수복로토공" xfId="21583"/>
    <cellStyle name="백_Book2_4.부대공_4배관공_04-3.B-LINE_수복로토공 2" xfId="39440"/>
    <cellStyle name="백_Book2_4.부대공_4배관공_04-3.B-LINE_연결관토공" xfId="21584"/>
    <cellStyle name="백_Book2_4.부대공_4배관공_04-3.B-LINE_연결관토공 2" xfId="39441"/>
    <cellStyle name="백_Book2_4.부대공_4배관공_2.0 토공(물치)" xfId="21585"/>
    <cellStyle name="백_Book2_4.부대공_4배관공_2.0 토공(물치) 2" xfId="39442"/>
    <cellStyle name="백_Book2_4.부대공_4배관공_2.0 토공(원주)" xfId="21586"/>
    <cellStyle name="백_Book2_4.부대공_4배관공_2.0 토공(원주) 2" xfId="39443"/>
    <cellStyle name="백_Book2_4.부대공_4배관공_2.0 토공(장산)" xfId="21587"/>
    <cellStyle name="백_Book2_4.부대공_4배관공_2.0 토공(장산) 2" xfId="39444"/>
    <cellStyle name="백_Book2_4.부대공_4배관공_2.토공" xfId="21588"/>
    <cellStyle name="백_Book2_4.부대공_4배관공_2.토공 2" xfId="39445"/>
    <cellStyle name="백_Book2_4.부대공_4배관공_2.토공_04-3.B-LINE" xfId="21589"/>
    <cellStyle name="백_Book2_4.부대공_4배관공_2.토공_04-3.B-LINE 2" xfId="39446"/>
    <cellStyle name="백_Book2_4.부대공_4배관공_2.토공_04-3.B-LINE_2.0 토공(물치)" xfId="21590"/>
    <cellStyle name="백_Book2_4.부대공_4배관공_2.토공_04-3.B-LINE_2.0 토공(물치) 2" xfId="39447"/>
    <cellStyle name="백_Book2_4.부대공_4배관공_2.토공_04-3.B-LINE_2.0 토공(원주)" xfId="21591"/>
    <cellStyle name="백_Book2_4.부대공_4배관공_2.토공_04-3.B-LINE_2.0 토공(원주) 2" xfId="39448"/>
    <cellStyle name="백_Book2_4.부대공_4배관공_2.토공_04-3.B-LINE_2.0 토공(장산)" xfId="21592"/>
    <cellStyle name="백_Book2_4.부대공_4배관공_2.토공_04-3.B-LINE_2.0 토공(장산) 2" xfId="39449"/>
    <cellStyle name="백_Book2_4.부대공_4배관공_2.토공_04-3.B-LINE_수복로토공" xfId="21593"/>
    <cellStyle name="백_Book2_4.부대공_4배관공_2.토공_04-3.B-LINE_수복로토공 2" xfId="39450"/>
    <cellStyle name="백_Book2_4.부대공_4배관공_2.토공_04-3.B-LINE_연결관토공" xfId="21594"/>
    <cellStyle name="백_Book2_4.부대공_4배관공_2.토공_04-3.B-LINE_연결관토공 2" xfId="39451"/>
    <cellStyle name="백_Book2_4.부대공_4배관공_2.토공_2.0 토공(물치)" xfId="21595"/>
    <cellStyle name="백_Book2_4.부대공_4배관공_2.토공_2.0 토공(물치) 2" xfId="39452"/>
    <cellStyle name="백_Book2_4.부대공_4배관공_2.토공_2.0 토공(원주)" xfId="21596"/>
    <cellStyle name="백_Book2_4.부대공_4배관공_2.토공_2.0 토공(원주) 2" xfId="39453"/>
    <cellStyle name="백_Book2_4.부대공_4배관공_2.토공_2.0 토공(장산)" xfId="21597"/>
    <cellStyle name="백_Book2_4.부대공_4배관공_2.토공_2.0 토공(장산) 2" xfId="39454"/>
    <cellStyle name="백_Book2_4.부대공_4배관공_2.토공_4.하수공" xfId="21598"/>
    <cellStyle name="백_Book2_4.부대공_4배관공_2.토공_4.하수공 2" xfId="39455"/>
    <cellStyle name="백_Book2_4.부대공_4배관공_2.토공_4.하수공_04-3.B-LINE" xfId="21599"/>
    <cellStyle name="백_Book2_4.부대공_4배관공_2.토공_4.하수공_04-3.B-LINE 2" xfId="39456"/>
    <cellStyle name="백_Book2_4.부대공_4배관공_2.토공_4.하수공_04-3.B-LINE_2.0 토공(물치)" xfId="21600"/>
    <cellStyle name="백_Book2_4.부대공_4배관공_2.토공_4.하수공_04-3.B-LINE_2.0 토공(물치) 2" xfId="39457"/>
    <cellStyle name="백_Book2_4.부대공_4배관공_2.토공_4.하수공_04-3.B-LINE_2.0 토공(원주)" xfId="21601"/>
    <cellStyle name="백_Book2_4.부대공_4배관공_2.토공_4.하수공_04-3.B-LINE_2.0 토공(원주) 2" xfId="39458"/>
    <cellStyle name="백_Book2_4.부대공_4배관공_2.토공_4.하수공_04-3.B-LINE_2.0 토공(장산)" xfId="21602"/>
    <cellStyle name="백_Book2_4.부대공_4배관공_2.토공_4.하수공_04-3.B-LINE_2.0 토공(장산) 2" xfId="39459"/>
    <cellStyle name="백_Book2_4.부대공_4배관공_2.토공_4.하수공_04-3.B-LINE_수복로토공" xfId="21603"/>
    <cellStyle name="백_Book2_4.부대공_4배관공_2.토공_4.하수공_04-3.B-LINE_수복로토공 2" xfId="39460"/>
    <cellStyle name="백_Book2_4.부대공_4배관공_2.토공_4.하수공_04-3.B-LINE_연결관토공" xfId="21604"/>
    <cellStyle name="백_Book2_4.부대공_4배관공_2.토공_4.하수공_04-3.B-LINE_연결관토공 2" xfId="39461"/>
    <cellStyle name="백_Book2_4.부대공_4배관공_2.토공_4.하수공_2.0 토공(물치)" xfId="21605"/>
    <cellStyle name="백_Book2_4.부대공_4배관공_2.토공_4.하수공_2.0 토공(물치) 2" xfId="39462"/>
    <cellStyle name="백_Book2_4.부대공_4배관공_2.토공_4.하수공_2.0 토공(원주)" xfId="21606"/>
    <cellStyle name="백_Book2_4.부대공_4배관공_2.토공_4.하수공_2.0 토공(원주) 2" xfId="39463"/>
    <cellStyle name="백_Book2_4.부대공_4배관공_2.토공_4.하수공_2.0 토공(장산)" xfId="21607"/>
    <cellStyle name="백_Book2_4.부대공_4배관공_2.토공_4.하수공_2.0 토공(장산) 2" xfId="39464"/>
    <cellStyle name="백_Book2_4.부대공_4배관공_2.토공_4.하수공_수복로토공" xfId="21608"/>
    <cellStyle name="백_Book2_4.부대공_4배관공_2.토공_4.하수공_수복로토공 2" xfId="39465"/>
    <cellStyle name="백_Book2_4.부대공_4배관공_2.토공_4.하수공_연결관토공" xfId="21609"/>
    <cellStyle name="백_Book2_4.부대공_4배관공_2.토공_4.하수공_연결관토공 2" xfId="39466"/>
    <cellStyle name="백_Book2_4.부대공_4배관공_2.토공_수복로토공" xfId="21610"/>
    <cellStyle name="백_Book2_4.부대공_4배관공_2.토공_수복로토공 2" xfId="39467"/>
    <cellStyle name="백_Book2_4.부대공_4배관공_2.토공_연결관토공" xfId="21611"/>
    <cellStyle name="백_Book2_4.부대공_4배관공_2.토공_연결관토공 2" xfId="39468"/>
    <cellStyle name="백_Book2_4.부대공_4배관공_3.포장공" xfId="21612"/>
    <cellStyle name="백_Book2_4.부대공_4배관공_3.포장공 2" xfId="39469"/>
    <cellStyle name="백_Book2_4.부대공_4배관공_3.포장공_04-3.B-LINE" xfId="21613"/>
    <cellStyle name="백_Book2_4.부대공_4배관공_3.포장공_04-3.B-LINE 2" xfId="39470"/>
    <cellStyle name="백_Book2_4.부대공_4배관공_3.포장공_04-3.B-LINE_2.0 토공(물치)" xfId="21614"/>
    <cellStyle name="백_Book2_4.부대공_4배관공_3.포장공_04-3.B-LINE_2.0 토공(물치) 2" xfId="39471"/>
    <cellStyle name="백_Book2_4.부대공_4배관공_3.포장공_04-3.B-LINE_2.0 토공(원주)" xfId="21615"/>
    <cellStyle name="백_Book2_4.부대공_4배관공_3.포장공_04-3.B-LINE_2.0 토공(원주) 2" xfId="39472"/>
    <cellStyle name="백_Book2_4.부대공_4배관공_3.포장공_04-3.B-LINE_2.0 토공(장산)" xfId="21616"/>
    <cellStyle name="백_Book2_4.부대공_4배관공_3.포장공_04-3.B-LINE_2.0 토공(장산) 2" xfId="39473"/>
    <cellStyle name="백_Book2_4.부대공_4배관공_3.포장공_04-3.B-LINE_수복로토공" xfId="21617"/>
    <cellStyle name="백_Book2_4.부대공_4배관공_3.포장공_04-3.B-LINE_수복로토공 2" xfId="39474"/>
    <cellStyle name="백_Book2_4.부대공_4배관공_3.포장공_04-3.B-LINE_연결관토공" xfId="21618"/>
    <cellStyle name="백_Book2_4.부대공_4배관공_3.포장공_04-3.B-LINE_연결관토공 2" xfId="39475"/>
    <cellStyle name="백_Book2_4.부대공_4배관공_3.포장공_2.0 토공(물치)" xfId="21619"/>
    <cellStyle name="백_Book2_4.부대공_4배관공_3.포장공_2.0 토공(물치) 2" xfId="39476"/>
    <cellStyle name="백_Book2_4.부대공_4배관공_3.포장공_2.0 토공(원주)" xfId="21620"/>
    <cellStyle name="백_Book2_4.부대공_4배관공_3.포장공_2.0 토공(원주) 2" xfId="39477"/>
    <cellStyle name="백_Book2_4.부대공_4배관공_3.포장공_2.0 토공(장산)" xfId="21621"/>
    <cellStyle name="백_Book2_4.부대공_4배관공_3.포장공_2.0 토공(장산) 2" xfId="39478"/>
    <cellStyle name="백_Book2_4.부대공_4배관공_3.포장공_4.하수공" xfId="21622"/>
    <cellStyle name="백_Book2_4.부대공_4배관공_3.포장공_4.하수공 2" xfId="39479"/>
    <cellStyle name="백_Book2_4.부대공_4배관공_3.포장공_4.하수공_04-3.B-LINE" xfId="21623"/>
    <cellStyle name="백_Book2_4.부대공_4배관공_3.포장공_4.하수공_04-3.B-LINE 2" xfId="39480"/>
    <cellStyle name="백_Book2_4.부대공_4배관공_3.포장공_4.하수공_04-3.B-LINE_2.0 토공(물치)" xfId="21624"/>
    <cellStyle name="백_Book2_4.부대공_4배관공_3.포장공_4.하수공_04-3.B-LINE_2.0 토공(물치) 2" xfId="39481"/>
    <cellStyle name="백_Book2_4.부대공_4배관공_3.포장공_4.하수공_04-3.B-LINE_2.0 토공(원주)" xfId="21625"/>
    <cellStyle name="백_Book2_4.부대공_4배관공_3.포장공_4.하수공_04-3.B-LINE_2.0 토공(원주) 2" xfId="39482"/>
    <cellStyle name="백_Book2_4.부대공_4배관공_3.포장공_4.하수공_04-3.B-LINE_2.0 토공(장산)" xfId="21626"/>
    <cellStyle name="백_Book2_4.부대공_4배관공_3.포장공_4.하수공_04-3.B-LINE_2.0 토공(장산) 2" xfId="39483"/>
    <cellStyle name="백_Book2_4.부대공_4배관공_3.포장공_4.하수공_04-3.B-LINE_수복로토공" xfId="21627"/>
    <cellStyle name="백_Book2_4.부대공_4배관공_3.포장공_4.하수공_04-3.B-LINE_수복로토공 2" xfId="39484"/>
    <cellStyle name="백_Book2_4.부대공_4배관공_3.포장공_4.하수공_04-3.B-LINE_연결관토공" xfId="21628"/>
    <cellStyle name="백_Book2_4.부대공_4배관공_3.포장공_4.하수공_04-3.B-LINE_연결관토공 2" xfId="39485"/>
    <cellStyle name="백_Book2_4.부대공_4배관공_3.포장공_4.하수공_2.0 토공(물치)" xfId="21629"/>
    <cellStyle name="백_Book2_4.부대공_4배관공_3.포장공_4.하수공_2.0 토공(물치) 2" xfId="39486"/>
    <cellStyle name="백_Book2_4.부대공_4배관공_3.포장공_4.하수공_2.0 토공(원주)" xfId="21630"/>
    <cellStyle name="백_Book2_4.부대공_4배관공_3.포장공_4.하수공_2.0 토공(원주) 2" xfId="39487"/>
    <cellStyle name="백_Book2_4.부대공_4배관공_3.포장공_4.하수공_2.0 토공(장산)" xfId="21631"/>
    <cellStyle name="백_Book2_4.부대공_4배관공_3.포장공_4.하수공_2.0 토공(장산) 2" xfId="39488"/>
    <cellStyle name="백_Book2_4.부대공_4배관공_3.포장공_4.하수공_수복로토공" xfId="21632"/>
    <cellStyle name="백_Book2_4.부대공_4배관공_3.포장공_4.하수공_수복로토공 2" xfId="39489"/>
    <cellStyle name="백_Book2_4.부대공_4배관공_3.포장공_4.하수공_연결관토공" xfId="21633"/>
    <cellStyle name="백_Book2_4.부대공_4배관공_3.포장공_4.하수공_연결관토공 2" xfId="39490"/>
    <cellStyle name="백_Book2_4.부대공_4배관공_3.포장공_수복로토공" xfId="21634"/>
    <cellStyle name="백_Book2_4.부대공_4배관공_3.포장공_수복로토공 2" xfId="39491"/>
    <cellStyle name="백_Book2_4.부대공_4배관공_3.포장공_연결관토공" xfId="21635"/>
    <cellStyle name="백_Book2_4.부대공_4배관공_3.포장공_연결관토공 2" xfId="39492"/>
    <cellStyle name="백_Book2_4.부대공_4배관공_Ⅷ.부대공" xfId="21636"/>
    <cellStyle name="백_Book2_4.부대공_4배관공_Ⅷ.부대공 2" xfId="39493"/>
    <cellStyle name="백_Book2_4.부대공_4배관공_Ⅷ.부대공(0408)" xfId="21637"/>
    <cellStyle name="백_Book2_4.부대공_4배관공_Ⅷ.부대공(0408) 2" xfId="39494"/>
    <cellStyle name="백_Book2_4.부대공_4배관공_Ⅷ.부대공(0408)_Ⅸ.공통단위수량(9-17-1)" xfId="21638"/>
    <cellStyle name="백_Book2_4.부대공_4배관공_Ⅷ.부대공(0408)_Ⅸ.공통단위수량(9-17-1) 2" xfId="39495"/>
    <cellStyle name="백_Book2_4.부대공_4배관공_Ⅷ.부대공(0408)_Ⅸ.공통단위수량(최종1)" xfId="21639"/>
    <cellStyle name="백_Book2_4.부대공_4배관공_Ⅷ.부대공(0408)_Ⅸ.공통단위수량(최종1) 2" xfId="39496"/>
    <cellStyle name="백_Book2_4.부대공_4배관공_Ⅷ.부대공(0421)" xfId="21640"/>
    <cellStyle name="백_Book2_4.부대공_4배관공_Ⅷ.부대공(0421) 2" xfId="39497"/>
    <cellStyle name="백_Book2_4.부대공_4배관공_Ⅷ.부대공(0421)_Ⅸ.공통단위수량(9-17-1)" xfId="21641"/>
    <cellStyle name="백_Book2_4.부대공_4배관공_Ⅷ.부대공(0421)_Ⅸ.공통단위수량(9-17-1) 2" xfId="39498"/>
    <cellStyle name="백_Book2_4.부대공_4배관공_Ⅷ.부대공(0421)_Ⅸ.공통단위수량(최종1)" xfId="21642"/>
    <cellStyle name="백_Book2_4.부대공_4배관공_Ⅷ.부대공(0421)_Ⅸ.공통단위수량(최종1) 2" xfId="39499"/>
    <cellStyle name="백_Book2_4.부대공_4배관공_Ⅷ.부대공_Ⅸ.공통단위수량(9-17-1)" xfId="21643"/>
    <cellStyle name="백_Book2_4.부대공_4배관공_Ⅷ.부대공_Ⅸ.공통단위수량(9-17-1) 2" xfId="39500"/>
    <cellStyle name="백_Book2_4.부대공_4배관공_Ⅷ.부대공_Ⅸ.공통단위수량(최종1)" xfId="21644"/>
    <cellStyle name="백_Book2_4.부대공_4배관공_Ⅷ.부대공_Ⅸ.공통단위수량(최종1) 2" xfId="39501"/>
    <cellStyle name="백_Book2_4.부대공_4배관공_Ⅸ.공통단위수량" xfId="21645"/>
    <cellStyle name="백_Book2_4.부대공_4배관공_Ⅸ.공통단위수량 2" xfId="39502"/>
    <cellStyle name="백_Book2_4.부대공_4배관공_Ⅸ.공통단위수량(0408)" xfId="21646"/>
    <cellStyle name="백_Book2_4.부대공_4배관공_Ⅸ.공통단위수량(0408) 2" xfId="39503"/>
    <cellStyle name="백_Book2_4.부대공_4배관공_Ⅸ.공통단위수량(304)" xfId="21647"/>
    <cellStyle name="백_Book2_4.부대공_4배관공_Ⅸ.공통단위수량(304) 2" xfId="39504"/>
    <cellStyle name="백_Book2_4.부대공_4배관공_Ⅸ.공통단위수량(9-17-1)" xfId="21648"/>
    <cellStyle name="백_Book2_4.부대공_4배관공_Ⅸ.공통단위수량(9-17-1) 2" xfId="39505"/>
    <cellStyle name="백_Book2_4.부대공_4배관공_Ⅸ.공통단위수량(최종1)" xfId="21649"/>
    <cellStyle name="백_Book2_4.부대공_4배관공_Ⅸ.공통단위수량(최종1) 2" xfId="39506"/>
    <cellStyle name="백_Book2_4.부대공_4배관공_Ⅸ.공통단위수량(최종이되길...)" xfId="21650"/>
    <cellStyle name="백_Book2_4.부대공_4배관공_Ⅸ.공통단위수량(최종이되길...) 2" xfId="39507"/>
    <cellStyle name="백_Book2_4.부대공_4배관공_가시설(최종)" xfId="21651"/>
    <cellStyle name="백_Book2_4.부대공_4배관공_가시설(최종) 2" xfId="39508"/>
    <cellStyle name="백_Book2_4.부대공_4배관공_가시설(최종)_Ⅸ.공통단위수량(9-17-1)" xfId="21652"/>
    <cellStyle name="백_Book2_4.부대공_4배관공_가시설(최종)_Ⅸ.공통단위수량(9-17-1) 2" xfId="39509"/>
    <cellStyle name="백_Book2_4.부대공_4배관공_가시설(최종)_Ⅸ.공통단위수량(최종1)" xfId="21653"/>
    <cellStyle name="백_Book2_4.부대공_4배관공_가시설(최종)_Ⅸ.공통단위수량(최종1) 2" xfId="39510"/>
    <cellStyle name="백_Book2_4.부대공_4배관공_가시설(최종0414)" xfId="21654"/>
    <cellStyle name="백_Book2_4.부대공_4배관공_가시설(최종0414) 2" xfId="39511"/>
    <cellStyle name="백_Book2_4.부대공_4배관공_가시설(최종0414)_Ⅸ.공통단위수량(9-17-1)" xfId="21655"/>
    <cellStyle name="백_Book2_4.부대공_4배관공_가시설(최종0414)_Ⅸ.공통단위수량(9-17-1) 2" xfId="39512"/>
    <cellStyle name="백_Book2_4.부대공_4배관공_가시설(최종0414)_Ⅸ.공통단위수량(최종1)" xfId="21656"/>
    <cellStyle name="백_Book2_4.부대공_4배관공_가시설(최종0414)_Ⅸ.공통단위수량(최종1) 2" xfId="39513"/>
    <cellStyle name="백_Book2_4.부대공_4배관공_공동구연장산출" xfId="21657"/>
    <cellStyle name="백_Book2_4.부대공_4배관공_공동구연장산출 2" xfId="39514"/>
    <cellStyle name="백_Book2_4.부대공_4배관공_공동구연장산출_Ⅷ.부대공" xfId="21658"/>
    <cellStyle name="백_Book2_4.부대공_4배관공_공동구연장산출_Ⅷ.부대공 2" xfId="39515"/>
    <cellStyle name="백_Book2_4.부대공_4배관공_공동구연장산출_Ⅷ.부대공(0408)" xfId="21659"/>
    <cellStyle name="백_Book2_4.부대공_4배관공_공동구연장산출_Ⅷ.부대공(0408) 2" xfId="39516"/>
    <cellStyle name="백_Book2_4.부대공_4배관공_공동구연장산출_Ⅷ.부대공(0408)_Ⅸ.공통단위수량(9-17-1)" xfId="21660"/>
    <cellStyle name="백_Book2_4.부대공_4배관공_공동구연장산출_Ⅷ.부대공(0408)_Ⅸ.공통단위수량(9-17-1) 2" xfId="39517"/>
    <cellStyle name="백_Book2_4.부대공_4배관공_공동구연장산출_Ⅷ.부대공(0408)_Ⅸ.공통단위수량(최종1)" xfId="21661"/>
    <cellStyle name="백_Book2_4.부대공_4배관공_공동구연장산출_Ⅷ.부대공(0408)_Ⅸ.공통단위수량(최종1) 2" xfId="39518"/>
    <cellStyle name="백_Book2_4.부대공_4배관공_공동구연장산출_Ⅷ.부대공(0421)" xfId="21662"/>
    <cellStyle name="백_Book2_4.부대공_4배관공_공동구연장산출_Ⅷ.부대공(0421) 2" xfId="39519"/>
    <cellStyle name="백_Book2_4.부대공_4배관공_공동구연장산출_Ⅷ.부대공(0421)_Ⅸ.공통단위수량(9-17-1)" xfId="21663"/>
    <cellStyle name="백_Book2_4.부대공_4배관공_공동구연장산출_Ⅷ.부대공(0421)_Ⅸ.공통단위수량(9-17-1) 2" xfId="39520"/>
    <cellStyle name="백_Book2_4.부대공_4배관공_공동구연장산출_Ⅷ.부대공(0421)_Ⅸ.공통단위수량(최종1)" xfId="21664"/>
    <cellStyle name="백_Book2_4.부대공_4배관공_공동구연장산출_Ⅷ.부대공(0421)_Ⅸ.공통단위수량(최종1) 2" xfId="39521"/>
    <cellStyle name="백_Book2_4.부대공_4배관공_공동구연장산출_Ⅷ.부대공_Ⅸ.공통단위수량(9-17-1)" xfId="21665"/>
    <cellStyle name="백_Book2_4.부대공_4배관공_공동구연장산출_Ⅷ.부대공_Ⅸ.공통단위수량(9-17-1) 2" xfId="39522"/>
    <cellStyle name="백_Book2_4.부대공_4배관공_공동구연장산출_Ⅷ.부대공_Ⅸ.공통단위수량(최종1)" xfId="21666"/>
    <cellStyle name="백_Book2_4.부대공_4배관공_공동구연장산출_Ⅷ.부대공_Ⅸ.공통단위수량(최종1) 2" xfId="39523"/>
    <cellStyle name="백_Book2_4.부대공_4배관공_공동구연장산출_Ⅸ.공통단위수량" xfId="21667"/>
    <cellStyle name="백_Book2_4.부대공_4배관공_공동구연장산출_Ⅸ.공통단위수량 2" xfId="39524"/>
    <cellStyle name="백_Book2_4.부대공_4배관공_공동구연장산출_Ⅸ.공통단위수량(0408)" xfId="21668"/>
    <cellStyle name="백_Book2_4.부대공_4배관공_공동구연장산출_Ⅸ.공통단위수량(0408) 2" xfId="39525"/>
    <cellStyle name="백_Book2_4.부대공_4배관공_공동구연장산출_Ⅸ.공통단위수량(304)" xfId="21669"/>
    <cellStyle name="백_Book2_4.부대공_4배관공_공동구연장산출_Ⅸ.공통단위수량(304) 2" xfId="39526"/>
    <cellStyle name="백_Book2_4.부대공_4배관공_공동구연장산출_Ⅸ.공통단위수량(9-17-1)" xfId="21670"/>
    <cellStyle name="백_Book2_4.부대공_4배관공_공동구연장산출_Ⅸ.공통단위수량(9-17-1) 2" xfId="39527"/>
    <cellStyle name="백_Book2_4.부대공_4배관공_공동구연장산출_Ⅸ.공통단위수량(최종1)" xfId="21671"/>
    <cellStyle name="백_Book2_4.부대공_4배관공_공동구연장산출_Ⅸ.공통단위수량(최종1) 2" xfId="39528"/>
    <cellStyle name="백_Book2_4.부대공_4배관공_공동구연장산출_Ⅸ.공통단위수량(최종이되길...)" xfId="21672"/>
    <cellStyle name="백_Book2_4.부대공_4배관공_공동구연장산출_Ⅸ.공통단위수량(최종이되길...) 2" xfId="39529"/>
    <cellStyle name="백_Book2_4.부대공_4배관공_공동구연장산출_가시설(최종)" xfId="21673"/>
    <cellStyle name="백_Book2_4.부대공_4배관공_공동구연장산출_가시설(최종) 2" xfId="39530"/>
    <cellStyle name="백_Book2_4.부대공_4배관공_공동구연장산출_가시설(최종)_Ⅸ.공통단위수량(9-17-1)" xfId="21674"/>
    <cellStyle name="백_Book2_4.부대공_4배관공_공동구연장산출_가시설(최종)_Ⅸ.공통단위수량(9-17-1) 2" xfId="39531"/>
    <cellStyle name="백_Book2_4.부대공_4배관공_공동구연장산출_가시설(최종)_Ⅸ.공통단위수량(최종1)" xfId="21675"/>
    <cellStyle name="백_Book2_4.부대공_4배관공_공동구연장산출_가시설(최종)_Ⅸ.공통단위수량(최종1) 2" xfId="39532"/>
    <cellStyle name="백_Book2_4.부대공_4배관공_공동구연장산출_가시설(최종0414)" xfId="21676"/>
    <cellStyle name="백_Book2_4.부대공_4배관공_공동구연장산출_가시설(최종0414) 2" xfId="39533"/>
    <cellStyle name="백_Book2_4.부대공_4배관공_공동구연장산출_가시설(최종0414)_Ⅸ.공통단위수량(9-17-1)" xfId="21677"/>
    <cellStyle name="백_Book2_4.부대공_4배관공_공동구연장산출_가시설(최종0414)_Ⅸ.공통단위수량(9-17-1) 2" xfId="39534"/>
    <cellStyle name="백_Book2_4.부대공_4배관공_공동구연장산출_가시설(최종0414)_Ⅸ.공통단위수량(최종1)" xfId="21678"/>
    <cellStyle name="백_Book2_4.부대공_4배관공_공동구연장산출_가시설(최종0414)_Ⅸ.공통단위수량(최종1) 2" xfId="39535"/>
    <cellStyle name="백_Book2_4.부대공_4배관공_공동구연장산출_단위수량(316)" xfId="21679"/>
    <cellStyle name="백_Book2_4.부대공_4배관공_공동구연장산출_단위수량(316) 2" xfId="39536"/>
    <cellStyle name="백_Book2_4.부대공_4배관공_공동구연장산출_사본 - Ⅸ.공통단위수량" xfId="21680"/>
    <cellStyle name="백_Book2_4.부대공_4배관공_공동구연장산출_사본 - Ⅸ.공통단위수량 2" xfId="39537"/>
    <cellStyle name="백_Book2_4.부대공_4배관공_공통단위수량-2" xfId="21681"/>
    <cellStyle name="백_Book2_4.부대공_4배관공_공통단위수량-2 2" xfId="39538"/>
    <cellStyle name="백_Book2_4.부대공_4배관공_단위수량(316)" xfId="21682"/>
    <cellStyle name="백_Book2_4.부대공_4배관공_단위수량(316) 2" xfId="39539"/>
    <cellStyle name="백_Book2_4.부대공_4배관공_사본 - Ⅸ.공통단위수량" xfId="21683"/>
    <cellStyle name="백_Book2_4.부대공_4배관공_사본 - Ⅸ.공통단위수량 2" xfId="39540"/>
    <cellStyle name="백_Book2_4.부대공_4배관공_수복로토공" xfId="21684"/>
    <cellStyle name="백_Book2_4.부대공_4배관공_수복로토공 2" xfId="39541"/>
    <cellStyle name="백_Book2_4.부대공_4배관공_연결관토공" xfId="21685"/>
    <cellStyle name="백_Book2_4.부대공_4배관공_연결관토공 2" xfId="39542"/>
    <cellStyle name="백_Book2_4.부대공_5부대시설공" xfId="21686"/>
    <cellStyle name="백_Book2_4.부대공_5부대시설공 2" xfId="39543"/>
    <cellStyle name="백_Book2_4.부대공_5부대시설공_04-3.B-LINE" xfId="21687"/>
    <cellStyle name="백_Book2_4.부대공_5부대시설공_04-3.B-LINE 2" xfId="39544"/>
    <cellStyle name="백_Book2_4.부대공_5부대시설공_04-3.B-LINE_2.0 토공(물치)" xfId="21688"/>
    <cellStyle name="백_Book2_4.부대공_5부대시설공_04-3.B-LINE_2.0 토공(물치) 2" xfId="39545"/>
    <cellStyle name="백_Book2_4.부대공_5부대시설공_04-3.B-LINE_2.0 토공(원주)" xfId="21689"/>
    <cellStyle name="백_Book2_4.부대공_5부대시설공_04-3.B-LINE_2.0 토공(원주) 2" xfId="39546"/>
    <cellStyle name="백_Book2_4.부대공_5부대시설공_04-3.B-LINE_2.0 토공(장산)" xfId="21690"/>
    <cellStyle name="백_Book2_4.부대공_5부대시설공_04-3.B-LINE_2.0 토공(장산) 2" xfId="39547"/>
    <cellStyle name="백_Book2_4.부대공_5부대시설공_04-3.B-LINE_수복로토공" xfId="21691"/>
    <cellStyle name="백_Book2_4.부대공_5부대시설공_04-3.B-LINE_수복로토공 2" xfId="39548"/>
    <cellStyle name="백_Book2_4.부대공_5부대시설공_04-3.B-LINE_연결관토공" xfId="21692"/>
    <cellStyle name="백_Book2_4.부대공_5부대시설공_04-3.B-LINE_연결관토공 2" xfId="39549"/>
    <cellStyle name="백_Book2_4.부대공_5부대시설공_2.0 토공(물치)" xfId="21693"/>
    <cellStyle name="백_Book2_4.부대공_5부대시설공_2.0 토공(물치) 2" xfId="39550"/>
    <cellStyle name="백_Book2_4.부대공_5부대시설공_2.0 토공(원주)" xfId="21694"/>
    <cellStyle name="백_Book2_4.부대공_5부대시설공_2.0 토공(원주) 2" xfId="39551"/>
    <cellStyle name="백_Book2_4.부대공_5부대시설공_2.0 토공(장산)" xfId="21695"/>
    <cellStyle name="백_Book2_4.부대공_5부대시설공_2.0 토공(장산) 2" xfId="39552"/>
    <cellStyle name="백_Book2_4.부대공_5부대시설공_2.토공" xfId="21696"/>
    <cellStyle name="백_Book2_4.부대공_5부대시설공_2.토공 2" xfId="39553"/>
    <cellStyle name="백_Book2_4.부대공_5부대시설공_2.토공_04-3.B-LINE" xfId="21697"/>
    <cellStyle name="백_Book2_4.부대공_5부대시설공_2.토공_04-3.B-LINE 2" xfId="39554"/>
    <cellStyle name="백_Book2_4.부대공_5부대시설공_2.토공_04-3.B-LINE_2.0 토공(물치)" xfId="21698"/>
    <cellStyle name="백_Book2_4.부대공_5부대시설공_2.토공_04-3.B-LINE_2.0 토공(물치) 2" xfId="39555"/>
    <cellStyle name="백_Book2_4.부대공_5부대시설공_2.토공_04-3.B-LINE_2.0 토공(원주)" xfId="21699"/>
    <cellStyle name="백_Book2_4.부대공_5부대시설공_2.토공_04-3.B-LINE_2.0 토공(원주) 2" xfId="39556"/>
    <cellStyle name="백_Book2_4.부대공_5부대시설공_2.토공_04-3.B-LINE_2.0 토공(장산)" xfId="21700"/>
    <cellStyle name="백_Book2_4.부대공_5부대시설공_2.토공_04-3.B-LINE_2.0 토공(장산) 2" xfId="39557"/>
    <cellStyle name="백_Book2_4.부대공_5부대시설공_2.토공_04-3.B-LINE_수복로토공" xfId="21701"/>
    <cellStyle name="백_Book2_4.부대공_5부대시설공_2.토공_04-3.B-LINE_수복로토공 2" xfId="39558"/>
    <cellStyle name="백_Book2_4.부대공_5부대시설공_2.토공_04-3.B-LINE_연결관토공" xfId="21702"/>
    <cellStyle name="백_Book2_4.부대공_5부대시설공_2.토공_04-3.B-LINE_연결관토공 2" xfId="39559"/>
    <cellStyle name="백_Book2_4.부대공_5부대시설공_2.토공_2.0 토공(물치)" xfId="21703"/>
    <cellStyle name="백_Book2_4.부대공_5부대시설공_2.토공_2.0 토공(물치) 2" xfId="39560"/>
    <cellStyle name="백_Book2_4.부대공_5부대시설공_2.토공_2.0 토공(원주)" xfId="21704"/>
    <cellStyle name="백_Book2_4.부대공_5부대시설공_2.토공_2.0 토공(원주) 2" xfId="39561"/>
    <cellStyle name="백_Book2_4.부대공_5부대시설공_2.토공_2.0 토공(장산)" xfId="21705"/>
    <cellStyle name="백_Book2_4.부대공_5부대시설공_2.토공_2.0 토공(장산) 2" xfId="39562"/>
    <cellStyle name="백_Book2_4.부대공_5부대시설공_2.토공_4.하수공" xfId="21706"/>
    <cellStyle name="백_Book2_4.부대공_5부대시설공_2.토공_4.하수공 2" xfId="39563"/>
    <cellStyle name="백_Book2_4.부대공_5부대시설공_2.토공_4.하수공_04-3.B-LINE" xfId="21707"/>
    <cellStyle name="백_Book2_4.부대공_5부대시설공_2.토공_4.하수공_04-3.B-LINE 2" xfId="39564"/>
    <cellStyle name="백_Book2_4.부대공_5부대시설공_2.토공_4.하수공_04-3.B-LINE_2.0 토공(물치)" xfId="21708"/>
    <cellStyle name="백_Book2_4.부대공_5부대시설공_2.토공_4.하수공_04-3.B-LINE_2.0 토공(물치) 2" xfId="39565"/>
    <cellStyle name="백_Book2_4.부대공_5부대시설공_2.토공_4.하수공_04-3.B-LINE_2.0 토공(원주)" xfId="21709"/>
    <cellStyle name="백_Book2_4.부대공_5부대시설공_2.토공_4.하수공_04-3.B-LINE_2.0 토공(원주) 2" xfId="39566"/>
    <cellStyle name="백_Book2_4.부대공_5부대시설공_2.토공_4.하수공_04-3.B-LINE_2.0 토공(장산)" xfId="21710"/>
    <cellStyle name="백_Book2_4.부대공_5부대시설공_2.토공_4.하수공_04-3.B-LINE_2.0 토공(장산) 2" xfId="39567"/>
    <cellStyle name="백_Book2_4.부대공_5부대시설공_2.토공_4.하수공_04-3.B-LINE_수복로토공" xfId="21711"/>
    <cellStyle name="백_Book2_4.부대공_5부대시설공_2.토공_4.하수공_04-3.B-LINE_수복로토공 2" xfId="39568"/>
    <cellStyle name="백_Book2_4.부대공_5부대시설공_2.토공_4.하수공_04-3.B-LINE_연결관토공" xfId="21712"/>
    <cellStyle name="백_Book2_4.부대공_5부대시설공_2.토공_4.하수공_04-3.B-LINE_연결관토공 2" xfId="39569"/>
    <cellStyle name="백_Book2_4.부대공_5부대시설공_2.토공_4.하수공_2.0 토공(물치)" xfId="21713"/>
    <cellStyle name="백_Book2_4.부대공_5부대시설공_2.토공_4.하수공_2.0 토공(물치) 2" xfId="39570"/>
    <cellStyle name="백_Book2_4.부대공_5부대시설공_2.토공_4.하수공_2.0 토공(원주)" xfId="21714"/>
    <cellStyle name="백_Book2_4.부대공_5부대시설공_2.토공_4.하수공_2.0 토공(원주) 2" xfId="39571"/>
    <cellStyle name="백_Book2_4.부대공_5부대시설공_2.토공_4.하수공_2.0 토공(장산)" xfId="21715"/>
    <cellStyle name="백_Book2_4.부대공_5부대시설공_2.토공_4.하수공_2.0 토공(장산) 2" xfId="39572"/>
    <cellStyle name="백_Book2_4.부대공_5부대시설공_2.토공_4.하수공_수복로토공" xfId="21716"/>
    <cellStyle name="백_Book2_4.부대공_5부대시설공_2.토공_4.하수공_수복로토공 2" xfId="39573"/>
    <cellStyle name="백_Book2_4.부대공_5부대시설공_2.토공_4.하수공_연결관토공" xfId="21717"/>
    <cellStyle name="백_Book2_4.부대공_5부대시설공_2.토공_4.하수공_연결관토공 2" xfId="39574"/>
    <cellStyle name="백_Book2_4.부대공_5부대시설공_2.토공_수복로토공" xfId="21718"/>
    <cellStyle name="백_Book2_4.부대공_5부대시설공_2.토공_수복로토공 2" xfId="39575"/>
    <cellStyle name="백_Book2_4.부대공_5부대시설공_2.토공_연결관토공" xfId="21719"/>
    <cellStyle name="백_Book2_4.부대공_5부대시설공_2.토공_연결관토공 2" xfId="39576"/>
    <cellStyle name="백_Book2_4.부대공_5부대시설공_3.포장공" xfId="21720"/>
    <cellStyle name="백_Book2_4.부대공_5부대시설공_3.포장공 2" xfId="39577"/>
    <cellStyle name="백_Book2_4.부대공_5부대시설공_3.포장공_04-3.B-LINE" xfId="21721"/>
    <cellStyle name="백_Book2_4.부대공_5부대시설공_3.포장공_04-3.B-LINE 2" xfId="39578"/>
    <cellStyle name="백_Book2_4.부대공_5부대시설공_3.포장공_04-3.B-LINE_2.0 토공(물치)" xfId="21722"/>
    <cellStyle name="백_Book2_4.부대공_5부대시설공_3.포장공_04-3.B-LINE_2.0 토공(물치) 2" xfId="39579"/>
    <cellStyle name="백_Book2_4.부대공_5부대시설공_3.포장공_04-3.B-LINE_2.0 토공(원주)" xfId="21723"/>
    <cellStyle name="백_Book2_4.부대공_5부대시설공_3.포장공_04-3.B-LINE_2.0 토공(원주) 2" xfId="39580"/>
    <cellStyle name="백_Book2_4.부대공_5부대시설공_3.포장공_04-3.B-LINE_2.0 토공(장산)" xfId="21724"/>
    <cellStyle name="백_Book2_4.부대공_5부대시설공_3.포장공_04-3.B-LINE_2.0 토공(장산) 2" xfId="39581"/>
    <cellStyle name="백_Book2_4.부대공_5부대시설공_3.포장공_04-3.B-LINE_수복로토공" xfId="21725"/>
    <cellStyle name="백_Book2_4.부대공_5부대시설공_3.포장공_04-3.B-LINE_수복로토공 2" xfId="39582"/>
    <cellStyle name="백_Book2_4.부대공_5부대시설공_3.포장공_04-3.B-LINE_연결관토공" xfId="21726"/>
    <cellStyle name="백_Book2_4.부대공_5부대시설공_3.포장공_04-3.B-LINE_연결관토공 2" xfId="39583"/>
    <cellStyle name="백_Book2_4.부대공_5부대시설공_3.포장공_2.0 토공(물치)" xfId="21727"/>
    <cellStyle name="백_Book2_4.부대공_5부대시설공_3.포장공_2.0 토공(물치) 2" xfId="39584"/>
    <cellStyle name="백_Book2_4.부대공_5부대시설공_3.포장공_2.0 토공(원주)" xfId="21728"/>
    <cellStyle name="백_Book2_4.부대공_5부대시설공_3.포장공_2.0 토공(원주) 2" xfId="39585"/>
    <cellStyle name="백_Book2_4.부대공_5부대시설공_3.포장공_2.0 토공(장산)" xfId="21729"/>
    <cellStyle name="백_Book2_4.부대공_5부대시설공_3.포장공_2.0 토공(장산) 2" xfId="39586"/>
    <cellStyle name="백_Book2_4.부대공_5부대시설공_3.포장공_4.하수공" xfId="21730"/>
    <cellStyle name="백_Book2_4.부대공_5부대시설공_3.포장공_4.하수공 2" xfId="39587"/>
    <cellStyle name="백_Book2_4.부대공_5부대시설공_3.포장공_4.하수공_04-3.B-LINE" xfId="21731"/>
    <cellStyle name="백_Book2_4.부대공_5부대시설공_3.포장공_4.하수공_04-3.B-LINE 2" xfId="39588"/>
    <cellStyle name="백_Book2_4.부대공_5부대시설공_3.포장공_4.하수공_04-3.B-LINE_2.0 토공(물치)" xfId="21732"/>
    <cellStyle name="백_Book2_4.부대공_5부대시설공_3.포장공_4.하수공_04-3.B-LINE_2.0 토공(물치) 2" xfId="39589"/>
    <cellStyle name="백_Book2_4.부대공_5부대시설공_3.포장공_4.하수공_04-3.B-LINE_2.0 토공(원주)" xfId="21733"/>
    <cellStyle name="백_Book2_4.부대공_5부대시설공_3.포장공_4.하수공_04-3.B-LINE_2.0 토공(원주) 2" xfId="39590"/>
    <cellStyle name="백_Book2_4.부대공_5부대시설공_3.포장공_4.하수공_04-3.B-LINE_2.0 토공(장산)" xfId="21734"/>
    <cellStyle name="백_Book2_4.부대공_5부대시설공_3.포장공_4.하수공_04-3.B-LINE_2.0 토공(장산) 2" xfId="39591"/>
    <cellStyle name="백_Book2_4.부대공_5부대시설공_3.포장공_4.하수공_04-3.B-LINE_수복로토공" xfId="21735"/>
    <cellStyle name="백_Book2_4.부대공_5부대시설공_3.포장공_4.하수공_04-3.B-LINE_수복로토공 2" xfId="39592"/>
    <cellStyle name="백_Book2_4.부대공_5부대시설공_3.포장공_4.하수공_04-3.B-LINE_연결관토공" xfId="21736"/>
    <cellStyle name="백_Book2_4.부대공_5부대시설공_3.포장공_4.하수공_04-3.B-LINE_연결관토공 2" xfId="39593"/>
    <cellStyle name="백_Book2_4.부대공_5부대시설공_3.포장공_4.하수공_2.0 토공(물치)" xfId="21737"/>
    <cellStyle name="백_Book2_4.부대공_5부대시설공_3.포장공_4.하수공_2.0 토공(물치) 2" xfId="39594"/>
    <cellStyle name="백_Book2_4.부대공_5부대시설공_3.포장공_4.하수공_2.0 토공(원주)" xfId="21738"/>
    <cellStyle name="백_Book2_4.부대공_5부대시설공_3.포장공_4.하수공_2.0 토공(원주) 2" xfId="39595"/>
    <cellStyle name="백_Book2_4.부대공_5부대시설공_3.포장공_4.하수공_2.0 토공(장산)" xfId="21739"/>
    <cellStyle name="백_Book2_4.부대공_5부대시설공_3.포장공_4.하수공_2.0 토공(장산) 2" xfId="39596"/>
    <cellStyle name="백_Book2_4.부대공_5부대시설공_3.포장공_4.하수공_수복로토공" xfId="21740"/>
    <cellStyle name="백_Book2_4.부대공_5부대시설공_3.포장공_4.하수공_수복로토공 2" xfId="39597"/>
    <cellStyle name="백_Book2_4.부대공_5부대시설공_3.포장공_4.하수공_연결관토공" xfId="21741"/>
    <cellStyle name="백_Book2_4.부대공_5부대시설공_3.포장공_4.하수공_연결관토공 2" xfId="39598"/>
    <cellStyle name="백_Book2_4.부대공_5부대시설공_3.포장공_수복로토공" xfId="21742"/>
    <cellStyle name="백_Book2_4.부대공_5부대시설공_3.포장공_수복로토공 2" xfId="39599"/>
    <cellStyle name="백_Book2_4.부대공_5부대시설공_3.포장공_연결관토공" xfId="21743"/>
    <cellStyle name="백_Book2_4.부대공_5부대시설공_3.포장공_연결관토공 2" xfId="39600"/>
    <cellStyle name="백_Book2_4.부대공_5부대시설공_Ⅷ.부대공" xfId="21744"/>
    <cellStyle name="백_Book2_4.부대공_5부대시설공_Ⅷ.부대공 2" xfId="39601"/>
    <cellStyle name="백_Book2_4.부대공_5부대시설공_Ⅷ.부대공(0408)" xfId="21745"/>
    <cellStyle name="백_Book2_4.부대공_5부대시설공_Ⅷ.부대공(0408) 2" xfId="39602"/>
    <cellStyle name="백_Book2_4.부대공_5부대시설공_Ⅷ.부대공(0408)_Ⅸ.공통단위수량(9-17-1)" xfId="21746"/>
    <cellStyle name="백_Book2_4.부대공_5부대시설공_Ⅷ.부대공(0408)_Ⅸ.공통단위수량(9-17-1) 2" xfId="39603"/>
    <cellStyle name="백_Book2_4.부대공_5부대시설공_Ⅷ.부대공(0408)_Ⅸ.공통단위수량(최종1)" xfId="21747"/>
    <cellStyle name="백_Book2_4.부대공_5부대시설공_Ⅷ.부대공(0408)_Ⅸ.공통단위수량(최종1) 2" xfId="39604"/>
    <cellStyle name="백_Book2_4.부대공_5부대시설공_Ⅷ.부대공(0421)" xfId="21748"/>
    <cellStyle name="백_Book2_4.부대공_5부대시설공_Ⅷ.부대공(0421) 2" xfId="39605"/>
    <cellStyle name="백_Book2_4.부대공_5부대시설공_Ⅷ.부대공(0421)_Ⅸ.공통단위수량(9-17-1)" xfId="21749"/>
    <cellStyle name="백_Book2_4.부대공_5부대시설공_Ⅷ.부대공(0421)_Ⅸ.공통단위수량(9-17-1) 2" xfId="39606"/>
    <cellStyle name="백_Book2_4.부대공_5부대시설공_Ⅷ.부대공(0421)_Ⅸ.공통단위수량(최종1)" xfId="21750"/>
    <cellStyle name="백_Book2_4.부대공_5부대시설공_Ⅷ.부대공(0421)_Ⅸ.공통단위수량(최종1) 2" xfId="39607"/>
    <cellStyle name="백_Book2_4.부대공_5부대시설공_Ⅷ.부대공_Ⅸ.공통단위수량(9-17-1)" xfId="21751"/>
    <cellStyle name="백_Book2_4.부대공_5부대시설공_Ⅷ.부대공_Ⅸ.공통단위수량(9-17-1) 2" xfId="39608"/>
    <cellStyle name="백_Book2_4.부대공_5부대시설공_Ⅷ.부대공_Ⅸ.공통단위수량(최종1)" xfId="21752"/>
    <cellStyle name="백_Book2_4.부대공_5부대시설공_Ⅷ.부대공_Ⅸ.공통단위수량(최종1) 2" xfId="39609"/>
    <cellStyle name="백_Book2_4.부대공_5부대시설공_Ⅸ.공통단위수량" xfId="21753"/>
    <cellStyle name="백_Book2_4.부대공_5부대시설공_Ⅸ.공통단위수량 2" xfId="39610"/>
    <cellStyle name="백_Book2_4.부대공_5부대시설공_Ⅸ.공통단위수량(0408)" xfId="21754"/>
    <cellStyle name="백_Book2_4.부대공_5부대시설공_Ⅸ.공통단위수량(0408) 2" xfId="39611"/>
    <cellStyle name="백_Book2_4.부대공_5부대시설공_Ⅸ.공통단위수량(304)" xfId="21755"/>
    <cellStyle name="백_Book2_4.부대공_5부대시설공_Ⅸ.공통단위수량(304) 2" xfId="39612"/>
    <cellStyle name="백_Book2_4.부대공_5부대시설공_Ⅸ.공통단위수량(9-17-1)" xfId="21756"/>
    <cellStyle name="백_Book2_4.부대공_5부대시설공_Ⅸ.공통단위수량(9-17-1) 2" xfId="39613"/>
    <cellStyle name="백_Book2_4.부대공_5부대시설공_Ⅸ.공통단위수량(최종1)" xfId="21757"/>
    <cellStyle name="백_Book2_4.부대공_5부대시설공_Ⅸ.공통단위수량(최종1) 2" xfId="39614"/>
    <cellStyle name="백_Book2_4.부대공_5부대시설공_Ⅸ.공통단위수량(최종이되길...)" xfId="21758"/>
    <cellStyle name="백_Book2_4.부대공_5부대시설공_Ⅸ.공통단위수량(최종이되길...) 2" xfId="39615"/>
    <cellStyle name="백_Book2_4.부대공_5부대시설공_가시설(최종)" xfId="21759"/>
    <cellStyle name="백_Book2_4.부대공_5부대시설공_가시설(최종) 2" xfId="39616"/>
    <cellStyle name="백_Book2_4.부대공_5부대시설공_가시설(최종)_Ⅸ.공통단위수량(9-17-1)" xfId="21760"/>
    <cellStyle name="백_Book2_4.부대공_5부대시설공_가시설(최종)_Ⅸ.공통단위수량(9-17-1) 2" xfId="39617"/>
    <cellStyle name="백_Book2_4.부대공_5부대시설공_가시설(최종)_Ⅸ.공통단위수량(최종1)" xfId="21761"/>
    <cellStyle name="백_Book2_4.부대공_5부대시설공_가시설(최종)_Ⅸ.공통단위수량(최종1) 2" xfId="39618"/>
    <cellStyle name="백_Book2_4.부대공_5부대시설공_가시설(최종0414)" xfId="21762"/>
    <cellStyle name="백_Book2_4.부대공_5부대시설공_가시설(최종0414) 2" xfId="39619"/>
    <cellStyle name="백_Book2_4.부대공_5부대시설공_가시설(최종0414)_Ⅸ.공통단위수량(9-17-1)" xfId="21763"/>
    <cellStyle name="백_Book2_4.부대공_5부대시설공_가시설(최종0414)_Ⅸ.공통단위수량(9-17-1) 2" xfId="39620"/>
    <cellStyle name="백_Book2_4.부대공_5부대시설공_가시설(최종0414)_Ⅸ.공통단위수량(최종1)" xfId="21764"/>
    <cellStyle name="백_Book2_4.부대공_5부대시설공_가시설(최종0414)_Ⅸ.공통단위수량(최종1) 2" xfId="39621"/>
    <cellStyle name="백_Book2_4.부대공_5부대시설공_공동구연장산출" xfId="21765"/>
    <cellStyle name="백_Book2_4.부대공_5부대시설공_공동구연장산출 2" xfId="39622"/>
    <cellStyle name="백_Book2_4.부대공_5부대시설공_공동구연장산출_Ⅷ.부대공" xfId="21766"/>
    <cellStyle name="백_Book2_4.부대공_5부대시설공_공동구연장산출_Ⅷ.부대공 2" xfId="39623"/>
    <cellStyle name="백_Book2_4.부대공_5부대시설공_공동구연장산출_Ⅷ.부대공(0408)" xfId="21767"/>
    <cellStyle name="백_Book2_4.부대공_5부대시설공_공동구연장산출_Ⅷ.부대공(0408) 2" xfId="39624"/>
    <cellStyle name="백_Book2_4.부대공_5부대시설공_공동구연장산출_Ⅷ.부대공(0408)_Ⅸ.공통단위수량(9-17-1)" xfId="21768"/>
    <cellStyle name="백_Book2_4.부대공_5부대시설공_공동구연장산출_Ⅷ.부대공(0408)_Ⅸ.공통단위수량(9-17-1) 2" xfId="39625"/>
    <cellStyle name="백_Book2_4.부대공_5부대시설공_공동구연장산출_Ⅷ.부대공(0408)_Ⅸ.공통단위수량(최종1)" xfId="21769"/>
    <cellStyle name="백_Book2_4.부대공_5부대시설공_공동구연장산출_Ⅷ.부대공(0408)_Ⅸ.공통단위수량(최종1) 2" xfId="39626"/>
    <cellStyle name="백_Book2_4.부대공_5부대시설공_공동구연장산출_Ⅷ.부대공(0421)" xfId="21770"/>
    <cellStyle name="백_Book2_4.부대공_5부대시설공_공동구연장산출_Ⅷ.부대공(0421) 2" xfId="39627"/>
    <cellStyle name="백_Book2_4.부대공_5부대시설공_공동구연장산출_Ⅷ.부대공(0421)_Ⅸ.공통단위수량(9-17-1)" xfId="21771"/>
    <cellStyle name="백_Book2_4.부대공_5부대시설공_공동구연장산출_Ⅷ.부대공(0421)_Ⅸ.공통단위수량(9-17-1) 2" xfId="39628"/>
    <cellStyle name="백_Book2_4.부대공_5부대시설공_공동구연장산출_Ⅷ.부대공(0421)_Ⅸ.공통단위수량(최종1)" xfId="21772"/>
    <cellStyle name="백_Book2_4.부대공_5부대시설공_공동구연장산출_Ⅷ.부대공(0421)_Ⅸ.공통단위수량(최종1) 2" xfId="39629"/>
    <cellStyle name="백_Book2_4.부대공_5부대시설공_공동구연장산출_Ⅷ.부대공_Ⅸ.공통단위수량(9-17-1)" xfId="21773"/>
    <cellStyle name="백_Book2_4.부대공_5부대시설공_공동구연장산출_Ⅷ.부대공_Ⅸ.공통단위수량(9-17-1) 2" xfId="39630"/>
    <cellStyle name="백_Book2_4.부대공_5부대시설공_공동구연장산출_Ⅷ.부대공_Ⅸ.공통단위수량(최종1)" xfId="21774"/>
    <cellStyle name="백_Book2_4.부대공_5부대시설공_공동구연장산출_Ⅷ.부대공_Ⅸ.공통단위수량(최종1) 2" xfId="39631"/>
    <cellStyle name="백_Book2_4.부대공_5부대시설공_공동구연장산출_Ⅸ.공통단위수량" xfId="21775"/>
    <cellStyle name="백_Book2_4.부대공_5부대시설공_공동구연장산출_Ⅸ.공통단위수량 2" xfId="39632"/>
    <cellStyle name="백_Book2_4.부대공_5부대시설공_공동구연장산출_Ⅸ.공통단위수량(0408)" xfId="21776"/>
    <cellStyle name="백_Book2_4.부대공_5부대시설공_공동구연장산출_Ⅸ.공통단위수량(0408) 2" xfId="39633"/>
    <cellStyle name="백_Book2_4.부대공_5부대시설공_공동구연장산출_Ⅸ.공통단위수량(304)" xfId="21777"/>
    <cellStyle name="백_Book2_4.부대공_5부대시설공_공동구연장산출_Ⅸ.공통단위수량(304) 2" xfId="39634"/>
    <cellStyle name="백_Book2_4.부대공_5부대시설공_공동구연장산출_Ⅸ.공통단위수량(9-17-1)" xfId="21778"/>
    <cellStyle name="백_Book2_4.부대공_5부대시설공_공동구연장산출_Ⅸ.공통단위수량(9-17-1) 2" xfId="39635"/>
    <cellStyle name="백_Book2_4.부대공_5부대시설공_공동구연장산출_Ⅸ.공통단위수량(최종1)" xfId="21779"/>
    <cellStyle name="백_Book2_4.부대공_5부대시설공_공동구연장산출_Ⅸ.공통단위수량(최종1) 2" xfId="39636"/>
    <cellStyle name="백_Book2_4.부대공_5부대시설공_공동구연장산출_Ⅸ.공통단위수량(최종이되길...)" xfId="21780"/>
    <cellStyle name="백_Book2_4.부대공_5부대시설공_공동구연장산출_Ⅸ.공통단위수량(최종이되길...) 2" xfId="39637"/>
    <cellStyle name="백_Book2_4.부대공_5부대시설공_공동구연장산출_가시설(최종)" xfId="21781"/>
    <cellStyle name="백_Book2_4.부대공_5부대시설공_공동구연장산출_가시설(최종) 2" xfId="39638"/>
    <cellStyle name="백_Book2_4.부대공_5부대시설공_공동구연장산출_가시설(최종)_Ⅸ.공통단위수량(9-17-1)" xfId="21782"/>
    <cellStyle name="백_Book2_4.부대공_5부대시설공_공동구연장산출_가시설(최종)_Ⅸ.공통단위수량(9-17-1) 2" xfId="39639"/>
    <cellStyle name="백_Book2_4.부대공_5부대시설공_공동구연장산출_가시설(최종)_Ⅸ.공통단위수량(최종1)" xfId="21783"/>
    <cellStyle name="백_Book2_4.부대공_5부대시설공_공동구연장산출_가시설(최종)_Ⅸ.공통단위수량(최종1) 2" xfId="39640"/>
    <cellStyle name="백_Book2_4.부대공_5부대시설공_공동구연장산출_가시설(최종0414)" xfId="21784"/>
    <cellStyle name="백_Book2_4.부대공_5부대시설공_공동구연장산출_가시설(최종0414) 2" xfId="39641"/>
    <cellStyle name="백_Book2_4.부대공_5부대시설공_공동구연장산출_가시설(최종0414)_Ⅸ.공통단위수량(9-17-1)" xfId="21785"/>
    <cellStyle name="백_Book2_4.부대공_5부대시설공_공동구연장산출_가시설(최종0414)_Ⅸ.공통단위수량(9-17-1) 2" xfId="39642"/>
    <cellStyle name="백_Book2_4.부대공_5부대시설공_공동구연장산출_가시설(최종0414)_Ⅸ.공통단위수량(최종1)" xfId="21786"/>
    <cellStyle name="백_Book2_4.부대공_5부대시설공_공동구연장산출_가시설(최종0414)_Ⅸ.공통단위수량(최종1) 2" xfId="39643"/>
    <cellStyle name="백_Book2_4.부대공_5부대시설공_공동구연장산출_단위수량(316)" xfId="21787"/>
    <cellStyle name="백_Book2_4.부대공_5부대시설공_공동구연장산출_단위수량(316) 2" xfId="39644"/>
    <cellStyle name="백_Book2_4.부대공_5부대시설공_공동구연장산출_사본 - Ⅸ.공통단위수량" xfId="21788"/>
    <cellStyle name="백_Book2_4.부대공_5부대시설공_공동구연장산출_사본 - Ⅸ.공통단위수량 2" xfId="39645"/>
    <cellStyle name="백_Book2_4.부대공_5부대시설공_공통단위수량-2" xfId="21789"/>
    <cellStyle name="백_Book2_4.부대공_5부대시설공_공통단위수량-2 2" xfId="39646"/>
    <cellStyle name="백_Book2_4.부대공_5부대시설공_단위수량(316)" xfId="21790"/>
    <cellStyle name="백_Book2_4.부대공_5부대시설공_단위수량(316) 2" xfId="39647"/>
    <cellStyle name="백_Book2_4.부대공_5부대시설공_사본 - Ⅸ.공통단위수량" xfId="21791"/>
    <cellStyle name="백_Book2_4.부대공_5부대시설공_사본 - Ⅸ.공통단위수량 2" xfId="39648"/>
    <cellStyle name="백_Book2_4.부대공_5부대시설공_수복로토공" xfId="21792"/>
    <cellStyle name="백_Book2_4.부대공_5부대시설공_수복로토공 2" xfId="39649"/>
    <cellStyle name="백_Book2_4.부대공_5부대시설공_연결관토공" xfId="21793"/>
    <cellStyle name="백_Book2_4.부대공_5부대시설공_연결관토공 2" xfId="39650"/>
    <cellStyle name="백_Book2_4.부대공_Ⅷ.부대공" xfId="21794"/>
    <cellStyle name="백_Book2_4.부대공_Ⅷ.부대공 2" xfId="39651"/>
    <cellStyle name="백_Book2_4.부대공_Ⅷ.부대공(0408)" xfId="21795"/>
    <cellStyle name="백_Book2_4.부대공_Ⅷ.부대공(0408) 2" xfId="39652"/>
    <cellStyle name="백_Book2_4.부대공_Ⅷ.부대공(0408)_Ⅸ.공통단위수량(9-17-1)" xfId="21796"/>
    <cellStyle name="백_Book2_4.부대공_Ⅷ.부대공(0408)_Ⅸ.공통단위수량(9-17-1) 2" xfId="39653"/>
    <cellStyle name="백_Book2_4.부대공_Ⅷ.부대공(0408)_Ⅸ.공통단위수량(최종1)" xfId="21797"/>
    <cellStyle name="백_Book2_4.부대공_Ⅷ.부대공(0408)_Ⅸ.공통단위수량(최종1) 2" xfId="39654"/>
    <cellStyle name="백_Book2_4.부대공_Ⅷ.부대공(0421)" xfId="21798"/>
    <cellStyle name="백_Book2_4.부대공_Ⅷ.부대공(0421) 2" xfId="39655"/>
    <cellStyle name="백_Book2_4.부대공_Ⅷ.부대공(0421)_Ⅸ.공통단위수량(9-17-1)" xfId="21799"/>
    <cellStyle name="백_Book2_4.부대공_Ⅷ.부대공(0421)_Ⅸ.공통단위수량(9-17-1) 2" xfId="39656"/>
    <cellStyle name="백_Book2_4.부대공_Ⅷ.부대공(0421)_Ⅸ.공통단위수량(최종1)" xfId="21800"/>
    <cellStyle name="백_Book2_4.부대공_Ⅷ.부대공(0421)_Ⅸ.공통단위수량(최종1) 2" xfId="39657"/>
    <cellStyle name="백_Book2_4.부대공_Ⅷ.부대공_Ⅸ.공통단위수량(9-17-1)" xfId="21801"/>
    <cellStyle name="백_Book2_4.부대공_Ⅷ.부대공_Ⅸ.공통단위수량(9-17-1) 2" xfId="39658"/>
    <cellStyle name="백_Book2_4.부대공_Ⅷ.부대공_Ⅸ.공통단위수량(최종1)" xfId="21802"/>
    <cellStyle name="백_Book2_4.부대공_Ⅷ.부대공_Ⅸ.공통단위수량(최종1) 2" xfId="39659"/>
    <cellStyle name="백_Book2_4.부대공_Ⅸ.공통단위수량" xfId="21803"/>
    <cellStyle name="백_Book2_4.부대공_Ⅸ.공통단위수량 2" xfId="39660"/>
    <cellStyle name="백_Book2_4.부대공_Ⅸ.공통단위수량(0408)" xfId="21804"/>
    <cellStyle name="백_Book2_4.부대공_Ⅸ.공통단위수량(0408) 2" xfId="39661"/>
    <cellStyle name="백_Book2_4.부대공_Ⅸ.공통단위수량(304)" xfId="21805"/>
    <cellStyle name="백_Book2_4.부대공_Ⅸ.공통단위수량(304) 2" xfId="39662"/>
    <cellStyle name="백_Book2_4.부대공_Ⅸ.공통단위수량(9-17-1)" xfId="21806"/>
    <cellStyle name="백_Book2_4.부대공_Ⅸ.공통단위수량(9-17-1) 2" xfId="39663"/>
    <cellStyle name="백_Book2_4.부대공_Ⅸ.공통단위수량(최종1)" xfId="21807"/>
    <cellStyle name="백_Book2_4.부대공_Ⅸ.공통단위수량(최종1) 2" xfId="39664"/>
    <cellStyle name="백_Book2_4.부대공_Ⅸ.공통단위수량(최종이되길...)" xfId="21808"/>
    <cellStyle name="백_Book2_4.부대공_Ⅸ.공통단위수량(최종이되길...) 2" xfId="39665"/>
    <cellStyle name="백_Book2_4.부대공_가시설(최종)" xfId="21809"/>
    <cellStyle name="백_Book2_4.부대공_가시설(최종) 2" xfId="39666"/>
    <cellStyle name="백_Book2_4.부대공_가시설(최종)_Ⅸ.공통단위수량(9-17-1)" xfId="21810"/>
    <cellStyle name="백_Book2_4.부대공_가시설(최종)_Ⅸ.공통단위수량(9-17-1) 2" xfId="39667"/>
    <cellStyle name="백_Book2_4.부대공_가시설(최종)_Ⅸ.공통단위수량(최종1)" xfId="21811"/>
    <cellStyle name="백_Book2_4.부대공_가시설(최종)_Ⅸ.공통단위수량(최종1) 2" xfId="39668"/>
    <cellStyle name="백_Book2_4.부대공_가시설(최종0414)" xfId="21812"/>
    <cellStyle name="백_Book2_4.부대공_가시설(최종0414) 2" xfId="39669"/>
    <cellStyle name="백_Book2_4.부대공_가시설(최종0414)_Ⅸ.공통단위수량(9-17-1)" xfId="21813"/>
    <cellStyle name="백_Book2_4.부대공_가시설(최종0414)_Ⅸ.공통단위수량(9-17-1) 2" xfId="39670"/>
    <cellStyle name="백_Book2_4.부대공_가시설(최종0414)_Ⅸ.공통단위수량(최종1)" xfId="21814"/>
    <cellStyle name="백_Book2_4.부대공_가시설(최종0414)_Ⅸ.공통단위수량(최종1) 2" xfId="39671"/>
    <cellStyle name="백_Book2_4.부대공_공동구연장산출" xfId="21815"/>
    <cellStyle name="백_Book2_4.부대공_공동구연장산출 2" xfId="39672"/>
    <cellStyle name="백_Book2_4.부대공_공동구연장산출_Ⅷ.부대공" xfId="21816"/>
    <cellStyle name="백_Book2_4.부대공_공동구연장산출_Ⅷ.부대공 2" xfId="39673"/>
    <cellStyle name="백_Book2_4.부대공_공동구연장산출_Ⅷ.부대공(0408)" xfId="21817"/>
    <cellStyle name="백_Book2_4.부대공_공동구연장산출_Ⅷ.부대공(0408) 2" xfId="39674"/>
    <cellStyle name="백_Book2_4.부대공_공동구연장산출_Ⅷ.부대공(0408)_Ⅸ.공통단위수량(9-17-1)" xfId="21818"/>
    <cellStyle name="백_Book2_4.부대공_공동구연장산출_Ⅷ.부대공(0408)_Ⅸ.공통단위수량(9-17-1) 2" xfId="39675"/>
    <cellStyle name="백_Book2_4.부대공_공동구연장산출_Ⅷ.부대공(0408)_Ⅸ.공통단위수량(최종1)" xfId="21819"/>
    <cellStyle name="백_Book2_4.부대공_공동구연장산출_Ⅷ.부대공(0408)_Ⅸ.공통단위수량(최종1) 2" xfId="39676"/>
    <cellStyle name="백_Book2_4.부대공_공동구연장산출_Ⅷ.부대공(0421)" xfId="21820"/>
    <cellStyle name="백_Book2_4.부대공_공동구연장산출_Ⅷ.부대공(0421) 2" xfId="39677"/>
    <cellStyle name="백_Book2_4.부대공_공동구연장산출_Ⅷ.부대공(0421)_Ⅸ.공통단위수량(9-17-1)" xfId="21821"/>
    <cellStyle name="백_Book2_4.부대공_공동구연장산출_Ⅷ.부대공(0421)_Ⅸ.공통단위수량(9-17-1) 2" xfId="39678"/>
    <cellStyle name="백_Book2_4.부대공_공동구연장산출_Ⅷ.부대공(0421)_Ⅸ.공통단위수량(최종1)" xfId="21822"/>
    <cellStyle name="백_Book2_4.부대공_공동구연장산출_Ⅷ.부대공(0421)_Ⅸ.공통단위수량(최종1) 2" xfId="39679"/>
    <cellStyle name="백_Book2_4.부대공_공동구연장산출_Ⅷ.부대공_Ⅸ.공통단위수량(9-17-1)" xfId="21823"/>
    <cellStyle name="백_Book2_4.부대공_공동구연장산출_Ⅷ.부대공_Ⅸ.공통단위수량(9-17-1) 2" xfId="39680"/>
    <cellStyle name="백_Book2_4.부대공_공동구연장산출_Ⅷ.부대공_Ⅸ.공통단위수량(최종1)" xfId="21824"/>
    <cellStyle name="백_Book2_4.부대공_공동구연장산출_Ⅷ.부대공_Ⅸ.공통단위수량(최종1) 2" xfId="39681"/>
    <cellStyle name="백_Book2_4.부대공_공동구연장산출_Ⅸ.공통단위수량" xfId="21825"/>
    <cellStyle name="백_Book2_4.부대공_공동구연장산출_Ⅸ.공통단위수량 2" xfId="39682"/>
    <cellStyle name="백_Book2_4.부대공_공동구연장산출_Ⅸ.공통단위수량(0408)" xfId="21826"/>
    <cellStyle name="백_Book2_4.부대공_공동구연장산출_Ⅸ.공통단위수량(0408) 2" xfId="39683"/>
    <cellStyle name="백_Book2_4.부대공_공동구연장산출_Ⅸ.공통단위수량(304)" xfId="21827"/>
    <cellStyle name="백_Book2_4.부대공_공동구연장산출_Ⅸ.공통단위수량(304) 2" xfId="39684"/>
    <cellStyle name="백_Book2_4.부대공_공동구연장산출_Ⅸ.공통단위수량(9-17-1)" xfId="21828"/>
    <cellStyle name="백_Book2_4.부대공_공동구연장산출_Ⅸ.공통단위수량(9-17-1) 2" xfId="39685"/>
    <cellStyle name="백_Book2_4.부대공_공동구연장산출_Ⅸ.공통단위수량(최종1)" xfId="21829"/>
    <cellStyle name="백_Book2_4.부대공_공동구연장산출_Ⅸ.공통단위수량(최종1) 2" xfId="39686"/>
    <cellStyle name="백_Book2_4.부대공_공동구연장산출_Ⅸ.공통단위수량(최종이되길...)" xfId="21830"/>
    <cellStyle name="백_Book2_4.부대공_공동구연장산출_Ⅸ.공통단위수량(최종이되길...) 2" xfId="39687"/>
    <cellStyle name="백_Book2_4.부대공_공동구연장산출_가시설(최종)" xfId="21831"/>
    <cellStyle name="백_Book2_4.부대공_공동구연장산출_가시설(최종) 2" xfId="39688"/>
    <cellStyle name="백_Book2_4.부대공_공동구연장산출_가시설(최종)_Ⅸ.공통단위수량(9-17-1)" xfId="21832"/>
    <cellStyle name="백_Book2_4.부대공_공동구연장산출_가시설(최종)_Ⅸ.공통단위수량(9-17-1) 2" xfId="39689"/>
    <cellStyle name="백_Book2_4.부대공_공동구연장산출_가시설(최종)_Ⅸ.공통단위수량(최종1)" xfId="21833"/>
    <cellStyle name="백_Book2_4.부대공_공동구연장산출_가시설(최종)_Ⅸ.공통단위수량(최종1) 2" xfId="39690"/>
    <cellStyle name="백_Book2_4.부대공_공동구연장산출_가시설(최종0414)" xfId="21834"/>
    <cellStyle name="백_Book2_4.부대공_공동구연장산출_가시설(최종0414) 2" xfId="39691"/>
    <cellStyle name="백_Book2_4.부대공_공동구연장산출_가시설(최종0414)_Ⅸ.공통단위수량(9-17-1)" xfId="21835"/>
    <cellStyle name="백_Book2_4.부대공_공동구연장산출_가시설(최종0414)_Ⅸ.공통단위수량(9-17-1) 2" xfId="39692"/>
    <cellStyle name="백_Book2_4.부대공_공동구연장산출_가시설(최종0414)_Ⅸ.공통단위수량(최종1)" xfId="21836"/>
    <cellStyle name="백_Book2_4.부대공_공동구연장산출_가시설(최종0414)_Ⅸ.공통단위수량(최종1) 2" xfId="39693"/>
    <cellStyle name="백_Book2_4.부대공_공동구연장산출_단위수량(316)" xfId="21837"/>
    <cellStyle name="백_Book2_4.부대공_공동구연장산출_단위수량(316) 2" xfId="39694"/>
    <cellStyle name="백_Book2_4.부대공_공동구연장산출_사본 - Ⅸ.공통단위수량" xfId="21838"/>
    <cellStyle name="백_Book2_4.부대공_공동구연장산출_사본 - Ⅸ.공통단위수량 2" xfId="39695"/>
    <cellStyle name="백_Book2_4.부대공_공통단위수량-2" xfId="21839"/>
    <cellStyle name="백_Book2_4.부대공_공통단위수량-2 2" xfId="39696"/>
    <cellStyle name="백_Book2_4.부대공_단위수량(316)" xfId="21840"/>
    <cellStyle name="백_Book2_4.부대공_단위수량(316) 2" xfId="39697"/>
    <cellStyle name="백_Book2_4.부대공_사본 - Ⅸ.공통단위수량" xfId="21841"/>
    <cellStyle name="백_Book2_4.부대공_사본 - Ⅸ.공통단위수량 2" xfId="39698"/>
    <cellStyle name="백_Book2_4.부대공_수복로토공" xfId="21842"/>
    <cellStyle name="백_Book2_4.부대공_수복로토공 2" xfId="39699"/>
    <cellStyle name="백_Book2_4.부대공_연결관토공" xfId="21843"/>
    <cellStyle name="백_Book2_4.부대공_연결관토공 2" xfId="39700"/>
    <cellStyle name="백_Book2_4배관공" xfId="21844"/>
    <cellStyle name="백_Book2_4배관공 2" xfId="39701"/>
    <cellStyle name="백_Book2_4배관공_04-3.B-LINE" xfId="21845"/>
    <cellStyle name="백_Book2_4배관공_04-3.B-LINE 2" xfId="39702"/>
    <cellStyle name="백_Book2_4배관공_04-3.B-LINE_2.0 토공(물치)" xfId="21846"/>
    <cellStyle name="백_Book2_4배관공_04-3.B-LINE_2.0 토공(물치) 2" xfId="39703"/>
    <cellStyle name="백_Book2_4배관공_04-3.B-LINE_2.0 토공(원주)" xfId="21847"/>
    <cellStyle name="백_Book2_4배관공_04-3.B-LINE_2.0 토공(원주) 2" xfId="39704"/>
    <cellStyle name="백_Book2_4배관공_04-3.B-LINE_2.0 토공(장산)" xfId="21848"/>
    <cellStyle name="백_Book2_4배관공_04-3.B-LINE_2.0 토공(장산) 2" xfId="39705"/>
    <cellStyle name="백_Book2_4배관공_04-3.B-LINE_수복로토공" xfId="21849"/>
    <cellStyle name="백_Book2_4배관공_04-3.B-LINE_수복로토공 2" xfId="39706"/>
    <cellStyle name="백_Book2_4배관공_04-3.B-LINE_연결관토공" xfId="21850"/>
    <cellStyle name="백_Book2_4배관공_04-3.B-LINE_연결관토공 2" xfId="39707"/>
    <cellStyle name="백_Book2_4배관공_2.0 토공(물치)" xfId="21851"/>
    <cellStyle name="백_Book2_4배관공_2.0 토공(물치) 2" xfId="39708"/>
    <cellStyle name="백_Book2_4배관공_2.0 토공(원주)" xfId="21852"/>
    <cellStyle name="백_Book2_4배관공_2.0 토공(원주) 2" xfId="39709"/>
    <cellStyle name="백_Book2_4배관공_2.0 토공(장산)" xfId="21853"/>
    <cellStyle name="백_Book2_4배관공_2.0 토공(장산) 2" xfId="39710"/>
    <cellStyle name="백_Book2_4배관공_2.토공" xfId="21854"/>
    <cellStyle name="백_Book2_4배관공_2.토공 2" xfId="39711"/>
    <cellStyle name="백_Book2_4배관공_2.토공_04-3.B-LINE" xfId="21855"/>
    <cellStyle name="백_Book2_4배관공_2.토공_04-3.B-LINE 2" xfId="39712"/>
    <cellStyle name="백_Book2_4배관공_2.토공_04-3.B-LINE_2.0 토공(물치)" xfId="21856"/>
    <cellStyle name="백_Book2_4배관공_2.토공_04-3.B-LINE_2.0 토공(물치) 2" xfId="39713"/>
    <cellStyle name="백_Book2_4배관공_2.토공_04-3.B-LINE_2.0 토공(원주)" xfId="21857"/>
    <cellStyle name="백_Book2_4배관공_2.토공_04-3.B-LINE_2.0 토공(원주) 2" xfId="39714"/>
    <cellStyle name="백_Book2_4배관공_2.토공_04-3.B-LINE_2.0 토공(장산)" xfId="21858"/>
    <cellStyle name="백_Book2_4배관공_2.토공_04-3.B-LINE_2.0 토공(장산) 2" xfId="39715"/>
    <cellStyle name="백_Book2_4배관공_2.토공_04-3.B-LINE_수복로토공" xfId="21859"/>
    <cellStyle name="백_Book2_4배관공_2.토공_04-3.B-LINE_수복로토공 2" xfId="39716"/>
    <cellStyle name="백_Book2_4배관공_2.토공_04-3.B-LINE_연결관토공" xfId="21860"/>
    <cellStyle name="백_Book2_4배관공_2.토공_04-3.B-LINE_연결관토공 2" xfId="39717"/>
    <cellStyle name="백_Book2_4배관공_2.토공_2.0 토공(물치)" xfId="21861"/>
    <cellStyle name="백_Book2_4배관공_2.토공_2.0 토공(물치) 2" xfId="39718"/>
    <cellStyle name="백_Book2_4배관공_2.토공_2.0 토공(원주)" xfId="21862"/>
    <cellStyle name="백_Book2_4배관공_2.토공_2.0 토공(원주) 2" xfId="39719"/>
    <cellStyle name="백_Book2_4배관공_2.토공_2.0 토공(장산)" xfId="21863"/>
    <cellStyle name="백_Book2_4배관공_2.토공_2.0 토공(장산) 2" xfId="39720"/>
    <cellStyle name="백_Book2_4배관공_2.토공_4.하수공" xfId="21864"/>
    <cellStyle name="백_Book2_4배관공_2.토공_4.하수공 2" xfId="39721"/>
    <cellStyle name="백_Book2_4배관공_2.토공_4.하수공_04-3.B-LINE" xfId="21865"/>
    <cellStyle name="백_Book2_4배관공_2.토공_4.하수공_04-3.B-LINE 2" xfId="39722"/>
    <cellStyle name="백_Book2_4배관공_2.토공_4.하수공_04-3.B-LINE_2.0 토공(물치)" xfId="21866"/>
    <cellStyle name="백_Book2_4배관공_2.토공_4.하수공_04-3.B-LINE_2.0 토공(물치) 2" xfId="39723"/>
    <cellStyle name="백_Book2_4배관공_2.토공_4.하수공_04-3.B-LINE_2.0 토공(원주)" xfId="21867"/>
    <cellStyle name="백_Book2_4배관공_2.토공_4.하수공_04-3.B-LINE_2.0 토공(원주) 2" xfId="39724"/>
    <cellStyle name="백_Book2_4배관공_2.토공_4.하수공_04-3.B-LINE_2.0 토공(장산)" xfId="21868"/>
    <cellStyle name="백_Book2_4배관공_2.토공_4.하수공_04-3.B-LINE_2.0 토공(장산) 2" xfId="39725"/>
    <cellStyle name="백_Book2_4배관공_2.토공_4.하수공_04-3.B-LINE_수복로토공" xfId="21869"/>
    <cellStyle name="백_Book2_4배관공_2.토공_4.하수공_04-3.B-LINE_수복로토공 2" xfId="39726"/>
    <cellStyle name="백_Book2_4배관공_2.토공_4.하수공_04-3.B-LINE_연결관토공" xfId="21870"/>
    <cellStyle name="백_Book2_4배관공_2.토공_4.하수공_04-3.B-LINE_연결관토공 2" xfId="39727"/>
    <cellStyle name="백_Book2_4배관공_2.토공_4.하수공_2.0 토공(물치)" xfId="21871"/>
    <cellStyle name="백_Book2_4배관공_2.토공_4.하수공_2.0 토공(물치) 2" xfId="39728"/>
    <cellStyle name="백_Book2_4배관공_2.토공_4.하수공_2.0 토공(원주)" xfId="21872"/>
    <cellStyle name="백_Book2_4배관공_2.토공_4.하수공_2.0 토공(원주) 2" xfId="39729"/>
    <cellStyle name="백_Book2_4배관공_2.토공_4.하수공_2.0 토공(장산)" xfId="21873"/>
    <cellStyle name="백_Book2_4배관공_2.토공_4.하수공_2.0 토공(장산) 2" xfId="39730"/>
    <cellStyle name="백_Book2_4배관공_2.토공_4.하수공_수복로토공" xfId="21874"/>
    <cellStyle name="백_Book2_4배관공_2.토공_4.하수공_수복로토공 2" xfId="39731"/>
    <cellStyle name="백_Book2_4배관공_2.토공_4.하수공_연결관토공" xfId="21875"/>
    <cellStyle name="백_Book2_4배관공_2.토공_4.하수공_연결관토공 2" xfId="39732"/>
    <cellStyle name="백_Book2_4배관공_2.토공_수복로토공" xfId="21876"/>
    <cellStyle name="백_Book2_4배관공_2.토공_수복로토공 2" xfId="39733"/>
    <cellStyle name="백_Book2_4배관공_2.토공_연결관토공" xfId="21877"/>
    <cellStyle name="백_Book2_4배관공_2.토공_연결관토공 2" xfId="39734"/>
    <cellStyle name="백_Book2_4배관공_3.포장공" xfId="21878"/>
    <cellStyle name="백_Book2_4배관공_3.포장공 2" xfId="39735"/>
    <cellStyle name="백_Book2_4배관공_3.포장공_04-3.B-LINE" xfId="21879"/>
    <cellStyle name="백_Book2_4배관공_3.포장공_04-3.B-LINE 2" xfId="39736"/>
    <cellStyle name="백_Book2_4배관공_3.포장공_04-3.B-LINE_2.0 토공(물치)" xfId="21880"/>
    <cellStyle name="백_Book2_4배관공_3.포장공_04-3.B-LINE_2.0 토공(물치) 2" xfId="39737"/>
    <cellStyle name="백_Book2_4배관공_3.포장공_04-3.B-LINE_2.0 토공(원주)" xfId="21881"/>
    <cellStyle name="백_Book2_4배관공_3.포장공_04-3.B-LINE_2.0 토공(원주) 2" xfId="39738"/>
    <cellStyle name="백_Book2_4배관공_3.포장공_04-3.B-LINE_2.0 토공(장산)" xfId="21882"/>
    <cellStyle name="백_Book2_4배관공_3.포장공_04-3.B-LINE_2.0 토공(장산) 2" xfId="39739"/>
    <cellStyle name="백_Book2_4배관공_3.포장공_04-3.B-LINE_수복로토공" xfId="21883"/>
    <cellStyle name="백_Book2_4배관공_3.포장공_04-3.B-LINE_수복로토공 2" xfId="39740"/>
    <cellStyle name="백_Book2_4배관공_3.포장공_04-3.B-LINE_연결관토공" xfId="21884"/>
    <cellStyle name="백_Book2_4배관공_3.포장공_04-3.B-LINE_연결관토공 2" xfId="39741"/>
    <cellStyle name="백_Book2_4배관공_3.포장공_2.0 토공(물치)" xfId="21885"/>
    <cellStyle name="백_Book2_4배관공_3.포장공_2.0 토공(물치) 2" xfId="39742"/>
    <cellStyle name="백_Book2_4배관공_3.포장공_2.0 토공(원주)" xfId="21886"/>
    <cellStyle name="백_Book2_4배관공_3.포장공_2.0 토공(원주) 2" xfId="39743"/>
    <cellStyle name="백_Book2_4배관공_3.포장공_2.0 토공(장산)" xfId="21887"/>
    <cellStyle name="백_Book2_4배관공_3.포장공_2.0 토공(장산) 2" xfId="39744"/>
    <cellStyle name="백_Book2_4배관공_3.포장공_4.하수공" xfId="21888"/>
    <cellStyle name="백_Book2_4배관공_3.포장공_4.하수공 2" xfId="39745"/>
    <cellStyle name="백_Book2_4배관공_3.포장공_4.하수공_04-3.B-LINE" xfId="21889"/>
    <cellStyle name="백_Book2_4배관공_3.포장공_4.하수공_04-3.B-LINE 2" xfId="39746"/>
    <cellStyle name="백_Book2_4배관공_3.포장공_4.하수공_04-3.B-LINE_2.0 토공(물치)" xfId="21890"/>
    <cellStyle name="백_Book2_4배관공_3.포장공_4.하수공_04-3.B-LINE_2.0 토공(물치) 2" xfId="39747"/>
    <cellStyle name="백_Book2_4배관공_3.포장공_4.하수공_04-3.B-LINE_2.0 토공(원주)" xfId="21891"/>
    <cellStyle name="백_Book2_4배관공_3.포장공_4.하수공_04-3.B-LINE_2.0 토공(원주) 2" xfId="39748"/>
    <cellStyle name="백_Book2_4배관공_3.포장공_4.하수공_04-3.B-LINE_2.0 토공(장산)" xfId="21892"/>
    <cellStyle name="백_Book2_4배관공_3.포장공_4.하수공_04-3.B-LINE_2.0 토공(장산) 2" xfId="39749"/>
    <cellStyle name="백_Book2_4배관공_3.포장공_4.하수공_04-3.B-LINE_수복로토공" xfId="21893"/>
    <cellStyle name="백_Book2_4배관공_3.포장공_4.하수공_04-3.B-LINE_수복로토공 2" xfId="39750"/>
    <cellStyle name="백_Book2_4배관공_3.포장공_4.하수공_04-3.B-LINE_연결관토공" xfId="21894"/>
    <cellStyle name="백_Book2_4배관공_3.포장공_4.하수공_04-3.B-LINE_연결관토공 2" xfId="39751"/>
    <cellStyle name="백_Book2_4배관공_3.포장공_4.하수공_2.0 토공(물치)" xfId="21895"/>
    <cellStyle name="백_Book2_4배관공_3.포장공_4.하수공_2.0 토공(물치) 2" xfId="39752"/>
    <cellStyle name="백_Book2_4배관공_3.포장공_4.하수공_2.0 토공(원주)" xfId="21896"/>
    <cellStyle name="백_Book2_4배관공_3.포장공_4.하수공_2.0 토공(원주) 2" xfId="39753"/>
    <cellStyle name="백_Book2_4배관공_3.포장공_4.하수공_2.0 토공(장산)" xfId="21897"/>
    <cellStyle name="백_Book2_4배관공_3.포장공_4.하수공_2.0 토공(장산) 2" xfId="39754"/>
    <cellStyle name="백_Book2_4배관공_3.포장공_4.하수공_수복로토공" xfId="21898"/>
    <cellStyle name="백_Book2_4배관공_3.포장공_4.하수공_수복로토공 2" xfId="39755"/>
    <cellStyle name="백_Book2_4배관공_3.포장공_4.하수공_연결관토공" xfId="21899"/>
    <cellStyle name="백_Book2_4배관공_3.포장공_4.하수공_연결관토공 2" xfId="39756"/>
    <cellStyle name="백_Book2_4배관공_3.포장공_수복로토공" xfId="21900"/>
    <cellStyle name="백_Book2_4배관공_3.포장공_수복로토공 2" xfId="39757"/>
    <cellStyle name="백_Book2_4배관공_3.포장공_연결관토공" xfId="21901"/>
    <cellStyle name="백_Book2_4배관공_3.포장공_연결관토공 2" xfId="39758"/>
    <cellStyle name="백_Book2_4배관공_Ⅷ.부대공" xfId="21902"/>
    <cellStyle name="백_Book2_4배관공_Ⅷ.부대공 2" xfId="39759"/>
    <cellStyle name="백_Book2_4배관공_Ⅷ.부대공(0408)" xfId="21903"/>
    <cellStyle name="백_Book2_4배관공_Ⅷ.부대공(0408) 2" xfId="39760"/>
    <cellStyle name="백_Book2_4배관공_Ⅷ.부대공(0408)_Ⅸ.공통단위수량(9-17-1)" xfId="21904"/>
    <cellStyle name="백_Book2_4배관공_Ⅷ.부대공(0408)_Ⅸ.공통단위수량(9-17-1) 2" xfId="39761"/>
    <cellStyle name="백_Book2_4배관공_Ⅷ.부대공(0408)_Ⅸ.공통단위수량(최종1)" xfId="21905"/>
    <cellStyle name="백_Book2_4배관공_Ⅷ.부대공(0408)_Ⅸ.공통단위수량(최종1) 2" xfId="39762"/>
    <cellStyle name="백_Book2_4배관공_Ⅷ.부대공(0421)" xfId="21906"/>
    <cellStyle name="백_Book2_4배관공_Ⅷ.부대공(0421) 2" xfId="39763"/>
    <cellStyle name="백_Book2_4배관공_Ⅷ.부대공(0421)_Ⅸ.공통단위수량(9-17-1)" xfId="21907"/>
    <cellStyle name="백_Book2_4배관공_Ⅷ.부대공(0421)_Ⅸ.공통단위수량(9-17-1) 2" xfId="39764"/>
    <cellStyle name="백_Book2_4배관공_Ⅷ.부대공(0421)_Ⅸ.공통단위수량(최종1)" xfId="21908"/>
    <cellStyle name="백_Book2_4배관공_Ⅷ.부대공(0421)_Ⅸ.공통단위수량(최종1) 2" xfId="39765"/>
    <cellStyle name="백_Book2_4배관공_Ⅷ.부대공_Ⅸ.공통단위수량(9-17-1)" xfId="21909"/>
    <cellStyle name="백_Book2_4배관공_Ⅷ.부대공_Ⅸ.공통단위수량(9-17-1) 2" xfId="39766"/>
    <cellStyle name="백_Book2_4배관공_Ⅷ.부대공_Ⅸ.공통단위수량(최종1)" xfId="21910"/>
    <cellStyle name="백_Book2_4배관공_Ⅷ.부대공_Ⅸ.공통단위수량(최종1) 2" xfId="39767"/>
    <cellStyle name="백_Book2_4배관공_Ⅸ.공통단위수량" xfId="21911"/>
    <cellStyle name="백_Book2_4배관공_Ⅸ.공통단위수량 2" xfId="39768"/>
    <cellStyle name="백_Book2_4배관공_Ⅸ.공통단위수량(0408)" xfId="21912"/>
    <cellStyle name="백_Book2_4배관공_Ⅸ.공통단위수량(0408) 2" xfId="39769"/>
    <cellStyle name="백_Book2_4배관공_Ⅸ.공통단위수량(304)" xfId="21913"/>
    <cellStyle name="백_Book2_4배관공_Ⅸ.공통단위수량(304) 2" xfId="39770"/>
    <cellStyle name="백_Book2_4배관공_Ⅸ.공통단위수량(9-17-1)" xfId="21914"/>
    <cellStyle name="백_Book2_4배관공_Ⅸ.공통단위수량(9-17-1) 2" xfId="39771"/>
    <cellStyle name="백_Book2_4배관공_Ⅸ.공통단위수량(최종1)" xfId="21915"/>
    <cellStyle name="백_Book2_4배관공_Ⅸ.공통단위수량(최종1) 2" xfId="39772"/>
    <cellStyle name="백_Book2_4배관공_Ⅸ.공통단위수량(최종이되길...)" xfId="21916"/>
    <cellStyle name="백_Book2_4배관공_Ⅸ.공통단위수량(최종이되길...) 2" xfId="39773"/>
    <cellStyle name="백_Book2_4배관공_가시설(최종)" xfId="21917"/>
    <cellStyle name="백_Book2_4배관공_가시설(최종) 2" xfId="39774"/>
    <cellStyle name="백_Book2_4배관공_가시설(최종)_Ⅸ.공통단위수량(9-17-1)" xfId="21918"/>
    <cellStyle name="백_Book2_4배관공_가시설(최종)_Ⅸ.공통단위수량(9-17-1) 2" xfId="39775"/>
    <cellStyle name="백_Book2_4배관공_가시설(최종)_Ⅸ.공통단위수량(최종1)" xfId="21919"/>
    <cellStyle name="백_Book2_4배관공_가시설(최종)_Ⅸ.공통단위수량(최종1) 2" xfId="39776"/>
    <cellStyle name="백_Book2_4배관공_가시설(최종0414)" xfId="21920"/>
    <cellStyle name="백_Book2_4배관공_가시설(최종0414) 2" xfId="39777"/>
    <cellStyle name="백_Book2_4배관공_가시설(최종0414)_Ⅸ.공통단위수량(9-17-1)" xfId="21921"/>
    <cellStyle name="백_Book2_4배관공_가시설(최종0414)_Ⅸ.공통단위수량(9-17-1) 2" xfId="39778"/>
    <cellStyle name="백_Book2_4배관공_가시설(최종0414)_Ⅸ.공통단위수량(최종1)" xfId="21922"/>
    <cellStyle name="백_Book2_4배관공_가시설(최종0414)_Ⅸ.공통단위수량(최종1) 2" xfId="39779"/>
    <cellStyle name="백_Book2_4배관공_공동구연장산출" xfId="21923"/>
    <cellStyle name="백_Book2_4배관공_공동구연장산출 2" xfId="39780"/>
    <cellStyle name="백_Book2_4배관공_공동구연장산출_Ⅷ.부대공" xfId="21924"/>
    <cellStyle name="백_Book2_4배관공_공동구연장산출_Ⅷ.부대공 2" xfId="39781"/>
    <cellStyle name="백_Book2_4배관공_공동구연장산출_Ⅷ.부대공(0408)" xfId="21925"/>
    <cellStyle name="백_Book2_4배관공_공동구연장산출_Ⅷ.부대공(0408) 2" xfId="39782"/>
    <cellStyle name="백_Book2_4배관공_공동구연장산출_Ⅷ.부대공(0408)_Ⅸ.공통단위수량(9-17-1)" xfId="21926"/>
    <cellStyle name="백_Book2_4배관공_공동구연장산출_Ⅷ.부대공(0408)_Ⅸ.공통단위수량(9-17-1) 2" xfId="39783"/>
    <cellStyle name="백_Book2_4배관공_공동구연장산출_Ⅷ.부대공(0408)_Ⅸ.공통단위수량(최종1)" xfId="21927"/>
    <cellStyle name="백_Book2_4배관공_공동구연장산출_Ⅷ.부대공(0408)_Ⅸ.공통단위수량(최종1) 2" xfId="39784"/>
    <cellStyle name="백_Book2_4배관공_공동구연장산출_Ⅷ.부대공(0421)" xfId="21928"/>
    <cellStyle name="백_Book2_4배관공_공동구연장산출_Ⅷ.부대공(0421) 2" xfId="39785"/>
    <cellStyle name="백_Book2_4배관공_공동구연장산출_Ⅷ.부대공(0421)_Ⅸ.공통단위수량(9-17-1)" xfId="21929"/>
    <cellStyle name="백_Book2_4배관공_공동구연장산출_Ⅷ.부대공(0421)_Ⅸ.공통단위수량(9-17-1) 2" xfId="39786"/>
    <cellStyle name="백_Book2_4배관공_공동구연장산출_Ⅷ.부대공(0421)_Ⅸ.공통단위수량(최종1)" xfId="21930"/>
    <cellStyle name="백_Book2_4배관공_공동구연장산출_Ⅷ.부대공(0421)_Ⅸ.공통단위수량(최종1) 2" xfId="39787"/>
    <cellStyle name="백_Book2_4배관공_공동구연장산출_Ⅷ.부대공_Ⅸ.공통단위수량(9-17-1)" xfId="21931"/>
    <cellStyle name="백_Book2_4배관공_공동구연장산출_Ⅷ.부대공_Ⅸ.공통단위수량(9-17-1) 2" xfId="39788"/>
    <cellStyle name="백_Book2_4배관공_공동구연장산출_Ⅷ.부대공_Ⅸ.공통단위수량(최종1)" xfId="21932"/>
    <cellStyle name="백_Book2_4배관공_공동구연장산출_Ⅷ.부대공_Ⅸ.공통단위수량(최종1) 2" xfId="39789"/>
    <cellStyle name="백_Book2_4배관공_공동구연장산출_Ⅸ.공통단위수량" xfId="21933"/>
    <cellStyle name="백_Book2_4배관공_공동구연장산출_Ⅸ.공통단위수량 2" xfId="39790"/>
    <cellStyle name="백_Book2_4배관공_공동구연장산출_Ⅸ.공통단위수량(0408)" xfId="21934"/>
    <cellStyle name="백_Book2_4배관공_공동구연장산출_Ⅸ.공통단위수량(0408) 2" xfId="39791"/>
    <cellStyle name="백_Book2_4배관공_공동구연장산출_Ⅸ.공통단위수량(304)" xfId="21935"/>
    <cellStyle name="백_Book2_4배관공_공동구연장산출_Ⅸ.공통단위수량(304) 2" xfId="39792"/>
    <cellStyle name="백_Book2_4배관공_공동구연장산출_Ⅸ.공통단위수량(9-17-1)" xfId="21936"/>
    <cellStyle name="백_Book2_4배관공_공동구연장산출_Ⅸ.공통단위수량(9-17-1) 2" xfId="39793"/>
    <cellStyle name="백_Book2_4배관공_공동구연장산출_Ⅸ.공통단위수량(최종1)" xfId="21937"/>
    <cellStyle name="백_Book2_4배관공_공동구연장산출_Ⅸ.공통단위수량(최종1) 2" xfId="39794"/>
    <cellStyle name="백_Book2_4배관공_공동구연장산출_Ⅸ.공통단위수량(최종이되길...)" xfId="21938"/>
    <cellStyle name="백_Book2_4배관공_공동구연장산출_Ⅸ.공통단위수량(최종이되길...) 2" xfId="39795"/>
    <cellStyle name="백_Book2_4배관공_공동구연장산출_가시설(최종)" xfId="21939"/>
    <cellStyle name="백_Book2_4배관공_공동구연장산출_가시설(최종) 2" xfId="39796"/>
    <cellStyle name="백_Book2_4배관공_공동구연장산출_가시설(최종)_Ⅸ.공통단위수량(9-17-1)" xfId="21940"/>
    <cellStyle name="백_Book2_4배관공_공동구연장산출_가시설(최종)_Ⅸ.공통단위수량(9-17-1) 2" xfId="39797"/>
    <cellStyle name="백_Book2_4배관공_공동구연장산출_가시설(최종)_Ⅸ.공통단위수량(최종1)" xfId="21941"/>
    <cellStyle name="백_Book2_4배관공_공동구연장산출_가시설(최종)_Ⅸ.공통단위수량(최종1) 2" xfId="39798"/>
    <cellStyle name="백_Book2_4배관공_공동구연장산출_가시설(최종0414)" xfId="21942"/>
    <cellStyle name="백_Book2_4배관공_공동구연장산출_가시설(최종0414) 2" xfId="39799"/>
    <cellStyle name="백_Book2_4배관공_공동구연장산출_가시설(최종0414)_Ⅸ.공통단위수량(9-17-1)" xfId="21943"/>
    <cellStyle name="백_Book2_4배관공_공동구연장산출_가시설(최종0414)_Ⅸ.공통단위수량(9-17-1) 2" xfId="39800"/>
    <cellStyle name="백_Book2_4배관공_공동구연장산출_가시설(최종0414)_Ⅸ.공통단위수량(최종1)" xfId="21944"/>
    <cellStyle name="백_Book2_4배관공_공동구연장산출_가시설(최종0414)_Ⅸ.공통단위수량(최종1) 2" xfId="39801"/>
    <cellStyle name="백_Book2_4배관공_공동구연장산출_단위수량(316)" xfId="21945"/>
    <cellStyle name="백_Book2_4배관공_공동구연장산출_단위수량(316) 2" xfId="39802"/>
    <cellStyle name="백_Book2_4배관공_공동구연장산출_사본 - Ⅸ.공통단위수량" xfId="21946"/>
    <cellStyle name="백_Book2_4배관공_공동구연장산출_사본 - Ⅸ.공통단위수량 2" xfId="39803"/>
    <cellStyle name="백_Book2_4배관공_공통단위수량-2" xfId="21947"/>
    <cellStyle name="백_Book2_4배관공_공통단위수량-2 2" xfId="39804"/>
    <cellStyle name="백_Book2_4배관공_단위수량(316)" xfId="21948"/>
    <cellStyle name="백_Book2_4배관공_단위수량(316) 2" xfId="39805"/>
    <cellStyle name="백_Book2_4배관공_사본 - Ⅸ.공통단위수량" xfId="21949"/>
    <cellStyle name="백_Book2_4배관공_사본 - Ⅸ.공통단위수량 2" xfId="39806"/>
    <cellStyle name="백_Book2_4배관공_수복로토공" xfId="21950"/>
    <cellStyle name="백_Book2_4배관공_수복로토공 2" xfId="39807"/>
    <cellStyle name="백_Book2_4배관공_연결관토공" xfId="21951"/>
    <cellStyle name="백_Book2_4배관공_연결관토공 2" xfId="39808"/>
    <cellStyle name="백_Book2_5부대시설공" xfId="21952"/>
    <cellStyle name="백_Book2_5부대시설공 2" xfId="39809"/>
    <cellStyle name="백_Book2_5부대시설공_04-3.B-LINE" xfId="21953"/>
    <cellStyle name="백_Book2_5부대시설공_04-3.B-LINE 2" xfId="39810"/>
    <cellStyle name="백_Book2_5부대시설공_04-3.B-LINE_2.0 토공(물치)" xfId="21954"/>
    <cellStyle name="백_Book2_5부대시설공_04-3.B-LINE_2.0 토공(물치) 2" xfId="39811"/>
    <cellStyle name="백_Book2_5부대시설공_04-3.B-LINE_2.0 토공(원주)" xfId="21955"/>
    <cellStyle name="백_Book2_5부대시설공_04-3.B-LINE_2.0 토공(원주) 2" xfId="39812"/>
    <cellStyle name="백_Book2_5부대시설공_04-3.B-LINE_2.0 토공(장산)" xfId="21956"/>
    <cellStyle name="백_Book2_5부대시설공_04-3.B-LINE_2.0 토공(장산) 2" xfId="39813"/>
    <cellStyle name="백_Book2_5부대시설공_04-3.B-LINE_수복로토공" xfId="21957"/>
    <cellStyle name="백_Book2_5부대시설공_04-3.B-LINE_수복로토공 2" xfId="39814"/>
    <cellStyle name="백_Book2_5부대시설공_04-3.B-LINE_연결관토공" xfId="21958"/>
    <cellStyle name="백_Book2_5부대시설공_04-3.B-LINE_연결관토공 2" xfId="39815"/>
    <cellStyle name="백_Book2_5부대시설공_2.0 토공(물치)" xfId="21959"/>
    <cellStyle name="백_Book2_5부대시설공_2.0 토공(물치) 2" xfId="39816"/>
    <cellStyle name="백_Book2_5부대시설공_2.0 토공(원주)" xfId="21960"/>
    <cellStyle name="백_Book2_5부대시설공_2.0 토공(원주) 2" xfId="39817"/>
    <cellStyle name="백_Book2_5부대시설공_2.0 토공(장산)" xfId="21961"/>
    <cellStyle name="백_Book2_5부대시설공_2.0 토공(장산) 2" xfId="39818"/>
    <cellStyle name="백_Book2_5부대시설공_2.토공" xfId="21962"/>
    <cellStyle name="백_Book2_5부대시설공_2.토공 2" xfId="39819"/>
    <cellStyle name="백_Book2_5부대시설공_2.토공_04-3.B-LINE" xfId="21963"/>
    <cellStyle name="백_Book2_5부대시설공_2.토공_04-3.B-LINE 2" xfId="39820"/>
    <cellStyle name="백_Book2_5부대시설공_2.토공_04-3.B-LINE_2.0 토공(물치)" xfId="21964"/>
    <cellStyle name="백_Book2_5부대시설공_2.토공_04-3.B-LINE_2.0 토공(물치) 2" xfId="39821"/>
    <cellStyle name="백_Book2_5부대시설공_2.토공_04-3.B-LINE_2.0 토공(원주)" xfId="21965"/>
    <cellStyle name="백_Book2_5부대시설공_2.토공_04-3.B-LINE_2.0 토공(원주) 2" xfId="39822"/>
    <cellStyle name="백_Book2_5부대시설공_2.토공_04-3.B-LINE_2.0 토공(장산)" xfId="21966"/>
    <cellStyle name="백_Book2_5부대시설공_2.토공_04-3.B-LINE_2.0 토공(장산) 2" xfId="39823"/>
    <cellStyle name="백_Book2_5부대시설공_2.토공_04-3.B-LINE_수복로토공" xfId="21967"/>
    <cellStyle name="백_Book2_5부대시설공_2.토공_04-3.B-LINE_수복로토공 2" xfId="39824"/>
    <cellStyle name="백_Book2_5부대시설공_2.토공_04-3.B-LINE_연결관토공" xfId="21968"/>
    <cellStyle name="백_Book2_5부대시설공_2.토공_04-3.B-LINE_연결관토공 2" xfId="39825"/>
    <cellStyle name="백_Book2_5부대시설공_2.토공_2.0 토공(물치)" xfId="21969"/>
    <cellStyle name="백_Book2_5부대시설공_2.토공_2.0 토공(물치) 2" xfId="39826"/>
    <cellStyle name="백_Book2_5부대시설공_2.토공_2.0 토공(원주)" xfId="21970"/>
    <cellStyle name="백_Book2_5부대시설공_2.토공_2.0 토공(원주) 2" xfId="39827"/>
    <cellStyle name="백_Book2_5부대시설공_2.토공_2.0 토공(장산)" xfId="21971"/>
    <cellStyle name="백_Book2_5부대시설공_2.토공_2.0 토공(장산) 2" xfId="39828"/>
    <cellStyle name="백_Book2_5부대시설공_2.토공_4.하수공" xfId="21972"/>
    <cellStyle name="백_Book2_5부대시설공_2.토공_4.하수공 2" xfId="39829"/>
    <cellStyle name="백_Book2_5부대시설공_2.토공_4.하수공_04-3.B-LINE" xfId="21973"/>
    <cellStyle name="백_Book2_5부대시설공_2.토공_4.하수공_04-3.B-LINE 2" xfId="39830"/>
    <cellStyle name="백_Book2_5부대시설공_2.토공_4.하수공_04-3.B-LINE_2.0 토공(물치)" xfId="21974"/>
    <cellStyle name="백_Book2_5부대시설공_2.토공_4.하수공_04-3.B-LINE_2.0 토공(물치) 2" xfId="39831"/>
    <cellStyle name="백_Book2_5부대시설공_2.토공_4.하수공_04-3.B-LINE_2.0 토공(원주)" xfId="21975"/>
    <cellStyle name="백_Book2_5부대시설공_2.토공_4.하수공_04-3.B-LINE_2.0 토공(원주) 2" xfId="39832"/>
    <cellStyle name="백_Book2_5부대시설공_2.토공_4.하수공_04-3.B-LINE_2.0 토공(장산)" xfId="21976"/>
    <cellStyle name="백_Book2_5부대시설공_2.토공_4.하수공_04-3.B-LINE_2.0 토공(장산) 2" xfId="39833"/>
    <cellStyle name="백_Book2_5부대시설공_2.토공_4.하수공_04-3.B-LINE_수복로토공" xfId="21977"/>
    <cellStyle name="백_Book2_5부대시설공_2.토공_4.하수공_04-3.B-LINE_수복로토공 2" xfId="39834"/>
    <cellStyle name="백_Book2_5부대시설공_2.토공_4.하수공_04-3.B-LINE_연결관토공" xfId="21978"/>
    <cellStyle name="백_Book2_5부대시설공_2.토공_4.하수공_04-3.B-LINE_연결관토공 2" xfId="39835"/>
    <cellStyle name="백_Book2_5부대시설공_2.토공_4.하수공_2.0 토공(물치)" xfId="21979"/>
    <cellStyle name="백_Book2_5부대시설공_2.토공_4.하수공_2.0 토공(물치) 2" xfId="39836"/>
    <cellStyle name="백_Book2_5부대시설공_2.토공_4.하수공_2.0 토공(원주)" xfId="21980"/>
    <cellStyle name="백_Book2_5부대시설공_2.토공_4.하수공_2.0 토공(원주) 2" xfId="39837"/>
    <cellStyle name="백_Book2_5부대시설공_2.토공_4.하수공_2.0 토공(장산)" xfId="21981"/>
    <cellStyle name="백_Book2_5부대시설공_2.토공_4.하수공_2.0 토공(장산) 2" xfId="39838"/>
    <cellStyle name="백_Book2_5부대시설공_2.토공_4.하수공_수복로토공" xfId="21982"/>
    <cellStyle name="백_Book2_5부대시설공_2.토공_4.하수공_수복로토공 2" xfId="39839"/>
    <cellStyle name="백_Book2_5부대시설공_2.토공_4.하수공_연결관토공" xfId="21983"/>
    <cellStyle name="백_Book2_5부대시설공_2.토공_4.하수공_연결관토공 2" xfId="39840"/>
    <cellStyle name="백_Book2_5부대시설공_2.토공_수복로토공" xfId="21984"/>
    <cellStyle name="백_Book2_5부대시설공_2.토공_수복로토공 2" xfId="39841"/>
    <cellStyle name="백_Book2_5부대시설공_2.토공_연결관토공" xfId="21985"/>
    <cellStyle name="백_Book2_5부대시설공_2.토공_연결관토공 2" xfId="39842"/>
    <cellStyle name="백_Book2_5부대시설공_3.포장공" xfId="21986"/>
    <cellStyle name="백_Book2_5부대시설공_3.포장공 2" xfId="39843"/>
    <cellStyle name="백_Book2_5부대시설공_3.포장공_04-3.B-LINE" xfId="21987"/>
    <cellStyle name="백_Book2_5부대시설공_3.포장공_04-3.B-LINE 2" xfId="39844"/>
    <cellStyle name="백_Book2_5부대시설공_3.포장공_04-3.B-LINE_2.0 토공(물치)" xfId="21988"/>
    <cellStyle name="백_Book2_5부대시설공_3.포장공_04-3.B-LINE_2.0 토공(물치) 2" xfId="39845"/>
    <cellStyle name="백_Book2_5부대시설공_3.포장공_04-3.B-LINE_2.0 토공(원주)" xfId="21989"/>
    <cellStyle name="백_Book2_5부대시설공_3.포장공_04-3.B-LINE_2.0 토공(원주) 2" xfId="39846"/>
    <cellStyle name="백_Book2_5부대시설공_3.포장공_04-3.B-LINE_2.0 토공(장산)" xfId="21990"/>
    <cellStyle name="백_Book2_5부대시설공_3.포장공_04-3.B-LINE_2.0 토공(장산) 2" xfId="39847"/>
    <cellStyle name="백_Book2_5부대시설공_3.포장공_04-3.B-LINE_수복로토공" xfId="21991"/>
    <cellStyle name="백_Book2_5부대시설공_3.포장공_04-3.B-LINE_수복로토공 2" xfId="39848"/>
    <cellStyle name="백_Book2_5부대시설공_3.포장공_04-3.B-LINE_연결관토공" xfId="21992"/>
    <cellStyle name="백_Book2_5부대시설공_3.포장공_04-3.B-LINE_연결관토공 2" xfId="39849"/>
    <cellStyle name="백_Book2_5부대시설공_3.포장공_2.0 토공(물치)" xfId="21993"/>
    <cellStyle name="백_Book2_5부대시설공_3.포장공_2.0 토공(물치) 2" xfId="39850"/>
    <cellStyle name="백_Book2_5부대시설공_3.포장공_2.0 토공(원주)" xfId="21994"/>
    <cellStyle name="백_Book2_5부대시설공_3.포장공_2.0 토공(원주) 2" xfId="39851"/>
    <cellStyle name="백_Book2_5부대시설공_3.포장공_2.0 토공(장산)" xfId="21995"/>
    <cellStyle name="백_Book2_5부대시설공_3.포장공_2.0 토공(장산) 2" xfId="39852"/>
    <cellStyle name="백_Book2_5부대시설공_3.포장공_4.하수공" xfId="21996"/>
    <cellStyle name="백_Book2_5부대시설공_3.포장공_4.하수공 2" xfId="39853"/>
    <cellStyle name="백_Book2_5부대시설공_3.포장공_4.하수공_04-3.B-LINE" xfId="21997"/>
    <cellStyle name="백_Book2_5부대시설공_3.포장공_4.하수공_04-3.B-LINE 2" xfId="39854"/>
    <cellStyle name="백_Book2_5부대시설공_3.포장공_4.하수공_04-3.B-LINE_2.0 토공(물치)" xfId="21998"/>
    <cellStyle name="백_Book2_5부대시설공_3.포장공_4.하수공_04-3.B-LINE_2.0 토공(물치) 2" xfId="39855"/>
    <cellStyle name="백_Book2_5부대시설공_3.포장공_4.하수공_04-3.B-LINE_2.0 토공(원주)" xfId="21999"/>
    <cellStyle name="백_Book2_5부대시설공_3.포장공_4.하수공_04-3.B-LINE_2.0 토공(원주) 2" xfId="39856"/>
    <cellStyle name="백_Book2_5부대시설공_3.포장공_4.하수공_04-3.B-LINE_2.0 토공(장산)" xfId="22000"/>
    <cellStyle name="백_Book2_5부대시설공_3.포장공_4.하수공_04-3.B-LINE_2.0 토공(장산) 2" xfId="39857"/>
    <cellStyle name="백_Book2_5부대시설공_3.포장공_4.하수공_04-3.B-LINE_수복로토공" xfId="22001"/>
    <cellStyle name="백_Book2_5부대시설공_3.포장공_4.하수공_04-3.B-LINE_수복로토공 2" xfId="39858"/>
    <cellStyle name="백_Book2_5부대시설공_3.포장공_4.하수공_04-3.B-LINE_연결관토공" xfId="22002"/>
    <cellStyle name="백_Book2_5부대시설공_3.포장공_4.하수공_04-3.B-LINE_연결관토공 2" xfId="39859"/>
    <cellStyle name="백_Book2_5부대시설공_3.포장공_4.하수공_2.0 토공(물치)" xfId="22003"/>
    <cellStyle name="백_Book2_5부대시설공_3.포장공_4.하수공_2.0 토공(물치) 2" xfId="39860"/>
    <cellStyle name="백_Book2_5부대시설공_3.포장공_4.하수공_2.0 토공(원주)" xfId="22004"/>
    <cellStyle name="백_Book2_5부대시설공_3.포장공_4.하수공_2.0 토공(원주) 2" xfId="39861"/>
    <cellStyle name="백_Book2_5부대시설공_3.포장공_4.하수공_2.0 토공(장산)" xfId="22005"/>
    <cellStyle name="백_Book2_5부대시설공_3.포장공_4.하수공_2.0 토공(장산) 2" xfId="39862"/>
    <cellStyle name="백_Book2_5부대시설공_3.포장공_4.하수공_수복로토공" xfId="22006"/>
    <cellStyle name="백_Book2_5부대시설공_3.포장공_4.하수공_수복로토공 2" xfId="39863"/>
    <cellStyle name="백_Book2_5부대시설공_3.포장공_4.하수공_연결관토공" xfId="22007"/>
    <cellStyle name="백_Book2_5부대시설공_3.포장공_4.하수공_연결관토공 2" xfId="39864"/>
    <cellStyle name="백_Book2_5부대시설공_3.포장공_수복로토공" xfId="22008"/>
    <cellStyle name="백_Book2_5부대시설공_3.포장공_수복로토공 2" xfId="39865"/>
    <cellStyle name="백_Book2_5부대시설공_3.포장공_연결관토공" xfId="22009"/>
    <cellStyle name="백_Book2_5부대시설공_3.포장공_연결관토공 2" xfId="39866"/>
    <cellStyle name="백_Book2_5부대시설공_Ⅷ.부대공" xfId="22010"/>
    <cellStyle name="백_Book2_5부대시설공_Ⅷ.부대공 2" xfId="39867"/>
    <cellStyle name="백_Book2_5부대시설공_Ⅷ.부대공(0408)" xfId="22011"/>
    <cellStyle name="백_Book2_5부대시설공_Ⅷ.부대공(0408) 2" xfId="39868"/>
    <cellStyle name="백_Book2_5부대시설공_Ⅷ.부대공(0408)_Ⅸ.공통단위수량(9-17-1)" xfId="22012"/>
    <cellStyle name="백_Book2_5부대시설공_Ⅷ.부대공(0408)_Ⅸ.공통단위수량(9-17-1) 2" xfId="39869"/>
    <cellStyle name="백_Book2_5부대시설공_Ⅷ.부대공(0408)_Ⅸ.공통단위수량(최종1)" xfId="22013"/>
    <cellStyle name="백_Book2_5부대시설공_Ⅷ.부대공(0408)_Ⅸ.공통단위수량(최종1) 2" xfId="39870"/>
    <cellStyle name="백_Book2_5부대시설공_Ⅷ.부대공(0421)" xfId="22014"/>
    <cellStyle name="백_Book2_5부대시설공_Ⅷ.부대공(0421) 2" xfId="39871"/>
    <cellStyle name="백_Book2_5부대시설공_Ⅷ.부대공(0421)_Ⅸ.공통단위수량(9-17-1)" xfId="22015"/>
    <cellStyle name="백_Book2_5부대시설공_Ⅷ.부대공(0421)_Ⅸ.공통단위수량(9-17-1) 2" xfId="39872"/>
    <cellStyle name="백_Book2_5부대시설공_Ⅷ.부대공(0421)_Ⅸ.공통단위수량(최종1)" xfId="22016"/>
    <cellStyle name="백_Book2_5부대시설공_Ⅷ.부대공(0421)_Ⅸ.공통단위수량(최종1) 2" xfId="39873"/>
    <cellStyle name="백_Book2_5부대시설공_Ⅷ.부대공_Ⅸ.공통단위수량(9-17-1)" xfId="22017"/>
    <cellStyle name="백_Book2_5부대시설공_Ⅷ.부대공_Ⅸ.공통단위수량(9-17-1) 2" xfId="39874"/>
    <cellStyle name="백_Book2_5부대시설공_Ⅷ.부대공_Ⅸ.공통단위수량(최종1)" xfId="22018"/>
    <cellStyle name="백_Book2_5부대시설공_Ⅷ.부대공_Ⅸ.공통단위수량(최종1) 2" xfId="39875"/>
    <cellStyle name="백_Book2_5부대시설공_Ⅸ.공통단위수량" xfId="22019"/>
    <cellStyle name="백_Book2_5부대시설공_Ⅸ.공통단위수량 2" xfId="39876"/>
    <cellStyle name="백_Book2_5부대시설공_Ⅸ.공통단위수량(0408)" xfId="22020"/>
    <cellStyle name="백_Book2_5부대시설공_Ⅸ.공통단위수량(0408) 2" xfId="39877"/>
    <cellStyle name="백_Book2_5부대시설공_Ⅸ.공통단위수량(304)" xfId="22021"/>
    <cellStyle name="백_Book2_5부대시설공_Ⅸ.공통단위수량(304) 2" xfId="39878"/>
    <cellStyle name="백_Book2_5부대시설공_Ⅸ.공통단위수량(9-17-1)" xfId="22022"/>
    <cellStyle name="백_Book2_5부대시설공_Ⅸ.공통단위수량(9-17-1) 2" xfId="39879"/>
    <cellStyle name="백_Book2_5부대시설공_Ⅸ.공통단위수량(최종1)" xfId="22023"/>
    <cellStyle name="백_Book2_5부대시설공_Ⅸ.공통단위수량(최종1) 2" xfId="39880"/>
    <cellStyle name="백_Book2_5부대시설공_Ⅸ.공통단위수량(최종이되길...)" xfId="22024"/>
    <cellStyle name="백_Book2_5부대시설공_Ⅸ.공통단위수량(최종이되길...) 2" xfId="39881"/>
    <cellStyle name="백_Book2_5부대시설공_가시설(최종)" xfId="22025"/>
    <cellStyle name="백_Book2_5부대시설공_가시설(최종) 2" xfId="39882"/>
    <cellStyle name="백_Book2_5부대시설공_가시설(최종)_Ⅸ.공통단위수량(9-17-1)" xfId="22026"/>
    <cellStyle name="백_Book2_5부대시설공_가시설(최종)_Ⅸ.공통단위수량(9-17-1) 2" xfId="39883"/>
    <cellStyle name="백_Book2_5부대시설공_가시설(최종)_Ⅸ.공통단위수량(최종1)" xfId="22027"/>
    <cellStyle name="백_Book2_5부대시설공_가시설(최종)_Ⅸ.공통단위수량(최종1) 2" xfId="39884"/>
    <cellStyle name="백_Book2_5부대시설공_가시설(최종0414)" xfId="22028"/>
    <cellStyle name="백_Book2_5부대시설공_가시설(최종0414) 2" xfId="39885"/>
    <cellStyle name="백_Book2_5부대시설공_가시설(최종0414)_Ⅸ.공통단위수량(9-17-1)" xfId="22029"/>
    <cellStyle name="백_Book2_5부대시설공_가시설(최종0414)_Ⅸ.공통단위수량(9-17-1) 2" xfId="39886"/>
    <cellStyle name="백_Book2_5부대시설공_가시설(최종0414)_Ⅸ.공통단위수량(최종1)" xfId="22030"/>
    <cellStyle name="백_Book2_5부대시설공_가시설(최종0414)_Ⅸ.공통단위수량(최종1) 2" xfId="39887"/>
    <cellStyle name="백_Book2_5부대시설공_공동구연장산출" xfId="22031"/>
    <cellStyle name="백_Book2_5부대시설공_공동구연장산출 2" xfId="39888"/>
    <cellStyle name="백_Book2_5부대시설공_공동구연장산출_Ⅷ.부대공" xfId="22032"/>
    <cellStyle name="백_Book2_5부대시설공_공동구연장산출_Ⅷ.부대공 2" xfId="39889"/>
    <cellStyle name="백_Book2_5부대시설공_공동구연장산출_Ⅷ.부대공(0408)" xfId="22033"/>
    <cellStyle name="백_Book2_5부대시설공_공동구연장산출_Ⅷ.부대공(0408) 2" xfId="39890"/>
    <cellStyle name="백_Book2_5부대시설공_공동구연장산출_Ⅷ.부대공(0408)_Ⅸ.공통단위수량(9-17-1)" xfId="22034"/>
    <cellStyle name="백_Book2_5부대시설공_공동구연장산출_Ⅷ.부대공(0408)_Ⅸ.공통단위수량(9-17-1) 2" xfId="39891"/>
    <cellStyle name="백_Book2_5부대시설공_공동구연장산출_Ⅷ.부대공(0408)_Ⅸ.공통단위수량(최종1)" xfId="22035"/>
    <cellStyle name="백_Book2_5부대시설공_공동구연장산출_Ⅷ.부대공(0408)_Ⅸ.공통단위수량(최종1) 2" xfId="39892"/>
    <cellStyle name="백_Book2_5부대시설공_공동구연장산출_Ⅷ.부대공(0421)" xfId="22036"/>
    <cellStyle name="백_Book2_5부대시설공_공동구연장산출_Ⅷ.부대공(0421) 2" xfId="39893"/>
    <cellStyle name="백_Book2_5부대시설공_공동구연장산출_Ⅷ.부대공(0421)_Ⅸ.공통단위수량(9-17-1)" xfId="22037"/>
    <cellStyle name="백_Book2_5부대시설공_공동구연장산출_Ⅷ.부대공(0421)_Ⅸ.공통단위수량(9-17-1) 2" xfId="39894"/>
    <cellStyle name="백_Book2_5부대시설공_공동구연장산출_Ⅷ.부대공(0421)_Ⅸ.공통단위수량(최종1)" xfId="22038"/>
    <cellStyle name="백_Book2_5부대시설공_공동구연장산출_Ⅷ.부대공(0421)_Ⅸ.공통단위수량(최종1) 2" xfId="39895"/>
    <cellStyle name="백_Book2_5부대시설공_공동구연장산출_Ⅷ.부대공_Ⅸ.공통단위수량(9-17-1)" xfId="22039"/>
    <cellStyle name="백_Book2_5부대시설공_공동구연장산출_Ⅷ.부대공_Ⅸ.공통단위수량(9-17-1) 2" xfId="39896"/>
    <cellStyle name="백_Book2_5부대시설공_공동구연장산출_Ⅷ.부대공_Ⅸ.공통단위수량(최종1)" xfId="22040"/>
    <cellStyle name="백_Book2_5부대시설공_공동구연장산출_Ⅷ.부대공_Ⅸ.공통단위수량(최종1) 2" xfId="39897"/>
    <cellStyle name="백_Book2_5부대시설공_공동구연장산출_Ⅸ.공통단위수량" xfId="22041"/>
    <cellStyle name="백_Book2_5부대시설공_공동구연장산출_Ⅸ.공통단위수량 2" xfId="39898"/>
    <cellStyle name="백_Book2_5부대시설공_공동구연장산출_Ⅸ.공통단위수량(0408)" xfId="22042"/>
    <cellStyle name="백_Book2_5부대시설공_공동구연장산출_Ⅸ.공통단위수량(0408) 2" xfId="39899"/>
    <cellStyle name="백_Book2_5부대시설공_공동구연장산출_Ⅸ.공통단위수량(304)" xfId="22043"/>
    <cellStyle name="백_Book2_5부대시설공_공동구연장산출_Ⅸ.공통단위수량(304) 2" xfId="39900"/>
    <cellStyle name="백_Book2_5부대시설공_공동구연장산출_Ⅸ.공통단위수량(9-17-1)" xfId="22044"/>
    <cellStyle name="백_Book2_5부대시설공_공동구연장산출_Ⅸ.공통단위수량(9-17-1) 2" xfId="39901"/>
    <cellStyle name="백_Book2_5부대시설공_공동구연장산출_Ⅸ.공통단위수량(최종1)" xfId="22045"/>
    <cellStyle name="백_Book2_5부대시설공_공동구연장산출_Ⅸ.공통단위수량(최종1) 2" xfId="39902"/>
    <cellStyle name="백_Book2_5부대시설공_공동구연장산출_Ⅸ.공통단위수량(최종이되길...)" xfId="22046"/>
    <cellStyle name="백_Book2_5부대시설공_공동구연장산출_Ⅸ.공통단위수량(최종이되길...) 2" xfId="39903"/>
    <cellStyle name="백_Book2_5부대시설공_공동구연장산출_가시설(최종)" xfId="22047"/>
    <cellStyle name="백_Book2_5부대시설공_공동구연장산출_가시설(최종) 2" xfId="39904"/>
    <cellStyle name="백_Book2_5부대시설공_공동구연장산출_가시설(최종)_Ⅸ.공통단위수량(9-17-1)" xfId="22048"/>
    <cellStyle name="백_Book2_5부대시설공_공동구연장산출_가시설(최종)_Ⅸ.공통단위수량(9-17-1) 2" xfId="39905"/>
    <cellStyle name="백_Book2_5부대시설공_공동구연장산출_가시설(최종)_Ⅸ.공통단위수량(최종1)" xfId="22049"/>
    <cellStyle name="백_Book2_5부대시설공_공동구연장산출_가시설(최종)_Ⅸ.공통단위수량(최종1) 2" xfId="39906"/>
    <cellStyle name="백_Book2_5부대시설공_공동구연장산출_가시설(최종0414)" xfId="22050"/>
    <cellStyle name="백_Book2_5부대시설공_공동구연장산출_가시설(최종0414) 2" xfId="39907"/>
    <cellStyle name="백_Book2_5부대시설공_공동구연장산출_가시설(최종0414)_Ⅸ.공통단위수량(9-17-1)" xfId="22051"/>
    <cellStyle name="백_Book2_5부대시설공_공동구연장산출_가시설(최종0414)_Ⅸ.공통단위수량(9-17-1) 2" xfId="39908"/>
    <cellStyle name="백_Book2_5부대시설공_공동구연장산출_가시설(최종0414)_Ⅸ.공통단위수량(최종1)" xfId="22052"/>
    <cellStyle name="백_Book2_5부대시설공_공동구연장산출_가시설(최종0414)_Ⅸ.공통단위수량(최종1) 2" xfId="39909"/>
    <cellStyle name="백_Book2_5부대시설공_공동구연장산출_단위수량(316)" xfId="22053"/>
    <cellStyle name="백_Book2_5부대시설공_공동구연장산출_단위수량(316) 2" xfId="39910"/>
    <cellStyle name="백_Book2_5부대시설공_공동구연장산출_사본 - Ⅸ.공통단위수량" xfId="22054"/>
    <cellStyle name="백_Book2_5부대시설공_공동구연장산출_사본 - Ⅸ.공통단위수량 2" xfId="39911"/>
    <cellStyle name="백_Book2_5부대시설공_공통단위수량-2" xfId="22055"/>
    <cellStyle name="백_Book2_5부대시설공_공통단위수량-2 2" xfId="39912"/>
    <cellStyle name="백_Book2_5부대시설공_단위수량(316)" xfId="22056"/>
    <cellStyle name="백_Book2_5부대시설공_단위수량(316) 2" xfId="39913"/>
    <cellStyle name="백_Book2_5부대시설공_사본 - Ⅸ.공통단위수량" xfId="22057"/>
    <cellStyle name="백_Book2_5부대시설공_사본 - Ⅸ.공통단위수량 2" xfId="39914"/>
    <cellStyle name="백_Book2_5부대시설공_수복로토공" xfId="22058"/>
    <cellStyle name="백_Book2_5부대시설공_수복로토공 2" xfId="39915"/>
    <cellStyle name="백_Book2_5부대시설공_연결관토공" xfId="22059"/>
    <cellStyle name="백_Book2_5부대시설공_연결관토공 2" xfId="39916"/>
    <cellStyle name="백_Book2_Ⅷ.부대공" xfId="22060"/>
    <cellStyle name="백_Book2_Ⅷ.부대공 2" xfId="39917"/>
    <cellStyle name="백_Book2_Ⅷ.부대공(0408)" xfId="22061"/>
    <cellStyle name="백_Book2_Ⅷ.부대공(0408) 2" xfId="39918"/>
    <cellStyle name="백_Book2_Ⅷ.부대공(0408)_Ⅸ.공통단위수량(9-17-1)" xfId="22062"/>
    <cellStyle name="백_Book2_Ⅷ.부대공(0408)_Ⅸ.공통단위수량(9-17-1) 2" xfId="39919"/>
    <cellStyle name="백_Book2_Ⅷ.부대공(0408)_Ⅸ.공통단위수량(최종1)" xfId="22063"/>
    <cellStyle name="백_Book2_Ⅷ.부대공(0408)_Ⅸ.공통단위수량(최종1) 2" xfId="39920"/>
    <cellStyle name="백_Book2_Ⅷ.부대공(0421)" xfId="22064"/>
    <cellStyle name="백_Book2_Ⅷ.부대공(0421) 2" xfId="39921"/>
    <cellStyle name="백_Book2_Ⅷ.부대공(0421)_Ⅸ.공통단위수량(9-17-1)" xfId="22065"/>
    <cellStyle name="백_Book2_Ⅷ.부대공(0421)_Ⅸ.공통단위수량(9-17-1) 2" xfId="39922"/>
    <cellStyle name="백_Book2_Ⅷ.부대공(0421)_Ⅸ.공통단위수량(최종1)" xfId="22066"/>
    <cellStyle name="백_Book2_Ⅷ.부대공(0421)_Ⅸ.공통단위수량(최종1) 2" xfId="39923"/>
    <cellStyle name="백_Book2_Ⅷ.부대공_Ⅸ.공통단위수량(9-17-1)" xfId="22067"/>
    <cellStyle name="백_Book2_Ⅷ.부대공_Ⅸ.공통단위수량(9-17-1) 2" xfId="39924"/>
    <cellStyle name="백_Book2_Ⅷ.부대공_Ⅸ.공통단위수량(최종1)" xfId="22068"/>
    <cellStyle name="백_Book2_Ⅷ.부대공_Ⅸ.공통단위수량(최종1) 2" xfId="39925"/>
    <cellStyle name="백_Book2_Ⅸ.공통단위수량" xfId="22069"/>
    <cellStyle name="백_Book2_Ⅸ.공통단위수량 2" xfId="39926"/>
    <cellStyle name="백_Book2_Ⅸ.공통단위수량(0408)" xfId="22070"/>
    <cellStyle name="백_Book2_Ⅸ.공통단위수량(0408) 2" xfId="39927"/>
    <cellStyle name="백_Book2_Ⅸ.공통단위수량(304)" xfId="22071"/>
    <cellStyle name="백_Book2_Ⅸ.공통단위수량(304) 2" xfId="39928"/>
    <cellStyle name="백_Book2_Ⅸ.공통단위수량(9-17-1)" xfId="22072"/>
    <cellStyle name="백_Book2_Ⅸ.공통단위수량(9-17-1) 2" xfId="39929"/>
    <cellStyle name="백_Book2_Ⅸ.공통단위수량(최종1)" xfId="22073"/>
    <cellStyle name="백_Book2_Ⅸ.공통단위수량(최종1) 2" xfId="39930"/>
    <cellStyle name="백_Book2_Ⅸ.공통단위수량(최종이되길...)" xfId="22074"/>
    <cellStyle name="백_Book2_Ⅸ.공통단위수량(최종이되길...) 2" xfId="39931"/>
    <cellStyle name="백_Book2_가시설(최종)" xfId="22075"/>
    <cellStyle name="백_Book2_가시설(최종) 2" xfId="39932"/>
    <cellStyle name="백_Book2_가시설(최종)_Ⅸ.공통단위수량(9-17-1)" xfId="22076"/>
    <cellStyle name="백_Book2_가시설(최종)_Ⅸ.공통단위수량(9-17-1) 2" xfId="39933"/>
    <cellStyle name="백_Book2_가시설(최종)_Ⅸ.공통단위수량(최종1)" xfId="22077"/>
    <cellStyle name="백_Book2_가시설(최종)_Ⅸ.공통단위수량(최종1) 2" xfId="39934"/>
    <cellStyle name="백_Book2_가시설(최종0414)" xfId="22078"/>
    <cellStyle name="백_Book2_가시설(최종0414) 2" xfId="39935"/>
    <cellStyle name="백_Book2_가시설(최종0414)_Ⅸ.공통단위수량(9-17-1)" xfId="22079"/>
    <cellStyle name="백_Book2_가시설(최종0414)_Ⅸ.공통단위수량(9-17-1) 2" xfId="39936"/>
    <cellStyle name="백_Book2_가시설(최종0414)_Ⅸ.공통단위수량(최종1)" xfId="22080"/>
    <cellStyle name="백_Book2_가시설(최종0414)_Ⅸ.공통단위수량(최종1) 2" xfId="39937"/>
    <cellStyle name="백_Book2_공동구연장산출" xfId="22081"/>
    <cellStyle name="백_Book2_공동구연장산출 2" xfId="39938"/>
    <cellStyle name="백_Book2_공동구연장산출_Ⅷ.부대공" xfId="22082"/>
    <cellStyle name="백_Book2_공동구연장산출_Ⅷ.부대공 2" xfId="39939"/>
    <cellStyle name="백_Book2_공동구연장산출_Ⅷ.부대공(0408)" xfId="22083"/>
    <cellStyle name="백_Book2_공동구연장산출_Ⅷ.부대공(0408) 2" xfId="39940"/>
    <cellStyle name="백_Book2_공동구연장산출_Ⅷ.부대공(0408)_Ⅸ.공통단위수량(9-17-1)" xfId="22084"/>
    <cellStyle name="백_Book2_공동구연장산출_Ⅷ.부대공(0408)_Ⅸ.공통단위수량(9-17-1) 2" xfId="39941"/>
    <cellStyle name="백_Book2_공동구연장산출_Ⅷ.부대공(0408)_Ⅸ.공통단위수량(최종1)" xfId="22085"/>
    <cellStyle name="백_Book2_공동구연장산출_Ⅷ.부대공(0408)_Ⅸ.공통단위수량(최종1) 2" xfId="39942"/>
    <cellStyle name="백_Book2_공동구연장산출_Ⅷ.부대공(0421)" xfId="22086"/>
    <cellStyle name="백_Book2_공동구연장산출_Ⅷ.부대공(0421) 2" xfId="39943"/>
    <cellStyle name="백_Book2_공동구연장산출_Ⅷ.부대공(0421)_Ⅸ.공통단위수량(9-17-1)" xfId="22087"/>
    <cellStyle name="백_Book2_공동구연장산출_Ⅷ.부대공(0421)_Ⅸ.공통단위수량(9-17-1) 2" xfId="39944"/>
    <cellStyle name="백_Book2_공동구연장산출_Ⅷ.부대공(0421)_Ⅸ.공통단위수량(최종1)" xfId="22088"/>
    <cellStyle name="백_Book2_공동구연장산출_Ⅷ.부대공(0421)_Ⅸ.공통단위수량(최종1) 2" xfId="39945"/>
    <cellStyle name="백_Book2_공동구연장산출_Ⅷ.부대공_Ⅸ.공통단위수량(9-17-1)" xfId="22089"/>
    <cellStyle name="백_Book2_공동구연장산출_Ⅷ.부대공_Ⅸ.공통단위수량(9-17-1) 2" xfId="39946"/>
    <cellStyle name="백_Book2_공동구연장산출_Ⅷ.부대공_Ⅸ.공통단위수량(최종1)" xfId="22090"/>
    <cellStyle name="백_Book2_공동구연장산출_Ⅷ.부대공_Ⅸ.공통단위수량(최종1) 2" xfId="39947"/>
    <cellStyle name="백_Book2_공동구연장산출_Ⅸ.공통단위수량" xfId="22091"/>
    <cellStyle name="백_Book2_공동구연장산출_Ⅸ.공통단위수량 2" xfId="39948"/>
    <cellStyle name="백_Book2_공동구연장산출_Ⅸ.공통단위수량(0408)" xfId="22092"/>
    <cellStyle name="백_Book2_공동구연장산출_Ⅸ.공통단위수량(0408) 2" xfId="39949"/>
    <cellStyle name="백_Book2_공동구연장산출_Ⅸ.공통단위수량(304)" xfId="22093"/>
    <cellStyle name="백_Book2_공동구연장산출_Ⅸ.공통단위수량(304) 2" xfId="39950"/>
    <cellStyle name="백_Book2_공동구연장산출_Ⅸ.공통단위수량(9-17-1)" xfId="22094"/>
    <cellStyle name="백_Book2_공동구연장산출_Ⅸ.공통단위수량(9-17-1) 2" xfId="39951"/>
    <cellStyle name="백_Book2_공동구연장산출_Ⅸ.공통단위수량(최종1)" xfId="22095"/>
    <cellStyle name="백_Book2_공동구연장산출_Ⅸ.공통단위수량(최종1) 2" xfId="39952"/>
    <cellStyle name="백_Book2_공동구연장산출_Ⅸ.공통단위수량(최종이되길...)" xfId="22096"/>
    <cellStyle name="백_Book2_공동구연장산출_Ⅸ.공통단위수량(최종이되길...) 2" xfId="39953"/>
    <cellStyle name="백_Book2_공동구연장산출_가시설(최종)" xfId="22097"/>
    <cellStyle name="백_Book2_공동구연장산출_가시설(최종) 2" xfId="39954"/>
    <cellStyle name="백_Book2_공동구연장산출_가시설(최종)_Ⅸ.공통단위수량(9-17-1)" xfId="22098"/>
    <cellStyle name="백_Book2_공동구연장산출_가시설(최종)_Ⅸ.공통단위수량(9-17-1) 2" xfId="39955"/>
    <cellStyle name="백_Book2_공동구연장산출_가시설(최종)_Ⅸ.공통단위수량(최종1)" xfId="22099"/>
    <cellStyle name="백_Book2_공동구연장산출_가시설(최종)_Ⅸ.공통단위수량(최종1) 2" xfId="39956"/>
    <cellStyle name="백_Book2_공동구연장산출_가시설(최종0414)" xfId="22100"/>
    <cellStyle name="백_Book2_공동구연장산출_가시설(최종0414) 2" xfId="39957"/>
    <cellStyle name="백_Book2_공동구연장산출_가시설(최종0414)_Ⅸ.공통단위수량(9-17-1)" xfId="22101"/>
    <cellStyle name="백_Book2_공동구연장산출_가시설(최종0414)_Ⅸ.공통단위수량(9-17-1) 2" xfId="39958"/>
    <cellStyle name="백_Book2_공동구연장산출_가시설(최종0414)_Ⅸ.공통단위수량(최종1)" xfId="22102"/>
    <cellStyle name="백_Book2_공동구연장산출_가시설(최종0414)_Ⅸ.공통단위수량(최종1) 2" xfId="39959"/>
    <cellStyle name="백_Book2_공동구연장산출_단위수량(316)" xfId="22103"/>
    <cellStyle name="백_Book2_공동구연장산출_단위수량(316) 2" xfId="39960"/>
    <cellStyle name="백_Book2_공동구연장산출_사본 - Ⅸ.공통단위수량" xfId="22104"/>
    <cellStyle name="백_Book2_공동구연장산출_사본 - Ⅸ.공통단위수량 2" xfId="39961"/>
    <cellStyle name="백_Book2_공통단위수량-2" xfId="22105"/>
    <cellStyle name="백_Book2_공통단위수량-2 2" xfId="39962"/>
    <cellStyle name="백_Book2_단위수량(316)" xfId="22106"/>
    <cellStyle name="백_Book2_단위수량(316) 2" xfId="39963"/>
    <cellStyle name="백_Book2_사본 - Ⅸ.공통단위수량" xfId="22107"/>
    <cellStyle name="백_Book2_사본 - Ⅸ.공통단위수량 2" xfId="39964"/>
    <cellStyle name="백_Book2_수복로토공" xfId="22108"/>
    <cellStyle name="백_Book2_수복로토공 2" xfId="39965"/>
    <cellStyle name="백_Book2_연결관토공" xfId="22109"/>
    <cellStyle name="백_Book2_연결관토공 2" xfId="39966"/>
    <cellStyle name="백_가시설(최종)" xfId="22110"/>
    <cellStyle name="백_가시설(최종) 2" xfId="39967"/>
    <cellStyle name="백_가시설(최종)_Ⅸ.공통단위수량(9-17-1)" xfId="22111"/>
    <cellStyle name="백_가시설(최종)_Ⅸ.공통단위수량(9-17-1) 2" xfId="39968"/>
    <cellStyle name="백_가시설(최종)_Ⅸ.공통단위수량(최종1)" xfId="22112"/>
    <cellStyle name="백_가시설(최종)_Ⅸ.공통단위수량(최종1) 2" xfId="39969"/>
    <cellStyle name="백_가시설(최종0414)" xfId="22113"/>
    <cellStyle name="백_가시설(최종0414) 2" xfId="39970"/>
    <cellStyle name="백_가시설(최종0414)_Ⅸ.공통단위수량(9-17-1)" xfId="22114"/>
    <cellStyle name="백_가시설(최종0414)_Ⅸ.공통단위수량(9-17-1) 2" xfId="39971"/>
    <cellStyle name="백_가시설(최종0414)_Ⅸ.공통단위수량(최종1)" xfId="22115"/>
    <cellStyle name="백_가시설(최종0414)_Ⅸ.공통단위수량(최종1) 2" xfId="39972"/>
    <cellStyle name="백_개미공원내역서" xfId="22116"/>
    <cellStyle name="백_개미공원내역서 2" xfId="39973"/>
    <cellStyle name="백_거진어린이공원내역서(폐기물)" xfId="26115"/>
    <cellStyle name="백_공동구연장산출" xfId="22117"/>
    <cellStyle name="백_공동구연장산출 2" xfId="39974"/>
    <cellStyle name="백_공동구연장산출_Ⅷ.부대공" xfId="22118"/>
    <cellStyle name="백_공동구연장산출_Ⅷ.부대공 2" xfId="39975"/>
    <cellStyle name="백_공동구연장산출_Ⅷ.부대공(0408)" xfId="22119"/>
    <cellStyle name="백_공동구연장산출_Ⅷ.부대공(0408) 2" xfId="39976"/>
    <cellStyle name="백_공동구연장산출_Ⅷ.부대공(0408)_Ⅸ.공통단위수량(9-17-1)" xfId="22120"/>
    <cellStyle name="백_공동구연장산출_Ⅷ.부대공(0408)_Ⅸ.공통단위수량(9-17-1) 2" xfId="39977"/>
    <cellStyle name="백_공동구연장산출_Ⅷ.부대공(0408)_Ⅸ.공통단위수량(최종1)" xfId="22121"/>
    <cellStyle name="백_공동구연장산출_Ⅷ.부대공(0408)_Ⅸ.공통단위수량(최종1) 2" xfId="39978"/>
    <cellStyle name="백_공동구연장산출_Ⅷ.부대공(0421)" xfId="22122"/>
    <cellStyle name="백_공동구연장산출_Ⅷ.부대공(0421) 2" xfId="39979"/>
    <cellStyle name="백_공동구연장산출_Ⅷ.부대공(0421)_Ⅸ.공통단위수량(9-17-1)" xfId="22123"/>
    <cellStyle name="백_공동구연장산출_Ⅷ.부대공(0421)_Ⅸ.공통단위수량(9-17-1) 2" xfId="39980"/>
    <cellStyle name="백_공동구연장산출_Ⅷ.부대공(0421)_Ⅸ.공통단위수량(최종1)" xfId="22124"/>
    <cellStyle name="백_공동구연장산출_Ⅷ.부대공(0421)_Ⅸ.공통단위수량(최종1) 2" xfId="39981"/>
    <cellStyle name="백_공동구연장산출_Ⅷ.부대공_Ⅸ.공통단위수량(9-17-1)" xfId="22125"/>
    <cellStyle name="백_공동구연장산출_Ⅷ.부대공_Ⅸ.공통단위수량(9-17-1) 2" xfId="39982"/>
    <cellStyle name="백_공동구연장산출_Ⅷ.부대공_Ⅸ.공통단위수량(최종1)" xfId="22126"/>
    <cellStyle name="백_공동구연장산출_Ⅷ.부대공_Ⅸ.공통단위수량(최종1) 2" xfId="39983"/>
    <cellStyle name="백_공동구연장산출_Ⅸ.공통단위수량" xfId="22127"/>
    <cellStyle name="백_공동구연장산출_Ⅸ.공통단위수량 2" xfId="39984"/>
    <cellStyle name="백_공동구연장산출_Ⅸ.공통단위수량(0408)" xfId="22128"/>
    <cellStyle name="백_공동구연장산출_Ⅸ.공통단위수량(0408) 2" xfId="39985"/>
    <cellStyle name="백_공동구연장산출_Ⅸ.공통단위수량(304)" xfId="22129"/>
    <cellStyle name="백_공동구연장산출_Ⅸ.공통단위수량(304) 2" xfId="39986"/>
    <cellStyle name="백_공동구연장산출_Ⅸ.공통단위수량(9-17-1)" xfId="22130"/>
    <cellStyle name="백_공동구연장산출_Ⅸ.공통단위수량(9-17-1) 2" xfId="39987"/>
    <cellStyle name="백_공동구연장산출_Ⅸ.공통단위수량(최종1)" xfId="22131"/>
    <cellStyle name="백_공동구연장산출_Ⅸ.공통단위수량(최종1) 2" xfId="39988"/>
    <cellStyle name="백_공동구연장산출_Ⅸ.공통단위수량(최종이되길...)" xfId="22132"/>
    <cellStyle name="백_공동구연장산출_Ⅸ.공통단위수량(최종이되길...) 2" xfId="39989"/>
    <cellStyle name="백_공동구연장산출_가시설(최종)" xfId="22133"/>
    <cellStyle name="백_공동구연장산출_가시설(최종) 2" xfId="39990"/>
    <cellStyle name="백_공동구연장산출_가시설(최종)_Ⅸ.공통단위수량(9-17-1)" xfId="22134"/>
    <cellStyle name="백_공동구연장산출_가시설(최종)_Ⅸ.공통단위수량(9-17-1) 2" xfId="39991"/>
    <cellStyle name="백_공동구연장산출_가시설(최종)_Ⅸ.공통단위수량(최종1)" xfId="22135"/>
    <cellStyle name="백_공동구연장산출_가시설(최종)_Ⅸ.공통단위수량(최종1) 2" xfId="39992"/>
    <cellStyle name="백_공동구연장산출_가시설(최종0414)" xfId="22136"/>
    <cellStyle name="백_공동구연장산출_가시설(최종0414) 2" xfId="39993"/>
    <cellStyle name="백_공동구연장산출_가시설(최종0414)_Ⅸ.공통단위수량(9-17-1)" xfId="22137"/>
    <cellStyle name="백_공동구연장산출_가시설(최종0414)_Ⅸ.공통단위수량(9-17-1) 2" xfId="39994"/>
    <cellStyle name="백_공동구연장산출_가시설(최종0414)_Ⅸ.공통단위수량(최종1)" xfId="22138"/>
    <cellStyle name="백_공동구연장산출_가시설(최종0414)_Ⅸ.공통단위수량(최종1) 2" xfId="39995"/>
    <cellStyle name="백_공동구연장산출_단위수량(316)" xfId="22139"/>
    <cellStyle name="백_공동구연장산출_단위수량(316) 2" xfId="39996"/>
    <cellStyle name="백_공동구연장산출_사본 - Ⅸ.공통단위수량" xfId="22140"/>
    <cellStyle name="백_공동구연장산출_사본 - Ⅸ.공통단위수량 2" xfId="39997"/>
    <cellStyle name="백_공통단위수량-2" xfId="22141"/>
    <cellStyle name="백_공통단위수량-2 2" xfId="39998"/>
    <cellStyle name="백_기존구조물철거및헐기_서판교(토공3공구)_소수점절사" xfId="22142"/>
    <cellStyle name="백_기존구조물철거및헐기_서판교(토공3공구)_소수점절사 2" xfId="39999"/>
    <cellStyle name="백_내역서(0511)" xfId="26116"/>
    <cellStyle name="백_다리안관광지설계예산서(최종)" xfId="26117"/>
    <cellStyle name="백_단위수량(316)" xfId="22143"/>
    <cellStyle name="백_단위수량(316) 2" xfId="40000"/>
    <cellStyle name="백_대학원우수" xfId="22144"/>
    <cellStyle name="백_대학원우수 2" xfId="40001"/>
    <cellStyle name="백_맨홀공" xfId="22145"/>
    <cellStyle name="백_맨홀공 2" xfId="40002"/>
    <cellStyle name="백_보라매음악분수설계변경내역(1216)_플러스파운틴" xfId="2692"/>
    <cellStyle name="백_보라매음악분수설계변경내역(1221)-녹지사업소" xfId="2693"/>
    <cellStyle name="백_부대공" xfId="22146"/>
    <cellStyle name="백_부대공 2" xfId="40003"/>
    <cellStyle name="백_부대공수량" xfId="22147"/>
    <cellStyle name="백_부대공수량 2" xfId="40004"/>
    <cellStyle name="백_부대공수량1" xfId="22148"/>
    <cellStyle name="백_부대공수량1 2" xfId="40005"/>
    <cellStyle name="백_사본 - Ⅸ.공통단위수량" xfId="22149"/>
    <cellStyle name="백_사본 - Ⅸ.공통단위수량 2" xfId="40006"/>
    <cellStyle name="백_상수오수공" xfId="22150"/>
    <cellStyle name="백_상수오수공 2" xfId="40007"/>
    <cellStyle name="백_석축(찰쌓기)" xfId="22151"/>
    <cellStyle name="백_석축(찰쌓기) 2" xfId="40008"/>
    <cellStyle name="백_석축(찰쌓기)_001.BOQ 및 옹벽" xfId="22152"/>
    <cellStyle name="백_석축(찰쌓기)_001.BOQ 및 옹벽 2" xfId="40009"/>
    <cellStyle name="백_석축(찰쌓기)_02배수공" xfId="22153"/>
    <cellStyle name="백_석축(찰쌓기)_02배수공 2" xfId="40010"/>
    <cellStyle name="백_석축(찰쌓기)_02배수공_001.BOQ 및 옹벽" xfId="22154"/>
    <cellStyle name="백_석축(찰쌓기)_02배수공_001.BOQ 및 옹벽 2" xfId="40011"/>
    <cellStyle name="백_석축(찰쌓기)_02배수공1" xfId="22155"/>
    <cellStyle name="백_석축(찰쌓기)_02배수공1 2" xfId="40012"/>
    <cellStyle name="백_석축(찰쌓기)_02배수공1_001.BOQ 및 옹벽" xfId="22156"/>
    <cellStyle name="백_석축(찰쌓기)_02배수공1_001.BOQ 및 옹벽 2" xfId="40013"/>
    <cellStyle name="백_석축(찰쌓기)_3공구흄관및날개벽" xfId="22157"/>
    <cellStyle name="백_석축(찰쌓기)_3공구흄관및날개벽 2" xfId="40014"/>
    <cellStyle name="백_석축(찰쌓기)_3공구흄관및날개벽_001.BOQ 및 옹벽" xfId="22158"/>
    <cellStyle name="백_석축(찰쌓기)_3공구흄관및날개벽_001.BOQ 및 옹벽 2" xfId="40015"/>
    <cellStyle name="백_석축(찰쌓기)_3공구흄관및날개벽_02배수공" xfId="22159"/>
    <cellStyle name="백_석축(찰쌓기)_3공구흄관및날개벽_02배수공 2" xfId="40016"/>
    <cellStyle name="백_석축(찰쌓기)_3공구흄관및날개벽_02배수공_001.BOQ 및 옹벽" xfId="22160"/>
    <cellStyle name="백_석축(찰쌓기)_3공구흄관및날개벽_02배수공_001.BOQ 및 옹벽 2" xfId="40017"/>
    <cellStyle name="백_석축(찰쌓기)_3공구흄관및날개벽_02배수공1" xfId="22161"/>
    <cellStyle name="백_석축(찰쌓기)_3공구흄관및날개벽_02배수공1 2" xfId="40018"/>
    <cellStyle name="백_석축(찰쌓기)_3공구흄관및날개벽_02배수공1_001.BOQ 및 옹벽" xfId="22162"/>
    <cellStyle name="백_석축(찰쌓기)_3공구흄관및날개벽_02배수공1_001.BOQ 및 옹벽 2" xfId="40019"/>
    <cellStyle name="백_석축(찰쌓기)_흄관및날개벽" xfId="22163"/>
    <cellStyle name="백_석축(찰쌓기)_흄관및날개벽 2" xfId="40020"/>
    <cellStyle name="백_석축(찰쌓기)_흄관및날개벽_001.BOQ 및 옹벽" xfId="22164"/>
    <cellStyle name="백_석축(찰쌓기)_흄관및날개벽_001.BOQ 및 옹벽 2" xfId="40021"/>
    <cellStyle name="백_석축(찰쌓기)_흄관및날개벽_02배수공" xfId="22165"/>
    <cellStyle name="백_석축(찰쌓기)_흄관및날개벽_02배수공 2" xfId="40022"/>
    <cellStyle name="백_석축(찰쌓기)_흄관및날개벽_02배수공_001.BOQ 및 옹벽" xfId="22166"/>
    <cellStyle name="백_석축(찰쌓기)_흄관및날개벽_02배수공_001.BOQ 및 옹벽 2" xfId="40023"/>
    <cellStyle name="백_석축(찰쌓기)_흄관및날개벽_02배수공1" xfId="22167"/>
    <cellStyle name="백_석축(찰쌓기)_흄관및날개벽_02배수공1 2" xfId="40024"/>
    <cellStyle name="백_석축(찰쌓기)_흄관및날개벽_02배수공1_001.BOQ 및 옹벽" xfId="22168"/>
    <cellStyle name="백_석축(찰쌓기)_흄관및날개벽_02배수공1_001.BOQ 및 옹벽 2" xfId="40025"/>
    <cellStyle name="백_성안고등학교" xfId="26118"/>
    <cellStyle name="백_송방사거리도로변경내역서" xfId="22169"/>
    <cellStyle name="백_송방사거리도로변경내역서 2" xfId="40026"/>
    <cellStyle name="백_수량산출" xfId="26119"/>
    <cellStyle name="백_수량산출서(백암)" xfId="2694"/>
    <cellStyle name="백_수량산출서(수정)" xfId="22170"/>
    <cellStyle name="백_수량산출서(수정) 2" xfId="40027"/>
    <cellStyle name="백_수량산출서(수정)_001.BOQ 및 옹벽" xfId="22171"/>
    <cellStyle name="백_수량산출서(수정)_001.BOQ 및 옹벽 2" xfId="40028"/>
    <cellStyle name="백_수량산출서(수정)_01-토공_02-배수공" xfId="2695"/>
    <cellStyle name="백_수량산출서(수정)_01-토공_02-배수공 2" xfId="40029"/>
    <cellStyle name="백_수량산출서(수정)_01-토공_02-배수공_001.BOQ 및 옹벽" xfId="22172"/>
    <cellStyle name="백_수량산출서(수정)_01-토공_02-배수공_001.BOQ 및 옹벽 2" xfId="40030"/>
    <cellStyle name="백_수량산출서(수정)_01-토공_02-배수공_01.수량산출" xfId="2696"/>
    <cellStyle name="백_수량산출서(수정)_01-토공_02-배수공_02토공" xfId="22173"/>
    <cellStyle name="백_수량산출서(수정)_01-토공_02-배수공_02토공 2" xfId="40031"/>
    <cellStyle name="백_수량산출서(수정)_01-토공_02-배수공_03-1.맨호공" xfId="22174"/>
    <cellStyle name="백_수량산출서(수정)_01-토공_02-배수공_03-1.맨호공 2" xfId="40032"/>
    <cellStyle name="백_수량산출서(수정)_01-토공_02-배수공_03-2.맨홀공제수량" xfId="22175"/>
    <cellStyle name="백_수량산출서(수정)_01-토공_02-배수공_03-2.맨홀공제수량 2" xfId="40033"/>
    <cellStyle name="백_수량산출서(수정)_01-토공_02-배수공_04맨홀공" xfId="22176"/>
    <cellStyle name="백_수량산출서(수정)_01-토공_02-배수공_04맨홀공 2" xfId="40034"/>
    <cellStyle name="백_수량산출서(수정)_01-토공_02-배수공_2.03우수공" xfId="22177"/>
    <cellStyle name="백_수량산출서(수정)_01-토공_02-배수공_2.03우수공 2" xfId="40035"/>
    <cellStyle name="백_수량산출서(수정)_01-토공_02-배수공_2.03우수공_4.0 부대공(소2-331호)" xfId="22178"/>
    <cellStyle name="백_수량산출서(수정)_01-토공_02-배수공_2.03우수공_4.0 부대공(소2-331호) 2" xfId="40036"/>
    <cellStyle name="백_수량산출서(수정)_01-토공_02-배수공_2.03우수공_4.0 부대공(소2-331호)_5.0부대공(가현1길)" xfId="22179"/>
    <cellStyle name="백_수량산출서(수정)_01-토공_02-배수공_2.03우수공_4.0 부대공(소2-331호)_5.0부대공(가현1길) 2" xfId="40037"/>
    <cellStyle name="백_수량산출서(수정)_01-토공_02-배수공_2.03우수공_5.0부대공(영진아파트)" xfId="22180"/>
    <cellStyle name="백_수량산출서(수정)_01-토공_02-배수공_2.03우수공_5.0부대공(영진아파트) 2" xfId="40038"/>
    <cellStyle name="백_수량산출서(수정)_01-토공_02-배수공_2.03우수공_5.0부대공(영진아파트)_5.0부대공(가현1길)" xfId="22181"/>
    <cellStyle name="백_수량산출서(수정)_01-토공_02-배수공_2.03우수공_5.0부대공(영진아파트)_5.0부대공(가현1길) 2" xfId="40039"/>
    <cellStyle name="백_수량산출서(수정)_01-토공_02-배수공_2.03우수공_부대공수량(삼척)" xfId="22182"/>
    <cellStyle name="백_수량산출서(수정)_01-토공_02-배수공_2.03우수공_부대공수량(삼척) 2" xfId="40040"/>
    <cellStyle name="백_수량산출서(수정)_01-토공_02-배수공_2.03우수공_부대공수량(삼척)_부대공" xfId="22183"/>
    <cellStyle name="백_수량산출서(수정)_01-토공_02-배수공_2.03우수공_부대공수량(삼척)_부대공 2" xfId="40041"/>
    <cellStyle name="백_수량산출서(수정)_01-토공_02-배수공_2.03우수공_부대공수량(삼척)_부대공(1공구)" xfId="22184"/>
    <cellStyle name="백_수량산출서(수정)_01-토공_02-배수공_2.03우수공_부대공수량(삼척)_부대공(1공구) 2" xfId="40042"/>
    <cellStyle name="백_수량산출서(수정)_01-토공_02-배수공_2.03우수공_부대공수량(삼척)_부대공-2" xfId="22185"/>
    <cellStyle name="백_수량산출서(수정)_01-토공_02-배수공_2.03우수공_부대공수량(삼척)_부대공-2 2" xfId="40043"/>
    <cellStyle name="백_수량산출서(수정)_01-토공_02-배수공_2.16. 맨호공" xfId="22186"/>
    <cellStyle name="백_수량산출서(수정)_01-토공_02-배수공_2.16. 맨호공 2" xfId="40044"/>
    <cellStyle name="백_수량산출서(수정)_01-토공_02-배수공_3.15 맨홀공" xfId="22187"/>
    <cellStyle name="백_수량산출서(수정)_01-토공_02-배수공_3.15 맨홀공 2" xfId="40045"/>
    <cellStyle name="백_수량산출서(수정)_01-토공_02-배수공_3.16 맨홀공" xfId="22188"/>
    <cellStyle name="백_수량산출서(수정)_01-토공_02-배수공_3.16 맨홀공 2" xfId="40046"/>
    <cellStyle name="백_수량산출서(수정)_01-토공_02-배수공_4.0 부대공(소2-331호)" xfId="22189"/>
    <cellStyle name="백_수량산출서(수정)_01-토공_02-배수공_4.0 부대공(소2-331호) 2" xfId="40047"/>
    <cellStyle name="백_수량산출서(수정)_01-토공_02-배수공_4.0 부대공(소2-331호)_5.0부대공(가현1길)" xfId="22190"/>
    <cellStyle name="백_수량산출서(수정)_01-토공_02-배수공_4.0 부대공(소2-331호)_5.0부대공(가현1길) 2" xfId="40048"/>
    <cellStyle name="백_수량산출서(수정)_01-토공_02-배수공_5) 맨홀공" xfId="22191"/>
    <cellStyle name="백_수량산출서(수정)_01-토공_02-배수공_5) 맨홀공 2" xfId="40049"/>
    <cellStyle name="백_수량산출서(수정)_01-토공_02-배수공_5.0부대공(영진아파트)" xfId="22192"/>
    <cellStyle name="백_수량산출서(수정)_01-토공_02-배수공_5.0부대공(영진아파트) 2" xfId="40050"/>
    <cellStyle name="백_수량산출서(수정)_01-토공_02-배수공_5.0부대공(영진아파트)_5.0부대공(가현1길)" xfId="22193"/>
    <cellStyle name="백_수량산출서(수정)_01-토공_02-배수공_5.0부대공(영진아파트)_5.0부대공(가현1길) 2" xfId="40051"/>
    <cellStyle name="백_수량산출서(수정)_01-토공_02-배수공_대학원우수" xfId="22194"/>
    <cellStyle name="백_수량산출서(수정)_01-토공_02-배수공_대학원우수 2" xfId="40052"/>
    <cellStyle name="백_수량산출서(수정)_01-토공_02-배수공_맨홀공" xfId="22195"/>
    <cellStyle name="백_수량산출서(수정)_01-토공_02-배수공_맨홀공 2" xfId="40053"/>
    <cellStyle name="백_수량산출서(수정)_01-토공_02-배수공_부대공" xfId="22196"/>
    <cellStyle name="백_수량산출서(수정)_01-토공_02-배수공_부대공 2" xfId="40054"/>
    <cellStyle name="백_수량산출서(수정)_01-토공_02-배수공_부대공수량(삼척)" xfId="22197"/>
    <cellStyle name="백_수량산출서(수정)_01-토공_02-배수공_부대공수량(삼척) 2" xfId="40055"/>
    <cellStyle name="백_수량산출서(수정)_01-토공_02-배수공_부대공수량(삼척)_부대공" xfId="22198"/>
    <cellStyle name="백_수량산출서(수정)_01-토공_02-배수공_부대공수량(삼척)_부대공 2" xfId="40056"/>
    <cellStyle name="백_수량산출서(수정)_01-토공_02-배수공_부대공수량(삼척)_부대공(1공구)" xfId="22199"/>
    <cellStyle name="백_수량산출서(수정)_01-토공_02-배수공_부대공수량(삼척)_부대공(1공구) 2" xfId="40057"/>
    <cellStyle name="백_수량산출서(수정)_01-토공_02-배수공_부대공수량(삼척)_부대공-2" xfId="22200"/>
    <cellStyle name="백_수량산출서(수정)_01-토공_02-배수공_부대공수량(삼척)_부대공-2 2" xfId="40058"/>
    <cellStyle name="백_수량산출서(수정)_01-토공_02-배수공_상수오수공" xfId="22201"/>
    <cellStyle name="백_수량산출서(수정)_01-토공_02-배수공_상수오수공 2" xfId="40059"/>
    <cellStyle name="백_수량산출서(수정)_01-토공_02-배수공_송방사거리도로변경내역서" xfId="22202"/>
    <cellStyle name="백_수량산출서(수정)_01-토공_02-배수공_송방사거리도로변경내역서 2" xfId="40060"/>
    <cellStyle name="백_수량산출서(수정)_01-토공_02-배수공_우수공" xfId="22203"/>
    <cellStyle name="백_수량산출서(수정)_01-토공_02-배수공_우수공 2" xfId="40061"/>
    <cellStyle name="백_수량산출서(수정)_01-토공_02-배수공_장지택지수량산출서(시설물관련)" xfId="2697"/>
    <cellStyle name="백_수량산출서(수정)_01-토공_02-배수공_장지택지수량산출서(시설물관련)_01.수량산출" xfId="2698"/>
    <cellStyle name="백_수량산출서(수정)_01-토공_02-배수공_토공" xfId="22204"/>
    <cellStyle name="백_수량산출서(수정)_01-토공_02-배수공_토공 2" xfId="40062"/>
    <cellStyle name="백_수량산출서(수정)_01-토공_02-배수공_토공_02토공" xfId="22205"/>
    <cellStyle name="백_수량산출서(수정)_01-토공_02-배수공_토공_02토공 2" xfId="40063"/>
    <cellStyle name="백_수량산출서(수정)_01-토공_02-배수공_토공_2.0토공3" xfId="22206"/>
    <cellStyle name="백_수량산출서(수정)_01-토공_02-배수공_토공_2.0토공3 2" xfId="40064"/>
    <cellStyle name="백_수량산출서(수정)_01-토공_02-배수공_토공_보령깨기집계" xfId="22207"/>
    <cellStyle name="백_수량산출서(수정)_01-토공_02-배수공_토공_보령깨기집계 2" xfId="40065"/>
    <cellStyle name="백_수량산출서(수정)_01-토공_02-배수공_토공_정부장님토적" xfId="22208"/>
    <cellStyle name="백_수량산출서(수정)_01-토공_02-배수공_토공_정부장님토적 2" xfId="40066"/>
    <cellStyle name="백_수량산출서(수정)_01-토공_02-배수공_토공_토적표" xfId="22209"/>
    <cellStyle name="백_수량산출서(수정)_01-토공_02-배수공_토공_토적표 2" xfId="40067"/>
    <cellStyle name="백_수량산출서(수정)_01-토공_02-배수공_토공_포장공" xfId="22210"/>
    <cellStyle name="백_수량산출서(수정)_01-토공_02-배수공_토공_포장공 2" xfId="40068"/>
    <cellStyle name="백_수량산출서(수정)_01-토공_02-배수공_토공_포장공(삼양선)" xfId="22211"/>
    <cellStyle name="백_수량산출서(수정)_01-토공_02-배수공_토공_포장공(삼양선) 2" xfId="40069"/>
    <cellStyle name="백_수량산출서(수정)_01-토공_02-배수공_토공_포장공(최종)" xfId="22212"/>
    <cellStyle name="백_수량산출서(수정)_01-토공_02-배수공_토공_포장공(최종) 2" xfId="40070"/>
    <cellStyle name="백_수량산출서(수정)_01-토공_02-배수공_토공_포장단위" xfId="22213"/>
    <cellStyle name="백_수량산출서(수정)_01-토공_02-배수공_토공_포장단위 2" xfId="40071"/>
    <cellStyle name="백_수량산출서(수정)_01-토공_02-배수공_포장공" xfId="22214"/>
    <cellStyle name="백_수량산출서(수정)_01-토공_02-배수공_포장공 2" xfId="40072"/>
    <cellStyle name="백_수량산출서(수정)_01-토공_02-배수공_포장공(최종)" xfId="22215"/>
    <cellStyle name="백_수량산출서(수정)_01-토공_02-배수공_포장공(최종) 2" xfId="40073"/>
    <cellStyle name="백_수량산출서(수정)_01-토공_02-배수공_포장공(최종)_포장공" xfId="22216"/>
    <cellStyle name="백_수량산출서(수정)_01-토공_02-배수공_포장공(최종)_포장공 2" xfId="40074"/>
    <cellStyle name="백_수량산출서(수정)_01-토공_02-배수공_포장공(최종)_포장공(삼양선)" xfId="22217"/>
    <cellStyle name="백_수량산출서(수정)_01-토공_02-배수공_포장공(최종)_포장공(삼양선) 2" xfId="40075"/>
    <cellStyle name="백_수량산출서(수정)_01-토공_02-배수공_포장공(최종)_포장단위" xfId="22218"/>
    <cellStyle name="백_수량산출서(수정)_01-토공_02-배수공_포장공(최종)_포장단위 2" xfId="40076"/>
    <cellStyle name="백_수량산출서(수정)_01-토공_02-배수공_하천" xfId="22219"/>
    <cellStyle name="백_수량산출서(수정)_01-토공_02-배수공_하천 2" xfId="40077"/>
    <cellStyle name="백_수량산출서(수정)_01-토공_02-배수공_하천_부대공" xfId="22220"/>
    <cellStyle name="백_수량산출서(수정)_01-토공_02-배수공_하천_부대공 2" xfId="40078"/>
    <cellStyle name="백_수량산출서(수정)_01-토공_02-배수공_하천_포장공" xfId="22221"/>
    <cellStyle name="백_수량산출서(수정)_01-토공_02-배수공_하천_포장공 2" xfId="40079"/>
    <cellStyle name="백_수량산출서(수정)_02-배수공" xfId="2699"/>
    <cellStyle name="백_수량산출서(수정)_02-배수공 2" xfId="40080"/>
    <cellStyle name="백_수량산출서(수정)_02배수공(1공구)" xfId="22222"/>
    <cellStyle name="백_수량산출서(수정)_02배수공(1공구) 2" xfId="40081"/>
    <cellStyle name="백_수량산출서(수정)_02배수공(1공구)_001.BOQ 및 옹벽" xfId="22223"/>
    <cellStyle name="백_수량산출서(수정)_02배수공(1공구)_001.BOQ 및 옹벽 2" xfId="40082"/>
    <cellStyle name="백_수량산출서(수정)_02배수공(1공구)_02배수공" xfId="22224"/>
    <cellStyle name="백_수량산출서(수정)_02배수공(1공구)_02배수공 2" xfId="40083"/>
    <cellStyle name="백_수량산출서(수정)_02배수공(1공구)_02배수공_001.BOQ 및 옹벽" xfId="22225"/>
    <cellStyle name="백_수량산출서(수정)_02배수공(1공구)_02배수공_001.BOQ 및 옹벽 2" xfId="40084"/>
    <cellStyle name="백_수량산출서(수정)_02배수공(1공구)_02배수공1" xfId="22226"/>
    <cellStyle name="백_수량산출서(수정)_02배수공(1공구)_02배수공1 2" xfId="40085"/>
    <cellStyle name="백_수량산출서(수정)_02배수공(1공구)_02배수공1_001.BOQ 및 옹벽" xfId="22227"/>
    <cellStyle name="백_수량산출서(수정)_02배수공(1공구)_02배수공1_001.BOQ 및 옹벽 2" xfId="40086"/>
    <cellStyle name="백_수량산출서(수정)_02배수공(2공구)" xfId="22228"/>
    <cellStyle name="백_수량산출서(수정)_02배수공(2공구) 2" xfId="40087"/>
    <cellStyle name="백_수량산출서(수정)_02배수공(2공구)_001.BOQ 및 옹벽" xfId="22229"/>
    <cellStyle name="백_수량산출서(수정)_02배수공(2공구)_001.BOQ 및 옹벽 2" xfId="40088"/>
    <cellStyle name="백_수량산출서(수정)_02배수공(2공구)_02배수공" xfId="22230"/>
    <cellStyle name="백_수량산출서(수정)_02배수공(2공구)_02배수공 2" xfId="40089"/>
    <cellStyle name="백_수량산출서(수정)_02배수공(2공구)_02배수공_001.BOQ 및 옹벽" xfId="22231"/>
    <cellStyle name="백_수량산출서(수정)_02배수공(2공구)_02배수공_001.BOQ 및 옹벽 2" xfId="40090"/>
    <cellStyle name="백_수량산출서(수정)_02배수공(2공구)_02배수공1" xfId="22232"/>
    <cellStyle name="백_수량산출서(수정)_02배수공(2공구)_02배수공1 2" xfId="40091"/>
    <cellStyle name="백_수량산출서(수정)_02배수공(2공구)_02배수공1_001.BOQ 및 옹벽" xfId="22233"/>
    <cellStyle name="백_수량산출서(수정)_02배수공(2공구)_02배수공1_001.BOQ 및 옹벽 2" xfId="40092"/>
    <cellStyle name="백_수량산출서(수정)_02-배수공_001.BOQ 및 옹벽" xfId="22234"/>
    <cellStyle name="백_수량산출서(수정)_02-배수공_001.BOQ 및 옹벽 2" xfId="40093"/>
    <cellStyle name="백_수량산출서(수정)_02-배수공_01.수량산출" xfId="2700"/>
    <cellStyle name="백_수량산출서(수정)_02-배수공_02-반중력식옹벽" xfId="22235"/>
    <cellStyle name="백_수량산출서(수정)_02-배수공_02-반중력식옹벽 2" xfId="40094"/>
    <cellStyle name="백_수량산출서(수정)_02-배수공_02-반중력식옹벽_001.BOQ 및 옹벽" xfId="22236"/>
    <cellStyle name="백_수량산출서(수정)_02-배수공_02-반중력식옹벽_001.BOQ 및 옹벽 2" xfId="40095"/>
    <cellStyle name="백_수량산출서(수정)_02-배수공_02-반중력식옹벽_02토공" xfId="22237"/>
    <cellStyle name="백_수량산출서(수정)_02-배수공_02-반중력식옹벽_02토공 2" xfId="40096"/>
    <cellStyle name="백_수량산출서(수정)_02-배수공_02-반중력식옹벽_03-1.맨호공" xfId="22238"/>
    <cellStyle name="백_수량산출서(수정)_02-배수공_02-반중력식옹벽_03-1.맨호공 2" xfId="40097"/>
    <cellStyle name="백_수량산출서(수정)_02-배수공_02-반중력식옹벽_03-2.맨홀공제수량" xfId="22239"/>
    <cellStyle name="백_수량산출서(수정)_02-배수공_02-반중력식옹벽_03-2.맨홀공제수량 2" xfId="40098"/>
    <cellStyle name="백_수량산출서(수정)_02-배수공_02-반중력식옹벽_04맨홀공" xfId="22240"/>
    <cellStyle name="백_수량산출서(수정)_02-배수공_02-반중력식옹벽_04맨홀공 2" xfId="40099"/>
    <cellStyle name="백_수량산출서(수정)_02-배수공_02-반중력식옹벽_2.16. 맨호공" xfId="22241"/>
    <cellStyle name="백_수량산출서(수정)_02-배수공_02-반중력식옹벽_2.16. 맨호공 2" xfId="40100"/>
    <cellStyle name="백_수량산출서(수정)_02-배수공_02-반중력식옹벽_3.15 맨홀공" xfId="22242"/>
    <cellStyle name="백_수량산출서(수정)_02-배수공_02-반중력식옹벽_3.15 맨홀공 2" xfId="40101"/>
    <cellStyle name="백_수량산출서(수정)_02-배수공_02-반중력식옹벽_3.16 맨홀공" xfId="22243"/>
    <cellStyle name="백_수량산출서(수정)_02-배수공_02-반중력식옹벽_3.16 맨홀공 2" xfId="40102"/>
    <cellStyle name="백_수량산출서(수정)_02-배수공_02-반중력식옹벽_5) 맨홀공" xfId="22244"/>
    <cellStyle name="백_수량산출서(수정)_02-배수공_02-반중력식옹벽_5) 맨홀공 2" xfId="40103"/>
    <cellStyle name="백_수량산출서(수정)_02-배수공_02-반중력식옹벽_대학원우수" xfId="22245"/>
    <cellStyle name="백_수량산출서(수정)_02-배수공_02-반중력식옹벽_대학원우수 2" xfId="40104"/>
    <cellStyle name="백_수량산출서(수정)_02-배수공_02-반중력식옹벽_맨홀공" xfId="22246"/>
    <cellStyle name="백_수량산출서(수정)_02-배수공_02-반중력식옹벽_맨홀공 2" xfId="40105"/>
    <cellStyle name="백_수량산출서(수정)_02-배수공_02-반중력식옹벽_부대공" xfId="22247"/>
    <cellStyle name="백_수량산출서(수정)_02-배수공_02-반중력식옹벽_부대공 2" xfId="40106"/>
    <cellStyle name="백_수량산출서(수정)_02-배수공_02-반중력식옹벽_상수오수공" xfId="22248"/>
    <cellStyle name="백_수량산출서(수정)_02-배수공_02-반중력식옹벽_상수오수공 2" xfId="40107"/>
    <cellStyle name="백_수량산출서(수정)_02-배수공_02-반중력식옹벽_송방사거리도로변경내역서" xfId="22249"/>
    <cellStyle name="백_수량산출서(수정)_02-배수공_02-반중력식옹벽_송방사거리도로변경내역서 2" xfId="40108"/>
    <cellStyle name="백_수량산출서(수정)_02-배수공_02-반중력식옹벽_우수공" xfId="22250"/>
    <cellStyle name="백_수량산출서(수정)_02-배수공_02-반중력식옹벽_우수공 2" xfId="40109"/>
    <cellStyle name="백_수량산출서(수정)_02-배수공_02-반중력식옹벽_토공" xfId="22251"/>
    <cellStyle name="백_수량산출서(수정)_02-배수공_02-반중력식옹벽_토공 2" xfId="40110"/>
    <cellStyle name="백_수량산출서(수정)_02-배수공_02-반중력식옹벽_토공_02토공" xfId="22252"/>
    <cellStyle name="백_수량산출서(수정)_02-배수공_02-반중력식옹벽_토공_02토공 2" xfId="40111"/>
    <cellStyle name="백_수량산출서(수정)_02-배수공_02-반중력식옹벽_토공_2.0토공3" xfId="22253"/>
    <cellStyle name="백_수량산출서(수정)_02-배수공_02-반중력식옹벽_토공_2.0토공3 2" xfId="40112"/>
    <cellStyle name="백_수량산출서(수정)_02-배수공_02-반중력식옹벽_토공_보령깨기집계" xfId="22254"/>
    <cellStyle name="백_수량산출서(수정)_02-배수공_02-반중력식옹벽_토공_보령깨기집계 2" xfId="40113"/>
    <cellStyle name="백_수량산출서(수정)_02-배수공_02-반중력식옹벽_토공_정부장님토적" xfId="22255"/>
    <cellStyle name="백_수량산출서(수정)_02-배수공_02-반중력식옹벽_토공_정부장님토적 2" xfId="40114"/>
    <cellStyle name="백_수량산출서(수정)_02-배수공_02-반중력식옹벽_토공_토적표" xfId="22256"/>
    <cellStyle name="백_수량산출서(수정)_02-배수공_02-반중력식옹벽_토공_토적표 2" xfId="40115"/>
    <cellStyle name="백_수량산출서(수정)_02-배수공_02-반중력식옹벽_토공_포장공" xfId="22257"/>
    <cellStyle name="백_수량산출서(수정)_02-배수공_02-반중력식옹벽_토공_포장공 2" xfId="40116"/>
    <cellStyle name="백_수량산출서(수정)_02-배수공_02-반중력식옹벽_토공_포장공(삼양선)" xfId="22258"/>
    <cellStyle name="백_수량산출서(수정)_02-배수공_02-반중력식옹벽_토공_포장공(삼양선) 2" xfId="40117"/>
    <cellStyle name="백_수량산출서(수정)_02-배수공_02-반중력식옹벽_토공_포장공(최종)" xfId="22259"/>
    <cellStyle name="백_수량산출서(수정)_02-배수공_02-반중력식옹벽_토공_포장공(최종) 2" xfId="40118"/>
    <cellStyle name="백_수량산출서(수정)_02-배수공_02-반중력식옹벽_토공_포장단위" xfId="22260"/>
    <cellStyle name="백_수량산출서(수정)_02-배수공_02-반중력식옹벽_토공_포장단위 2" xfId="40119"/>
    <cellStyle name="백_수량산출서(수정)_02-배수공_02-반중력식옹벽_포장공" xfId="22261"/>
    <cellStyle name="백_수량산출서(수정)_02-배수공_02-반중력식옹벽_포장공 2" xfId="40120"/>
    <cellStyle name="백_수량산출서(수정)_02-배수공_02-반중력식옹벽_포장공(최종)" xfId="22262"/>
    <cellStyle name="백_수량산출서(수정)_02-배수공_02-반중력식옹벽_포장공(최종) 2" xfId="40121"/>
    <cellStyle name="백_수량산출서(수정)_02-배수공_02-반중력식옹벽_포장공(최종)_포장공" xfId="22263"/>
    <cellStyle name="백_수량산출서(수정)_02-배수공_02-반중력식옹벽_포장공(최종)_포장공 2" xfId="40122"/>
    <cellStyle name="백_수량산출서(수정)_02-배수공_02-반중력식옹벽_포장공(최종)_포장공(삼양선)" xfId="22264"/>
    <cellStyle name="백_수량산출서(수정)_02-배수공_02-반중력식옹벽_포장공(최종)_포장공(삼양선) 2" xfId="40123"/>
    <cellStyle name="백_수량산출서(수정)_02-배수공_02-반중력식옹벽_포장공(최종)_포장단위" xfId="22265"/>
    <cellStyle name="백_수량산출서(수정)_02-배수공_02-반중력식옹벽_포장공(최종)_포장단위 2" xfId="40124"/>
    <cellStyle name="백_수량산출서(수정)_02-배수공_02-반중력식옹벽_하천" xfId="22266"/>
    <cellStyle name="백_수량산출서(수정)_02-배수공_02-반중력식옹벽_하천 2" xfId="40125"/>
    <cellStyle name="백_수량산출서(수정)_02-배수공_02-반중력식옹벽_하천_부대공" xfId="22267"/>
    <cellStyle name="백_수량산출서(수정)_02-배수공_02-반중력식옹벽_하천_부대공 2" xfId="40126"/>
    <cellStyle name="백_수량산출서(수정)_02-배수공_02-반중력식옹벽_하천_포장공" xfId="22268"/>
    <cellStyle name="백_수량산출서(수정)_02-배수공_02-반중력식옹벽_하천_포장공 2" xfId="40127"/>
    <cellStyle name="백_수량산출서(수정)_02-배수공_02-배수공" xfId="2701"/>
    <cellStyle name="백_수량산출서(수정)_02-배수공_02-배수공 2" xfId="40128"/>
    <cellStyle name="백_수량산출서(수정)_02-배수공_02-배수공_001.BOQ 및 옹벽" xfId="22269"/>
    <cellStyle name="백_수량산출서(수정)_02-배수공_02-배수공_001.BOQ 및 옹벽 2" xfId="40129"/>
    <cellStyle name="백_수량산출서(수정)_02-배수공_02-배수공_01.수량산출" xfId="2702"/>
    <cellStyle name="백_수량산출서(수정)_02-배수공_02-배수공_02토공" xfId="22270"/>
    <cellStyle name="백_수량산출서(수정)_02-배수공_02-배수공_02토공 2" xfId="40130"/>
    <cellStyle name="백_수량산출서(수정)_02-배수공_02-배수공_03-1.맨호공" xfId="22271"/>
    <cellStyle name="백_수량산출서(수정)_02-배수공_02-배수공_03-1.맨호공 2" xfId="40131"/>
    <cellStyle name="백_수량산출서(수정)_02-배수공_02-배수공_03-2.맨홀공제수량" xfId="22272"/>
    <cellStyle name="백_수량산출서(수정)_02-배수공_02-배수공_03-2.맨홀공제수량 2" xfId="40132"/>
    <cellStyle name="백_수량산출서(수정)_02-배수공_02-배수공_04맨홀공" xfId="22273"/>
    <cellStyle name="백_수량산출서(수정)_02-배수공_02-배수공_04맨홀공 2" xfId="40133"/>
    <cellStyle name="백_수량산출서(수정)_02-배수공_02-배수공_2.03우수공" xfId="22274"/>
    <cellStyle name="백_수량산출서(수정)_02-배수공_02-배수공_2.03우수공 2" xfId="40134"/>
    <cellStyle name="백_수량산출서(수정)_02-배수공_02-배수공_2.03우수공_4.0 부대공(소2-331호)" xfId="22275"/>
    <cellStyle name="백_수량산출서(수정)_02-배수공_02-배수공_2.03우수공_4.0 부대공(소2-331호) 2" xfId="40135"/>
    <cellStyle name="백_수량산출서(수정)_02-배수공_02-배수공_2.03우수공_4.0 부대공(소2-331호)_5.0부대공(가현1길)" xfId="22276"/>
    <cellStyle name="백_수량산출서(수정)_02-배수공_02-배수공_2.03우수공_4.0 부대공(소2-331호)_5.0부대공(가현1길) 2" xfId="40136"/>
    <cellStyle name="백_수량산출서(수정)_02-배수공_02-배수공_2.03우수공_5.0부대공(영진아파트)" xfId="22277"/>
    <cellStyle name="백_수량산출서(수정)_02-배수공_02-배수공_2.03우수공_5.0부대공(영진아파트) 2" xfId="40137"/>
    <cellStyle name="백_수량산출서(수정)_02-배수공_02-배수공_2.03우수공_5.0부대공(영진아파트)_5.0부대공(가현1길)" xfId="22278"/>
    <cellStyle name="백_수량산출서(수정)_02-배수공_02-배수공_2.03우수공_5.0부대공(영진아파트)_5.0부대공(가현1길) 2" xfId="40138"/>
    <cellStyle name="백_수량산출서(수정)_02-배수공_02-배수공_2.03우수공_부대공수량(삼척)" xfId="22279"/>
    <cellStyle name="백_수량산출서(수정)_02-배수공_02-배수공_2.03우수공_부대공수량(삼척) 2" xfId="40139"/>
    <cellStyle name="백_수량산출서(수정)_02-배수공_02-배수공_2.03우수공_부대공수량(삼척)_부대공" xfId="22280"/>
    <cellStyle name="백_수량산출서(수정)_02-배수공_02-배수공_2.03우수공_부대공수량(삼척)_부대공 2" xfId="40140"/>
    <cellStyle name="백_수량산출서(수정)_02-배수공_02-배수공_2.03우수공_부대공수량(삼척)_부대공(1공구)" xfId="22281"/>
    <cellStyle name="백_수량산출서(수정)_02-배수공_02-배수공_2.03우수공_부대공수량(삼척)_부대공(1공구) 2" xfId="40141"/>
    <cellStyle name="백_수량산출서(수정)_02-배수공_02-배수공_2.03우수공_부대공수량(삼척)_부대공-2" xfId="22282"/>
    <cellStyle name="백_수량산출서(수정)_02-배수공_02-배수공_2.03우수공_부대공수량(삼척)_부대공-2 2" xfId="40142"/>
    <cellStyle name="백_수량산출서(수정)_02-배수공_02-배수공_2.16. 맨호공" xfId="22283"/>
    <cellStyle name="백_수량산출서(수정)_02-배수공_02-배수공_2.16. 맨호공 2" xfId="40143"/>
    <cellStyle name="백_수량산출서(수정)_02-배수공_02-배수공_3.15 맨홀공" xfId="22284"/>
    <cellStyle name="백_수량산출서(수정)_02-배수공_02-배수공_3.15 맨홀공 2" xfId="40144"/>
    <cellStyle name="백_수량산출서(수정)_02-배수공_02-배수공_3.16 맨홀공" xfId="22285"/>
    <cellStyle name="백_수량산출서(수정)_02-배수공_02-배수공_3.16 맨홀공 2" xfId="40145"/>
    <cellStyle name="백_수량산출서(수정)_02-배수공_02-배수공_4.0 부대공(소2-331호)" xfId="22286"/>
    <cellStyle name="백_수량산출서(수정)_02-배수공_02-배수공_4.0 부대공(소2-331호) 2" xfId="40146"/>
    <cellStyle name="백_수량산출서(수정)_02-배수공_02-배수공_4.0 부대공(소2-331호)_5.0부대공(가현1길)" xfId="22287"/>
    <cellStyle name="백_수량산출서(수정)_02-배수공_02-배수공_4.0 부대공(소2-331호)_5.0부대공(가현1길) 2" xfId="40147"/>
    <cellStyle name="백_수량산출서(수정)_02-배수공_02-배수공_5) 맨홀공" xfId="22288"/>
    <cellStyle name="백_수량산출서(수정)_02-배수공_02-배수공_5) 맨홀공 2" xfId="40148"/>
    <cellStyle name="백_수량산출서(수정)_02-배수공_02-배수공_5.0부대공(영진아파트)" xfId="22289"/>
    <cellStyle name="백_수량산출서(수정)_02-배수공_02-배수공_5.0부대공(영진아파트) 2" xfId="40149"/>
    <cellStyle name="백_수량산출서(수정)_02-배수공_02-배수공_5.0부대공(영진아파트)_5.0부대공(가현1길)" xfId="22290"/>
    <cellStyle name="백_수량산출서(수정)_02-배수공_02-배수공_5.0부대공(영진아파트)_5.0부대공(가현1길) 2" xfId="40150"/>
    <cellStyle name="백_수량산출서(수정)_02-배수공_02-배수공_대학원우수" xfId="22291"/>
    <cellStyle name="백_수량산출서(수정)_02-배수공_02-배수공_대학원우수 2" xfId="40151"/>
    <cellStyle name="백_수량산출서(수정)_02-배수공_02-배수공_맨홀공" xfId="22292"/>
    <cellStyle name="백_수량산출서(수정)_02-배수공_02-배수공_맨홀공 2" xfId="40152"/>
    <cellStyle name="백_수량산출서(수정)_02-배수공_02-배수공_부대공" xfId="22293"/>
    <cellStyle name="백_수량산출서(수정)_02-배수공_02-배수공_부대공 2" xfId="40153"/>
    <cellStyle name="백_수량산출서(수정)_02-배수공_02-배수공_부대공수량(삼척)" xfId="22294"/>
    <cellStyle name="백_수량산출서(수정)_02-배수공_02-배수공_부대공수량(삼척) 2" xfId="40154"/>
    <cellStyle name="백_수량산출서(수정)_02-배수공_02-배수공_부대공수량(삼척)_부대공" xfId="22295"/>
    <cellStyle name="백_수량산출서(수정)_02-배수공_02-배수공_부대공수량(삼척)_부대공 2" xfId="40155"/>
    <cellStyle name="백_수량산출서(수정)_02-배수공_02-배수공_부대공수량(삼척)_부대공(1공구)" xfId="22296"/>
    <cellStyle name="백_수량산출서(수정)_02-배수공_02-배수공_부대공수량(삼척)_부대공(1공구) 2" xfId="40156"/>
    <cellStyle name="백_수량산출서(수정)_02-배수공_02-배수공_부대공수량(삼척)_부대공-2" xfId="22297"/>
    <cellStyle name="백_수량산출서(수정)_02-배수공_02-배수공_부대공수량(삼척)_부대공-2 2" xfId="40157"/>
    <cellStyle name="백_수량산출서(수정)_02-배수공_02-배수공_상수오수공" xfId="22298"/>
    <cellStyle name="백_수량산출서(수정)_02-배수공_02-배수공_상수오수공 2" xfId="40158"/>
    <cellStyle name="백_수량산출서(수정)_02-배수공_02-배수공_송방사거리도로변경내역서" xfId="22299"/>
    <cellStyle name="백_수량산출서(수정)_02-배수공_02-배수공_송방사거리도로변경내역서 2" xfId="40159"/>
    <cellStyle name="백_수량산출서(수정)_02-배수공_02-배수공_우수공" xfId="22300"/>
    <cellStyle name="백_수량산출서(수정)_02-배수공_02-배수공_우수공 2" xfId="40160"/>
    <cellStyle name="백_수량산출서(수정)_02-배수공_02-배수공_장지택지수량산출서(시설물관련)" xfId="2703"/>
    <cellStyle name="백_수량산출서(수정)_02-배수공_02-배수공_장지택지수량산출서(시설물관련)_01.수량산출" xfId="2704"/>
    <cellStyle name="백_수량산출서(수정)_02-배수공_02-배수공_토공" xfId="22301"/>
    <cellStyle name="백_수량산출서(수정)_02-배수공_02-배수공_토공 2" xfId="40161"/>
    <cellStyle name="백_수량산출서(수정)_02-배수공_02-배수공_토공_02토공" xfId="22302"/>
    <cellStyle name="백_수량산출서(수정)_02-배수공_02-배수공_토공_02토공 2" xfId="40162"/>
    <cellStyle name="백_수량산출서(수정)_02-배수공_02-배수공_토공_2.0토공3" xfId="22303"/>
    <cellStyle name="백_수량산출서(수정)_02-배수공_02-배수공_토공_2.0토공3 2" xfId="40163"/>
    <cellStyle name="백_수량산출서(수정)_02-배수공_02-배수공_토공_보령깨기집계" xfId="22304"/>
    <cellStyle name="백_수량산출서(수정)_02-배수공_02-배수공_토공_보령깨기집계 2" xfId="40164"/>
    <cellStyle name="백_수량산출서(수정)_02-배수공_02-배수공_토공_정부장님토적" xfId="22305"/>
    <cellStyle name="백_수량산출서(수정)_02-배수공_02-배수공_토공_정부장님토적 2" xfId="40165"/>
    <cellStyle name="백_수량산출서(수정)_02-배수공_02-배수공_토공_토적표" xfId="22306"/>
    <cellStyle name="백_수량산출서(수정)_02-배수공_02-배수공_토공_토적표 2" xfId="40166"/>
    <cellStyle name="백_수량산출서(수정)_02-배수공_02-배수공_토공_포장공" xfId="22307"/>
    <cellStyle name="백_수량산출서(수정)_02-배수공_02-배수공_토공_포장공 2" xfId="40167"/>
    <cellStyle name="백_수량산출서(수정)_02-배수공_02-배수공_토공_포장공(삼양선)" xfId="22308"/>
    <cellStyle name="백_수량산출서(수정)_02-배수공_02-배수공_토공_포장공(삼양선) 2" xfId="40168"/>
    <cellStyle name="백_수량산출서(수정)_02-배수공_02-배수공_토공_포장공(최종)" xfId="22309"/>
    <cellStyle name="백_수량산출서(수정)_02-배수공_02-배수공_토공_포장공(최종) 2" xfId="40169"/>
    <cellStyle name="백_수량산출서(수정)_02-배수공_02-배수공_토공_포장단위" xfId="22310"/>
    <cellStyle name="백_수량산출서(수정)_02-배수공_02-배수공_토공_포장단위 2" xfId="40170"/>
    <cellStyle name="백_수량산출서(수정)_02-배수공_02-배수공_포장공" xfId="22311"/>
    <cellStyle name="백_수량산출서(수정)_02-배수공_02-배수공_포장공 2" xfId="40171"/>
    <cellStyle name="백_수량산출서(수정)_02-배수공_02-배수공_포장공(최종)" xfId="22312"/>
    <cellStyle name="백_수량산출서(수정)_02-배수공_02-배수공_포장공(최종) 2" xfId="40172"/>
    <cellStyle name="백_수량산출서(수정)_02-배수공_02-배수공_포장공(최종)_포장공" xfId="22313"/>
    <cellStyle name="백_수량산출서(수정)_02-배수공_02-배수공_포장공(최종)_포장공 2" xfId="40173"/>
    <cellStyle name="백_수량산출서(수정)_02-배수공_02-배수공_포장공(최종)_포장공(삼양선)" xfId="22314"/>
    <cellStyle name="백_수량산출서(수정)_02-배수공_02-배수공_포장공(최종)_포장공(삼양선) 2" xfId="40174"/>
    <cellStyle name="백_수량산출서(수정)_02-배수공_02-배수공_포장공(최종)_포장단위" xfId="22315"/>
    <cellStyle name="백_수량산출서(수정)_02-배수공_02-배수공_포장공(최종)_포장단위 2" xfId="40175"/>
    <cellStyle name="백_수량산출서(수정)_02-배수공_02-배수공_하천" xfId="22316"/>
    <cellStyle name="백_수량산출서(수정)_02-배수공_02-배수공_하천 2" xfId="40176"/>
    <cellStyle name="백_수량산출서(수정)_02-배수공_02-배수공_하천_부대공" xfId="22317"/>
    <cellStyle name="백_수량산출서(수정)_02-배수공_02-배수공_하천_부대공 2" xfId="40177"/>
    <cellStyle name="백_수량산출서(수정)_02-배수공_02-배수공_하천_포장공" xfId="22318"/>
    <cellStyle name="백_수량산출서(수정)_02-배수공_02-배수공_하천_포장공 2" xfId="40178"/>
    <cellStyle name="백_수량산출서(수정)_02-배수공_02토공" xfId="22319"/>
    <cellStyle name="백_수량산출서(수정)_02-배수공_02토공 2" xfId="40179"/>
    <cellStyle name="백_수량산출서(수정)_02-배수공_03-1.맨호공" xfId="22320"/>
    <cellStyle name="백_수량산출서(수정)_02-배수공_03-1.맨호공 2" xfId="40180"/>
    <cellStyle name="백_수량산출서(수정)_02-배수공_03-2.맨홀공제수량" xfId="22321"/>
    <cellStyle name="백_수량산출서(수정)_02-배수공_03-2.맨홀공제수량 2" xfId="40181"/>
    <cellStyle name="백_수량산출서(수정)_02-배수공_04맨홀공" xfId="22322"/>
    <cellStyle name="백_수량산출서(수정)_02-배수공_04맨홀공 2" xfId="40182"/>
    <cellStyle name="백_수량산출서(수정)_02-배수공_2.03우수공" xfId="22323"/>
    <cellStyle name="백_수량산출서(수정)_02-배수공_2.03우수공 2" xfId="40183"/>
    <cellStyle name="백_수량산출서(수정)_02-배수공_2.03우수공_4.0 부대공(소2-331호)" xfId="22324"/>
    <cellStyle name="백_수량산출서(수정)_02-배수공_2.03우수공_4.0 부대공(소2-331호) 2" xfId="40184"/>
    <cellStyle name="백_수량산출서(수정)_02-배수공_2.03우수공_4.0 부대공(소2-331호)_5.0부대공(가현1길)" xfId="22325"/>
    <cellStyle name="백_수량산출서(수정)_02-배수공_2.03우수공_4.0 부대공(소2-331호)_5.0부대공(가현1길) 2" xfId="40185"/>
    <cellStyle name="백_수량산출서(수정)_02-배수공_2.03우수공_5.0부대공(영진아파트)" xfId="22326"/>
    <cellStyle name="백_수량산출서(수정)_02-배수공_2.03우수공_5.0부대공(영진아파트) 2" xfId="40186"/>
    <cellStyle name="백_수량산출서(수정)_02-배수공_2.03우수공_5.0부대공(영진아파트)_5.0부대공(가현1길)" xfId="22327"/>
    <cellStyle name="백_수량산출서(수정)_02-배수공_2.03우수공_5.0부대공(영진아파트)_5.0부대공(가현1길) 2" xfId="40187"/>
    <cellStyle name="백_수량산출서(수정)_02-배수공_2.03우수공_부대공수량(삼척)" xfId="22328"/>
    <cellStyle name="백_수량산출서(수정)_02-배수공_2.03우수공_부대공수량(삼척) 2" xfId="40188"/>
    <cellStyle name="백_수량산출서(수정)_02-배수공_2.03우수공_부대공수량(삼척)_부대공" xfId="22329"/>
    <cellStyle name="백_수량산출서(수정)_02-배수공_2.03우수공_부대공수량(삼척)_부대공 2" xfId="40189"/>
    <cellStyle name="백_수량산출서(수정)_02-배수공_2.03우수공_부대공수량(삼척)_부대공(1공구)" xfId="22330"/>
    <cellStyle name="백_수량산출서(수정)_02-배수공_2.03우수공_부대공수량(삼척)_부대공(1공구) 2" xfId="40190"/>
    <cellStyle name="백_수량산출서(수정)_02-배수공_2.03우수공_부대공수량(삼척)_부대공-2" xfId="22331"/>
    <cellStyle name="백_수량산출서(수정)_02-배수공_2.03우수공_부대공수량(삼척)_부대공-2 2" xfId="40191"/>
    <cellStyle name="백_수량산출서(수정)_02-배수공_2.16. 맨호공" xfId="22332"/>
    <cellStyle name="백_수량산출서(수정)_02-배수공_2.16. 맨호공 2" xfId="40192"/>
    <cellStyle name="백_수량산출서(수정)_02-배수공_3.15 맨홀공" xfId="22333"/>
    <cellStyle name="백_수량산출서(수정)_02-배수공_3.15 맨홀공 2" xfId="40193"/>
    <cellStyle name="백_수량산출서(수정)_02-배수공_3.16 맨홀공" xfId="22334"/>
    <cellStyle name="백_수량산출서(수정)_02-배수공_3.16 맨홀공 2" xfId="40194"/>
    <cellStyle name="백_수량산출서(수정)_02-배수공_4.0 부대공(소2-331호)" xfId="22335"/>
    <cellStyle name="백_수량산출서(수정)_02-배수공_4.0 부대공(소2-331호) 2" xfId="40195"/>
    <cellStyle name="백_수량산출서(수정)_02-배수공_4.0 부대공(소2-331호)_5.0부대공(가현1길)" xfId="22336"/>
    <cellStyle name="백_수량산출서(수정)_02-배수공_4.0 부대공(소2-331호)_5.0부대공(가현1길) 2" xfId="40196"/>
    <cellStyle name="백_수량산출서(수정)_02-배수공_5) 맨홀공" xfId="22337"/>
    <cellStyle name="백_수량산출서(수정)_02-배수공_5) 맨홀공 2" xfId="40197"/>
    <cellStyle name="백_수량산출서(수정)_02-배수공_5.0부대공(영진아파트)" xfId="22338"/>
    <cellStyle name="백_수량산출서(수정)_02-배수공_5.0부대공(영진아파트) 2" xfId="40198"/>
    <cellStyle name="백_수량산출서(수정)_02-배수공_5.0부대공(영진아파트)_5.0부대공(가현1길)" xfId="22339"/>
    <cellStyle name="백_수량산출서(수정)_02-배수공_5.0부대공(영진아파트)_5.0부대공(가현1길) 2" xfId="40199"/>
    <cellStyle name="백_수량산출서(수정)_02-배수공_가평조서" xfId="22340"/>
    <cellStyle name="백_수량산출서(수정)_02-배수공_가평조서 2" xfId="40200"/>
    <cellStyle name="백_수량산출서(수정)_02-배수공_가평조서_001.BOQ 및 옹벽" xfId="22341"/>
    <cellStyle name="백_수량산출서(수정)_02-배수공_가평조서_001.BOQ 및 옹벽 2" xfId="40201"/>
    <cellStyle name="백_수량산출서(수정)_02-배수공_가평조서_02토공" xfId="22342"/>
    <cellStyle name="백_수량산출서(수정)_02-배수공_가평조서_02토공 2" xfId="40202"/>
    <cellStyle name="백_수량산출서(수정)_02-배수공_가평조서_03-1.맨호공" xfId="22343"/>
    <cellStyle name="백_수량산출서(수정)_02-배수공_가평조서_03-1.맨호공 2" xfId="40203"/>
    <cellStyle name="백_수량산출서(수정)_02-배수공_가평조서_03-2.맨홀공제수량" xfId="22344"/>
    <cellStyle name="백_수량산출서(수정)_02-배수공_가평조서_03-2.맨홀공제수량 2" xfId="40204"/>
    <cellStyle name="백_수량산출서(수정)_02-배수공_가평조서_2.16. 맨호공" xfId="22345"/>
    <cellStyle name="백_수량산출서(수정)_02-배수공_가평조서_2.16. 맨호공 2" xfId="40205"/>
    <cellStyle name="백_수량산출서(수정)_02-배수공_가평조서_3.15 맨홀공" xfId="22346"/>
    <cellStyle name="백_수량산출서(수정)_02-배수공_가평조서_3.15 맨홀공 2" xfId="40206"/>
    <cellStyle name="백_수량산출서(수정)_02-배수공_가평조서_3.16 맨홀공" xfId="22347"/>
    <cellStyle name="백_수량산출서(수정)_02-배수공_가평조서_3.16 맨홀공 2" xfId="40207"/>
    <cellStyle name="백_수량산출서(수정)_02-배수공_가평조서_5) 맨홀공" xfId="22348"/>
    <cellStyle name="백_수량산출서(수정)_02-배수공_가평조서_5) 맨홀공 2" xfId="40208"/>
    <cellStyle name="백_수량산출서(수정)_02-배수공_가평조서_부대공" xfId="22349"/>
    <cellStyle name="백_수량산출서(수정)_02-배수공_가평조서_부대공 2" xfId="40209"/>
    <cellStyle name="백_수량산출서(수정)_02-배수공_가평조서_포장공" xfId="22350"/>
    <cellStyle name="백_수량산출서(수정)_02-배수공_가평조서_포장공 2" xfId="40210"/>
    <cellStyle name="백_수량산출서(수정)_02-배수공_가평조서_포장공(최종)" xfId="22351"/>
    <cellStyle name="백_수량산출서(수정)_02-배수공_가평조서_포장공(최종) 2" xfId="40211"/>
    <cellStyle name="백_수량산출서(수정)_02-배수공_가평조서_포장공(최종)_포장공" xfId="22352"/>
    <cellStyle name="백_수량산출서(수정)_02-배수공_가평조서_포장공(최종)_포장공 2" xfId="40212"/>
    <cellStyle name="백_수량산출서(수정)_02-배수공_가평조서_포장공(최종)_포장공(삼양선)" xfId="22353"/>
    <cellStyle name="백_수량산출서(수정)_02-배수공_가평조서_포장공(최종)_포장공(삼양선) 2" xfId="40213"/>
    <cellStyle name="백_수량산출서(수정)_02-배수공_가평조서_포장공(최종)_포장단위" xfId="22354"/>
    <cellStyle name="백_수량산출서(수정)_02-배수공_가평조서_포장공(최종)_포장단위 2" xfId="40214"/>
    <cellStyle name="백_수량산출서(수정)_02-배수공_대학원우수" xfId="22355"/>
    <cellStyle name="백_수량산출서(수정)_02-배수공_대학원우수 2" xfId="40215"/>
    <cellStyle name="백_수량산출서(수정)_02-배수공_맨홀공" xfId="22356"/>
    <cellStyle name="백_수량산출서(수정)_02-배수공_맨홀공 2" xfId="40216"/>
    <cellStyle name="백_수량산출서(수정)_02-배수공_반중력" xfId="22357"/>
    <cellStyle name="백_수량산출서(수정)_02-배수공_반중력 2" xfId="40217"/>
    <cellStyle name="백_수량산출서(수정)_02-배수공_반중력_001.BOQ 및 옹벽" xfId="22358"/>
    <cellStyle name="백_수량산출서(수정)_02-배수공_반중력_001.BOQ 및 옹벽 2" xfId="40218"/>
    <cellStyle name="백_수량산출서(수정)_02-배수공_반중력_02토공" xfId="22359"/>
    <cellStyle name="백_수량산출서(수정)_02-배수공_반중력_02토공 2" xfId="40219"/>
    <cellStyle name="백_수량산출서(수정)_02-배수공_반중력_03-1.맨호공" xfId="22360"/>
    <cellStyle name="백_수량산출서(수정)_02-배수공_반중력_03-1.맨호공 2" xfId="40220"/>
    <cellStyle name="백_수량산출서(수정)_02-배수공_반중력_03-2.맨홀공제수량" xfId="22361"/>
    <cellStyle name="백_수량산출서(수정)_02-배수공_반중력_03-2.맨홀공제수량 2" xfId="40221"/>
    <cellStyle name="백_수량산출서(수정)_02-배수공_반중력_04맨홀공" xfId="22362"/>
    <cellStyle name="백_수량산출서(수정)_02-배수공_반중력_04맨홀공 2" xfId="40222"/>
    <cellStyle name="백_수량산출서(수정)_02-배수공_반중력_2.16. 맨호공" xfId="22363"/>
    <cellStyle name="백_수량산출서(수정)_02-배수공_반중력_2.16. 맨호공 2" xfId="40223"/>
    <cellStyle name="백_수량산출서(수정)_02-배수공_반중력_3.15 맨홀공" xfId="22364"/>
    <cellStyle name="백_수량산출서(수정)_02-배수공_반중력_3.15 맨홀공 2" xfId="40224"/>
    <cellStyle name="백_수량산출서(수정)_02-배수공_반중력_3.16 맨홀공" xfId="22365"/>
    <cellStyle name="백_수량산출서(수정)_02-배수공_반중력_3.16 맨홀공 2" xfId="40225"/>
    <cellStyle name="백_수량산출서(수정)_02-배수공_반중력_5) 맨홀공" xfId="22366"/>
    <cellStyle name="백_수량산출서(수정)_02-배수공_반중력_5) 맨홀공 2" xfId="40226"/>
    <cellStyle name="백_수량산출서(수정)_02-배수공_반중력_대학원우수" xfId="22367"/>
    <cellStyle name="백_수량산출서(수정)_02-배수공_반중력_대학원우수 2" xfId="40227"/>
    <cellStyle name="백_수량산출서(수정)_02-배수공_반중력_맨홀공" xfId="22368"/>
    <cellStyle name="백_수량산출서(수정)_02-배수공_반중력_맨홀공 2" xfId="40228"/>
    <cellStyle name="백_수량산출서(수정)_02-배수공_반중력_부대공" xfId="22369"/>
    <cellStyle name="백_수량산출서(수정)_02-배수공_반중력_부대공 2" xfId="40229"/>
    <cellStyle name="백_수량산출서(수정)_02-배수공_반중력_상수오수공" xfId="22370"/>
    <cellStyle name="백_수량산출서(수정)_02-배수공_반중력_상수오수공 2" xfId="40230"/>
    <cellStyle name="백_수량산출서(수정)_02-배수공_반중력_송방사거리도로변경내역서" xfId="22371"/>
    <cellStyle name="백_수량산출서(수정)_02-배수공_반중력_송방사거리도로변경내역서 2" xfId="40231"/>
    <cellStyle name="백_수량산출서(수정)_02-배수공_반중력_우수공" xfId="22372"/>
    <cellStyle name="백_수량산출서(수정)_02-배수공_반중력_우수공 2" xfId="40232"/>
    <cellStyle name="백_수량산출서(수정)_02-배수공_반중력_토공" xfId="22373"/>
    <cellStyle name="백_수량산출서(수정)_02-배수공_반중력_토공 2" xfId="40233"/>
    <cellStyle name="백_수량산출서(수정)_02-배수공_반중력_토공_02토공" xfId="22374"/>
    <cellStyle name="백_수량산출서(수정)_02-배수공_반중력_토공_02토공 2" xfId="40234"/>
    <cellStyle name="백_수량산출서(수정)_02-배수공_반중력_토공_2.0토공3" xfId="22375"/>
    <cellStyle name="백_수량산출서(수정)_02-배수공_반중력_토공_2.0토공3 2" xfId="40235"/>
    <cellStyle name="백_수량산출서(수정)_02-배수공_반중력_토공_보령깨기집계" xfId="22376"/>
    <cellStyle name="백_수량산출서(수정)_02-배수공_반중력_토공_보령깨기집계 2" xfId="40236"/>
    <cellStyle name="백_수량산출서(수정)_02-배수공_반중력_토공_정부장님토적" xfId="22377"/>
    <cellStyle name="백_수량산출서(수정)_02-배수공_반중력_토공_정부장님토적 2" xfId="40237"/>
    <cellStyle name="백_수량산출서(수정)_02-배수공_반중력_토공_토적표" xfId="22378"/>
    <cellStyle name="백_수량산출서(수정)_02-배수공_반중력_토공_토적표 2" xfId="40238"/>
    <cellStyle name="백_수량산출서(수정)_02-배수공_반중력_토공_포장공" xfId="22379"/>
    <cellStyle name="백_수량산출서(수정)_02-배수공_반중력_토공_포장공 2" xfId="40239"/>
    <cellStyle name="백_수량산출서(수정)_02-배수공_반중력_토공_포장공(삼양선)" xfId="22380"/>
    <cellStyle name="백_수량산출서(수정)_02-배수공_반중력_토공_포장공(삼양선) 2" xfId="40240"/>
    <cellStyle name="백_수량산출서(수정)_02-배수공_반중력_토공_포장공(최종)" xfId="22381"/>
    <cellStyle name="백_수량산출서(수정)_02-배수공_반중력_토공_포장공(최종) 2" xfId="40241"/>
    <cellStyle name="백_수량산출서(수정)_02-배수공_반중력_토공_포장단위" xfId="22382"/>
    <cellStyle name="백_수량산출서(수정)_02-배수공_반중력_토공_포장단위 2" xfId="40242"/>
    <cellStyle name="백_수량산출서(수정)_02-배수공_반중력_포장공" xfId="22383"/>
    <cellStyle name="백_수량산출서(수정)_02-배수공_반중력_포장공 2" xfId="40243"/>
    <cellStyle name="백_수량산출서(수정)_02-배수공_반중력_포장공(최종)" xfId="22384"/>
    <cellStyle name="백_수량산출서(수정)_02-배수공_반중력_포장공(최종) 2" xfId="40244"/>
    <cellStyle name="백_수량산출서(수정)_02-배수공_반중력_포장공(최종)_포장공" xfId="22385"/>
    <cellStyle name="백_수량산출서(수정)_02-배수공_반중력_포장공(최종)_포장공 2" xfId="40245"/>
    <cellStyle name="백_수량산출서(수정)_02-배수공_반중력_포장공(최종)_포장공(삼양선)" xfId="22386"/>
    <cellStyle name="백_수량산출서(수정)_02-배수공_반중력_포장공(최종)_포장공(삼양선) 2" xfId="40246"/>
    <cellStyle name="백_수량산출서(수정)_02-배수공_반중력_포장공(최종)_포장단위" xfId="22387"/>
    <cellStyle name="백_수량산출서(수정)_02-배수공_반중력_포장공(최종)_포장단위 2" xfId="40247"/>
    <cellStyle name="백_수량산출서(수정)_02-배수공_반중력_하천" xfId="22388"/>
    <cellStyle name="백_수량산출서(수정)_02-배수공_반중력_하천 2" xfId="40248"/>
    <cellStyle name="백_수량산출서(수정)_02-배수공_반중력_하천_부대공" xfId="22389"/>
    <cellStyle name="백_수량산출서(수정)_02-배수공_반중력_하천_부대공 2" xfId="40249"/>
    <cellStyle name="백_수량산출서(수정)_02-배수공_반중력_하천_포장공" xfId="22390"/>
    <cellStyle name="백_수량산출서(수정)_02-배수공_반중력_하천_포장공 2" xfId="40250"/>
    <cellStyle name="백_수량산출서(수정)_02-배수공_부대공" xfId="22391"/>
    <cellStyle name="백_수량산출서(수정)_02-배수공_부대공 2" xfId="40251"/>
    <cellStyle name="백_수량산출서(수정)_02-배수공_부대공수량(삼척)" xfId="22392"/>
    <cellStyle name="백_수량산출서(수정)_02-배수공_부대공수량(삼척) 2" xfId="40252"/>
    <cellStyle name="백_수량산출서(수정)_02-배수공_부대공수량(삼척)_부대공" xfId="22393"/>
    <cellStyle name="백_수량산출서(수정)_02-배수공_부대공수량(삼척)_부대공 2" xfId="40253"/>
    <cellStyle name="백_수량산출서(수정)_02-배수공_부대공수량(삼척)_부대공(1공구)" xfId="22394"/>
    <cellStyle name="백_수량산출서(수정)_02-배수공_부대공수량(삼척)_부대공(1공구) 2" xfId="40254"/>
    <cellStyle name="백_수량산출서(수정)_02-배수공_부대공수량(삼척)_부대공-2" xfId="22395"/>
    <cellStyle name="백_수량산출서(수정)_02-배수공_부대공수량(삼척)_부대공-2 2" xfId="40255"/>
    <cellStyle name="백_수량산출서(수정)_02-배수공_상수오수공" xfId="22396"/>
    <cellStyle name="백_수량산출서(수정)_02-배수공_상수오수공 2" xfId="40256"/>
    <cellStyle name="백_수량산출서(수정)_02-배수공_송방사거리도로변경내역서" xfId="22397"/>
    <cellStyle name="백_수량산출서(수정)_02-배수공_송방사거리도로변경내역서 2" xfId="40257"/>
    <cellStyle name="백_수량산출서(수정)_02-배수공_옹벽" xfId="22398"/>
    <cellStyle name="백_수량산출서(수정)_02-배수공_옹벽 2" xfId="40258"/>
    <cellStyle name="백_수량산출서(수정)_02-배수공_옹벽_02토공" xfId="22399"/>
    <cellStyle name="백_수량산출서(수정)_02-배수공_옹벽_02토공 2" xfId="40259"/>
    <cellStyle name="백_수량산출서(수정)_02-배수공_옹벽_맨홀공" xfId="22400"/>
    <cellStyle name="백_수량산출서(수정)_02-배수공_옹벽_맨홀공 2" xfId="40260"/>
    <cellStyle name="백_수량산출서(수정)_02-배수공_옹벽_부대공" xfId="22401"/>
    <cellStyle name="백_수량산출서(수정)_02-배수공_옹벽_부대공 2" xfId="40261"/>
    <cellStyle name="백_수량산출서(수정)_02-배수공_옹벽_상수오수공" xfId="22402"/>
    <cellStyle name="백_수량산출서(수정)_02-배수공_옹벽_상수오수공 2" xfId="40262"/>
    <cellStyle name="백_수량산출서(수정)_02-배수공_옹벽_송방사거리도로변경내역서" xfId="22403"/>
    <cellStyle name="백_수량산출서(수정)_02-배수공_옹벽_송방사거리도로변경내역서 2" xfId="40263"/>
    <cellStyle name="백_수량산출서(수정)_02-배수공_옹벽_우수공" xfId="22404"/>
    <cellStyle name="백_수량산출서(수정)_02-배수공_옹벽_우수공 2" xfId="40264"/>
    <cellStyle name="백_수량산출서(수정)_02-배수공_옹벽_포장공" xfId="22405"/>
    <cellStyle name="백_수량산출서(수정)_02-배수공_옹벽_포장공 2" xfId="40265"/>
    <cellStyle name="백_수량산출서(수정)_02-배수공_옹벽_포장공(최종)" xfId="22406"/>
    <cellStyle name="백_수량산출서(수정)_02-배수공_옹벽_포장공(최종) 2" xfId="40266"/>
    <cellStyle name="백_수량산출서(수정)_02-배수공_옹벽_포장공(최종)_포장공" xfId="22407"/>
    <cellStyle name="백_수량산출서(수정)_02-배수공_옹벽_포장공(최종)_포장공 2" xfId="40267"/>
    <cellStyle name="백_수량산출서(수정)_02-배수공_옹벽_포장공(최종)_포장공(삼양선)" xfId="22408"/>
    <cellStyle name="백_수량산출서(수정)_02-배수공_옹벽_포장공(최종)_포장공(삼양선) 2" xfId="40268"/>
    <cellStyle name="백_수량산출서(수정)_02-배수공_옹벽_포장공(최종)_포장단위" xfId="22409"/>
    <cellStyle name="백_수량산출서(수정)_02-배수공_옹벽_포장공(최종)_포장단위 2" xfId="40269"/>
    <cellStyle name="백_수량산출서(수정)_02-배수공_옹벽_하천" xfId="22410"/>
    <cellStyle name="백_수량산출서(수정)_02-배수공_옹벽_하천 2" xfId="40270"/>
    <cellStyle name="백_수량산출서(수정)_02-배수공_옹벽_하천_부대공" xfId="22411"/>
    <cellStyle name="백_수량산출서(수정)_02-배수공_옹벽_하천_부대공 2" xfId="40271"/>
    <cellStyle name="백_수량산출서(수정)_02-배수공_옹벽_하천_포장공" xfId="22412"/>
    <cellStyle name="백_수량산출서(수정)_02-배수공_옹벽_하천_포장공 2" xfId="40272"/>
    <cellStyle name="백_수량산출서(수정)_02-배수공_우수공" xfId="22413"/>
    <cellStyle name="백_수량산출서(수정)_02-배수공_우수공 2" xfId="40273"/>
    <cellStyle name="백_수량산출서(수정)_02-배수공_장지택지수량산출서(시설물관련)" xfId="2705"/>
    <cellStyle name="백_수량산출서(수정)_02-배수공_장지택지수량산출서(시설물관련)_01.수량산출" xfId="2706"/>
    <cellStyle name="백_수량산출서(수정)_02-배수공_토공" xfId="22414"/>
    <cellStyle name="백_수량산출서(수정)_02-배수공_토공 2" xfId="40274"/>
    <cellStyle name="백_수량산출서(수정)_02-배수공_토공_02토공" xfId="22415"/>
    <cellStyle name="백_수량산출서(수정)_02-배수공_토공_02토공 2" xfId="40275"/>
    <cellStyle name="백_수량산출서(수정)_02-배수공_토공_2.0토공3" xfId="22416"/>
    <cellStyle name="백_수량산출서(수정)_02-배수공_토공_2.0토공3 2" xfId="40276"/>
    <cellStyle name="백_수량산출서(수정)_02-배수공_토공_보령깨기집계" xfId="22417"/>
    <cellStyle name="백_수량산출서(수정)_02-배수공_토공_보령깨기집계 2" xfId="40277"/>
    <cellStyle name="백_수량산출서(수정)_02-배수공_토공_정부장님토적" xfId="22418"/>
    <cellStyle name="백_수량산출서(수정)_02-배수공_토공_정부장님토적 2" xfId="40278"/>
    <cellStyle name="백_수량산출서(수정)_02-배수공_토공_토적표" xfId="22419"/>
    <cellStyle name="백_수량산출서(수정)_02-배수공_토공_토적표 2" xfId="40279"/>
    <cellStyle name="백_수량산출서(수정)_02-배수공_토공_포장공" xfId="22420"/>
    <cellStyle name="백_수량산출서(수정)_02-배수공_토공_포장공 2" xfId="40280"/>
    <cellStyle name="백_수량산출서(수정)_02-배수공_토공_포장공(삼양선)" xfId="22421"/>
    <cellStyle name="백_수량산출서(수정)_02-배수공_토공_포장공(삼양선) 2" xfId="40281"/>
    <cellStyle name="백_수량산출서(수정)_02-배수공_토공_포장공(최종)" xfId="22422"/>
    <cellStyle name="백_수량산출서(수정)_02-배수공_토공_포장공(최종) 2" xfId="40282"/>
    <cellStyle name="백_수량산출서(수정)_02-배수공_토공_포장단위" xfId="22423"/>
    <cellStyle name="백_수량산출서(수정)_02-배수공_토공_포장단위 2" xfId="40283"/>
    <cellStyle name="백_수량산출서(수정)_02-배수공_포장공" xfId="22424"/>
    <cellStyle name="백_수량산출서(수정)_02-배수공_포장공 2" xfId="40284"/>
    <cellStyle name="백_수량산출서(수정)_02-배수공_포장공(최종)" xfId="22425"/>
    <cellStyle name="백_수량산출서(수정)_02-배수공_포장공(최종) 2" xfId="40285"/>
    <cellStyle name="백_수량산출서(수정)_02-배수공_포장공(최종)_포장공" xfId="22426"/>
    <cellStyle name="백_수량산출서(수정)_02-배수공_포장공(최종)_포장공 2" xfId="40286"/>
    <cellStyle name="백_수량산출서(수정)_02-배수공_포장공(최종)_포장공(삼양선)" xfId="22427"/>
    <cellStyle name="백_수량산출서(수정)_02-배수공_포장공(최종)_포장공(삼양선) 2" xfId="40287"/>
    <cellStyle name="백_수량산출서(수정)_02-배수공_포장공(최종)_포장단위" xfId="22428"/>
    <cellStyle name="백_수량산출서(수정)_02-배수공_포장공(최종)_포장단위 2" xfId="40288"/>
    <cellStyle name="백_수량산출서(수정)_02-배수공_포장조서" xfId="22429"/>
    <cellStyle name="백_수량산출서(수정)_02-배수공_포장조서 2" xfId="40289"/>
    <cellStyle name="백_수량산출서(수정)_02-배수공_포장조서_001.BOQ 및 옹벽" xfId="22430"/>
    <cellStyle name="백_수량산출서(수정)_02-배수공_포장조서_001.BOQ 및 옹벽 2" xfId="40290"/>
    <cellStyle name="백_수량산출서(수정)_02-배수공_포장조서_02토공" xfId="22431"/>
    <cellStyle name="백_수량산출서(수정)_02-배수공_포장조서_02토공 2" xfId="40291"/>
    <cellStyle name="백_수량산출서(수정)_02-배수공_포장조서_03-1.맨호공" xfId="22432"/>
    <cellStyle name="백_수량산출서(수정)_02-배수공_포장조서_03-1.맨호공 2" xfId="40292"/>
    <cellStyle name="백_수량산출서(수정)_02-배수공_포장조서_03-2.맨홀공제수량" xfId="22433"/>
    <cellStyle name="백_수량산출서(수정)_02-배수공_포장조서_03-2.맨홀공제수량 2" xfId="40293"/>
    <cellStyle name="백_수량산출서(수정)_02-배수공_포장조서_2.16. 맨호공" xfId="22434"/>
    <cellStyle name="백_수량산출서(수정)_02-배수공_포장조서_2.16. 맨호공 2" xfId="40294"/>
    <cellStyle name="백_수량산출서(수정)_02-배수공_포장조서_3.15 맨홀공" xfId="22435"/>
    <cellStyle name="백_수량산출서(수정)_02-배수공_포장조서_3.15 맨홀공 2" xfId="40295"/>
    <cellStyle name="백_수량산출서(수정)_02-배수공_포장조서_3.16 맨홀공" xfId="22436"/>
    <cellStyle name="백_수량산출서(수정)_02-배수공_포장조서_3.16 맨홀공 2" xfId="40296"/>
    <cellStyle name="백_수량산출서(수정)_02-배수공_포장조서_5) 맨홀공" xfId="22437"/>
    <cellStyle name="백_수량산출서(수정)_02-배수공_포장조서_5) 맨홀공 2" xfId="40297"/>
    <cellStyle name="백_수량산출서(수정)_02-배수공_포장조서_부대공" xfId="22438"/>
    <cellStyle name="백_수량산출서(수정)_02-배수공_포장조서_부대공 2" xfId="40298"/>
    <cellStyle name="백_수량산출서(수정)_02-배수공_포장조서_포장공" xfId="22439"/>
    <cellStyle name="백_수량산출서(수정)_02-배수공_포장조서_포장공 2" xfId="40299"/>
    <cellStyle name="백_수량산출서(수정)_02-배수공_포장조서_포장공(최종)" xfId="22440"/>
    <cellStyle name="백_수량산출서(수정)_02-배수공_포장조서_포장공(최종) 2" xfId="40300"/>
    <cellStyle name="백_수량산출서(수정)_02-배수공_포장조서_포장공(최종)_포장공" xfId="22441"/>
    <cellStyle name="백_수량산출서(수정)_02-배수공_포장조서_포장공(최종)_포장공 2" xfId="40301"/>
    <cellStyle name="백_수량산출서(수정)_02-배수공_포장조서_포장공(최종)_포장공(삼양선)" xfId="22442"/>
    <cellStyle name="백_수량산출서(수정)_02-배수공_포장조서_포장공(최종)_포장공(삼양선) 2" xfId="40302"/>
    <cellStyle name="백_수량산출서(수정)_02-배수공_포장조서_포장공(최종)_포장단위" xfId="22443"/>
    <cellStyle name="백_수량산출서(수정)_02-배수공_포장조서_포장공(최종)_포장단위 2" xfId="40303"/>
    <cellStyle name="백_수량산출서(수정)_02-배수공_하천" xfId="22444"/>
    <cellStyle name="백_수량산출서(수정)_02-배수공_하천 2" xfId="40304"/>
    <cellStyle name="백_수량산출서(수정)_02-배수공_하천_부대공" xfId="22445"/>
    <cellStyle name="백_수량산출서(수정)_02-배수공_하천_부대공 2" xfId="40305"/>
    <cellStyle name="백_수량산출서(수정)_02-배수공_하천_포장공" xfId="22446"/>
    <cellStyle name="백_수량산출서(수정)_02-배수공_하천_포장공 2" xfId="40306"/>
    <cellStyle name="백_수량산출서(수정)_02토공" xfId="22447"/>
    <cellStyle name="백_수량산출서(수정)_02토공 2" xfId="40307"/>
    <cellStyle name="백_수량산출서(수정)_03-1.맨호공" xfId="22448"/>
    <cellStyle name="백_수량산출서(수정)_03-1.맨호공 2" xfId="40308"/>
    <cellStyle name="백_수량산출서(수정)_03-2.맨홀공제수량" xfId="22449"/>
    <cellStyle name="백_수량산출서(수정)_03-2.맨홀공제수량 2" xfId="40309"/>
    <cellStyle name="백_수량산출서(수정)_04맨홀공" xfId="22450"/>
    <cellStyle name="백_수량산출서(수정)_04맨홀공 2" xfId="40310"/>
    <cellStyle name="백_수량산출서(수정)_04-포장공_02-배수공" xfId="2707"/>
    <cellStyle name="백_수량산출서(수정)_04-포장공_02-배수공 2" xfId="40311"/>
    <cellStyle name="백_수량산출서(수정)_04-포장공_02-배수공_001.BOQ 및 옹벽" xfId="22451"/>
    <cellStyle name="백_수량산출서(수정)_04-포장공_02-배수공_001.BOQ 및 옹벽 2" xfId="40312"/>
    <cellStyle name="백_수량산출서(수정)_04-포장공_02-배수공_01.수량산출" xfId="2708"/>
    <cellStyle name="백_수량산출서(수정)_04-포장공_02-배수공_02토공" xfId="22452"/>
    <cellStyle name="백_수량산출서(수정)_04-포장공_02-배수공_02토공 2" xfId="40313"/>
    <cellStyle name="백_수량산출서(수정)_04-포장공_02-배수공_03-1.맨호공" xfId="22453"/>
    <cellStyle name="백_수량산출서(수정)_04-포장공_02-배수공_03-1.맨호공 2" xfId="40314"/>
    <cellStyle name="백_수량산출서(수정)_04-포장공_02-배수공_03-2.맨홀공제수량" xfId="22454"/>
    <cellStyle name="백_수량산출서(수정)_04-포장공_02-배수공_03-2.맨홀공제수량 2" xfId="40315"/>
    <cellStyle name="백_수량산출서(수정)_04-포장공_02-배수공_04맨홀공" xfId="22455"/>
    <cellStyle name="백_수량산출서(수정)_04-포장공_02-배수공_04맨홀공 2" xfId="40316"/>
    <cellStyle name="백_수량산출서(수정)_04-포장공_02-배수공_2.03우수공" xfId="22456"/>
    <cellStyle name="백_수량산출서(수정)_04-포장공_02-배수공_2.03우수공 2" xfId="40317"/>
    <cellStyle name="백_수량산출서(수정)_04-포장공_02-배수공_2.03우수공_4.0 부대공(소2-331호)" xfId="22457"/>
    <cellStyle name="백_수량산출서(수정)_04-포장공_02-배수공_2.03우수공_4.0 부대공(소2-331호) 2" xfId="40318"/>
    <cellStyle name="백_수량산출서(수정)_04-포장공_02-배수공_2.03우수공_4.0 부대공(소2-331호)_5.0부대공(가현1길)" xfId="22458"/>
    <cellStyle name="백_수량산출서(수정)_04-포장공_02-배수공_2.03우수공_4.0 부대공(소2-331호)_5.0부대공(가현1길) 2" xfId="40319"/>
    <cellStyle name="백_수량산출서(수정)_04-포장공_02-배수공_2.03우수공_5.0부대공(영진아파트)" xfId="22459"/>
    <cellStyle name="백_수량산출서(수정)_04-포장공_02-배수공_2.03우수공_5.0부대공(영진아파트) 2" xfId="40320"/>
    <cellStyle name="백_수량산출서(수정)_04-포장공_02-배수공_2.03우수공_5.0부대공(영진아파트)_5.0부대공(가현1길)" xfId="22460"/>
    <cellStyle name="백_수량산출서(수정)_04-포장공_02-배수공_2.03우수공_5.0부대공(영진아파트)_5.0부대공(가현1길) 2" xfId="40321"/>
    <cellStyle name="백_수량산출서(수정)_04-포장공_02-배수공_2.03우수공_부대공수량(삼척)" xfId="22461"/>
    <cellStyle name="백_수량산출서(수정)_04-포장공_02-배수공_2.03우수공_부대공수량(삼척) 2" xfId="40322"/>
    <cellStyle name="백_수량산출서(수정)_04-포장공_02-배수공_2.03우수공_부대공수량(삼척)_부대공" xfId="22462"/>
    <cellStyle name="백_수량산출서(수정)_04-포장공_02-배수공_2.03우수공_부대공수량(삼척)_부대공 2" xfId="40323"/>
    <cellStyle name="백_수량산출서(수정)_04-포장공_02-배수공_2.03우수공_부대공수량(삼척)_부대공(1공구)" xfId="22463"/>
    <cellStyle name="백_수량산출서(수정)_04-포장공_02-배수공_2.03우수공_부대공수량(삼척)_부대공(1공구) 2" xfId="40324"/>
    <cellStyle name="백_수량산출서(수정)_04-포장공_02-배수공_2.03우수공_부대공수량(삼척)_부대공-2" xfId="22464"/>
    <cellStyle name="백_수량산출서(수정)_04-포장공_02-배수공_2.03우수공_부대공수량(삼척)_부대공-2 2" xfId="40325"/>
    <cellStyle name="백_수량산출서(수정)_04-포장공_02-배수공_2.16. 맨호공" xfId="22465"/>
    <cellStyle name="백_수량산출서(수정)_04-포장공_02-배수공_2.16. 맨호공 2" xfId="40326"/>
    <cellStyle name="백_수량산출서(수정)_04-포장공_02-배수공_3.15 맨홀공" xfId="22466"/>
    <cellStyle name="백_수량산출서(수정)_04-포장공_02-배수공_3.15 맨홀공 2" xfId="40327"/>
    <cellStyle name="백_수량산출서(수정)_04-포장공_02-배수공_3.16 맨홀공" xfId="22467"/>
    <cellStyle name="백_수량산출서(수정)_04-포장공_02-배수공_3.16 맨홀공 2" xfId="40328"/>
    <cellStyle name="백_수량산출서(수정)_04-포장공_02-배수공_4.0 부대공(소2-331호)" xfId="22468"/>
    <cellStyle name="백_수량산출서(수정)_04-포장공_02-배수공_4.0 부대공(소2-331호) 2" xfId="40329"/>
    <cellStyle name="백_수량산출서(수정)_04-포장공_02-배수공_4.0 부대공(소2-331호)_5.0부대공(가현1길)" xfId="22469"/>
    <cellStyle name="백_수량산출서(수정)_04-포장공_02-배수공_4.0 부대공(소2-331호)_5.0부대공(가현1길) 2" xfId="40330"/>
    <cellStyle name="백_수량산출서(수정)_04-포장공_02-배수공_5) 맨홀공" xfId="22470"/>
    <cellStyle name="백_수량산출서(수정)_04-포장공_02-배수공_5) 맨홀공 2" xfId="40331"/>
    <cellStyle name="백_수량산출서(수정)_04-포장공_02-배수공_5.0부대공(영진아파트)" xfId="22471"/>
    <cellStyle name="백_수량산출서(수정)_04-포장공_02-배수공_5.0부대공(영진아파트) 2" xfId="40332"/>
    <cellStyle name="백_수량산출서(수정)_04-포장공_02-배수공_5.0부대공(영진아파트)_5.0부대공(가현1길)" xfId="22472"/>
    <cellStyle name="백_수량산출서(수정)_04-포장공_02-배수공_5.0부대공(영진아파트)_5.0부대공(가현1길) 2" xfId="40333"/>
    <cellStyle name="백_수량산출서(수정)_04-포장공_02-배수공_대학원우수" xfId="22473"/>
    <cellStyle name="백_수량산출서(수정)_04-포장공_02-배수공_대학원우수 2" xfId="40334"/>
    <cellStyle name="백_수량산출서(수정)_04-포장공_02-배수공_맨홀공" xfId="22474"/>
    <cellStyle name="백_수량산출서(수정)_04-포장공_02-배수공_맨홀공 2" xfId="40335"/>
    <cellStyle name="백_수량산출서(수정)_04-포장공_02-배수공_부대공" xfId="22475"/>
    <cellStyle name="백_수량산출서(수정)_04-포장공_02-배수공_부대공 2" xfId="40336"/>
    <cellStyle name="백_수량산출서(수정)_04-포장공_02-배수공_부대공수량(삼척)" xfId="22476"/>
    <cellStyle name="백_수량산출서(수정)_04-포장공_02-배수공_부대공수량(삼척) 2" xfId="40337"/>
    <cellStyle name="백_수량산출서(수정)_04-포장공_02-배수공_부대공수량(삼척)_부대공" xfId="22477"/>
    <cellStyle name="백_수량산출서(수정)_04-포장공_02-배수공_부대공수량(삼척)_부대공 2" xfId="40338"/>
    <cellStyle name="백_수량산출서(수정)_04-포장공_02-배수공_부대공수량(삼척)_부대공(1공구)" xfId="22478"/>
    <cellStyle name="백_수량산출서(수정)_04-포장공_02-배수공_부대공수량(삼척)_부대공(1공구) 2" xfId="40339"/>
    <cellStyle name="백_수량산출서(수정)_04-포장공_02-배수공_부대공수량(삼척)_부대공-2" xfId="22479"/>
    <cellStyle name="백_수량산출서(수정)_04-포장공_02-배수공_부대공수량(삼척)_부대공-2 2" xfId="40340"/>
    <cellStyle name="백_수량산출서(수정)_04-포장공_02-배수공_상수오수공" xfId="22480"/>
    <cellStyle name="백_수량산출서(수정)_04-포장공_02-배수공_상수오수공 2" xfId="40341"/>
    <cellStyle name="백_수량산출서(수정)_04-포장공_02-배수공_송방사거리도로변경내역서" xfId="22481"/>
    <cellStyle name="백_수량산출서(수정)_04-포장공_02-배수공_송방사거리도로변경내역서 2" xfId="40342"/>
    <cellStyle name="백_수량산출서(수정)_04-포장공_02-배수공_우수공" xfId="22482"/>
    <cellStyle name="백_수량산출서(수정)_04-포장공_02-배수공_우수공 2" xfId="40343"/>
    <cellStyle name="백_수량산출서(수정)_04-포장공_02-배수공_장지택지수량산출서(시설물관련)" xfId="2709"/>
    <cellStyle name="백_수량산출서(수정)_04-포장공_02-배수공_장지택지수량산출서(시설물관련)_01.수량산출" xfId="2710"/>
    <cellStyle name="백_수량산출서(수정)_04-포장공_02-배수공_토공" xfId="22483"/>
    <cellStyle name="백_수량산출서(수정)_04-포장공_02-배수공_토공 2" xfId="40344"/>
    <cellStyle name="백_수량산출서(수정)_04-포장공_02-배수공_토공_02토공" xfId="22484"/>
    <cellStyle name="백_수량산출서(수정)_04-포장공_02-배수공_토공_02토공 2" xfId="40345"/>
    <cellStyle name="백_수량산출서(수정)_04-포장공_02-배수공_토공_2.0토공3" xfId="22485"/>
    <cellStyle name="백_수량산출서(수정)_04-포장공_02-배수공_토공_2.0토공3 2" xfId="40346"/>
    <cellStyle name="백_수량산출서(수정)_04-포장공_02-배수공_토공_보령깨기집계" xfId="22486"/>
    <cellStyle name="백_수량산출서(수정)_04-포장공_02-배수공_토공_보령깨기집계 2" xfId="40347"/>
    <cellStyle name="백_수량산출서(수정)_04-포장공_02-배수공_토공_정부장님토적" xfId="22487"/>
    <cellStyle name="백_수량산출서(수정)_04-포장공_02-배수공_토공_정부장님토적 2" xfId="40348"/>
    <cellStyle name="백_수량산출서(수정)_04-포장공_02-배수공_토공_토적표" xfId="22488"/>
    <cellStyle name="백_수량산출서(수정)_04-포장공_02-배수공_토공_토적표 2" xfId="40349"/>
    <cellStyle name="백_수량산출서(수정)_04-포장공_02-배수공_토공_포장공" xfId="22489"/>
    <cellStyle name="백_수량산출서(수정)_04-포장공_02-배수공_토공_포장공 2" xfId="40350"/>
    <cellStyle name="백_수량산출서(수정)_04-포장공_02-배수공_토공_포장공(삼양선)" xfId="22490"/>
    <cellStyle name="백_수량산출서(수정)_04-포장공_02-배수공_토공_포장공(삼양선) 2" xfId="40351"/>
    <cellStyle name="백_수량산출서(수정)_04-포장공_02-배수공_토공_포장공(최종)" xfId="22491"/>
    <cellStyle name="백_수량산출서(수정)_04-포장공_02-배수공_토공_포장공(최종) 2" xfId="40352"/>
    <cellStyle name="백_수량산출서(수정)_04-포장공_02-배수공_토공_포장단위" xfId="22492"/>
    <cellStyle name="백_수량산출서(수정)_04-포장공_02-배수공_토공_포장단위 2" xfId="40353"/>
    <cellStyle name="백_수량산출서(수정)_04-포장공_02-배수공_포장공" xfId="22493"/>
    <cellStyle name="백_수량산출서(수정)_04-포장공_02-배수공_포장공 2" xfId="40354"/>
    <cellStyle name="백_수량산출서(수정)_04-포장공_02-배수공_포장공(최종)" xfId="22494"/>
    <cellStyle name="백_수량산출서(수정)_04-포장공_02-배수공_포장공(최종) 2" xfId="40355"/>
    <cellStyle name="백_수량산출서(수정)_04-포장공_02-배수공_포장공(최종)_포장공" xfId="22495"/>
    <cellStyle name="백_수량산출서(수정)_04-포장공_02-배수공_포장공(최종)_포장공 2" xfId="40356"/>
    <cellStyle name="백_수량산출서(수정)_04-포장공_02-배수공_포장공(최종)_포장공(삼양선)" xfId="22496"/>
    <cellStyle name="백_수량산출서(수정)_04-포장공_02-배수공_포장공(최종)_포장공(삼양선) 2" xfId="40357"/>
    <cellStyle name="백_수량산출서(수정)_04-포장공_02-배수공_포장공(최종)_포장단위" xfId="22497"/>
    <cellStyle name="백_수량산출서(수정)_04-포장공_02-배수공_포장공(최종)_포장단위 2" xfId="40358"/>
    <cellStyle name="백_수량산출서(수정)_04-포장공_02-배수공_하천" xfId="22498"/>
    <cellStyle name="백_수량산출서(수정)_04-포장공_02-배수공_하천 2" xfId="40359"/>
    <cellStyle name="백_수량산출서(수정)_04-포장공_02-배수공_하천_부대공" xfId="22499"/>
    <cellStyle name="백_수량산출서(수정)_04-포장공_02-배수공_하천_부대공 2" xfId="40360"/>
    <cellStyle name="백_수량산출서(수정)_04-포장공_02-배수공_하천_포장공" xfId="22500"/>
    <cellStyle name="백_수량산출서(수정)_04-포장공_02-배수공_하천_포장공 2" xfId="40361"/>
    <cellStyle name="백_수량산출서(수정)_06돌망태" xfId="22501"/>
    <cellStyle name="백_수량산출서(수정)_06돌망태 2" xfId="40362"/>
    <cellStyle name="백_수량산출서(수정)_06돌망태_001.BOQ 및 옹벽" xfId="22502"/>
    <cellStyle name="백_수량산출서(수정)_06돌망태_001.BOQ 및 옹벽 2" xfId="40363"/>
    <cellStyle name="백_수량산출서(수정)_06-부대공_02-배수공" xfId="2711"/>
    <cellStyle name="백_수량산출서(수정)_06-부대공_02-배수공 2" xfId="40364"/>
    <cellStyle name="백_수량산출서(수정)_06-부대공_02-배수공_001.BOQ 및 옹벽" xfId="22503"/>
    <cellStyle name="백_수량산출서(수정)_06-부대공_02-배수공_001.BOQ 및 옹벽 2" xfId="40365"/>
    <cellStyle name="백_수량산출서(수정)_06-부대공_02-배수공_01.수량산출" xfId="2712"/>
    <cellStyle name="백_수량산출서(수정)_06-부대공_02-배수공_02토공" xfId="22504"/>
    <cellStyle name="백_수량산출서(수정)_06-부대공_02-배수공_02토공 2" xfId="40366"/>
    <cellStyle name="백_수량산출서(수정)_06-부대공_02-배수공_03-1.맨호공" xfId="22505"/>
    <cellStyle name="백_수량산출서(수정)_06-부대공_02-배수공_03-1.맨호공 2" xfId="40367"/>
    <cellStyle name="백_수량산출서(수정)_06-부대공_02-배수공_03-2.맨홀공제수량" xfId="22506"/>
    <cellStyle name="백_수량산출서(수정)_06-부대공_02-배수공_03-2.맨홀공제수량 2" xfId="40368"/>
    <cellStyle name="백_수량산출서(수정)_06-부대공_02-배수공_04맨홀공" xfId="22507"/>
    <cellStyle name="백_수량산출서(수정)_06-부대공_02-배수공_04맨홀공 2" xfId="40369"/>
    <cellStyle name="백_수량산출서(수정)_06-부대공_02-배수공_2.03우수공" xfId="22508"/>
    <cellStyle name="백_수량산출서(수정)_06-부대공_02-배수공_2.03우수공 2" xfId="40370"/>
    <cellStyle name="백_수량산출서(수정)_06-부대공_02-배수공_2.03우수공_4.0 부대공(소2-331호)" xfId="22509"/>
    <cellStyle name="백_수량산출서(수정)_06-부대공_02-배수공_2.03우수공_4.0 부대공(소2-331호) 2" xfId="40371"/>
    <cellStyle name="백_수량산출서(수정)_06-부대공_02-배수공_2.03우수공_4.0 부대공(소2-331호)_5.0부대공(가현1길)" xfId="22510"/>
    <cellStyle name="백_수량산출서(수정)_06-부대공_02-배수공_2.03우수공_4.0 부대공(소2-331호)_5.0부대공(가현1길) 2" xfId="40372"/>
    <cellStyle name="백_수량산출서(수정)_06-부대공_02-배수공_2.03우수공_5.0부대공(영진아파트)" xfId="22511"/>
    <cellStyle name="백_수량산출서(수정)_06-부대공_02-배수공_2.03우수공_5.0부대공(영진아파트) 2" xfId="40373"/>
    <cellStyle name="백_수량산출서(수정)_06-부대공_02-배수공_2.03우수공_5.0부대공(영진아파트)_5.0부대공(가현1길)" xfId="22512"/>
    <cellStyle name="백_수량산출서(수정)_06-부대공_02-배수공_2.03우수공_5.0부대공(영진아파트)_5.0부대공(가현1길) 2" xfId="40374"/>
    <cellStyle name="백_수량산출서(수정)_06-부대공_02-배수공_2.03우수공_부대공수량(삼척)" xfId="22513"/>
    <cellStyle name="백_수량산출서(수정)_06-부대공_02-배수공_2.03우수공_부대공수량(삼척) 2" xfId="40375"/>
    <cellStyle name="백_수량산출서(수정)_06-부대공_02-배수공_2.03우수공_부대공수량(삼척)_부대공" xfId="22514"/>
    <cellStyle name="백_수량산출서(수정)_06-부대공_02-배수공_2.03우수공_부대공수량(삼척)_부대공 2" xfId="40376"/>
    <cellStyle name="백_수량산출서(수정)_06-부대공_02-배수공_2.03우수공_부대공수량(삼척)_부대공(1공구)" xfId="22515"/>
    <cellStyle name="백_수량산출서(수정)_06-부대공_02-배수공_2.03우수공_부대공수량(삼척)_부대공(1공구) 2" xfId="40377"/>
    <cellStyle name="백_수량산출서(수정)_06-부대공_02-배수공_2.03우수공_부대공수량(삼척)_부대공-2" xfId="22516"/>
    <cellStyle name="백_수량산출서(수정)_06-부대공_02-배수공_2.03우수공_부대공수량(삼척)_부대공-2 2" xfId="40378"/>
    <cellStyle name="백_수량산출서(수정)_06-부대공_02-배수공_2.16. 맨호공" xfId="22517"/>
    <cellStyle name="백_수량산출서(수정)_06-부대공_02-배수공_2.16. 맨호공 2" xfId="40379"/>
    <cellStyle name="백_수량산출서(수정)_06-부대공_02-배수공_3.15 맨홀공" xfId="22518"/>
    <cellStyle name="백_수량산출서(수정)_06-부대공_02-배수공_3.15 맨홀공 2" xfId="40380"/>
    <cellStyle name="백_수량산출서(수정)_06-부대공_02-배수공_3.16 맨홀공" xfId="22519"/>
    <cellStyle name="백_수량산출서(수정)_06-부대공_02-배수공_3.16 맨홀공 2" xfId="40381"/>
    <cellStyle name="백_수량산출서(수정)_06-부대공_02-배수공_4.0 부대공(소2-331호)" xfId="22520"/>
    <cellStyle name="백_수량산출서(수정)_06-부대공_02-배수공_4.0 부대공(소2-331호) 2" xfId="40382"/>
    <cellStyle name="백_수량산출서(수정)_06-부대공_02-배수공_4.0 부대공(소2-331호)_5.0부대공(가현1길)" xfId="22521"/>
    <cellStyle name="백_수량산출서(수정)_06-부대공_02-배수공_4.0 부대공(소2-331호)_5.0부대공(가현1길) 2" xfId="40383"/>
    <cellStyle name="백_수량산출서(수정)_06-부대공_02-배수공_5) 맨홀공" xfId="22522"/>
    <cellStyle name="백_수량산출서(수정)_06-부대공_02-배수공_5) 맨홀공 2" xfId="40384"/>
    <cellStyle name="백_수량산출서(수정)_06-부대공_02-배수공_5.0부대공(영진아파트)" xfId="22523"/>
    <cellStyle name="백_수량산출서(수정)_06-부대공_02-배수공_5.0부대공(영진아파트) 2" xfId="40385"/>
    <cellStyle name="백_수량산출서(수정)_06-부대공_02-배수공_5.0부대공(영진아파트)_5.0부대공(가현1길)" xfId="22524"/>
    <cellStyle name="백_수량산출서(수정)_06-부대공_02-배수공_5.0부대공(영진아파트)_5.0부대공(가현1길) 2" xfId="40386"/>
    <cellStyle name="백_수량산출서(수정)_06-부대공_02-배수공_대학원우수" xfId="22525"/>
    <cellStyle name="백_수량산출서(수정)_06-부대공_02-배수공_대학원우수 2" xfId="40387"/>
    <cellStyle name="백_수량산출서(수정)_06-부대공_02-배수공_맨홀공" xfId="22526"/>
    <cellStyle name="백_수량산출서(수정)_06-부대공_02-배수공_맨홀공 2" xfId="40388"/>
    <cellStyle name="백_수량산출서(수정)_06-부대공_02-배수공_부대공" xfId="22527"/>
    <cellStyle name="백_수량산출서(수정)_06-부대공_02-배수공_부대공 2" xfId="40389"/>
    <cellStyle name="백_수량산출서(수정)_06-부대공_02-배수공_부대공수량(삼척)" xfId="22528"/>
    <cellStyle name="백_수량산출서(수정)_06-부대공_02-배수공_부대공수량(삼척) 2" xfId="40390"/>
    <cellStyle name="백_수량산출서(수정)_06-부대공_02-배수공_부대공수량(삼척)_부대공" xfId="22529"/>
    <cellStyle name="백_수량산출서(수정)_06-부대공_02-배수공_부대공수량(삼척)_부대공 2" xfId="40391"/>
    <cellStyle name="백_수량산출서(수정)_06-부대공_02-배수공_부대공수량(삼척)_부대공(1공구)" xfId="22530"/>
    <cellStyle name="백_수량산출서(수정)_06-부대공_02-배수공_부대공수량(삼척)_부대공(1공구) 2" xfId="40392"/>
    <cellStyle name="백_수량산출서(수정)_06-부대공_02-배수공_부대공수량(삼척)_부대공-2" xfId="22531"/>
    <cellStyle name="백_수량산출서(수정)_06-부대공_02-배수공_부대공수량(삼척)_부대공-2 2" xfId="40393"/>
    <cellStyle name="백_수량산출서(수정)_06-부대공_02-배수공_상수오수공" xfId="22532"/>
    <cellStyle name="백_수량산출서(수정)_06-부대공_02-배수공_상수오수공 2" xfId="40394"/>
    <cellStyle name="백_수량산출서(수정)_06-부대공_02-배수공_송방사거리도로변경내역서" xfId="22533"/>
    <cellStyle name="백_수량산출서(수정)_06-부대공_02-배수공_송방사거리도로변경내역서 2" xfId="40395"/>
    <cellStyle name="백_수량산출서(수정)_06-부대공_02-배수공_우수공" xfId="22534"/>
    <cellStyle name="백_수량산출서(수정)_06-부대공_02-배수공_우수공 2" xfId="40396"/>
    <cellStyle name="백_수량산출서(수정)_06-부대공_02-배수공_장지택지수량산출서(시설물관련)" xfId="2713"/>
    <cellStyle name="백_수량산출서(수정)_06-부대공_02-배수공_장지택지수량산출서(시설물관련)_01.수량산출" xfId="2714"/>
    <cellStyle name="백_수량산출서(수정)_06-부대공_02-배수공_토공" xfId="22535"/>
    <cellStyle name="백_수량산출서(수정)_06-부대공_02-배수공_토공 2" xfId="40397"/>
    <cellStyle name="백_수량산출서(수정)_06-부대공_02-배수공_토공_02토공" xfId="22536"/>
    <cellStyle name="백_수량산출서(수정)_06-부대공_02-배수공_토공_02토공 2" xfId="40398"/>
    <cellStyle name="백_수량산출서(수정)_06-부대공_02-배수공_토공_2.0토공3" xfId="22537"/>
    <cellStyle name="백_수량산출서(수정)_06-부대공_02-배수공_토공_2.0토공3 2" xfId="40399"/>
    <cellStyle name="백_수량산출서(수정)_06-부대공_02-배수공_토공_보령깨기집계" xfId="22538"/>
    <cellStyle name="백_수량산출서(수정)_06-부대공_02-배수공_토공_보령깨기집계 2" xfId="40400"/>
    <cellStyle name="백_수량산출서(수정)_06-부대공_02-배수공_토공_정부장님토적" xfId="22539"/>
    <cellStyle name="백_수량산출서(수정)_06-부대공_02-배수공_토공_정부장님토적 2" xfId="40401"/>
    <cellStyle name="백_수량산출서(수정)_06-부대공_02-배수공_토공_토적표" xfId="22540"/>
    <cellStyle name="백_수량산출서(수정)_06-부대공_02-배수공_토공_토적표 2" xfId="40402"/>
    <cellStyle name="백_수량산출서(수정)_06-부대공_02-배수공_토공_포장공" xfId="22541"/>
    <cellStyle name="백_수량산출서(수정)_06-부대공_02-배수공_토공_포장공 2" xfId="40403"/>
    <cellStyle name="백_수량산출서(수정)_06-부대공_02-배수공_토공_포장공(삼양선)" xfId="22542"/>
    <cellStyle name="백_수량산출서(수정)_06-부대공_02-배수공_토공_포장공(삼양선) 2" xfId="40404"/>
    <cellStyle name="백_수량산출서(수정)_06-부대공_02-배수공_토공_포장공(최종)" xfId="22543"/>
    <cellStyle name="백_수량산출서(수정)_06-부대공_02-배수공_토공_포장공(최종) 2" xfId="40405"/>
    <cellStyle name="백_수량산출서(수정)_06-부대공_02-배수공_토공_포장단위" xfId="22544"/>
    <cellStyle name="백_수량산출서(수정)_06-부대공_02-배수공_토공_포장단위 2" xfId="40406"/>
    <cellStyle name="백_수량산출서(수정)_06-부대공_02-배수공_포장공" xfId="22545"/>
    <cellStyle name="백_수량산출서(수정)_06-부대공_02-배수공_포장공 2" xfId="40407"/>
    <cellStyle name="백_수량산출서(수정)_06-부대공_02-배수공_포장공(최종)" xfId="22546"/>
    <cellStyle name="백_수량산출서(수정)_06-부대공_02-배수공_포장공(최종) 2" xfId="40408"/>
    <cellStyle name="백_수량산출서(수정)_06-부대공_02-배수공_포장공(최종)_포장공" xfId="22547"/>
    <cellStyle name="백_수량산출서(수정)_06-부대공_02-배수공_포장공(최종)_포장공 2" xfId="40409"/>
    <cellStyle name="백_수량산출서(수정)_06-부대공_02-배수공_포장공(최종)_포장공(삼양선)" xfId="22548"/>
    <cellStyle name="백_수량산출서(수정)_06-부대공_02-배수공_포장공(최종)_포장공(삼양선) 2" xfId="40410"/>
    <cellStyle name="백_수량산출서(수정)_06-부대공_02-배수공_포장공(최종)_포장단위" xfId="22549"/>
    <cellStyle name="백_수량산출서(수정)_06-부대공_02-배수공_포장공(최종)_포장단위 2" xfId="40411"/>
    <cellStyle name="백_수량산출서(수정)_06-부대공_02-배수공_하천" xfId="22550"/>
    <cellStyle name="백_수량산출서(수정)_06-부대공_02-배수공_하천 2" xfId="40412"/>
    <cellStyle name="백_수량산출서(수정)_06-부대공_02-배수공_하천_부대공" xfId="22551"/>
    <cellStyle name="백_수량산출서(수정)_06-부대공_02-배수공_하천_부대공 2" xfId="40413"/>
    <cellStyle name="백_수량산출서(수정)_06-부대공_02-배수공_하천_포장공" xfId="22552"/>
    <cellStyle name="백_수량산출서(수정)_06-부대공_02-배수공_하천_포장공 2" xfId="40414"/>
    <cellStyle name="백_수량산출서(수정)_1공구(2구간)" xfId="22553"/>
    <cellStyle name="백_수량산출서(수정)_1공구(2구간) 2" xfId="40415"/>
    <cellStyle name="백_수량산출서(수정)_1공구(2구간)_001.BOQ 및 옹벽" xfId="22554"/>
    <cellStyle name="백_수량산출서(수정)_1공구(2구간)_001.BOQ 및 옹벽 2" xfId="40416"/>
    <cellStyle name="백_수량산출서(수정)_1공구(2구간)_02배수공" xfId="22555"/>
    <cellStyle name="백_수량산출서(수정)_1공구(2구간)_02배수공 2" xfId="40417"/>
    <cellStyle name="백_수량산출서(수정)_1공구(2구간)_02배수공_001.BOQ 및 옹벽" xfId="22556"/>
    <cellStyle name="백_수량산출서(수정)_1공구(2구간)_02배수공_001.BOQ 및 옹벽 2" xfId="40418"/>
    <cellStyle name="백_수량산출서(수정)_1공구(2구간)_02배수공1" xfId="22557"/>
    <cellStyle name="백_수량산출서(수정)_1공구(2구간)_02배수공1 2" xfId="40419"/>
    <cellStyle name="백_수량산출서(수정)_1공구(2구간)_02배수공1_001.BOQ 및 옹벽" xfId="22558"/>
    <cellStyle name="백_수량산출서(수정)_1공구(2구간)_02배수공1_001.BOQ 및 옹벽 2" xfId="40420"/>
    <cellStyle name="백_수량산출서(수정)_1공구(2구간)_08기타공" xfId="22559"/>
    <cellStyle name="백_수량산출서(수정)_1공구(2구간)_08기타공 2" xfId="40421"/>
    <cellStyle name="백_수량산출서(수정)_1공구(2구간)_08기타공_001.BOQ 및 옹벽" xfId="22560"/>
    <cellStyle name="백_수량산출서(수정)_1공구(2구간)_08기타공_001.BOQ 및 옹벽 2" xfId="40422"/>
    <cellStyle name="백_수량산출서(수정)_2.16. 맨호공" xfId="22561"/>
    <cellStyle name="백_수량산출서(수정)_2.16. 맨호공 2" xfId="40423"/>
    <cellStyle name="백_수량산출서(수정)_2공구흄관및날개벽" xfId="22562"/>
    <cellStyle name="백_수량산출서(수정)_2공구흄관및날개벽 2" xfId="40424"/>
    <cellStyle name="백_수량산출서(수정)_2공구흄관및날개벽_001.BOQ 및 옹벽" xfId="22563"/>
    <cellStyle name="백_수량산출서(수정)_2공구흄관및날개벽_001.BOQ 및 옹벽 2" xfId="40425"/>
    <cellStyle name="백_수량산출서(수정)_2공구흄관및날개벽_02배수공" xfId="22564"/>
    <cellStyle name="백_수량산출서(수정)_2공구흄관및날개벽_02배수공 2" xfId="40426"/>
    <cellStyle name="백_수량산출서(수정)_2공구흄관및날개벽_02배수공_001.BOQ 및 옹벽" xfId="22565"/>
    <cellStyle name="백_수량산출서(수정)_2공구흄관및날개벽_02배수공_001.BOQ 및 옹벽 2" xfId="40427"/>
    <cellStyle name="백_수량산출서(수정)_2공구흄관및날개벽_02배수공1" xfId="22566"/>
    <cellStyle name="백_수량산출서(수정)_2공구흄관및날개벽_02배수공1 2" xfId="40428"/>
    <cellStyle name="백_수량산출서(수정)_2공구흄관및날개벽_02배수공1_001.BOQ 및 옹벽" xfId="22567"/>
    <cellStyle name="백_수량산출서(수정)_2공구흄관및날개벽_02배수공1_001.BOQ 및 옹벽 2" xfId="40429"/>
    <cellStyle name="백_수량산출서(수정)_3.15 맨홀공" xfId="22568"/>
    <cellStyle name="백_수량산출서(수정)_3.15 맨홀공 2" xfId="40430"/>
    <cellStyle name="백_수량산출서(수정)_3.16 맨홀공" xfId="22569"/>
    <cellStyle name="백_수량산출서(수정)_3.16 맨홀공 2" xfId="40431"/>
    <cellStyle name="백_수량산출서(수정)_3공구" xfId="22570"/>
    <cellStyle name="백_수량산출서(수정)_3공구 2" xfId="40432"/>
    <cellStyle name="백_수량산출서(수정)_3공구_001.BOQ 및 옹벽" xfId="22571"/>
    <cellStyle name="백_수량산출서(수정)_3공구_001.BOQ 및 옹벽 2" xfId="40433"/>
    <cellStyle name="백_수량산출서(수정)_3공구_02배수공(1공구)" xfId="22572"/>
    <cellStyle name="백_수량산출서(수정)_3공구_02배수공(1공구) 2" xfId="40434"/>
    <cellStyle name="백_수량산출서(수정)_3공구_02배수공(1공구)_001.BOQ 및 옹벽" xfId="22573"/>
    <cellStyle name="백_수량산출서(수정)_3공구_02배수공(1공구)_001.BOQ 및 옹벽 2" xfId="40435"/>
    <cellStyle name="백_수량산출서(수정)_3공구_02배수공(1공구)_02배수공" xfId="22574"/>
    <cellStyle name="백_수량산출서(수정)_3공구_02배수공(1공구)_02배수공 2" xfId="40436"/>
    <cellStyle name="백_수량산출서(수정)_3공구_02배수공(1공구)_02배수공_001.BOQ 및 옹벽" xfId="22575"/>
    <cellStyle name="백_수량산출서(수정)_3공구_02배수공(1공구)_02배수공_001.BOQ 및 옹벽 2" xfId="40437"/>
    <cellStyle name="백_수량산출서(수정)_3공구_02배수공(1공구)_02배수공1" xfId="22576"/>
    <cellStyle name="백_수량산출서(수정)_3공구_02배수공(1공구)_02배수공1 2" xfId="40438"/>
    <cellStyle name="백_수량산출서(수정)_3공구_02배수공(1공구)_02배수공1_001.BOQ 및 옹벽" xfId="22577"/>
    <cellStyle name="백_수량산출서(수정)_3공구_02배수공(1공구)_02배수공1_001.BOQ 및 옹벽 2" xfId="40439"/>
    <cellStyle name="백_수량산출서(수정)_3공구_02배수공(2공구)" xfId="22578"/>
    <cellStyle name="백_수량산출서(수정)_3공구_02배수공(2공구) 2" xfId="40440"/>
    <cellStyle name="백_수량산출서(수정)_3공구_02배수공(2공구)_001.BOQ 및 옹벽" xfId="22579"/>
    <cellStyle name="백_수량산출서(수정)_3공구_02배수공(2공구)_001.BOQ 및 옹벽 2" xfId="40441"/>
    <cellStyle name="백_수량산출서(수정)_3공구_02배수공(2공구)_02배수공" xfId="22580"/>
    <cellStyle name="백_수량산출서(수정)_3공구_02배수공(2공구)_02배수공 2" xfId="40442"/>
    <cellStyle name="백_수량산출서(수정)_3공구_02배수공(2공구)_02배수공_001.BOQ 및 옹벽" xfId="22581"/>
    <cellStyle name="백_수량산출서(수정)_3공구_02배수공(2공구)_02배수공_001.BOQ 및 옹벽 2" xfId="40443"/>
    <cellStyle name="백_수량산출서(수정)_3공구_02배수공(2공구)_02배수공1" xfId="22582"/>
    <cellStyle name="백_수량산출서(수정)_3공구_02배수공(2공구)_02배수공1 2" xfId="40444"/>
    <cellStyle name="백_수량산출서(수정)_3공구_02배수공(2공구)_02배수공1_001.BOQ 및 옹벽" xfId="22583"/>
    <cellStyle name="백_수량산출서(수정)_3공구_02배수공(2공구)_02배수공1_001.BOQ 및 옹벽 2" xfId="40445"/>
    <cellStyle name="백_수량산출서(수정)_3공구_2공구흄관및날개벽" xfId="22584"/>
    <cellStyle name="백_수량산출서(수정)_3공구_2공구흄관및날개벽 2" xfId="40446"/>
    <cellStyle name="백_수량산출서(수정)_3공구_2공구흄관및날개벽_001.BOQ 및 옹벽" xfId="22585"/>
    <cellStyle name="백_수량산출서(수정)_3공구_2공구흄관및날개벽_001.BOQ 및 옹벽 2" xfId="40447"/>
    <cellStyle name="백_수량산출서(수정)_3공구_2공구흄관및날개벽_02배수공" xfId="22586"/>
    <cellStyle name="백_수량산출서(수정)_3공구_2공구흄관및날개벽_02배수공 2" xfId="40448"/>
    <cellStyle name="백_수량산출서(수정)_3공구_2공구흄관및날개벽_02배수공_001.BOQ 및 옹벽" xfId="22587"/>
    <cellStyle name="백_수량산출서(수정)_3공구_2공구흄관및날개벽_02배수공_001.BOQ 및 옹벽 2" xfId="40449"/>
    <cellStyle name="백_수량산출서(수정)_3공구_2공구흄관및날개벽_02배수공1" xfId="22588"/>
    <cellStyle name="백_수량산출서(수정)_3공구_2공구흄관및날개벽_02배수공1 2" xfId="40450"/>
    <cellStyle name="백_수량산출서(수정)_3공구_2공구흄관및날개벽_02배수공1_001.BOQ 및 옹벽" xfId="22589"/>
    <cellStyle name="백_수량산출서(수정)_3공구_2공구흄관및날개벽_02배수공1_001.BOQ 및 옹벽 2" xfId="40451"/>
    <cellStyle name="백_수량산출서(수정)_3공구_석축(찰쌓기)" xfId="22590"/>
    <cellStyle name="백_수량산출서(수정)_3공구_석축(찰쌓기) 2" xfId="40452"/>
    <cellStyle name="백_수량산출서(수정)_3공구_석축(찰쌓기)_001.BOQ 및 옹벽" xfId="22591"/>
    <cellStyle name="백_수량산출서(수정)_3공구_석축(찰쌓기)_001.BOQ 및 옹벽 2" xfId="40453"/>
    <cellStyle name="백_수량산출서(수정)_3공구_석축(찰쌓기)_02배수공" xfId="22592"/>
    <cellStyle name="백_수량산출서(수정)_3공구_석축(찰쌓기)_02배수공 2" xfId="40454"/>
    <cellStyle name="백_수량산출서(수정)_3공구_석축(찰쌓기)_02배수공_001.BOQ 및 옹벽" xfId="22593"/>
    <cellStyle name="백_수량산출서(수정)_3공구_석축(찰쌓기)_02배수공_001.BOQ 및 옹벽 2" xfId="40455"/>
    <cellStyle name="백_수량산출서(수정)_3공구_석축(찰쌓기)_02배수공1" xfId="22594"/>
    <cellStyle name="백_수량산출서(수정)_3공구_석축(찰쌓기)_02배수공1 2" xfId="40456"/>
    <cellStyle name="백_수량산출서(수정)_3공구_석축(찰쌓기)_02배수공1_001.BOQ 및 옹벽" xfId="22595"/>
    <cellStyle name="백_수량산출서(수정)_3공구_석축(찰쌓기)_02배수공1_001.BOQ 및 옹벽 2" xfId="40457"/>
    <cellStyle name="백_수량산출서(수정)_3공구_석축(찰쌓기)_3공구흄관및날개벽" xfId="22596"/>
    <cellStyle name="백_수량산출서(수정)_3공구_석축(찰쌓기)_3공구흄관및날개벽 2" xfId="40458"/>
    <cellStyle name="백_수량산출서(수정)_3공구_석축(찰쌓기)_3공구흄관및날개벽_001.BOQ 및 옹벽" xfId="22597"/>
    <cellStyle name="백_수량산출서(수정)_3공구_석축(찰쌓기)_3공구흄관및날개벽_001.BOQ 및 옹벽 2" xfId="40459"/>
    <cellStyle name="백_수량산출서(수정)_3공구_석축(찰쌓기)_3공구흄관및날개벽_02배수공" xfId="22598"/>
    <cellStyle name="백_수량산출서(수정)_3공구_석축(찰쌓기)_3공구흄관및날개벽_02배수공 2" xfId="40460"/>
    <cellStyle name="백_수량산출서(수정)_3공구_석축(찰쌓기)_3공구흄관및날개벽_02배수공_001.BOQ 및 옹벽" xfId="22599"/>
    <cellStyle name="백_수량산출서(수정)_3공구_석축(찰쌓기)_3공구흄관및날개벽_02배수공_001.BOQ 및 옹벽 2" xfId="40461"/>
    <cellStyle name="백_수량산출서(수정)_3공구_석축(찰쌓기)_3공구흄관및날개벽_02배수공1" xfId="22600"/>
    <cellStyle name="백_수량산출서(수정)_3공구_석축(찰쌓기)_3공구흄관및날개벽_02배수공1 2" xfId="40462"/>
    <cellStyle name="백_수량산출서(수정)_3공구_석축(찰쌓기)_3공구흄관및날개벽_02배수공1_001.BOQ 및 옹벽" xfId="22601"/>
    <cellStyle name="백_수량산출서(수정)_3공구_석축(찰쌓기)_3공구흄관및날개벽_02배수공1_001.BOQ 및 옹벽 2" xfId="40463"/>
    <cellStyle name="백_수량산출서(수정)_3공구_석축(찰쌓기)_흄관및날개벽" xfId="22602"/>
    <cellStyle name="백_수량산출서(수정)_3공구_석축(찰쌓기)_흄관및날개벽 2" xfId="40464"/>
    <cellStyle name="백_수량산출서(수정)_3공구_석축(찰쌓기)_흄관및날개벽_001.BOQ 및 옹벽" xfId="22603"/>
    <cellStyle name="백_수량산출서(수정)_3공구_석축(찰쌓기)_흄관및날개벽_001.BOQ 및 옹벽 2" xfId="40465"/>
    <cellStyle name="백_수량산출서(수정)_3공구_석축(찰쌓기)_흄관및날개벽_02배수공" xfId="22604"/>
    <cellStyle name="백_수량산출서(수정)_3공구_석축(찰쌓기)_흄관및날개벽_02배수공 2" xfId="40466"/>
    <cellStyle name="백_수량산출서(수정)_3공구_석축(찰쌓기)_흄관및날개벽_02배수공_001.BOQ 및 옹벽" xfId="22605"/>
    <cellStyle name="백_수량산출서(수정)_3공구_석축(찰쌓기)_흄관및날개벽_02배수공_001.BOQ 및 옹벽 2" xfId="40467"/>
    <cellStyle name="백_수량산출서(수정)_3공구_석축(찰쌓기)_흄관및날개벽_02배수공1" xfId="22606"/>
    <cellStyle name="백_수량산출서(수정)_3공구_석축(찰쌓기)_흄관및날개벽_02배수공1 2" xfId="40468"/>
    <cellStyle name="백_수량산출서(수정)_3공구_석축(찰쌓기)_흄관및날개벽_02배수공1_001.BOQ 및 옹벽" xfId="22607"/>
    <cellStyle name="백_수량산출서(수정)_3공구_석축(찰쌓기)_흄관및날개벽_02배수공1_001.BOQ 및 옹벽 2" xfId="40469"/>
    <cellStyle name="백_수량산출서(수정)_5) 맨홀공" xfId="22608"/>
    <cellStyle name="백_수량산출서(수정)_5) 맨홀공 2" xfId="40470"/>
    <cellStyle name="백_수량산출서(수정)_대학원우수" xfId="22609"/>
    <cellStyle name="백_수량산출서(수정)_대학원우수 2" xfId="40471"/>
    <cellStyle name="백_수량산출서(수정)_맨홀공" xfId="22610"/>
    <cellStyle name="백_수량산출서(수정)_맨홀공 2" xfId="40472"/>
    <cellStyle name="백_수량산출서(수정)_부대공" xfId="22611"/>
    <cellStyle name="백_수량산출서(수정)_부대공 2" xfId="40473"/>
    <cellStyle name="백_수량산출서(수정)_상수오수공" xfId="22612"/>
    <cellStyle name="백_수량산출서(수정)_상수오수공 2" xfId="40474"/>
    <cellStyle name="백_수량산출서(수정)_석축(찰쌓기)" xfId="22613"/>
    <cellStyle name="백_수량산출서(수정)_석축(찰쌓기) 2" xfId="40475"/>
    <cellStyle name="백_수량산출서(수정)_석축(찰쌓기)_001.BOQ 및 옹벽" xfId="22614"/>
    <cellStyle name="백_수량산출서(수정)_석축(찰쌓기)_001.BOQ 및 옹벽 2" xfId="40476"/>
    <cellStyle name="백_수량산출서(수정)_석축(찰쌓기)_02배수공" xfId="22615"/>
    <cellStyle name="백_수량산출서(수정)_석축(찰쌓기)_02배수공 2" xfId="40477"/>
    <cellStyle name="백_수량산출서(수정)_석축(찰쌓기)_02배수공_001.BOQ 및 옹벽" xfId="22616"/>
    <cellStyle name="백_수량산출서(수정)_석축(찰쌓기)_02배수공_001.BOQ 및 옹벽 2" xfId="40478"/>
    <cellStyle name="백_수량산출서(수정)_석축(찰쌓기)_02배수공1" xfId="22617"/>
    <cellStyle name="백_수량산출서(수정)_석축(찰쌓기)_02배수공1 2" xfId="40479"/>
    <cellStyle name="백_수량산출서(수정)_석축(찰쌓기)_02배수공1_001.BOQ 및 옹벽" xfId="22618"/>
    <cellStyle name="백_수량산출서(수정)_석축(찰쌓기)_02배수공1_001.BOQ 및 옹벽 2" xfId="40480"/>
    <cellStyle name="백_수량산출서(수정)_석축(찰쌓기)_3공구흄관및날개벽" xfId="22619"/>
    <cellStyle name="백_수량산출서(수정)_석축(찰쌓기)_3공구흄관및날개벽 2" xfId="40481"/>
    <cellStyle name="백_수량산출서(수정)_석축(찰쌓기)_3공구흄관및날개벽_001.BOQ 및 옹벽" xfId="22620"/>
    <cellStyle name="백_수량산출서(수정)_석축(찰쌓기)_3공구흄관및날개벽_001.BOQ 및 옹벽 2" xfId="40482"/>
    <cellStyle name="백_수량산출서(수정)_석축(찰쌓기)_3공구흄관및날개벽_02배수공" xfId="22621"/>
    <cellStyle name="백_수량산출서(수정)_석축(찰쌓기)_3공구흄관및날개벽_02배수공 2" xfId="40483"/>
    <cellStyle name="백_수량산출서(수정)_석축(찰쌓기)_3공구흄관및날개벽_02배수공_001.BOQ 및 옹벽" xfId="22622"/>
    <cellStyle name="백_수량산출서(수정)_석축(찰쌓기)_3공구흄관및날개벽_02배수공_001.BOQ 및 옹벽 2" xfId="40484"/>
    <cellStyle name="백_수량산출서(수정)_석축(찰쌓기)_3공구흄관및날개벽_02배수공1" xfId="22623"/>
    <cellStyle name="백_수량산출서(수정)_석축(찰쌓기)_3공구흄관및날개벽_02배수공1 2" xfId="40485"/>
    <cellStyle name="백_수량산출서(수정)_석축(찰쌓기)_3공구흄관및날개벽_02배수공1_001.BOQ 및 옹벽" xfId="22624"/>
    <cellStyle name="백_수량산출서(수정)_석축(찰쌓기)_3공구흄관및날개벽_02배수공1_001.BOQ 및 옹벽 2" xfId="40486"/>
    <cellStyle name="백_수량산출서(수정)_석축(찰쌓기)_흄관및날개벽" xfId="22625"/>
    <cellStyle name="백_수량산출서(수정)_석축(찰쌓기)_흄관및날개벽 2" xfId="40487"/>
    <cellStyle name="백_수량산출서(수정)_석축(찰쌓기)_흄관및날개벽_001.BOQ 및 옹벽" xfId="22626"/>
    <cellStyle name="백_수량산출서(수정)_석축(찰쌓기)_흄관및날개벽_001.BOQ 및 옹벽 2" xfId="40488"/>
    <cellStyle name="백_수량산출서(수정)_석축(찰쌓기)_흄관및날개벽_02배수공" xfId="22627"/>
    <cellStyle name="백_수량산출서(수정)_석축(찰쌓기)_흄관및날개벽_02배수공 2" xfId="40489"/>
    <cellStyle name="백_수량산출서(수정)_석축(찰쌓기)_흄관및날개벽_02배수공_001.BOQ 및 옹벽" xfId="22628"/>
    <cellStyle name="백_수량산출서(수정)_석축(찰쌓기)_흄관및날개벽_02배수공_001.BOQ 및 옹벽 2" xfId="40490"/>
    <cellStyle name="백_수량산출서(수정)_석축(찰쌓기)_흄관및날개벽_02배수공1" xfId="22629"/>
    <cellStyle name="백_수량산출서(수정)_석축(찰쌓기)_흄관및날개벽_02배수공1 2" xfId="40491"/>
    <cellStyle name="백_수량산출서(수정)_석축(찰쌓기)_흄관및날개벽_02배수공1_001.BOQ 및 옹벽" xfId="22630"/>
    <cellStyle name="백_수량산출서(수정)_석축(찰쌓기)_흄관및날개벽_02배수공1_001.BOQ 및 옹벽 2" xfId="40492"/>
    <cellStyle name="백_수량산출서(수정)_송방사거리도로변경내역서" xfId="22631"/>
    <cellStyle name="백_수량산출서(수정)_송방사거리도로변경내역서 2" xfId="40493"/>
    <cellStyle name="백_수량산출서(수정)_오수공" xfId="22632"/>
    <cellStyle name="백_수량산출서(수정)_오수공 2" xfId="40494"/>
    <cellStyle name="백_수량산출서(수정)_오수공_001.BOQ 및 옹벽" xfId="22633"/>
    <cellStyle name="백_수량산출서(수정)_오수공_001.BOQ 및 옹벽 2" xfId="40495"/>
    <cellStyle name="백_수량산출서(수정)_오수공_02배수공(1공구)" xfId="22634"/>
    <cellStyle name="백_수량산출서(수정)_오수공_02배수공(1공구) 2" xfId="40496"/>
    <cellStyle name="백_수량산출서(수정)_오수공_02배수공(1공구)_001.BOQ 및 옹벽" xfId="22635"/>
    <cellStyle name="백_수량산출서(수정)_오수공_02배수공(1공구)_001.BOQ 및 옹벽 2" xfId="40497"/>
    <cellStyle name="백_수량산출서(수정)_오수공_02배수공(1공구)_02배수공" xfId="22636"/>
    <cellStyle name="백_수량산출서(수정)_오수공_02배수공(1공구)_02배수공 2" xfId="40498"/>
    <cellStyle name="백_수량산출서(수정)_오수공_02배수공(1공구)_02배수공_001.BOQ 및 옹벽" xfId="22637"/>
    <cellStyle name="백_수량산출서(수정)_오수공_02배수공(1공구)_02배수공_001.BOQ 및 옹벽 2" xfId="40499"/>
    <cellStyle name="백_수량산출서(수정)_오수공_02배수공(1공구)_02배수공1" xfId="22638"/>
    <cellStyle name="백_수량산출서(수정)_오수공_02배수공(1공구)_02배수공1 2" xfId="40500"/>
    <cellStyle name="백_수량산출서(수정)_오수공_02배수공(1공구)_02배수공1_001.BOQ 및 옹벽" xfId="22639"/>
    <cellStyle name="백_수량산출서(수정)_오수공_02배수공(1공구)_02배수공1_001.BOQ 및 옹벽 2" xfId="40501"/>
    <cellStyle name="백_수량산출서(수정)_오수공_02배수공(2공구)" xfId="22640"/>
    <cellStyle name="백_수량산출서(수정)_오수공_02배수공(2공구) 2" xfId="40502"/>
    <cellStyle name="백_수량산출서(수정)_오수공_02배수공(2공구)_001.BOQ 및 옹벽" xfId="22641"/>
    <cellStyle name="백_수량산출서(수정)_오수공_02배수공(2공구)_001.BOQ 및 옹벽 2" xfId="40503"/>
    <cellStyle name="백_수량산출서(수정)_오수공_02배수공(2공구)_02배수공" xfId="22642"/>
    <cellStyle name="백_수량산출서(수정)_오수공_02배수공(2공구)_02배수공 2" xfId="40504"/>
    <cellStyle name="백_수량산출서(수정)_오수공_02배수공(2공구)_02배수공_001.BOQ 및 옹벽" xfId="22643"/>
    <cellStyle name="백_수량산출서(수정)_오수공_02배수공(2공구)_02배수공_001.BOQ 및 옹벽 2" xfId="40505"/>
    <cellStyle name="백_수량산출서(수정)_오수공_02배수공(2공구)_02배수공1" xfId="22644"/>
    <cellStyle name="백_수량산출서(수정)_오수공_02배수공(2공구)_02배수공1 2" xfId="40506"/>
    <cellStyle name="백_수량산출서(수정)_오수공_02배수공(2공구)_02배수공1_001.BOQ 및 옹벽" xfId="22645"/>
    <cellStyle name="백_수량산출서(수정)_오수공_02배수공(2공구)_02배수공1_001.BOQ 및 옹벽 2" xfId="40507"/>
    <cellStyle name="백_수량산출서(수정)_오수공_02토공" xfId="22646"/>
    <cellStyle name="백_수량산출서(수정)_오수공_02토공 2" xfId="40508"/>
    <cellStyle name="백_수량산출서(수정)_오수공_03-1.맨호공" xfId="22647"/>
    <cellStyle name="백_수량산출서(수정)_오수공_03-1.맨호공 2" xfId="40509"/>
    <cellStyle name="백_수량산출서(수정)_오수공_03-2.맨홀공제수량" xfId="22648"/>
    <cellStyle name="백_수량산출서(수정)_오수공_03-2.맨홀공제수량 2" xfId="40510"/>
    <cellStyle name="백_수량산출서(수정)_오수공_04맨홀공" xfId="22649"/>
    <cellStyle name="백_수량산출서(수정)_오수공_04맨홀공 2" xfId="40511"/>
    <cellStyle name="백_수량산출서(수정)_오수공_2.16. 맨호공" xfId="22650"/>
    <cellStyle name="백_수량산출서(수정)_오수공_2.16. 맨호공 2" xfId="40512"/>
    <cellStyle name="백_수량산출서(수정)_오수공_2.배수공" xfId="22651"/>
    <cellStyle name="백_수량산출서(수정)_오수공_2.배수공 2" xfId="40513"/>
    <cellStyle name="백_수량산출서(수정)_오수공_2.배수공_001.BOQ 및 옹벽" xfId="22652"/>
    <cellStyle name="백_수량산출서(수정)_오수공_2.배수공_001.BOQ 및 옹벽 2" xfId="40514"/>
    <cellStyle name="백_수량산출서(수정)_오수공_2.배수공_02배수공(1공구)" xfId="22653"/>
    <cellStyle name="백_수량산출서(수정)_오수공_2.배수공_02배수공(1공구) 2" xfId="40515"/>
    <cellStyle name="백_수량산출서(수정)_오수공_2.배수공_02배수공(1공구)_001.BOQ 및 옹벽" xfId="22654"/>
    <cellStyle name="백_수량산출서(수정)_오수공_2.배수공_02배수공(1공구)_001.BOQ 및 옹벽 2" xfId="40516"/>
    <cellStyle name="백_수량산출서(수정)_오수공_2.배수공_02배수공(1공구)_02배수공" xfId="22655"/>
    <cellStyle name="백_수량산출서(수정)_오수공_2.배수공_02배수공(1공구)_02배수공 2" xfId="40517"/>
    <cellStyle name="백_수량산출서(수정)_오수공_2.배수공_02배수공(1공구)_02배수공_001.BOQ 및 옹벽" xfId="22656"/>
    <cellStyle name="백_수량산출서(수정)_오수공_2.배수공_02배수공(1공구)_02배수공_001.BOQ 및 옹벽 2" xfId="40518"/>
    <cellStyle name="백_수량산출서(수정)_오수공_2.배수공_02배수공(1공구)_02배수공1" xfId="22657"/>
    <cellStyle name="백_수량산출서(수정)_오수공_2.배수공_02배수공(1공구)_02배수공1 2" xfId="40519"/>
    <cellStyle name="백_수량산출서(수정)_오수공_2.배수공_02배수공(1공구)_02배수공1_001.BOQ 및 옹벽" xfId="22658"/>
    <cellStyle name="백_수량산출서(수정)_오수공_2.배수공_02배수공(1공구)_02배수공1_001.BOQ 및 옹벽 2" xfId="40520"/>
    <cellStyle name="백_수량산출서(수정)_오수공_2.배수공_02배수공(2공구)" xfId="22659"/>
    <cellStyle name="백_수량산출서(수정)_오수공_2.배수공_02배수공(2공구) 2" xfId="40521"/>
    <cellStyle name="백_수량산출서(수정)_오수공_2.배수공_02배수공(2공구)_001.BOQ 및 옹벽" xfId="22660"/>
    <cellStyle name="백_수량산출서(수정)_오수공_2.배수공_02배수공(2공구)_001.BOQ 및 옹벽 2" xfId="40522"/>
    <cellStyle name="백_수량산출서(수정)_오수공_2.배수공_02배수공(2공구)_02배수공" xfId="22661"/>
    <cellStyle name="백_수량산출서(수정)_오수공_2.배수공_02배수공(2공구)_02배수공 2" xfId="40523"/>
    <cellStyle name="백_수량산출서(수정)_오수공_2.배수공_02배수공(2공구)_02배수공_001.BOQ 및 옹벽" xfId="22662"/>
    <cellStyle name="백_수량산출서(수정)_오수공_2.배수공_02배수공(2공구)_02배수공_001.BOQ 및 옹벽 2" xfId="40524"/>
    <cellStyle name="백_수량산출서(수정)_오수공_2.배수공_02배수공(2공구)_02배수공1" xfId="22663"/>
    <cellStyle name="백_수량산출서(수정)_오수공_2.배수공_02배수공(2공구)_02배수공1 2" xfId="40525"/>
    <cellStyle name="백_수량산출서(수정)_오수공_2.배수공_02배수공(2공구)_02배수공1_001.BOQ 및 옹벽" xfId="22664"/>
    <cellStyle name="백_수량산출서(수정)_오수공_2.배수공_02배수공(2공구)_02배수공1_001.BOQ 및 옹벽 2" xfId="40526"/>
    <cellStyle name="백_수량산출서(수정)_오수공_3.15 맨홀공" xfId="22665"/>
    <cellStyle name="백_수량산출서(수정)_오수공_3.15 맨홀공 2" xfId="40527"/>
    <cellStyle name="백_수량산출서(수정)_오수공_3.16 맨홀공" xfId="22666"/>
    <cellStyle name="백_수량산출서(수정)_오수공_3.16 맨홀공 2" xfId="40528"/>
    <cellStyle name="백_수량산출서(수정)_오수공_5) 맨홀공" xfId="22667"/>
    <cellStyle name="백_수량산출서(수정)_오수공_5) 맨홀공 2" xfId="40529"/>
    <cellStyle name="백_수량산출서(수정)_오수공_부대공" xfId="22668"/>
    <cellStyle name="백_수량산출서(수정)_오수공_부대공 2" xfId="40530"/>
    <cellStyle name="백_수량산출서(수정)_오수공_오수공" xfId="22669"/>
    <cellStyle name="백_수량산출서(수정)_오수공_오수공 2" xfId="40531"/>
    <cellStyle name="백_수량산출서(수정)_오수공_오수공_001.BOQ 및 옹벽" xfId="22670"/>
    <cellStyle name="백_수량산출서(수정)_오수공_오수공_001.BOQ 및 옹벽 2" xfId="40532"/>
    <cellStyle name="백_수량산출서(수정)_오수공_오수공_02토공" xfId="22671"/>
    <cellStyle name="백_수량산출서(수정)_오수공_오수공_02토공 2" xfId="40533"/>
    <cellStyle name="백_수량산출서(수정)_오수공_오수공_03-1.맨호공" xfId="22672"/>
    <cellStyle name="백_수량산출서(수정)_오수공_오수공_03-1.맨호공 2" xfId="40534"/>
    <cellStyle name="백_수량산출서(수정)_오수공_오수공_03-2.맨홀공제수량" xfId="22673"/>
    <cellStyle name="백_수량산출서(수정)_오수공_오수공_03-2.맨홀공제수량 2" xfId="40535"/>
    <cellStyle name="백_수량산출서(수정)_오수공_오수공_04맨홀공" xfId="22674"/>
    <cellStyle name="백_수량산출서(수정)_오수공_오수공_04맨홀공 2" xfId="40536"/>
    <cellStyle name="백_수량산출서(수정)_오수공_오수공_2.16. 맨호공" xfId="22675"/>
    <cellStyle name="백_수량산출서(수정)_오수공_오수공_2.16. 맨호공 2" xfId="40537"/>
    <cellStyle name="백_수량산출서(수정)_오수공_오수공_3.15 맨홀공" xfId="22676"/>
    <cellStyle name="백_수량산출서(수정)_오수공_오수공_3.15 맨홀공 2" xfId="40538"/>
    <cellStyle name="백_수량산출서(수정)_오수공_오수공_3.16 맨홀공" xfId="22677"/>
    <cellStyle name="백_수량산출서(수정)_오수공_오수공_3.16 맨홀공 2" xfId="40539"/>
    <cellStyle name="백_수량산출서(수정)_오수공_오수공_5) 맨홀공" xfId="22678"/>
    <cellStyle name="백_수량산출서(수정)_오수공_오수공_5) 맨홀공 2" xfId="40540"/>
    <cellStyle name="백_수량산출서(수정)_오수공_오수공_부대공" xfId="22679"/>
    <cellStyle name="백_수량산출서(수정)_오수공_오수공_부대공 2" xfId="40541"/>
    <cellStyle name="백_수량산출서(수정)_오수공_오수공_포장공" xfId="22680"/>
    <cellStyle name="백_수량산출서(수정)_오수공_오수공_포장공 2" xfId="40542"/>
    <cellStyle name="백_수량산출서(수정)_오수공_오수공_포장공(최종)" xfId="22681"/>
    <cellStyle name="백_수량산출서(수정)_오수공_오수공_포장공(최종) 2" xfId="40543"/>
    <cellStyle name="백_수량산출서(수정)_오수공_오수공_포장공(최종)_포장공" xfId="22682"/>
    <cellStyle name="백_수량산출서(수정)_오수공_오수공_포장공(최종)_포장공 2" xfId="40544"/>
    <cellStyle name="백_수량산출서(수정)_오수공_오수공_포장공(최종)_포장공(삼양선)" xfId="22683"/>
    <cellStyle name="백_수량산출서(수정)_오수공_오수공_포장공(최종)_포장공(삼양선) 2" xfId="40545"/>
    <cellStyle name="백_수량산출서(수정)_오수공_오수공_포장공(최종)_포장단위" xfId="22684"/>
    <cellStyle name="백_수량산출서(수정)_오수공_오수공_포장공(최종)_포장단위 2" xfId="40546"/>
    <cellStyle name="백_수량산출서(수정)_오수공_오수공1" xfId="22685"/>
    <cellStyle name="백_수량산출서(수정)_오수공_오수공1 2" xfId="40547"/>
    <cellStyle name="백_수량산출서(수정)_오수공_오수공1_001.BOQ 및 옹벽" xfId="22686"/>
    <cellStyle name="백_수량산출서(수정)_오수공_오수공1_001.BOQ 및 옹벽 2" xfId="40548"/>
    <cellStyle name="백_수량산출서(수정)_오수공_오수공1_02토공" xfId="22687"/>
    <cellStyle name="백_수량산출서(수정)_오수공_오수공1_02토공 2" xfId="40549"/>
    <cellStyle name="백_수량산출서(수정)_오수공_오수공1_03-1.맨호공" xfId="22688"/>
    <cellStyle name="백_수량산출서(수정)_오수공_오수공1_03-1.맨호공 2" xfId="40550"/>
    <cellStyle name="백_수량산출서(수정)_오수공_오수공1_03-2.맨홀공제수량" xfId="22689"/>
    <cellStyle name="백_수량산출서(수정)_오수공_오수공1_03-2.맨홀공제수량 2" xfId="40551"/>
    <cellStyle name="백_수량산출서(수정)_오수공_오수공1_04맨홀공" xfId="22690"/>
    <cellStyle name="백_수량산출서(수정)_오수공_오수공1_04맨홀공 2" xfId="40552"/>
    <cellStyle name="백_수량산출서(수정)_오수공_오수공1_2.16. 맨호공" xfId="22691"/>
    <cellStyle name="백_수량산출서(수정)_오수공_오수공1_2.16. 맨호공 2" xfId="40553"/>
    <cellStyle name="백_수량산출서(수정)_오수공_오수공1_3.15 맨홀공" xfId="22692"/>
    <cellStyle name="백_수량산출서(수정)_오수공_오수공1_3.15 맨홀공 2" xfId="40554"/>
    <cellStyle name="백_수량산출서(수정)_오수공_오수공1_3.16 맨홀공" xfId="22693"/>
    <cellStyle name="백_수량산출서(수정)_오수공_오수공1_3.16 맨홀공 2" xfId="40555"/>
    <cellStyle name="백_수량산출서(수정)_오수공_오수공1_5) 맨홀공" xfId="22694"/>
    <cellStyle name="백_수량산출서(수정)_오수공_오수공1_5) 맨홀공 2" xfId="40556"/>
    <cellStyle name="백_수량산출서(수정)_오수공_오수공1_부대공" xfId="22695"/>
    <cellStyle name="백_수량산출서(수정)_오수공_오수공1_부대공 2" xfId="40557"/>
    <cellStyle name="백_수량산출서(수정)_오수공_오수공1_포장공" xfId="22696"/>
    <cellStyle name="백_수량산출서(수정)_오수공_오수공1_포장공 2" xfId="40558"/>
    <cellStyle name="백_수량산출서(수정)_오수공_오수공1_포장공(최종)" xfId="22697"/>
    <cellStyle name="백_수량산출서(수정)_오수공_오수공1_포장공(최종) 2" xfId="40559"/>
    <cellStyle name="백_수량산출서(수정)_오수공_오수공1_포장공(최종)_포장공" xfId="22698"/>
    <cellStyle name="백_수량산출서(수정)_오수공_오수공1_포장공(최종)_포장공 2" xfId="40560"/>
    <cellStyle name="백_수량산출서(수정)_오수공_오수공1_포장공(최종)_포장공(삼양선)" xfId="22699"/>
    <cellStyle name="백_수량산출서(수정)_오수공_오수공1_포장공(최종)_포장공(삼양선) 2" xfId="40561"/>
    <cellStyle name="백_수량산출서(수정)_오수공_오수공1_포장공(최종)_포장단위" xfId="22700"/>
    <cellStyle name="백_수량산출서(수정)_오수공_오수공1_포장공(최종)_포장단위 2" xfId="40562"/>
    <cellStyle name="백_수량산출서(수정)_오수공_포장공" xfId="22701"/>
    <cellStyle name="백_수량산출서(수정)_오수공_포장공 2" xfId="40563"/>
    <cellStyle name="백_수량산출서(수정)_오수공_포장공(최종)" xfId="22702"/>
    <cellStyle name="백_수량산출서(수정)_오수공_포장공(최종) 2" xfId="40564"/>
    <cellStyle name="백_수량산출서(수정)_오수공_포장공(최종)_포장공" xfId="22703"/>
    <cellStyle name="백_수량산출서(수정)_오수공_포장공(최종)_포장공 2" xfId="40565"/>
    <cellStyle name="백_수량산출서(수정)_오수공_포장공(최종)_포장공(삼양선)" xfId="22704"/>
    <cellStyle name="백_수량산출서(수정)_오수공_포장공(최종)_포장공(삼양선) 2" xfId="40566"/>
    <cellStyle name="백_수량산출서(수정)_오수공_포장공(최종)_포장단위" xfId="22705"/>
    <cellStyle name="백_수량산출서(수정)_오수공_포장공(최종)_포장단위 2" xfId="40567"/>
    <cellStyle name="백_수량산출서(수정)_우수공" xfId="22706"/>
    <cellStyle name="백_수량산출서(수정)_우수공 2" xfId="40568"/>
    <cellStyle name="백_수량산출서(수정)_우수공_001.BOQ 및 옹벽" xfId="22707"/>
    <cellStyle name="백_수량산출서(수정)_우수공_001.BOQ 및 옹벽 2" xfId="40569"/>
    <cellStyle name="백_수량산출서(수정)_우수공_02배수공(1공구)" xfId="22708"/>
    <cellStyle name="백_수량산출서(수정)_우수공_02배수공(1공구) 2" xfId="40570"/>
    <cellStyle name="백_수량산출서(수정)_우수공_02배수공(1공구)_001.BOQ 및 옹벽" xfId="22709"/>
    <cellStyle name="백_수량산출서(수정)_우수공_02배수공(1공구)_001.BOQ 및 옹벽 2" xfId="40571"/>
    <cellStyle name="백_수량산출서(수정)_우수공_02배수공(1공구)_02배수공" xfId="22710"/>
    <cellStyle name="백_수량산출서(수정)_우수공_02배수공(1공구)_02배수공 2" xfId="40572"/>
    <cellStyle name="백_수량산출서(수정)_우수공_02배수공(1공구)_02배수공_001.BOQ 및 옹벽" xfId="22711"/>
    <cellStyle name="백_수량산출서(수정)_우수공_02배수공(1공구)_02배수공_001.BOQ 및 옹벽 2" xfId="40573"/>
    <cellStyle name="백_수량산출서(수정)_우수공_02배수공(1공구)_02배수공1" xfId="22712"/>
    <cellStyle name="백_수량산출서(수정)_우수공_02배수공(1공구)_02배수공1 2" xfId="40574"/>
    <cellStyle name="백_수량산출서(수정)_우수공_02배수공(1공구)_02배수공1_001.BOQ 및 옹벽" xfId="22713"/>
    <cellStyle name="백_수량산출서(수정)_우수공_02배수공(1공구)_02배수공1_001.BOQ 및 옹벽 2" xfId="40575"/>
    <cellStyle name="백_수량산출서(수정)_우수공_02배수공(2공구)" xfId="22714"/>
    <cellStyle name="백_수량산출서(수정)_우수공_02배수공(2공구) 2" xfId="40576"/>
    <cellStyle name="백_수량산출서(수정)_우수공_02배수공(2공구)_001.BOQ 및 옹벽" xfId="22715"/>
    <cellStyle name="백_수량산출서(수정)_우수공_02배수공(2공구)_001.BOQ 및 옹벽 2" xfId="40577"/>
    <cellStyle name="백_수량산출서(수정)_우수공_02배수공(2공구)_02배수공" xfId="22716"/>
    <cellStyle name="백_수량산출서(수정)_우수공_02배수공(2공구)_02배수공 2" xfId="40578"/>
    <cellStyle name="백_수량산출서(수정)_우수공_02배수공(2공구)_02배수공_001.BOQ 및 옹벽" xfId="22717"/>
    <cellStyle name="백_수량산출서(수정)_우수공_02배수공(2공구)_02배수공_001.BOQ 및 옹벽 2" xfId="40579"/>
    <cellStyle name="백_수량산출서(수정)_우수공_02배수공(2공구)_02배수공1" xfId="22718"/>
    <cellStyle name="백_수량산출서(수정)_우수공_02배수공(2공구)_02배수공1 2" xfId="40580"/>
    <cellStyle name="백_수량산출서(수정)_우수공_02배수공(2공구)_02배수공1_001.BOQ 및 옹벽" xfId="22719"/>
    <cellStyle name="백_수량산출서(수정)_우수공_02배수공(2공구)_02배수공1_001.BOQ 및 옹벽 2" xfId="40581"/>
    <cellStyle name="백_수량산출서(수정)_우수공_2.배수공" xfId="22720"/>
    <cellStyle name="백_수량산출서(수정)_우수공_2.배수공 2" xfId="40582"/>
    <cellStyle name="백_수량산출서(수정)_우수공_2.배수공_001.BOQ 및 옹벽" xfId="22721"/>
    <cellStyle name="백_수량산출서(수정)_우수공_2.배수공_001.BOQ 및 옹벽 2" xfId="40583"/>
    <cellStyle name="백_수량산출서(수정)_우수공_2.배수공_02배수공(1공구)" xfId="22722"/>
    <cellStyle name="백_수량산출서(수정)_우수공_2.배수공_02배수공(1공구) 2" xfId="40584"/>
    <cellStyle name="백_수량산출서(수정)_우수공_2.배수공_02배수공(1공구)_001.BOQ 및 옹벽" xfId="22723"/>
    <cellStyle name="백_수량산출서(수정)_우수공_2.배수공_02배수공(1공구)_001.BOQ 및 옹벽 2" xfId="40585"/>
    <cellStyle name="백_수량산출서(수정)_우수공_2.배수공_02배수공(1공구)_02배수공" xfId="22724"/>
    <cellStyle name="백_수량산출서(수정)_우수공_2.배수공_02배수공(1공구)_02배수공 2" xfId="40586"/>
    <cellStyle name="백_수량산출서(수정)_우수공_2.배수공_02배수공(1공구)_02배수공_001.BOQ 및 옹벽" xfId="22725"/>
    <cellStyle name="백_수량산출서(수정)_우수공_2.배수공_02배수공(1공구)_02배수공_001.BOQ 및 옹벽 2" xfId="40587"/>
    <cellStyle name="백_수량산출서(수정)_우수공_2.배수공_02배수공(1공구)_02배수공1" xfId="22726"/>
    <cellStyle name="백_수량산출서(수정)_우수공_2.배수공_02배수공(1공구)_02배수공1 2" xfId="40588"/>
    <cellStyle name="백_수량산출서(수정)_우수공_2.배수공_02배수공(1공구)_02배수공1_001.BOQ 및 옹벽" xfId="22727"/>
    <cellStyle name="백_수량산출서(수정)_우수공_2.배수공_02배수공(1공구)_02배수공1_001.BOQ 및 옹벽 2" xfId="40589"/>
    <cellStyle name="백_수량산출서(수정)_우수공_2.배수공_02배수공(2공구)" xfId="22728"/>
    <cellStyle name="백_수량산출서(수정)_우수공_2.배수공_02배수공(2공구) 2" xfId="40590"/>
    <cellStyle name="백_수량산출서(수정)_우수공_2.배수공_02배수공(2공구)_001.BOQ 및 옹벽" xfId="22729"/>
    <cellStyle name="백_수량산출서(수정)_우수공_2.배수공_02배수공(2공구)_001.BOQ 및 옹벽 2" xfId="40591"/>
    <cellStyle name="백_수량산출서(수정)_우수공_2.배수공_02배수공(2공구)_02배수공" xfId="22730"/>
    <cellStyle name="백_수량산출서(수정)_우수공_2.배수공_02배수공(2공구)_02배수공 2" xfId="40592"/>
    <cellStyle name="백_수량산출서(수정)_우수공_2.배수공_02배수공(2공구)_02배수공_001.BOQ 및 옹벽" xfId="22731"/>
    <cellStyle name="백_수량산출서(수정)_우수공_2.배수공_02배수공(2공구)_02배수공_001.BOQ 및 옹벽 2" xfId="40593"/>
    <cellStyle name="백_수량산출서(수정)_우수공_2.배수공_02배수공(2공구)_02배수공1" xfId="22732"/>
    <cellStyle name="백_수량산출서(수정)_우수공_2.배수공_02배수공(2공구)_02배수공1 2" xfId="40594"/>
    <cellStyle name="백_수량산출서(수정)_우수공_2.배수공_02배수공(2공구)_02배수공1_001.BOQ 및 옹벽" xfId="22733"/>
    <cellStyle name="백_수량산출서(수정)_우수공_2.배수공_02배수공(2공구)_02배수공1_001.BOQ 및 옹벽 2" xfId="40595"/>
    <cellStyle name="백_수량산출서(수정)_포장공" xfId="22734"/>
    <cellStyle name="백_수량산출서(수정)_포장공 2" xfId="40596"/>
    <cellStyle name="백_수량산출서(수정)_포장공(최종)" xfId="22735"/>
    <cellStyle name="백_수량산출서(수정)_포장공(최종) 2" xfId="40597"/>
    <cellStyle name="백_수량산출서(수정)_포장공(최종)_포장공" xfId="22736"/>
    <cellStyle name="백_수량산출서(수정)_포장공(최종)_포장공 2" xfId="40598"/>
    <cellStyle name="백_수량산출서(수정)_포장공(최종)_포장공(삼양선)" xfId="22737"/>
    <cellStyle name="백_수량산출서(수정)_포장공(최종)_포장공(삼양선) 2" xfId="40599"/>
    <cellStyle name="백_수량산출서(수정)_포장공(최종)_포장단위" xfId="22738"/>
    <cellStyle name="백_수량산출서(수정)_포장공(최종)_포장단위 2" xfId="40600"/>
    <cellStyle name="백_수량산출서(수정)_하천" xfId="22739"/>
    <cellStyle name="백_수량산출서(수정)_하천 2" xfId="40601"/>
    <cellStyle name="백_수량산출서(수정)_하천_부대공" xfId="22740"/>
    <cellStyle name="백_수량산출서(수정)_하천_부대공 2" xfId="40602"/>
    <cellStyle name="백_수량산출서(수정)_하천_포장공" xfId="22741"/>
    <cellStyle name="백_수량산출서(수정)_하천_포장공 2" xfId="40603"/>
    <cellStyle name="백_수복로토공" xfId="22742"/>
    <cellStyle name="백_수복로토공 2" xfId="40604"/>
    <cellStyle name="백_수원보훈원내역서" xfId="26120"/>
    <cellStyle name="백_실행내역서(동호수)" xfId="22743"/>
    <cellStyle name="백_실행내역서(동호수) 2" xfId="40605"/>
    <cellStyle name="백_어린이공원현대화사업" xfId="22744"/>
    <cellStyle name="백_어린이공원현대화사업 2" xfId="40606"/>
    <cellStyle name="백_연결관토공" xfId="22745"/>
    <cellStyle name="백_연결관토공 2" xfId="40607"/>
    <cellStyle name="백_오수공" xfId="22746"/>
    <cellStyle name="백_오수공 2" xfId="40608"/>
    <cellStyle name="백_오수공_001.BOQ 및 옹벽" xfId="22747"/>
    <cellStyle name="백_오수공_001.BOQ 및 옹벽 2" xfId="40609"/>
    <cellStyle name="백_오수공_02배수공(1공구)" xfId="22748"/>
    <cellStyle name="백_오수공_02배수공(1공구) 2" xfId="40610"/>
    <cellStyle name="백_오수공_02배수공(1공구)_001.BOQ 및 옹벽" xfId="22749"/>
    <cellStyle name="백_오수공_02배수공(1공구)_001.BOQ 및 옹벽 2" xfId="40611"/>
    <cellStyle name="백_오수공_02배수공(1공구)_02배수공" xfId="22750"/>
    <cellStyle name="백_오수공_02배수공(1공구)_02배수공 2" xfId="40612"/>
    <cellStyle name="백_오수공_02배수공(1공구)_02배수공_001.BOQ 및 옹벽" xfId="22751"/>
    <cellStyle name="백_오수공_02배수공(1공구)_02배수공_001.BOQ 및 옹벽 2" xfId="40613"/>
    <cellStyle name="백_오수공_02배수공(1공구)_02배수공1" xfId="22752"/>
    <cellStyle name="백_오수공_02배수공(1공구)_02배수공1 2" xfId="40614"/>
    <cellStyle name="백_오수공_02배수공(1공구)_02배수공1_001.BOQ 및 옹벽" xfId="22753"/>
    <cellStyle name="백_오수공_02배수공(1공구)_02배수공1_001.BOQ 및 옹벽 2" xfId="40615"/>
    <cellStyle name="백_오수공_02배수공(2공구)" xfId="22754"/>
    <cellStyle name="백_오수공_02배수공(2공구) 2" xfId="40616"/>
    <cellStyle name="백_오수공_02배수공(2공구)_001.BOQ 및 옹벽" xfId="22755"/>
    <cellStyle name="백_오수공_02배수공(2공구)_001.BOQ 및 옹벽 2" xfId="40617"/>
    <cellStyle name="백_오수공_02배수공(2공구)_02배수공" xfId="22756"/>
    <cellStyle name="백_오수공_02배수공(2공구)_02배수공 2" xfId="40618"/>
    <cellStyle name="백_오수공_02배수공(2공구)_02배수공_001.BOQ 및 옹벽" xfId="22757"/>
    <cellStyle name="백_오수공_02배수공(2공구)_02배수공_001.BOQ 및 옹벽 2" xfId="40619"/>
    <cellStyle name="백_오수공_02배수공(2공구)_02배수공1" xfId="22758"/>
    <cellStyle name="백_오수공_02배수공(2공구)_02배수공1 2" xfId="40620"/>
    <cellStyle name="백_오수공_02배수공(2공구)_02배수공1_001.BOQ 및 옹벽" xfId="22759"/>
    <cellStyle name="백_오수공_02배수공(2공구)_02배수공1_001.BOQ 및 옹벽 2" xfId="40621"/>
    <cellStyle name="백_오수공_02토공" xfId="22760"/>
    <cellStyle name="백_오수공_02토공 2" xfId="40622"/>
    <cellStyle name="백_오수공_03-1.맨호공" xfId="22761"/>
    <cellStyle name="백_오수공_03-1.맨호공 2" xfId="40623"/>
    <cellStyle name="백_오수공_03-2.맨홀공제수량" xfId="22762"/>
    <cellStyle name="백_오수공_03-2.맨홀공제수량 2" xfId="40624"/>
    <cellStyle name="백_오수공_04맨홀공" xfId="22763"/>
    <cellStyle name="백_오수공_04맨홀공 2" xfId="40625"/>
    <cellStyle name="백_오수공_2.16. 맨호공" xfId="22764"/>
    <cellStyle name="백_오수공_2.16. 맨호공 2" xfId="40626"/>
    <cellStyle name="백_오수공_2.배수공" xfId="22765"/>
    <cellStyle name="백_오수공_2.배수공 2" xfId="40627"/>
    <cellStyle name="백_오수공_2.배수공_001.BOQ 및 옹벽" xfId="22766"/>
    <cellStyle name="백_오수공_2.배수공_001.BOQ 및 옹벽 2" xfId="40628"/>
    <cellStyle name="백_오수공_2.배수공_02배수공(1공구)" xfId="22767"/>
    <cellStyle name="백_오수공_2.배수공_02배수공(1공구) 2" xfId="40629"/>
    <cellStyle name="백_오수공_2.배수공_02배수공(1공구)_001.BOQ 및 옹벽" xfId="22768"/>
    <cellStyle name="백_오수공_2.배수공_02배수공(1공구)_001.BOQ 및 옹벽 2" xfId="40630"/>
    <cellStyle name="백_오수공_2.배수공_02배수공(1공구)_02배수공" xfId="22769"/>
    <cellStyle name="백_오수공_2.배수공_02배수공(1공구)_02배수공 2" xfId="40631"/>
    <cellStyle name="백_오수공_2.배수공_02배수공(1공구)_02배수공_001.BOQ 및 옹벽" xfId="22770"/>
    <cellStyle name="백_오수공_2.배수공_02배수공(1공구)_02배수공_001.BOQ 및 옹벽 2" xfId="40632"/>
    <cellStyle name="백_오수공_2.배수공_02배수공(1공구)_02배수공1" xfId="22771"/>
    <cellStyle name="백_오수공_2.배수공_02배수공(1공구)_02배수공1 2" xfId="40633"/>
    <cellStyle name="백_오수공_2.배수공_02배수공(1공구)_02배수공1_001.BOQ 및 옹벽" xfId="22772"/>
    <cellStyle name="백_오수공_2.배수공_02배수공(1공구)_02배수공1_001.BOQ 및 옹벽 2" xfId="40634"/>
    <cellStyle name="백_오수공_2.배수공_02배수공(2공구)" xfId="22773"/>
    <cellStyle name="백_오수공_2.배수공_02배수공(2공구) 2" xfId="40635"/>
    <cellStyle name="백_오수공_2.배수공_02배수공(2공구)_001.BOQ 및 옹벽" xfId="22774"/>
    <cellStyle name="백_오수공_2.배수공_02배수공(2공구)_001.BOQ 및 옹벽 2" xfId="40636"/>
    <cellStyle name="백_오수공_2.배수공_02배수공(2공구)_02배수공" xfId="22775"/>
    <cellStyle name="백_오수공_2.배수공_02배수공(2공구)_02배수공 2" xfId="40637"/>
    <cellStyle name="백_오수공_2.배수공_02배수공(2공구)_02배수공_001.BOQ 및 옹벽" xfId="22776"/>
    <cellStyle name="백_오수공_2.배수공_02배수공(2공구)_02배수공_001.BOQ 및 옹벽 2" xfId="40638"/>
    <cellStyle name="백_오수공_2.배수공_02배수공(2공구)_02배수공1" xfId="22777"/>
    <cellStyle name="백_오수공_2.배수공_02배수공(2공구)_02배수공1 2" xfId="40639"/>
    <cellStyle name="백_오수공_2.배수공_02배수공(2공구)_02배수공1_001.BOQ 및 옹벽" xfId="22778"/>
    <cellStyle name="백_오수공_2.배수공_02배수공(2공구)_02배수공1_001.BOQ 및 옹벽 2" xfId="40640"/>
    <cellStyle name="백_오수공_3.15 맨홀공" xfId="22779"/>
    <cellStyle name="백_오수공_3.15 맨홀공 2" xfId="40641"/>
    <cellStyle name="백_오수공_3.16 맨홀공" xfId="22780"/>
    <cellStyle name="백_오수공_3.16 맨홀공 2" xfId="40642"/>
    <cellStyle name="백_오수공_5) 맨홀공" xfId="22781"/>
    <cellStyle name="백_오수공_5) 맨홀공 2" xfId="40643"/>
    <cellStyle name="백_오수공_부대공" xfId="22782"/>
    <cellStyle name="백_오수공_부대공 2" xfId="40644"/>
    <cellStyle name="백_오수공_오수공" xfId="22783"/>
    <cellStyle name="백_오수공_오수공 2" xfId="40645"/>
    <cellStyle name="백_오수공_오수공_001.BOQ 및 옹벽" xfId="22784"/>
    <cellStyle name="백_오수공_오수공_001.BOQ 및 옹벽 2" xfId="40646"/>
    <cellStyle name="백_오수공_오수공_02토공" xfId="22785"/>
    <cellStyle name="백_오수공_오수공_02토공 2" xfId="40647"/>
    <cellStyle name="백_오수공_오수공_03-1.맨호공" xfId="22786"/>
    <cellStyle name="백_오수공_오수공_03-1.맨호공 2" xfId="40648"/>
    <cellStyle name="백_오수공_오수공_03-2.맨홀공제수량" xfId="22787"/>
    <cellStyle name="백_오수공_오수공_03-2.맨홀공제수량 2" xfId="40649"/>
    <cellStyle name="백_오수공_오수공_04맨홀공" xfId="22788"/>
    <cellStyle name="백_오수공_오수공_04맨홀공 2" xfId="40650"/>
    <cellStyle name="백_오수공_오수공_2.16. 맨호공" xfId="22789"/>
    <cellStyle name="백_오수공_오수공_2.16. 맨호공 2" xfId="40651"/>
    <cellStyle name="백_오수공_오수공_3.15 맨홀공" xfId="22790"/>
    <cellStyle name="백_오수공_오수공_3.15 맨홀공 2" xfId="40652"/>
    <cellStyle name="백_오수공_오수공_3.16 맨홀공" xfId="22791"/>
    <cellStyle name="백_오수공_오수공_3.16 맨홀공 2" xfId="40653"/>
    <cellStyle name="백_오수공_오수공_5) 맨홀공" xfId="22792"/>
    <cellStyle name="백_오수공_오수공_5) 맨홀공 2" xfId="40654"/>
    <cellStyle name="백_오수공_오수공_부대공" xfId="22793"/>
    <cellStyle name="백_오수공_오수공_부대공 2" xfId="40655"/>
    <cellStyle name="백_오수공_오수공_포장공" xfId="22794"/>
    <cellStyle name="백_오수공_오수공_포장공 2" xfId="40656"/>
    <cellStyle name="백_오수공_오수공_포장공(최종)" xfId="22795"/>
    <cellStyle name="백_오수공_오수공_포장공(최종) 2" xfId="40657"/>
    <cellStyle name="백_오수공_오수공_포장공(최종)_포장공" xfId="22796"/>
    <cellStyle name="백_오수공_오수공_포장공(최종)_포장공 2" xfId="40658"/>
    <cellStyle name="백_오수공_오수공_포장공(최종)_포장공(삼양선)" xfId="22797"/>
    <cellStyle name="백_오수공_오수공_포장공(최종)_포장공(삼양선) 2" xfId="40659"/>
    <cellStyle name="백_오수공_오수공_포장공(최종)_포장단위" xfId="22798"/>
    <cellStyle name="백_오수공_오수공_포장공(최종)_포장단위 2" xfId="40660"/>
    <cellStyle name="백_오수공_오수공1" xfId="22799"/>
    <cellStyle name="백_오수공_오수공1 2" xfId="40661"/>
    <cellStyle name="백_오수공_오수공1_001.BOQ 및 옹벽" xfId="22800"/>
    <cellStyle name="백_오수공_오수공1_001.BOQ 및 옹벽 2" xfId="40662"/>
    <cellStyle name="백_오수공_오수공1_02토공" xfId="22801"/>
    <cellStyle name="백_오수공_오수공1_02토공 2" xfId="40663"/>
    <cellStyle name="백_오수공_오수공1_03-1.맨호공" xfId="22802"/>
    <cellStyle name="백_오수공_오수공1_03-1.맨호공 2" xfId="40664"/>
    <cellStyle name="백_오수공_오수공1_03-2.맨홀공제수량" xfId="22803"/>
    <cellStyle name="백_오수공_오수공1_03-2.맨홀공제수량 2" xfId="40665"/>
    <cellStyle name="백_오수공_오수공1_04맨홀공" xfId="22804"/>
    <cellStyle name="백_오수공_오수공1_04맨홀공 2" xfId="40666"/>
    <cellStyle name="백_오수공_오수공1_2.16. 맨호공" xfId="22805"/>
    <cellStyle name="백_오수공_오수공1_2.16. 맨호공 2" xfId="40667"/>
    <cellStyle name="백_오수공_오수공1_3.15 맨홀공" xfId="22806"/>
    <cellStyle name="백_오수공_오수공1_3.15 맨홀공 2" xfId="40668"/>
    <cellStyle name="백_오수공_오수공1_3.16 맨홀공" xfId="22807"/>
    <cellStyle name="백_오수공_오수공1_3.16 맨홀공 2" xfId="40669"/>
    <cellStyle name="백_오수공_오수공1_5) 맨홀공" xfId="22808"/>
    <cellStyle name="백_오수공_오수공1_5) 맨홀공 2" xfId="40670"/>
    <cellStyle name="백_오수공_오수공1_부대공" xfId="22809"/>
    <cellStyle name="백_오수공_오수공1_부대공 2" xfId="40671"/>
    <cellStyle name="백_오수공_오수공1_포장공" xfId="22810"/>
    <cellStyle name="백_오수공_오수공1_포장공 2" xfId="40672"/>
    <cellStyle name="백_오수공_오수공1_포장공(최종)" xfId="22811"/>
    <cellStyle name="백_오수공_오수공1_포장공(최종) 2" xfId="40673"/>
    <cellStyle name="백_오수공_오수공1_포장공(최종)_포장공" xfId="22812"/>
    <cellStyle name="백_오수공_오수공1_포장공(최종)_포장공 2" xfId="40674"/>
    <cellStyle name="백_오수공_오수공1_포장공(최종)_포장공(삼양선)" xfId="22813"/>
    <cellStyle name="백_오수공_오수공1_포장공(최종)_포장공(삼양선) 2" xfId="40675"/>
    <cellStyle name="백_오수공_오수공1_포장공(최종)_포장단위" xfId="22814"/>
    <cellStyle name="백_오수공_오수공1_포장공(최종)_포장단위 2" xfId="40676"/>
    <cellStyle name="백_오수공_포장공" xfId="22815"/>
    <cellStyle name="백_오수공_포장공 2" xfId="40677"/>
    <cellStyle name="백_오수공_포장공(최종)" xfId="22816"/>
    <cellStyle name="백_오수공_포장공(최종) 2" xfId="40678"/>
    <cellStyle name="백_오수공_포장공(최종)_포장공" xfId="22817"/>
    <cellStyle name="백_오수공_포장공(최종)_포장공 2" xfId="40679"/>
    <cellStyle name="백_오수공_포장공(최종)_포장공(삼양선)" xfId="22818"/>
    <cellStyle name="백_오수공_포장공(최종)_포장공(삼양선) 2" xfId="40680"/>
    <cellStyle name="백_오수공_포장공(최종)_포장단위" xfId="22819"/>
    <cellStyle name="백_오수공_포장공(최종)_포장단위 2" xfId="40681"/>
    <cellStyle name="백_오수공수량산출서" xfId="2715"/>
    <cellStyle name="백_우수1(변경)" xfId="22820"/>
    <cellStyle name="백_우수1(변경) 2" xfId="40682"/>
    <cellStyle name="백_우수개략1" xfId="22821"/>
    <cellStyle name="백_우수개략1 2" xfId="40683"/>
    <cellStyle name="백_우수공" xfId="22822"/>
    <cellStyle name="백_우수공 2" xfId="40684"/>
    <cellStyle name="백_우수공_001.BOQ 및 옹벽" xfId="22823"/>
    <cellStyle name="백_우수공_001.BOQ 및 옹벽 2" xfId="40685"/>
    <cellStyle name="백_우수공_02배수공(1공구)" xfId="22824"/>
    <cellStyle name="백_우수공_02배수공(1공구) 2" xfId="40686"/>
    <cellStyle name="백_우수공_02배수공(1공구)_001.BOQ 및 옹벽" xfId="22825"/>
    <cellStyle name="백_우수공_02배수공(1공구)_001.BOQ 및 옹벽 2" xfId="40687"/>
    <cellStyle name="백_우수공_02배수공(1공구)_02배수공" xfId="22826"/>
    <cellStyle name="백_우수공_02배수공(1공구)_02배수공 2" xfId="40688"/>
    <cellStyle name="백_우수공_02배수공(1공구)_02배수공_001.BOQ 및 옹벽" xfId="22827"/>
    <cellStyle name="백_우수공_02배수공(1공구)_02배수공_001.BOQ 및 옹벽 2" xfId="40689"/>
    <cellStyle name="백_우수공_02배수공(1공구)_02배수공1" xfId="22828"/>
    <cellStyle name="백_우수공_02배수공(1공구)_02배수공1 2" xfId="40690"/>
    <cellStyle name="백_우수공_02배수공(1공구)_02배수공1_001.BOQ 및 옹벽" xfId="22829"/>
    <cellStyle name="백_우수공_02배수공(1공구)_02배수공1_001.BOQ 및 옹벽 2" xfId="40691"/>
    <cellStyle name="백_우수공_02배수공(2공구)" xfId="22830"/>
    <cellStyle name="백_우수공_02배수공(2공구) 2" xfId="40692"/>
    <cellStyle name="백_우수공_02배수공(2공구)_001.BOQ 및 옹벽" xfId="22831"/>
    <cellStyle name="백_우수공_02배수공(2공구)_001.BOQ 및 옹벽 2" xfId="40693"/>
    <cellStyle name="백_우수공_02배수공(2공구)_02배수공" xfId="22832"/>
    <cellStyle name="백_우수공_02배수공(2공구)_02배수공 2" xfId="40694"/>
    <cellStyle name="백_우수공_02배수공(2공구)_02배수공_001.BOQ 및 옹벽" xfId="22833"/>
    <cellStyle name="백_우수공_02배수공(2공구)_02배수공_001.BOQ 및 옹벽 2" xfId="40695"/>
    <cellStyle name="백_우수공_02배수공(2공구)_02배수공1" xfId="22834"/>
    <cellStyle name="백_우수공_02배수공(2공구)_02배수공1 2" xfId="40696"/>
    <cellStyle name="백_우수공_02배수공(2공구)_02배수공1_001.BOQ 및 옹벽" xfId="22835"/>
    <cellStyle name="백_우수공_02배수공(2공구)_02배수공1_001.BOQ 및 옹벽 2" xfId="40697"/>
    <cellStyle name="백_우수공_2.배수공" xfId="22836"/>
    <cellStyle name="백_우수공_2.배수공 2" xfId="40698"/>
    <cellStyle name="백_우수공_2.배수공_001.BOQ 및 옹벽" xfId="22837"/>
    <cellStyle name="백_우수공_2.배수공_001.BOQ 및 옹벽 2" xfId="40699"/>
    <cellStyle name="백_우수공_2.배수공_02배수공(1공구)" xfId="22838"/>
    <cellStyle name="백_우수공_2.배수공_02배수공(1공구) 2" xfId="40700"/>
    <cellStyle name="백_우수공_2.배수공_02배수공(1공구)_001.BOQ 및 옹벽" xfId="22839"/>
    <cellStyle name="백_우수공_2.배수공_02배수공(1공구)_001.BOQ 및 옹벽 2" xfId="40701"/>
    <cellStyle name="백_우수공_2.배수공_02배수공(1공구)_02배수공" xfId="22840"/>
    <cellStyle name="백_우수공_2.배수공_02배수공(1공구)_02배수공 2" xfId="40702"/>
    <cellStyle name="백_우수공_2.배수공_02배수공(1공구)_02배수공_001.BOQ 및 옹벽" xfId="22841"/>
    <cellStyle name="백_우수공_2.배수공_02배수공(1공구)_02배수공_001.BOQ 및 옹벽 2" xfId="40703"/>
    <cellStyle name="백_우수공_2.배수공_02배수공(1공구)_02배수공1" xfId="22842"/>
    <cellStyle name="백_우수공_2.배수공_02배수공(1공구)_02배수공1 2" xfId="40704"/>
    <cellStyle name="백_우수공_2.배수공_02배수공(1공구)_02배수공1_001.BOQ 및 옹벽" xfId="22843"/>
    <cellStyle name="백_우수공_2.배수공_02배수공(1공구)_02배수공1_001.BOQ 및 옹벽 2" xfId="40705"/>
    <cellStyle name="백_우수공_2.배수공_02배수공(2공구)" xfId="22844"/>
    <cellStyle name="백_우수공_2.배수공_02배수공(2공구) 2" xfId="40706"/>
    <cellStyle name="백_우수공_2.배수공_02배수공(2공구)_001.BOQ 및 옹벽" xfId="22845"/>
    <cellStyle name="백_우수공_2.배수공_02배수공(2공구)_001.BOQ 및 옹벽 2" xfId="40707"/>
    <cellStyle name="백_우수공_2.배수공_02배수공(2공구)_02배수공" xfId="22846"/>
    <cellStyle name="백_우수공_2.배수공_02배수공(2공구)_02배수공 2" xfId="40708"/>
    <cellStyle name="백_우수공_2.배수공_02배수공(2공구)_02배수공_001.BOQ 및 옹벽" xfId="22847"/>
    <cellStyle name="백_우수공_2.배수공_02배수공(2공구)_02배수공_001.BOQ 및 옹벽 2" xfId="40709"/>
    <cellStyle name="백_우수공_2.배수공_02배수공(2공구)_02배수공1" xfId="22848"/>
    <cellStyle name="백_우수공_2.배수공_02배수공(2공구)_02배수공1 2" xfId="40710"/>
    <cellStyle name="백_우수공_2.배수공_02배수공(2공구)_02배수공1_001.BOQ 및 옹벽" xfId="22849"/>
    <cellStyle name="백_우수공_2.배수공_02배수공(2공구)_02배수공1_001.BOQ 및 옹벽 2" xfId="40711"/>
    <cellStyle name="백_종묘내역(0102)" xfId="2716"/>
    <cellStyle name="백_철원동송지구대깨기수량" xfId="22850"/>
    <cellStyle name="백_철원동송지구대깨기수량 2" xfId="40712"/>
    <cellStyle name="백_폐기물내역0502" xfId="26121"/>
    <cellStyle name="백_폐기물내역서(0511)" xfId="26122"/>
    <cellStyle name="백_폐기물수량" xfId="26123"/>
    <cellStyle name="백_포장공" xfId="22851"/>
    <cellStyle name="백_포장공 2" xfId="40713"/>
    <cellStyle name="백_포장공(최종)" xfId="22852"/>
    <cellStyle name="백_포장공(최종) 2" xfId="40714"/>
    <cellStyle name="백_포장공(최종)_포장공" xfId="22853"/>
    <cellStyle name="백_포장공(최종)_포장공 2" xfId="40715"/>
    <cellStyle name="백_포장공(최종)_포장공(삼양선)" xfId="22854"/>
    <cellStyle name="백_포장공(최종)_포장공(삼양선) 2" xfId="40716"/>
    <cellStyle name="백_포장공(최종)_포장단위" xfId="22855"/>
    <cellStyle name="백_포장공(최종)_포장단위 2" xfId="40717"/>
    <cellStyle name="백_하천" xfId="22856"/>
    <cellStyle name="백_하천 2" xfId="40718"/>
    <cellStyle name="백_하천_부대공" xfId="22857"/>
    <cellStyle name="백_하천_부대공 2" xfId="40719"/>
    <cellStyle name="백_하천_포장공" xfId="22858"/>
    <cellStyle name="백_하천_포장공 2" xfId="40720"/>
    <cellStyle name="백분율 [△1]" xfId="2717"/>
    <cellStyle name="백분율 [△1] 2" xfId="40721"/>
    <cellStyle name="백분율 [△2]" xfId="2718"/>
    <cellStyle name="백분율 [△2] 2" xfId="40722"/>
    <cellStyle name="백분율 [0]" xfId="2719"/>
    <cellStyle name="백분율 [0] 2" xfId="22859"/>
    <cellStyle name="백분율 [0] 2 2" xfId="40723"/>
    <cellStyle name="백분율 [0] 3" xfId="22860"/>
    <cellStyle name="백분율 [0] 3 2" xfId="40724"/>
    <cellStyle name="백분율 [0] 4" xfId="40725"/>
    <cellStyle name="백분율 [2]" xfId="2720"/>
    <cellStyle name="백분율 [2] 2" xfId="22861"/>
    <cellStyle name="백분율 [2] 2 2" xfId="40726"/>
    <cellStyle name="백분율 [2] 3" xfId="22862"/>
    <cellStyle name="백분율 [2] 3 2" xfId="40727"/>
    <cellStyle name="백분율 [2] 4" xfId="40728"/>
    <cellStyle name="백분율 2" xfId="22863"/>
    <cellStyle name="백분율 2 2" xfId="22864"/>
    <cellStyle name="백분율 2 2 2" xfId="22865"/>
    <cellStyle name="백분율 2 2 2 2" xfId="40729"/>
    <cellStyle name="백분율 2 2 3" xfId="40730"/>
    <cellStyle name="백분율 2 3" xfId="40731"/>
    <cellStyle name="백분율 3" xfId="22866"/>
    <cellStyle name="백분율 3 2" xfId="22867"/>
    <cellStyle name="백분율 3 2 2" xfId="40732"/>
    <cellStyle name="백분율 3 3" xfId="40733"/>
    <cellStyle name="백분율 4" xfId="22868"/>
    <cellStyle name="백분율 4 2" xfId="40734"/>
    <cellStyle name="백분율 5" xfId="22869"/>
    <cellStyle name="백분율 5 2" xfId="40735"/>
    <cellStyle name="백분율［△1］" xfId="2721"/>
    <cellStyle name="백분율［△1］ 2" xfId="40736"/>
    <cellStyle name="백분율［△2］" xfId="2722"/>
    <cellStyle name="백분율［△2］ 2" xfId="40737"/>
    <cellStyle name="벭?_Q1 PRODUCT ACTUAL_4월 (2)" xfId="22870"/>
    <cellStyle name="보통 2" xfId="22871"/>
    <cellStyle name="보통 3" xfId="22872"/>
    <cellStyle name="분수" xfId="2723"/>
    <cellStyle name="분수 2" xfId="40738"/>
    <cellStyle name="뷭?" xfId="2724"/>
    <cellStyle name="뷭? 2" xfId="2725"/>
    <cellStyle name="뷭?_BOOKSHIP" xfId="26124"/>
    <cellStyle name="빨간색" xfId="2726"/>
    <cellStyle name="빨간색 2" xfId="26223"/>
    <cellStyle name="빨강" xfId="22873"/>
    <cellStyle name="빨강 2" xfId="40739"/>
    <cellStyle name="사용자정의" xfId="22874"/>
    <cellStyle name="사용자정의 2" xfId="26573"/>
    <cellStyle name="사용자정의 3" xfId="26331"/>
    <cellStyle name="사용자정의 4" xfId="26153"/>
    <cellStyle name="사용자정의 5" xfId="26397"/>
    <cellStyle name="산출근거" xfId="22875"/>
    <cellStyle name="산출근거 2" xfId="40740"/>
    <cellStyle name="산출식" xfId="22876"/>
    <cellStyle name="산출식 2" xfId="26574"/>
    <cellStyle name="산출식 3" xfId="26332"/>
    <cellStyle name="산출식 4" xfId="26152"/>
    <cellStyle name="산출식 5" xfId="26564"/>
    <cellStyle name="산출식 6" xfId="26396"/>
    <cellStyle name="상단배분" xfId="22877"/>
    <cellStyle name="상단배분 2" xfId="26575"/>
    <cellStyle name="상단배분 3" xfId="26333"/>
    <cellStyle name="상단배분 4" xfId="26151"/>
    <cellStyle name="상단배분 5" xfId="26565"/>
    <cellStyle name="상단배분 6" xfId="26395"/>
    <cellStyle name="서구니" xfId="22878"/>
    <cellStyle name="서구니 2" xfId="40741"/>
    <cellStyle name="선택영역" xfId="22879"/>
    <cellStyle name="선택영역 2" xfId="22880"/>
    <cellStyle name="선택영역 2 2" xfId="40742"/>
    <cellStyle name="선택영역 3" xfId="22881"/>
    <cellStyle name="선택영역 3 2" xfId="40743"/>
    <cellStyle name="선택영역 4" xfId="40744"/>
    <cellStyle name="선택영역 가운데" xfId="2727"/>
    <cellStyle name="선택영역 가운데 2" xfId="40745"/>
    <cellStyle name="선택영역_토공수량" xfId="22882"/>
    <cellStyle name="선택영역의 가운데" xfId="2728"/>
    <cellStyle name="선택영역의 가운데 2" xfId="40746"/>
    <cellStyle name="선택영역의 가운데로" xfId="2729"/>
    <cellStyle name="선택영역의 가운데로 2" xfId="40747"/>
    <cellStyle name="선택영영" xfId="2730"/>
    <cellStyle name="선택영영 2" xfId="40748"/>
    <cellStyle name="설계서" xfId="2731"/>
    <cellStyle name="설계서 2" xfId="22883"/>
    <cellStyle name="설계서 2 2" xfId="40749"/>
    <cellStyle name="설계서 3" xfId="22884"/>
    <cellStyle name="설계서 3 2" xfId="40750"/>
    <cellStyle name="설계서 4" xfId="40751"/>
    <cellStyle name="설계서-내용" xfId="22885"/>
    <cellStyle name="설계서-내용 2" xfId="26576"/>
    <cellStyle name="설계서-내용 3" xfId="26334"/>
    <cellStyle name="설계서-내용 4" xfId="26150"/>
    <cellStyle name="설계서-내용 5" xfId="26394"/>
    <cellStyle name="설계서-내용-소수점" xfId="22886"/>
    <cellStyle name="설계서-내용-소수점 2" xfId="26577"/>
    <cellStyle name="설계서-내용-소수점 3" xfId="26335"/>
    <cellStyle name="설계서-내용-소수점 4" xfId="26149"/>
    <cellStyle name="설계서-내용-소수점 5" xfId="26393"/>
    <cellStyle name="설계서-내용-우" xfId="22887"/>
    <cellStyle name="설계서-내용-우 2" xfId="26578"/>
    <cellStyle name="설계서-내용-우 3" xfId="26336"/>
    <cellStyle name="설계서-내용-우 4" xfId="26148"/>
    <cellStyle name="설계서-내용-우 5" xfId="26392"/>
    <cellStyle name="설계서-내용-좌" xfId="22888"/>
    <cellStyle name="설계서-내용-좌 2" xfId="26579"/>
    <cellStyle name="설계서-내용-좌 3" xfId="26337"/>
    <cellStyle name="설계서-내용-좌 4" xfId="26147"/>
    <cellStyle name="설계서-내용-좌 5" xfId="26391"/>
    <cellStyle name="설계서-소제목" xfId="22889"/>
    <cellStyle name="설계서-소제목 2" xfId="26580"/>
    <cellStyle name="설계서-소제목 3" xfId="26338"/>
    <cellStyle name="설계서-소제목 4" xfId="26146"/>
    <cellStyle name="설계서-소제목 5" xfId="26322"/>
    <cellStyle name="설계서-타이틀" xfId="22890"/>
    <cellStyle name="설계서-타이틀 2" xfId="40752"/>
    <cellStyle name="설계서-항목" xfId="22891"/>
    <cellStyle name="설계서-항목 2" xfId="40753"/>
    <cellStyle name="설명 텍스트 2" xfId="22892"/>
    <cellStyle name="설명 텍스트 3" xfId="22893"/>
    <cellStyle name="셀 확인 2" xfId="22894"/>
    <cellStyle name="셀 확인 3" xfId="22895"/>
    <cellStyle name="소계(소수점0,10포)" xfId="22896"/>
    <cellStyle name="소계(소수점0,10포) 2" xfId="26581"/>
    <cellStyle name="소계(소수점0,10포) 3" xfId="26339"/>
    <cellStyle name="소계(소수점0,10포) 4" xfId="26408"/>
    <cellStyle name="소계(소수점0,10포) 5" xfId="26566"/>
    <cellStyle name="소계(소수점0,10포) 6" xfId="26323"/>
    <cellStyle name="소계무늬" xfId="22897"/>
    <cellStyle name="소계무늬 2" xfId="26582"/>
    <cellStyle name="소계무늬 3" xfId="26340"/>
    <cellStyle name="소계무늬 4" xfId="26145"/>
    <cellStyle name="소계무늬 5" xfId="26567"/>
    <cellStyle name="소계무늬 6" xfId="26324"/>
    <cellStyle name="소공종" xfId="22898"/>
    <cellStyle name="소공종 2" xfId="40754"/>
    <cellStyle name="소수" xfId="22899"/>
    <cellStyle name="소수 2" xfId="40755"/>
    <cellStyle name="소수3" xfId="22900"/>
    <cellStyle name="소수3 2" xfId="40756"/>
    <cellStyle name="소수4" xfId="22901"/>
    <cellStyle name="소수4 2" xfId="40757"/>
    <cellStyle name="소수점" xfId="22902"/>
    <cellStyle name="소수점 2" xfId="40758"/>
    <cellStyle name="소수점서식" xfId="22903"/>
    <cellStyle name="소수점서식 2" xfId="26583"/>
    <cellStyle name="소수점서식 3" xfId="26341"/>
    <cellStyle name="소수점서식 4" xfId="26407"/>
    <cellStyle name="소수점서식 5" xfId="26390"/>
    <cellStyle name="소숫점0" xfId="2732"/>
    <cellStyle name="소숫점0 2" xfId="40759"/>
    <cellStyle name="소숫점3" xfId="2733"/>
    <cellStyle name="소숫점3 2" xfId="40760"/>
    <cellStyle name="손광봉" xfId="22904"/>
    <cellStyle name="손광봉 2" xfId="40761"/>
    <cellStyle name="수량" xfId="2734"/>
    <cellStyle name="수량 2" xfId="40762"/>
    <cellStyle name="수량1" xfId="2735"/>
    <cellStyle name="수량1 2" xfId="40763"/>
    <cellStyle name="수량산출" xfId="22905"/>
    <cellStyle name="수량산출 2" xfId="40764"/>
    <cellStyle name="수량용" xfId="22906"/>
    <cellStyle name="수량용 2" xfId="40765"/>
    <cellStyle name="수목명" xfId="2736"/>
    <cellStyle name="수목명 2" xfId="26224"/>
    <cellStyle name="숫자" xfId="2737"/>
    <cellStyle name="숫자 2" xfId="40766"/>
    <cellStyle name="숫자(R)" xfId="2738"/>
    <cellStyle name="숫자(R) 2" xfId="22907"/>
    <cellStyle name="숫자(R) 2 2" xfId="40767"/>
    <cellStyle name="숫자(R) 3" xfId="22908"/>
    <cellStyle name="숫자(R) 3 2" xfId="40768"/>
    <cellStyle name="숫자(R) 4" xfId="40769"/>
    <cellStyle name="숫자_01.노동교수량" xfId="22909"/>
    <cellStyle name="숫자1" xfId="2739"/>
    <cellStyle name="숫자1 2" xfId="40770"/>
    <cellStyle name="숫자3" xfId="2740"/>
    <cellStyle name="숫자3 2" xfId="40771"/>
    <cellStyle name="숫자3R" xfId="22910"/>
    <cellStyle name="숫자3R 2" xfId="40772"/>
    <cellStyle name="숫자3자리" xfId="22911"/>
    <cellStyle name="숫자3자리 2" xfId="40773"/>
    <cellStyle name="쉼표 [0]" xfId="3007" builtinId="6"/>
    <cellStyle name="쉼표 [0] 10" xfId="22912"/>
    <cellStyle name="쉼표 [0] 10 2" xfId="22913"/>
    <cellStyle name="쉼표 [0] 10 2 2" xfId="40774"/>
    <cellStyle name="쉼표 [0] 10 3" xfId="40775"/>
    <cellStyle name="쉼표 [0] 11" xfId="22914"/>
    <cellStyle name="쉼표 [0] 11 2" xfId="40776"/>
    <cellStyle name="쉼표 [0] 12" xfId="22915"/>
    <cellStyle name="쉼표 [0] 12 2" xfId="40777"/>
    <cellStyle name="쉼표 [0] 14" xfId="22916"/>
    <cellStyle name="쉼표 [0] 14 2" xfId="40778"/>
    <cellStyle name="쉼표 [0] 15" xfId="22917"/>
    <cellStyle name="쉼표 [0] 15 2" xfId="40779"/>
    <cellStyle name="쉼표 [0] 2" xfId="3001"/>
    <cellStyle name="쉼표 [0] 2 10" xfId="22918"/>
    <cellStyle name="쉼표 [0] 2 10 2" xfId="40780"/>
    <cellStyle name="쉼표 [0] 2 11" xfId="22919"/>
    <cellStyle name="쉼표 [0] 2 11 2" xfId="40781"/>
    <cellStyle name="쉼표 [0] 2 12" xfId="5784"/>
    <cellStyle name="쉼표 [0] 2 2" xfId="2741"/>
    <cellStyle name="쉼표 [0] 2 2 2" xfId="3006"/>
    <cellStyle name="쉼표 [0] 2 2 2 2" xfId="40782"/>
    <cellStyle name="쉼표 [0] 2 2 3" xfId="22920"/>
    <cellStyle name="쉼표 [0] 2 2 3 2" xfId="40783"/>
    <cellStyle name="쉼표 [0] 2 2 4" xfId="22921"/>
    <cellStyle name="쉼표 [0] 2 2 4 2" xfId="40784"/>
    <cellStyle name="쉼표 [0] 2 2 5" xfId="40785"/>
    <cellStyle name="쉼표 [0] 2 3" xfId="2947"/>
    <cellStyle name="쉼표 [0] 2 3 2" xfId="22922"/>
    <cellStyle name="쉼표 [0] 2 3 2 2" xfId="22923"/>
    <cellStyle name="쉼표 [0] 2 3 2 2 2" xfId="40786"/>
    <cellStyle name="쉼표 [0] 2 3 2 3" xfId="40787"/>
    <cellStyle name="쉼표 [0] 2 3 3" xfId="22924"/>
    <cellStyle name="쉼표 [0] 2 3 3 2" xfId="40788"/>
    <cellStyle name="쉼표 [0] 2 3 3 3" xfId="44480"/>
    <cellStyle name="쉼표 [0] 2 3 4" xfId="40789"/>
    <cellStyle name="쉼표 [0] 2 4" xfId="2946"/>
    <cellStyle name="쉼표 [0] 2 4 2" xfId="22925"/>
    <cellStyle name="쉼표 [0] 2 4 2 2" xfId="40790"/>
    <cellStyle name="쉼표 [0] 2 4 3" xfId="40791"/>
    <cellStyle name="쉼표 [0] 2 5" xfId="2998"/>
    <cellStyle name="쉼표 [0] 2 5 2" xfId="22926"/>
    <cellStyle name="쉼표 [0] 2 5 2 2" xfId="40792"/>
    <cellStyle name="쉼표 [0] 2 5 3" xfId="40793"/>
    <cellStyle name="쉼표 [0] 2 6" xfId="5786"/>
    <cellStyle name="쉼표 [0] 2 6 2" xfId="22927"/>
    <cellStyle name="쉼표 [0] 2 6 2 2" xfId="40794"/>
    <cellStyle name="쉼표 [0] 2 6 3" xfId="40795"/>
    <cellStyle name="쉼표 [0] 2 7" xfId="22928"/>
    <cellStyle name="쉼표 [0] 2 7 2" xfId="40796"/>
    <cellStyle name="쉼표 [0] 2 8" xfId="22929"/>
    <cellStyle name="쉼표 [0] 2 8 2" xfId="40797"/>
    <cellStyle name="쉼표 [0] 2 9" xfId="22930"/>
    <cellStyle name="쉼표 [0] 2 9 2" xfId="40798"/>
    <cellStyle name="쉼표 [0] 3" xfId="22931"/>
    <cellStyle name="쉼표 [0] 3 2" xfId="22932"/>
    <cellStyle name="쉼표 [0] 3 2 2" xfId="22933"/>
    <cellStyle name="쉼표 [0] 3 3" xfId="22934"/>
    <cellStyle name="쉼표 [0] 3 3 2" xfId="40799"/>
    <cellStyle name="쉼표 [0] 3 4" xfId="22935"/>
    <cellStyle name="쉼표 [0] 3 4 2" xfId="40800"/>
    <cellStyle name="쉼표 [0] 3 5" xfId="23145"/>
    <cellStyle name="쉼표 [0] 4" xfId="5785"/>
    <cellStyle name="쉼표 [0] 4 2" xfId="22936"/>
    <cellStyle name="쉼표 [0] 4 2 2" xfId="22937"/>
    <cellStyle name="쉼표 [0] 4 2 2 2" xfId="40801"/>
    <cellStyle name="쉼표 [0] 4 2 3" xfId="22938"/>
    <cellStyle name="쉼표 [0] 4 2 3 2" xfId="40802"/>
    <cellStyle name="쉼표 [0] 4 2 4" xfId="40803"/>
    <cellStyle name="쉼표 [0] 4 3" xfId="22939"/>
    <cellStyle name="쉼표 [0] 4 3 2" xfId="22940"/>
    <cellStyle name="쉼표 [0] 4 3 2 2" xfId="40804"/>
    <cellStyle name="쉼표 [0] 4 3 3" xfId="40805"/>
    <cellStyle name="쉼표 [0] 4 4" xfId="22941"/>
    <cellStyle name="쉼표 [0] 4 4 2" xfId="40806"/>
    <cellStyle name="쉼표 [0] 4 5" xfId="22942"/>
    <cellStyle name="쉼표 [0] 4 5 2" xfId="40807"/>
    <cellStyle name="쉼표 [0] 4 6" xfId="40808"/>
    <cellStyle name="쉼표 [0] 4 6 2" xfId="40809"/>
    <cellStyle name="쉼표 [0] 4 7" xfId="40810"/>
    <cellStyle name="쉼표 [0] 5" xfId="22943"/>
    <cellStyle name="쉼표 [0] 5 2" xfId="40811"/>
    <cellStyle name="쉼표 [0] 5 2 2" xfId="40812"/>
    <cellStyle name="쉼표 [0] 5 3" xfId="40813"/>
    <cellStyle name="쉼표 [0] 5 3 2" xfId="40814"/>
    <cellStyle name="쉼표 [0] 5 4" xfId="40815"/>
    <cellStyle name="쉼표 [0] 6" xfId="22944"/>
    <cellStyle name="쉼표 [0] 6 2" xfId="40816"/>
    <cellStyle name="쉼표 [0] 7" xfId="22945"/>
    <cellStyle name="쉼표 [0] 7 2" xfId="40817"/>
    <cellStyle name="쉼표 [0] 7 2 2" xfId="40818"/>
    <cellStyle name="쉼표 [0] 7 3" xfId="40819"/>
    <cellStyle name="쉼표 [0] 8" xfId="40820"/>
    <cellStyle name="쉼표 [0] 8 2" xfId="40821"/>
    <cellStyle name="쉼표 [0] 8 2 2" xfId="40822"/>
    <cellStyle name="쉼표 [0] 8 3" xfId="40823"/>
    <cellStyle name="쉼표 [0] 9" xfId="40824"/>
    <cellStyle name="쉼표 [0] 9 2" xfId="40825"/>
    <cellStyle name="쉼표 2" xfId="22946"/>
    <cellStyle name="스타일 1" xfId="2742"/>
    <cellStyle name="스타일 1 2" xfId="40826"/>
    <cellStyle name="스타일 10" xfId="40827"/>
    <cellStyle name="스타일 10 2" xfId="40828"/>
    <cellStyle name="스타일 100" xfId="40829"/>
    <cellStyle name="스타일 100 2" xfId="40830"/>
    <cellStyle name="스타일 101" xfId="40831"/>
    <cellStyle name="스타일 101 2" xfId="40832"/>
    <cellStyle name="스타일 102" xfId="40833"/>
    <cellStyle name="스타일 102 2" xfId="40834"/>
    <cellStyle name="스타일 103" xfId="40835"/>
    <cellStyle name="스타일 103 2" xfId="40836"/>
    <cellStyle name="스타일 104" xfId="40837"/>
    <cellStyle name="스타일 104 2" xfId="40838"/>
    <cellStyle name="스타일 105" xfId="40839"/>
    <cellStyle name="스타일 105 2" xfId="40840"/>
    <cellStyle name="스타일 106" xfId="40841"/>
    <cellStyle name="스타일 106 2" xfId="40842"/>
    <cellStyle name="스타일 107" xfId="40843"/>
    <cellStyle name="스타일 107 2" xfId="40844"/>
    <cellStyle name="스타일 108" xfId="40845"/>
    <cellStyle name="스타일 108 2" xfId="40846"/>
    <cellStyle name="스타일 109" xfId="40847"/>
    <cellStyle name="스타일 109 2" xfId="40848"/>
    <cellStyle name="스타일 11" xfId="40849"/>
    <cellStyle name="스타일 11 2" xfId="40850"/>
    <cellStyle name="스타일 110" xfId="40851"/>
    <cellStyle name="스타일 110 2" xfId="40852"/>
    <cellStyle name="스타일 111" xfId="40853"/>
    <cellStyle name="스타일 111 2" xfId="40854"/>
    <cellStyle name="스타일 112" xfId="40855"/>
    <cellStyle name="스타일 112 2" xfId="40856"/>
    <cellStyle name="스타일 113" xfId="40857"/>
    <cellStyle name="스타일 113 2" xfId="40858"/>
    <cellStyle name="스타일 114" xfId="40859"/>
    <cellStyle name="스타일 114 2" xfId="40860"/>
    <cellStyle name="스타일 115" xfId="40861"/>
    <cellStyle name="스타일 115 2" xfId="40862"/>
    <cellStyle name="스타일 116" xfId="40863"/>
    <cellStyle name="스타일 116 2" xfId="40864"/>
    <cellStyle name="스타일 117" xfId="40865"/>
    <cellStyle name="스타일 117 2" xfId="40866"/>
    <cellStyle name="스타일 118" xfId="40867"/>
    <cellStyle name="스타일 118 2" xfId="40868"/>
    <cellStyle name="스타일 119" xfId="40869"/>
    <cellStyle name="스타일 119 2" xfId="40870"/>
    <cellStyle name="스타일 12" xfId="40871"/>
    <cellStyle name="스타일 12 2" xfId="40872"/>
    <cellStyle name="스타일 120" xfId="40873"/>
    <cellStyle name="스타일 120 2" xfId="40874"/>
    <cellStyle name="스타일 121" xfId="40875"/>
    <cellStyle name="스타일 121 2" xfId="40876"/>
    <cellStyle name="스타일 122" xfId="40877"/>
    <cellStyle name="스타일 122 2" xfId="40878"/>
    <cellStyle name="스타일 123" xfId="40879"/>
    <cellStyle name="스타일 123 2" xfId="40880"/>
    <cellStyle name="스타일 124" xfId="40881"/>
    <cellStyle name="스타일 124 2" xfId="40882"/>
    <cellStyle name="스타일 125" xfId="40883"/>
    <cellStyle name="스타일 125 2" xfId="40884"/>
    <cellStyle name="스타일 126" xfId="40885"/>
    <cellStyle name="스타일 126 2" xfId="40886"/>
    <cellStyle name="스타일 127" xfId="40887"/>
    <cellStyle name="스타일 127 2" xfId="40888"/>
    <cellStyle name="스타일 128" xfId="40889"/>
    <cellStyle name="스타일 128 2" xfId="40890"/>
    <cellStyle name="스타일 129" xfId="40891"/>
    <cellStyle name="스타일 129 2" xfId="40892"/>
    <cellStyle name="스타일 13" xfId="40893"/>
    <cellStyle name="스타일 13 2" xfId="40894"/>
    <cellStyle name="스타일 130" xfId="40895"/>
    <cellStyle name="스타일 130 2" xfId="40896"/>
    <cellStyle name="스타일 131" xfId="40897"/>
    <cellStyle name="스타일 131 2" xfId="40898"/>
    <cellStyle name="스타일 132" xfId="40899"/>
    <cellStyle name="스타일 132 2" xfId="40900"/>
    <cellStyle name="스타일 133" xfId="40901"/>
    <cellStyle name="스타일 133 2" xfId="40902"/>
    <cellStyle name="스타일 134" xfId="40903"/>
    <cellStyle name="스타일 134 2" xfId="40904"/>
    <cellStyle name="스타일 135" xfId="40905"/>
    <cellStyle name="스타일 135 2" xfId="40906"/>
    <cellStyle name="스타일 136" xfId="40907"/>
    <cellStyle name="스타일 136 2" xfId="40908"/>
    <cellStyle name="스타일 137" xfId="40909"/>
    <cellStyle name="스타일 137 2" xfId="40910"/>
    <cellStyle name="스타일 138" xfId="40911"/>
    <cellStyle name="스타일 138 2" xfId="40912"/>
    <cellStyle name="스타일 139" xfId="40913"/>
    <cellStyle name="스타일 139 2" xfId="40914"/>
    <cellStyle name="스타일 14" xfId="40915"/>
    <cellStyle name="스타일 14 2" xfId="40916"/>
    <cellStyle name="스타일 140" xfId="40917"/>
    <cellStyle name="스타일 140 2" xfId="40918"/>
    <cellStyle name="스타일 141" xfId="40919"/>
    <cellStyle name="스타일 141 2" xfId="40920"/>
    <cellStyle name="스타일 142" xfId="40921"/>
    <cellStyle name="스타일 142 2" xfId="40922"/>
    <cellStyle name="스타일 143" xfId="40923"/>
    <cellStyle name="스타일 143 2" xfId="40924"/>
    <cellStyle name="스타일 144" xfId="40925"/>
    <cellStyle name="스타일 144 2" xfId="40926"/>
    <cellStyle name="스타일 145" xfId="40927"/>
    <cellStyle name="스타일 145 2" xfId="40928"/>
    <cellStyle name="스타일 146" xfId="40929"/>
    <cellStyle name="스타일 146 2" xfId="40930"/>
    <cellStyle name="스타일 147" xfId="40931"/>
    <cellStyle name="스타일 147 2" xfId="40932"/>
    <cellStyle name="스타일 148" xfId="40933"/>
    <cellStyle name="스타일 148 2" xfId="40934"/>
    <cellStyle name="스타일 149" xfId="40935"/>
    <cellStyle name="스타일 149 2" xfId="40936"/>
    <cellStyle name="스타일 15" xfId="40937"/>
    <cellStyle name="스타일 15 2" xfId="40938"/>
    <cellStyle name="스타일 150" xfId="40939"/>
    <cellStyle name="스타일 150 2" xfId="40940"/>
    <cellStyle name="스타일 151" xfId="40941"/>
    <cellStyle name="스타일 151 2" xfId="40942"/>
    <cellStyle name="스타일 152" xfId="40943"/>
    <cellStyle name="스타일 152 2" xfId="40944"/>
    <cellStyle name="스타일 153" xfId="40945"/>
    <cellStyle name="스타일 153 2" xfId="40946"/>
    <cellStyle name="스타일 154" xfId="40947"/>
    <cellStyle name="스타일 154 2" xfId="40948"/>
    <cellStyle name="스타일 155" xfId="40949"/>
    <cellStyle name="스타일 155 2" xfId="40950"/>
    <cellStyle name="스타일 156" xfId="40951"/>
    <cellStyle name="스타일 156 2" xfId="40952"/>
    <cellStyle name="스타일 157" xfId="40953"/>
    <cellStyle name="스타일 157 2" xfId="40954"/>
    <cellStyle name="스타일 158" xfId="40955"/>
    <cellStyle name="스타일 158 2" xfId="40956"/>
    <cellStyle name="스타일 159" xfId="40957"/>
    <cellStyle name="스타일 159 2" xfId="40958"/>
    <cellStyle name="스타일 16" xfId="40959"/>
    <cellStyle name="스타일 16 2" xfId="40960"/>
    <cellStyle name="스타일 160" xfId="40961"/>
    <cellStyle name="스타일 160 2" xfId="40962"/>
    <cellStyle name="스타일 161" xfId="40963"/>
    <cellStyle name="스타일 161 2" xfId="40964"/>
    <cellStyle name="스타일 162" xfId="40965"/>
    <cellStyle name="스타일 162 2" xfId="40966"/>
    <cellStyle name="스타일 163" xfId="40967"/>
    <cellStyle name="스타일 163 2" xfId="40968"/>
    <cellStyle name="스타일 164" xfId="40969"/>
    <cellStyle name="스타일 164 2" xfId="40970"/>
    <cellStyle name="스타일 165" xfId="40971"/>
    <cellStyle name="스타일 165 2" xfId="40972"/>
    <cellStyle name="스타일 166" xfId="40973"/>
    <cellStyle name="스타일 166 2" xfId="40974"/>
    <cellStyle name="스타일 167" xfId="40975"/>
    <cellStyle name="스타일 167 2" xfId="40976"/>
    <cellStyle name="스타일 168" xfId="40977"/>
    <cellStyle name="스타일 168 2" xfId="40978"/>
    <cellStyle name="스타일 169" xfId="40979"/>
    <cellStyle name="스타일 169 2" xfId="40980"/>
    <cellStyle name="스타일 17" xfId="40981"/>
    <cellStyle name="스타일 17 2" xfId="40982"/>
    <cellStyle name="스타일 170" xfId="40983"/>
    <cellStyle name="스타일 170 2" xfId="40984"/>
    <cellStyle name="스타일 171" xfId="40985"/>
    <cellStyle name="스타일 171 2" xfId="40986"/>
    <cellStyle name="스타일 172" xfId="40987"/>
    <cellStyle name="스타일 172 2" xfId="40988"/>
    <cellStyle name="스타일 173" xfId="40989"/>
    <cellStyle name="스타일 173 2" xfId="40990"/>
    <cellStyle name="스타일 174" xfId="40991"/>
    <cellStyle name="스타일 174 2" xfId="40992"/>
    <cellStyle name="스타일 175" xfId="40993"/>
    <cellStyle name="스타일 175 2" xfId="40994"/>
    <cellStyle name="스타일 176" xfId="40995"/>
    <cellStyle name="스타일 176 2" xfId="40996"/>
    <cellStyle name="스타일 177" xfId="40997"/>
    <cellStyle name="스타일 177 2" xfId="40998"/>
    <cellStyle name="스타일 178" xfId="40999"/>
    <cellStyle name="스타일 178 2" xfId="41000"/>
    <cellStyle name="스타일 179" xfId="41001"/>
    <cellStyle name="스타일 179 2" xfId="41002"/>
    <cellStyle name="스타일 18" xfId="41003"/>
    <cellStyle name="스타일 18 2" xfId="41004"/>
    <cellStyle name="스타일 180" xfId="41005"/>
    <cellStyle name="스타일 180 2" xfId="41006"/>
    <cellStyle name="스타일 181" xfId="41007"/>
    <cellStyle name="스타일 181 2" xfId="41008"/>
    <cellStyle name="스타일 182" xfId="41009"/>
    <cellStyle name="스타일 182 2" xfId="41010"/>
    <cellStyle name="스타일 183" xfId="41011"/>
    <cellStyle name="스타일 183 2" xfId="41012"/>
    <cellStyle name="스타일 184" xfId="41013"/>
    <cellStyle name="스타일 184 2" xfId="41014"/>
    <cellStyle name="스타일 185" xfId="41015"/>
    <cellStyle name="스타일 185 2" xfId="41016"/>
    <cellStyle name="스타일 186" xfId="41017"/>
    <cellStyle name="스타일 186 2" xfId="41018"/>
    <cellStyle name="스타일 187" xfId="41019"/>
    <cellStyle name="스타일 187 2" xfId="41020"/>
    <cellStyle name="스타일 188" xfId="41021"/>
    <cellStyle name="스타일 188 2" xfId="41022"/>
    <cellStyle name="스타일 189" xfId="41023"/>
    <cellStyle name="스타일 189 2" xfId="41024"/>
    <cellStyle name="스타일 19" xfId="41025"/>
    <cellStyle name="스타일 19 2" xfId="41026"/>
    <cellStyle name="스타일 190" xfId="41027"/>
    <cellStyle name="스타일 190 2" xfId="41028"/>
    <cellStyle name="스타일 191" xfId="41029"/>
    <cellStyle name="스타일 191 2" xfId="41030"/>
    <cellStyle name="스타일 192" xfId="41031"/>
    <cellStyle name="스타일 192 2" xfId="41032"/>
    <cellStyle name="스타일 193" xfId="41033"/>
    <cellStyle name="스타일 193 2" xfId="41034"/>
    <cellStyle name="스타일 194" xfId="41035"/>
    <cellStyle name="스타일 194 2" xfId="41036"/>
    <cellStyle name="스타일 195" xfId="41037"/>
    <cellStyle name="스타일 195 2" xfId="41038"/>
    <cellStyle name="스타일 196" xfId="41039"/>
    <cellStyle name="스타일 196 2" xfId="41040"/>
    <cellStyle name="스타일 197" xfId="41041"/>
    <cellStyle name="스타일 197 2" xfId="41042"/>
    <cellStyle name="스타일 198" xfId="41043"/>
    <cellStyle name="스타일 198 2" xfId="41044"/>
    <cellStyle name="스타일 199" xfId="41045"/>
    <cellStyle name="스타일 199 2" xfId="41046"/>
    <cellStyle name="스타일 2" xfId="2743"/>
    <cellStyle name="스타일 2 2" xfId="41047"/>
    <cellStyle name="스타일 20" xfId="41048"/>
    <cellStyle name="스타일 20 2" xfId="41049"/>
    <cellStyle name="스타일 200" xfId="41050"/>
    <cellStyle name="스타일 200 2" xfId="41051"/>
    <cellStyle name="스타일 201" xfId="41052"/>
    <cellStyle name="스타일 201 2" xfId="41053"/>
    <cellStyle name="스타일 202" xfId="41054"/>
    <cellStyle name="스타일 202 2" xfId="41055"/>
    <cellStyle name="스타일 203" xfId="41056"/>
    <cellStyle name="스타일 203 2" xfId="41057"/>
    <cellStyle name="스타일 204" xfId="41058"/>
    <cellStyle name="스타일 204 2" xfId="41059"/>
    <cellStyle name="스타일 205" xfId="41060"/>
    <cellStyle name="스타일 205 2" xfId="41061"/>
    <cellStyle name="스타일 206" xfId="41062"/>
    <cellStyle name="스타일 206 2" xfId="41063"/>
    <cellStyle name="스타일 207" xfId="41064"/>
    <cellStyle name="스타일 207 2" xfId="41065"/>
    <cellStyle name="스타일 208" xfId="41066"/>
    <cellStyle name="스타일 208 2" xfId="41067"/>
    <cellStyle name="스타일 209" xfId="41068"/>
    <cellStyle name="스타일 209 2" xfId="41069"/>
    <cellStyle name="스타일 21" xfId="41070"/>
    <cellStyle name="스타일 21 2" xfId="41071"/>
    <cellStyle name="스타일 210" xfId="41072"/>
    <cellStyle name="스타일 210 2" xfId="41073"/>
    <cellStyle name="스타일 211" xfId="41074"/>
    <cellStyle name="스타일 211 2" xfId="41075"/>
    <cellStyle name="스타일 212" xfId="41076"/>
    <cellStyle name="스타일 212 2" xfId="41077"/>
    <cellStyle name="스타일 213" xfId="41078"/>
    <cellStyle name="스타일 213 2" xfId="41079"/>
    <cellStyle name="스타일 214" xfId="41080"/>
    <cellStyle name="스타일 214 2" xfId="41081"/>
    <cellStyle name="스타일 215" xfId="41082"/>
    <cellStyle name="스타일 215 2" xfId="41083"/>
    <cellStyle name="스타일 216" xfId="41084"/>
    <cellStyle name="스타일 216 2" xfId="41085"/>
    <cellStyle name="스타일 217" xfId="41086"/>
    <cellStyle name="스타일 217 2" xfId="41087"/>
    <cellStyle name="스타일 218" xfId="41088"/>
    <cellStyle name="스타일 218 2" xfId="41089"/>
    <cellStyle name="스타일 219" xfId="41090"/>
    <cellStyle name="스타일 219 2" xfId="41091"/>
    <cellStyle name="스타일 22" xfId="41092"/>
    <cellStyle name="스타일 22 2" xfId="41093"/>
    <cellStyle name="스타일 220" xfId="41094"/>
    <cellStyle name="스타일 220 2" xfId="41095"/>
    <cellStyle name="스타일 221" xfId="41096"/>
    <cellStyle name="스타일 221 2" xfId="41097"/>
    <cellStyle name="스타일 222" xfId="41098"/>
    <cellStyle name="스타일 222 2" xfId="41099"/>
    <cellStyle name="스타일 223" xfId="41100"/>
    <cellStyle name="스타일 223 2" xfId="41101"/>
    <cellStyle name="스타일 224" xfId="41102"/>
    <cellStyle name="스타일 224 2" xfId="41103"/>
    <cellStyle name="스타일 225" xfId="41104"/>
    <cellStyle name="스타일 225 2" xfId="41105"/>
    <cellStyle name="스타일 226" xfId="41106"/>
    <cellStyle name="스타일 226 2" xfId="41107"/>
    <cellStyle name="스타일 227" xfId="41108"/>
    <cellStyle name="스타일 227 2" xfId="41109"/>
    <cellStyle name="스타일 228" xfId="41110"/>
    <cellStyle name="스타일 228 2" xfId="41111"/>
    <cellStyle name="스타일 229" xfId="41112"/>
    <cellStyle name="스타일 229 2" xfId="41113"/>
    <cellStyle name="스타일 23" xfId="41114"/>
    <cellStyle name="스타일 23 2" xfId="41115"/>
    <cellStyle name="스타일 230" xfId="41116"/>
    <cellStyle name="스타일 230 2" xfId="41117"/>
    <cellStyle name="스타일 231" xfId="41118"/>
    <cellStyle name="스타일 231 2" xfId="41119"/>
    <cellStyle name="스타일 232" xfId="41120"/>
    <cellStyle name="스타일 232 2" xfId="41121"/>
    <cellStyle name="스타일 233" xfId="41122"/>
    <cellStyle name="스타일 233 2" xfId="41123"/>
    <cellStyle name="스타일 234" xfId="41124"/>
    <cellStyle name="스타일 234 2" xfId="41125"/>
    <cellStyle name="스타일 235" xfId="41126"/>
    <cellStyle name="스타일 235 2" xfId="41127"/>
    <cellStyle name="스타일 236" xfId="41128"/>
    <cellStyle name="스타일 236 2" xfId="41129"/>
    <cellStyle name="스타일 237" xfId="41130"/>
    <cellStyle name="스타일 237 2" xfId="41131"/>
    <cellStyle name="스타일 238" xfId="41132"/>
    <cellStyle name="스타일 238 2" xfId="41133"/>
    <cellStyle name="스타일 239" xfId="41134"/>
    <cellStyle name="스타일 239 2" xfId="41135"/>
    <cellStyle name="스타일 24" xfId="41136"/>
    <cellStyle name="스타일 24 2" xfId="41137"/>
    <cellStyle name="스타일 240" xfId="41138"/>
    <cellStyle name="스타일 240 2" xfId="41139"/>
    <cellStyle name="스타일 241" xfId="41140"/>
    <cellStyle name="스타일 241 2" xfId="41141"/>
    <cellStyle name="스타일 242" xfId="41142"/>
    <cellStyle name="스타일 242 2" xfId="41143"/>
    <cellStyle name="스타일 243" xfId="41144"/>
    <cellStyle name="스타일 243 2" xfId="41145"/>
    <cellStyle name="스타일 244" xfId="41146"/>
    <cellStyle name="스타일 244 2" xfId="41147"/>
    <cellStyle name="스타일 245" xfId="41148"/>
    <cellStyle name="스타일 245 2" xfId="41149"/>
    <cellStyle name="스타일 246" xfId="41150"/>
    <cellStyle name="스타일 246 2" xfId="41151"/>
    <cellStyle name="스타일 247" xfId="41152"/>
    <cellStyle name="스타일 247 2" xfId="41153"/>
    <cellStyle name="스타일 248" xfId="41154"/>
    <cellStyle name="스타일 248 2" xfId="41155"/>
    <cellStyle name="스타일 249" xfId="41156"/>
    <cellStyle name="스타일 249 2" xfId="41157"/>
    <cellStyle name="스타일 25" xfId="41158"/>
    <cellStyle name="스타일 25 2" xfId="41159"/>
    <cellStyle name="스타일 250" xfId="41160"/>
    <cellStyle name="스타일 250 2" xfId="41161"/>
    <cellStyle name="스타일 251" xfId="41162"/>
    <cellStyle name="스타일 251 2" xfId="41163"/>
    <cellStyle name="스타일 252" xfId="41164"/>
    <cellStyle name="스타일 252 2" xfId="41165"/>
    <cellStyle name="스타일 253" xfId="41166"/>
    <cellStyle name="스타일 253 2" xfId="41167"/>
    <cellStyle name="스타일 254" xfId="41168"/>
    <cellStyle name="스타일 254 2" xfId="41169"/>
    <cellStyle name="스타일 255" xfId="41170"/>
    <cellStyle name="스타일 255 2" xfId="41171"/>
    <cellStyle name="스타일 26" xfId="41172"/>
    <cellStyle name="스타일 26 2" xfId="41173"/>
    <cellStyle name="스타일 27" xfId="41174"/>
    <cellStyle name="스타일 27 2" xfId="41175"/>
    <cellStyle name="스타일 28" xfId="41176"/>
    <cellStyle name="스타일 28 2" xfId="41177"/>
    <cellStyle name="스타일 29" xfId="41178"/>
    <cellStyle name="스타일 29 2" xfId="41179"/>
    <cellStyle name="스타일 3" xfId="2744"/>
    <cellStyle name="스타일 3 2" xfId="41180"/>
    <cellStyle name="스타일 30" xfId="41181"/>
    <cellStyle name="스타일 30 2" xfId="41182"/>
    <cellStyle name="스타일 31" xfId="41183"/>
    <cellStyle name="스타일 31 2" xfId="41184"/>
    <cellStyle name="스타일 32" xfId="41185"/>
    <cellStyle name="스타일 32 2" xfId="41186"/>
    <cellStyle name="스타일 33" xfId="41187"/>
    <cellStyle name="스타일 33 2" xfId="41188"/>
    <cellStyle name="스타일 34" xfId="41189"/>
    <cellStyle name="스타일 34 2" xfId="41190"/>
    <cellStyle name="스타일 35" xfId="41191"/>
    <cellStyle name="스타일 35 2" xfId="41192"/>
    <cellStyle name="스타일 36" xfId="41193"/>
    <cellStyle name="스타일 36 2" xfId="41194"/>
    <cellStyle name="스타일 37" xfId="41195"/>
    <cellStyle name="스타일 37 2" xfId="41196"/>
    <cellStyle name="스타일 38" xfId="41197"/>
    <cellStyle name="스타일 38 2" xfId="41198"/>
    <cellStyle name="스타일 39" xfId="41199"/>
    <cellStyle name="스타일 39 2" xfId="41200"/>
    <cellStyle name="스타일 4" xfId="2745"/>
    <cellStyle name="스타일 4 2" xfId="41201"/>
    <cellStyle name="스타일 40" xfId="41202"/>
    <cellStyle name="스타일 40 2" xfId="41203"/>
    <cellStyle name="스타일 41" xfId="41204"/>
    <cellStyle name="스타일 41 2" xfId="41205"/>
    <cellStyle name="스타일 42" xfId="41206"/>
    <cellStyle name="스타일 42 2" xfId="41207"/>
    <cellStyle name="스타일 43" xfId="41208"/>
    <cellStyle name="스타일 43 2" xfId="41209"/>
    <cellStyle name="스타일 44" xfId="41210"/>
    <cellStyle name="스타일 44 2" xfId="41211"/>
    <cellStyle name="스타일 45" xfId="41212"/>
    <cellStyle name="스타일 45 2" xfId="41213"/>
    <cellStyle name="스타일 46" xfId="41214"/>
    <cellStyle name="스타일 46 2" xfId="41215"/>
    <cellStyle name="스타일 47" xfId="41216"/>
    <cellStyle name="스타일 47 2" xfId="41217"/>
    <cellStyle name="스타일 48" xfId="41218"/>
    <cellStyle name="스타일 48 2" xfId="41219"/>
    <cellStyle name="스타일 49" xfId="41220"/>
    <cellStyle name="스타일 49 2" xfId="41221"/>
    <cellStyle name="스타일 5" xfId="2746"/>
    <cellStyle name="스타일 5 2" xfId="41222"/>
    <cellStyle name="스타일 50" xfId="41223"/>
    <cellStyle name="스타일 50 2" xfId="41224"/>
    <cellStyle name="스타일 51" xfId="41225"/>
    <cellStyle name="스타일 51 2" xfId="41226"/>
    <cellStyle name="스타일 52" xfId="41227"/>
    <cellStyle name="스타일 52 2" xfId="41228"/>
    <cellStyle name="스타일 53" xfId="41229"/>
    <cellStyle name="스타일 53 2" xfId="41230"/>
    <cellStyle name="스타일 54" xfId="41231"/>
    <cellStyle name="스타일 54 2" xfId="41232"/>
    <cellStyle name="스타일 55" xfId="41233"/>
    <cellStyle name="스타일 55 2" xfId="41234"/>
    <cellStyle name="스타일 56" xfId="41235"/>
    <cellStyle name="스타일 56 2" xfId="41236"/>
    <cellStyle name="스타일 57" xfId="41237"/>
    <cellStyle name="스타일 57 2" xfId="41238"/>
    <cellStyle name="스타일 58" xfId="41239"/>
    <cellStyle name="스타일 58 2" xfId="41240"/>
    <cellStyle name="스타일 59" xfId="41241"/>
    <cellStyle name="스타일 59 2" xfId="41242"/>
    <cellStyle name="스타일 6" xfId="2747"/>
    <cellStyle name="스타일 6 2" xfId="41243"/>
    <cellStyle name="스타일 60" xfId="41244"/>
    <cellStyle name="스타일 60 2" xfId="41245"/>
    <cellStyle name="스타일 61" xfId="41246"/>
    <cellStyle name="스타일 61 2" xfId="41247"/>
    <cellStyle name="스타일 62" xfId="41248"/>
    <cellStyle name="스타일 62 2" xfId="41249"/>
    <cellStyle name="스타일 63" xfId="41250"/>
    <cellStyle name="스타일 63 2" xfId="41251"/>
    <cellStyle name="스타일 64" xfId="41252"/>
    <cellStyle name="스타일 64 2" xfId="41253"/>
    <cellStyle name="스타일 65" xfId="41254"/>
    <cellStyle name="스타일 65 2" xfId="41255"/>
    <cellStyle name="스타일 66" xfId="41256"/>
    <cellStyle name="스타일 66 2" xfId="41257"/>
    <cellStyle name="스타일 67" xfId="41258"/>
    <cellStyle name="스타일 67 2" xfId="41259"/>
    <cellStyle name="스타일 68" xfId="41260"/>
    <cellStyle name="스타일 68 2" xfId="41261"/>
    <cellStyle name="스타일 69" xfId="41262"/>
    <cellStyle name="스타일 69 2" xfId="41263"/>
    <cellStyle name="스타일 7" xfId="2748"/>
    <cellStyle name="스타일 7 2" xfId="41264"/>
    <cellStyle name="스타일 70" xfId="41265"/>
    <cellStyle name="스타일 70 2" xfId="41266"/>
    <cellStyle name="스타일 71" xfId="41267"/>
    <cellStyle name="스타일 71 2" xfId="41268"/>
    <cellStyle name="스타일 72" xfId="41269"/>
    <cellStyle name="스타일 72 2" xfId="41270"/>
    <cellStyle name="스타일 73" xfId="41271"/>
    <cellStyle name="스타일 73 2" xfId="41272"/>
    <cellStyle name="스타일 74" xfId="41273"/>
    <cellStyle name="스타일 74 2" xfId="41274"/>
    <cellStyle name="스타일 75" xfId="41275"/>
    <cellStyle name="스타일 75 2" xfId="41276"/>
    <cellStyle name="스타일 76" xfId="41277"/>
    <cellStyle name="스타일 76 2" xfId="41278"/>
    <cellStyle name="스타일 77" xfId="41279"/>
    <cellStyle name="스타일 77 2" xfId="41280"/>
    <cellStyle name="스타일 78" xfId="41281"/>
    <cellStyle name="스타일 78 2" xfId="41282"/>
    <cellStyle name="스타일 79" xfId="41283"/>
    <cellStyle name="스타일 79 2" xfId="41284"/>
    <cellStyle name="스타일 8" xfId="2749"/>
    <cellStyle name="스타일 8 2" xfId="41285"/>
    <cellStyle name="스타일 80" xfId="41286"/>
    <cellStyle name="스타일 80 2" xfId="41287"/>
    <cellStyle name="스타일 81" xfId="41288"/>
    <cellStyle name="스타일 81 2" xfId="41289"/>
    <cellStyle name="스타일 82" xfId="41290"/>
    <cellStyle name="스타일 82 2" xfId="41291"/>
    <cellStyle name="스타일 83" xfId="41292"/>
    <cellStyle name="스타일 83 2" xfId="41293"/>
    <cellStyle name="스타일 84" xfId="41294"/>
    <cellStyle name="스타일 84 2" xfId="41295"/>
    <cellStyle name="스타일 85" xfId="41296"/>
    <cellStyle name="스타일 85 2" xfId="41297"/>
    <cellStyle name="스타일 86" xfId="41298"/>
    <cellStyle name="스타일 86 2" xfId="41299"/>
    <cellStyle name="스타일 87" xfId="41300"/>
    <cellStyle name="스타일 87 2" xfId="41301"/>
    <cellStyle name="스타일 88" xfId="41302"/>
    <cellStyle name="스타일 88 2" xfId="41303"/>
    <cellStyle name="스타일 89" xfId="41304"/>
    <cellStyle name="스타일 89 2" xfId="41305"/>
    <cellStyle name="스타일 9" xfId="2750"/>
    <cellStyle name="스타일 9 2" xfId="41306"/>
    <cellStyle name="스타일 90" xfId="41307"/>
    <cellStyle name="스타일 90 2" xfId="41308"/>
    <cellStyle name="스타일 91" xfId="41309"/>
    <cellStyle name="스타일 91 2" xfId="41310"/>
    <cellStyle name="스타일 92" xfId="41311"/>
    <cellStyle name="스타일 92 2" xfId="41312"/>
    <cellStyle name="스타일 93" xfId="41313"/>
    <cellStyle name="스타일 93 2" xfId="41314"/>
    <cellStyle name="스타일 94" xfId="41315"/>
    <cellStyle name="스타일 94 2" xfId="41316"/>
    <cellStyle name="스타일 95" xfId="41317"/>
    <cellStyle name="스타일 95 2" xfId="41318"/>
    <cellStyle name="스타일 96" xfId="41319"/>
    <cellStyle name="스타일 96 2" xfId="41320"/>
    <cellStyle name="스타일 97" xfId="41321"/>
    <cellStyle name="스타일 97 2" xfId="41322"/>
    <cellStyle name="스타일 98" xfId="41323"/>
    <cellStyle name="스타일 98 2" xfId="41324"/>
    <cellStyle name="스타일 99" xfId="41325"/>
    <cellStyle name="스타일 99 2" xfId="41326"/>
    <cellStyle name="안건회계법인" xfId="2751"/>
    <cellStyle name="안건회계법인 2" xfId="41327"/>
    <cellStyle name="안상수10" xfId="22947"/>
    <cellStyle name="안상수10 2" xfId="41328"/>
    <cellStyle name="양식-타이틀" xfId="41329"/>
    <cellStyle name="양식-타이틀 2" xfId="41330"/>
    <cellStyle name="연결된 셀 2" xfId="22948"/>
    <cellStyle name="연결된 셀 3" xfId="22949"/>
    <cellStyle name="열어본 하이퍼링크" xfId="41331"/>
    <cellStyle name="열어본 하이퍼링크 2" xfId="41332"/>
    <cellStyle name="옛체" xfId="22950"/>
    <cellStyle name="왼" xfId="2752"/>
    <cellStyle name="왼 2" xfId="41333"/>
    <cellStyle name="왼_배수공수량(중로2-1)" xfId="41334"/>
    <cellStyle name="왼_배수공수량(중로2-1) 2" xfId="41335"/>
    <cellStyle name="왼쪽2" xfId="2753"/>
    <cellStyle name="왼쪽2 2" xfId="26225"/>
    <cellStyle name="왼쪽2 2 2" xfId="41336"/>
    <cellStyle name="왼쪽2 3" xfId="26516"/>
    <cellStyle name="왼쪽2 3 2" xfId="41337"/>
    <cellStyle name="왼쪽2 4" xfId="26278"/>
    <cellStyle name="왼쪽2 5" xfId="26433"/>
    <cellStyle name="왼쪽2 6" xfId="26348"/>
    <cellStyle name="왼쪽5" xfId="2754"/>
    <cellStyle name="왼쪽5 2" xfId="26226"/>
    <cellStyle name="왼쪽5 3" xfId="26515"/>
    <cellStyle name="왼쪽5 4" xfId="26277"/>
    <cellStyle name="왼쪽5 5" xfId="26434"/>
    <cellStyle name="왼쪽5 6" xfId="26347"/>
    <cellStyle name="요약 2" xfId="22951"/>
    <cellStyle name="요약 2 2" xfId="26584"/>
    <cellStyle name="요약 2 3" xfId="26342"/>
    <cellStyle name="요약 2 4" xfId="26144"/>
    <cellStyle name="요약 2 5" xfId="26568"/>
    <cellStyle name="요약 2 6" xfId="26325"/>
    <cellStyle name="요약 3" xfId="22952"/>
    <cellStyle name="요약 3 2" xfId="26585"/>
    <cellStyle name="요약 3 3" xfId="26343"/>
    <cellStyle name="요약 3 4" xfId="26404"/>
    <cellStyle name="요약 3 5" xfId="26569"/>
    <cellStyle name="요약 3 6" xfId="26326"/>
    <cellStyle name="우괄호_박심배수구조물공" xfId="2755"/>
    <cellStyle name="우측양괄호" xfId="2756"/>
    <cellStyle name="우측양괄호 2" xfId="41338"/>
    <cellStyle name="원" xfId="22953"/>
    <cellStyle name="원 2" xfId="41339"/>
    <cellStyle name="원_%eb%b3%84%eb%a7%9d%eb%a1%9c+%eb%8f%84%eb%a1%9c%ec%a0%95%eb%b9%84%ea%b3%b5..(1)" xfId="22954"/>
    <cellStyle name="원_%eb%b3%84%eb%a7%9d%eb%a1%9c+%eb%8f%84%eb%a1%9c%ec%a0%95%eb%b9%84%ea%b3%b5..(1) 2" xfId="41340"/>
    <cellStyle name="원_(06)우수공" xfId="41341"/>
    <cellStyle name="원_(06)우수공 2" xfId="41342"/>
    <cellStyle name="원_(08)계단공" xfId="41343"/>
    <cellStyle name="원_(08)계단공 2" xfId="41344"/>
    <cellStyle name="원_(1)5일시장~곡성교" xfId="41345"/>
    <cellStyle name="원_(1)5일시장~곡성교 2" xfId="41346"/>
    <cellStyle name="원_(10)부대공" xfId="41347"/>
    <cellStyle name="원_(10)부대공 2" xfId="41348"/>
    <cellStyle name="원_(11)부대공" xfId="41349"/>
    <cellStyle name="원_(11)부대공 2" xfId="41350"/>
    <cellStyle name="원_(겸백)남양지구" xfId="41351"/>
    <cellStyle name="원_(겸백)남양지구 2" xfId="41352"/>
    <cellStyle name="원_(최종)신장제" xfId="41353"/>
    <cellStyle name="원_(최종)신장제 2" xfId="41354"/>
    <cellStyle name="원_0.고읍갑지" xfId="41355"/>
    <cellStyle name="원_0.고읍갑지 2" xfId="41356"/>
    <cellStyle name="원_0.대야갑지" xfId="41357"/>
    <cellStyle name="원_0.대야갑지 2" xfId="41358"/>
    <cellStyle name="원_00.용산보수해복구공사" xfId="41359"/>
    <cellStyle name="원_00.용산보수해복구공사 2" xfId="41360"/>
    <cellStyle name="원_00-방죽보및용수로전체수량" xfId="41361"/>
    <cellStyle name="원_00-방죽보및용수로전체수량 2" xfId="41362"/>
    <cellStyle name="원_00석축공" xfId="41363"/>
    <cellStyle name="원_00석축공 2" xfId="41364"/>
    <cellStyle name="원_00월곡2수해복구공사" xfId="41365"/>
    <cellStyle name="원_00월곡2수해복구공사 2" xfId="41366"/>
    <cellStyle name="원_00-자재집계(군도1)" xfId="41367"/>
    <cellStyle name="원_00-자재집계(군도1) 2" xfId="41368"/>
    <cellStyle name="원_00-자재집계(군도11)" xfId="41369"/>
    <cellStyle name="원_00-자재집계(군도11) 2" xfId="41370"/>
    <cellStyle name="원_00-자재표" xfId="41371"/>
    <cellStyle name="원_00-자재표 2" xfId="41372"/>
    <cellStyle name="원_00-총집계" xfId="41373"/>
    <cellStyle name="원_00-총집계 2" xfId="41374"/>
    <cellStyle name="원_00-총집계(신안)" xfId="41375"/>
    <cellStyle name="원_00-총집계(신안) 2" xfId="41376"/>
    <cellStyle name="원_01.9영남 도심사서" xfId="41377"/>
    <cellStyle name="원_01.9영남 도심사서 2" xfId="41378"/>
    <cellStyle name="원_01-00.자재집계표" xfId="41379"/>
    <cellStyle name="원_01-00.자재집계표 2" xfId="41380"/>
    <cellStyle name="원_01-가봉소하천" xfId="41381"/>
    <cellStyle name="원_01-가봉소하천 2" xfId="41382"/>
    <cellStyle name="원_0-1공사비" xfId="41383"/>
    <cellStyle name="원_0-1공사비 2" xfId="41384"/>
    <cellStyle name="원_01-구조물공(신안)" xfId="41385"/>
    <cellStyle name="원_01-구조물공(신안) 2" xfId="41386"/>
    <cellStyle name="원_01-배수및측구" xfId="41387"/>
    <cellStyle name="원_01-배수및측구 2" xfId="41388"/>
    <cellStyle name="원_01-토   공." xfId="41389"/>
    <cellStyle name="원_01-토   공. 2" xfId="41390"/>
    <cellStyle name="원_01-토공" xfId="41391"/>
    <cellStyle name="원_01-토공 2" xfId="41392"/>
    <cellStyle name="원_02.기존구조물깨기" xfId="41393"/>
    <cellStyle name="원_02.기존구조물깨기 2" xfId="41394"/>
    <cellStyle name="원_02-구조물공" xfId="41395"/>
    <cellStyle name="원_02-구조물공 2" xfId="41396"/>
    <cellStyle name="원_02-도웅2구" xfId="41397"/>
    <cellStyle name="원_02-도웅2구 2" xfId="41398"/>
    <cellStyle name="원_02-배수공" xfId="41399"/>
    <cellStyle name="원_02-배수공 2" xfId="41400"/>
    <cellStyle name="원_02-배수공(군도1)" xfId="41401"/>
    <cellStyle name="원_02-배수공(군도1) 2" xfId="41402"/>
    <cellStyle name="원_02-배수공(내압)" xfId="41403"/>
    <cellStyle name="원_02-배수공(내압) 2" xfId="41404"/>
    <cellStyle name="원_02-배수공(심곡3)" xfId="41405"/>
    <cellStyle name="원_02-배수공(심곡3) 2" xfId="41406"/>
    <cellStyle name="원_02-자재표" xfId="41407"/>
    <cellStyle name="원_02-자재표 2" xfId="41408"/>
    <cellStyle name="원_03- 암거공" xfId="41409"/>
    <cellStyle name="원_03- 암거공 2" xfId="41410"/>
    <cellStyle name="원_03-배수공" xfId="41411"/>
    <cellStyle name="원_03-배수공 2" xfId="41412"/>
    <cellStyle name="원_03-청풍천" xfId="41413"/>
    <cellStyle name="원_03-청풍천 2" xfId="41414"/>
    <cellStyle name="원_03-포장공" xfId="41415"/>
    <cellStyle name="원_03-포장공 2" xfId="41416"/>
    <cellStyle name="원_03-포장공(수정)" xfId="41417"/>
    <cellStyle name="원_03-포장공(수정) 2" xfId="41418"/>
    <cellStyle name="원_04-삼축1리 장파금들 포장" xfId="41419"/>
    <cellStyle name="원_04-삼축1리 장파금들 포장 2" xfId="41420"/>
    <cellStyle name="원_04-포장공" xfId="41421"/>
    <cellStyle name="원_04-포장공 2" xfId="41422"/>
    <cellStyle name="원_05-부대공" xfId="41423"/>
    <cellStyle name="원_05-부대공 2" xfId="41424"/>
    <cellStyle name="원_06.부대공" xfId="41425"/>
    <cellStyle name="원_06.부대공 2" xfId="41426"/>
    <cellStyle name="원_06-천암보" xfId="41427"/>
    <cellStyle name="원_06-천암보 2" xfId="41428"/>
    <cellStyle name="원_06-하이목앞수량" xfId="41429"/>
    <cellStyle name="원_06-하이목앞수량 2" xfId="41430"/>
    <cellStyle name="원_06-횡배수관" xfId="41431"/>
    <cellStyle name="원_06-횡배수관 2" xfId="41432"/>
    <cellStyle name="원_1.구조물깨기(월평)" xfId="41433"/>
    <cellStyle name="원_1.구조물깨기(월평) 2" xfId="41434"/>
    <cellStyle name="원_1.내역 자재" xfId="41435"/>
    <cellStyle name="원_1.내역 자재 2" xfId="41436"/>
    <cellStyle name="원_1.운교주교공사비" xfId="41437"/>
    <cellStyle name="원_1.운교주교공사비 2" xfId="41438"/>
    <cellStyle name="원_1.해남천공사비(변경1)" xfId="41439"/>
    <cellStyle name="원_1.해남천공사비(변경1) 2" xfId="41440"/>
    <cellStyle name="원_1.해남천공사비(변경1)_1" xfId="41441"/>
    <cellStyle name="원_1.해남천공사비(변경1)_1 2" xfId="41442"/>
    <cellStyle name="원_10.오산지구사업개요" xfId="41443"/>
    <cellStyle name="원_10.오산지구사업개요 2" xfId="41444"/>
    <cellStyle name="원_1-11공구" xfId="41445"/>
    <cellStyle name="원_1-11공구 2" xfId="41446"/>
    <cellStyle name="원_1-12공구" xfId="41447"/>
    <cellStyle name="원_1-12공구 2" xfId="41448"/>
    <cellStyle name="원_1-14공구" xfId="41449"/>
    <cellStyle name="원_1-14공구 2" xfId="41450"/>
    <cellStyle name="원_1-4공구" xfId="41451"/>
    <cellStyle name="원_1-4공구 2" xfId="41452"/>
    <cellStyle name="원_1-5공구" xfId="41453"/>
    <cellStyle name="원_1-5공구 2" xfId="41454"/>
    <cellStyle name="원_1-5공구_1" xfId="41455"/>
    <cellStyle name="원_1-5공구_1 2" xfId="41456"/>
    <cellStyle name="원_1-6공구" xfId="41457"/>
    <cellStyle name="원_1-6공구 2" xfId="41458"/>
    <cellStyle name="원_1공구" xfId="41459"/>
    <cellStyle name="원_1공구 2" xfId="41460"/>
    <cellStyle name="원_1공구( 역T형)" xfId="41461"/>
    <cellStyle name="원_1공구( 역T형) 2" xfId="41462"/>
    <cellStyle name="원_1공구맹성수량" xfId="41463"/>
    <cellStyle name="원_1공구맹성수량 2" xfId="41464"/>
    <cellStyle name="원_1차보완(2002.매화)" xfId="41465"/>
    <cellStyle name="원_1차보완(2002.매화) 2" xfId="41466"/>
    <cellStyle name="원_1차보완(2002.매화.단가)" xfId="41467"/>
    <cellStyle name="원_1차보완(2002.매화.단가) 2" xfId="41468"/>
    <cellStyle name="원_2.배수공" xfId="41469"/>
    <cellStyle name="원_2.배수공 2" xfId="41470"/>
    <cellStyle name="원_2.번열앞배수로설치공사" xfId="41471"/>
    <cellStyle name="원_2.번열앞배수로설치공사 2" xfId="41472"/>
    <cellStyle name="원_2.토 공" xfId="41473"/>
    <cellStyle name="원_2.토 공 2" xfId="41474"/>
    <cellStyle name="원_2.토공" xfId="41475"/>
    <cellStyle name="원_2.토공 2" xfId="41476"/>
    <cellStyle name="원_2.토공(깨기)" xfId="41477"/>
    <cellStyle name="원_2.토공(깨기) 2" xfId="41478"/>
    <cellStyle name="원_2000시행(보완2)" xfId="41479"/>
    <cellStyle name="원_2000시행(보완2) 2" xfId="41480"/>
    <cellStyle name="원_2000시행(보완2)_2000시행(보2) " xfId="41481"/>
    <cellStyle name="원_2000시행(보완2)_2000시행(보2)  2" xfId="41482"/>
    <cellStyle name="원_2000시행(보완2)_2000시행(보3) " xfId="41483"/>
    <cellStyle name="원_2000시행(보완2)_2000시행(보3)  2" xfId="41484"/>
    <cellStyle name="원_2001년8월내역" xfId="41485"/>
    <cellStyle name="원_2001년8월내역 2" xfId="41486"/>
    <cellStyle name="원_2001년보완" xfId="41487"/>
    <cellStyle name="원_2001년보완 2" xfId="41488"/>
    <cellStyle name="원_2002년 설치" xfId="41489"/>
    <cellStyle name="원_2002년 설치 2" xfId="41490"/>
    <cellStyle name="원_2002순공사내역서" xfId="41491"/>
    <cellStyle name="원_2002순공사내역서 2" xfId="41492"/>
    <cellStyle name="원_2-3공구" xfId="41493"/>
    <cellStyle name="원_2-3공구 2" xfId="41494"/>
    <cellStyle name="원_3.배수공" xfId="41495"/>
    <cellStyle name="원_3.배수공 2" xfId="41496"/>
    <cellStyle name="원_3.사천3공구(응덕배수)" xfId="41497"/>
    <cellStyle name="원_3.사천3공구(응덕배수) 2" xfId="41498"/>
    <cellStyle name="원_4 석축공(원본)" xfId="41499"/>
    <cellStyle name="원_4 석축공(원본) 2" xfId="41500"/>
    <cellStyle name="원_4.배수관및뚜껑" xfId="41501"/>
    <cellStyle name="원_4.배수관및뚜껑 2" xfId="41502"/>
    <cellStyle name="원_4-2공구" xfId="41503"/>
    <cellStyle name="원_4-2공구 2" xfId="41504"/>
    <cellStyle name="원_4-3공구" xfId="41505"/>
    <cellStyle name="원_4-3공구 2" xfId="41506"/>
    <cellStyle name="원_5 옹벽공(원본)" xfId="41507"/>
    <cellStyle name="원_5 옹벽공(원본) 2" xfId="41508"/>
    <cellStyle name="원_5-구례 용배수로" xfId="41509"/>
    <cellStyle name="원_5-구례 용배수로 2" xfId="41510"/>
    <cellStyle name="원_6.부대공" xfId="41511"/>
    <cellStyle name="원_6.부대공 2" xfId="41512"/>
    <cellStyle name="원_8(1).가설도로" xfId="41513"/>
    <cellStyle name="원_8(1).가설도로 2" xfId="41514"/>
    <cellStyle name="원_9-천암보" xfId="41515"/>
    <cellStyle name="원_9-천암보 2" xfId="41516"/>
    <cellStyle name="원_Book1" xfId="41517"/>
    <cellStyle name="원_Book1 2" xfId="41518"/>
    <cellStyle name="원_Book2" xfId="41519"/>
    <cellStyle name="원_Book2 2" xfId="41520"/>
    <cellStyle name="원_J형측구" xfId="41521"/>
    <cellStyle name="원_J형측구 2" xfId="41522"/>
    <cellStyle name="원_Sheet1" xfId="41523"/>
    <cellStyle name="원_Sheet1 2" xfId="41524"/>
    <cellStyle name="원_가감-부대공" xfId="41525"/>
    <cellStyle name="원_가감-부대공 2" xfId="41526"/>
    <cellStyle name="원_가감-측구공" xfId="41527"/>
    <cellStyle name="원_가감-측구공 2" xfId="41528"/>
    <cellStyle name="원_가수1보수량" xfId="41529"/>
    <cellStyle name="원_가수1보수량 2" xfId="41530"/>
    <cellStyle name="원_가수2보수량" xfId="41531"/>
    <cellStyle name="원_가수2보수량 2" xfId="41532"/>
    <cellStyle name="원_각리지(대곡지 일부)" xfId="41533"/>
    <cellStyle name="원_각리지(대곡지 일부) 2" xfId="41534"/>
    <cellStyle name="원_갈마소교량깨기" xfId="41535"/>
    <cellStyle name="원_갈마소교량깨기 2" xfId="41536"/>
    <cellStyle name="원_강계4공구(귀성수량)" xfId="41537"/>
    <cellStyle name="원_강계4공구(귀성수량) 2" xfId="41538"/>
    <cellStyle name="원_강계수량" xfId="41539"/>
    <cellStyle name="원_강계수량 2" xfId="41540"/>
    <cellStyle name="원_강재도장공법 일위대가(2011상반기)" xfId="22955"/>
    <cellStyle name="원_강재도장공법 일위대가(2011상반기) 2" xfId="41541"/>
    <cellStyle name="원_개거" xfId="41542"/>
    <cellStyle name="원_개거 2" xfId="41543"/>
    <cellStyle name="원_개거,덮개,배수관수량산출서" xfId="41544"/>
    <cellStyle name="원_개거,덮개,배수관수량산출서 2" xfId="41545"/>
    <cellStyle name="원_계획보완서 작성요령" xfId="41546"/>
    <cellStyle name="원_계획보완서 작성요령 2" xfId="41547"/>
    <cellStyle name="원_고마수량(최종)" xfId="41548"/>
    <cellStyle name="원_고마수량(최종) 2" xfId="41549"/>
    <cellStyle name="원_공사비" xfId="41550"/>
    <cellStyle name="원_공사비 2" xfId="41551"/>
    <cellStyle name="원_공사비2001-06" xfId="22956"/>
    <cellStyle name="원_공사비2001-06 2" xfId="41552"/>
    <cellStyle name="원_공사비2001-06_(08)계단공" xfId="41553"/>
    <cellStyle name="원_공사비2001-06_(08)계단공 2" xfId="41554"/>
    <cellStyle name="원_공사비2001-06_(1)5일시장~곡성교" xfId="41555"/>
    <cellStyle name="원_공사비2001-06_(1)5일시장~곡성교 2" xfId="41556"/>
    <cellStyle name="원_공사비2001-06_(11)부대공" xfId="41557"/>
    <cellStyle name="원_공사비2001-06_(11)부대공 2" xfId="41558"/>
    <cellStyle name="원_공사비2001-06_0.갑지" xfId="41559"/>
    <cellStyle name="원_공사비2001-06_0.갑지 2" xfId="41560"/>
    <cellStyle name="원_공사비2001-06_00석축공" xfId="41561"/>
    <cellStyle name="원_공사비2001-06_00석축공 2" xfId="41562"/>
    <cellStyle name="원_공사비2001-06_00-총집계(신안)" xfId="41563"/>
    <cellStyle name="원_공사비2001-06_00-총집계(신안) 2" xfId="41564"/>
    <cellStyle name="원_공사비2001-06_01-가봉소하천" xfId="41565"/>
    <cellStyle name="원_공사비2001-06_01-가봉소하천 2" xfId="41566"/>
    <cellStyle name="원_공사비2001-06_01-구조물공(신안)" xfId="41567"/>
    <cellStyle name="원_공사비2001-06_01-구조물공(신안) 2" xfId="41568"/>
    <cellStyle name="원_공사비2001-06_03- 암거공" xfId="41569"/>
    <cellStyle name="원_공사비2001-06_03- 암거공 2" xfId="41570"/>
    <cellStyle name="원_공사비2001-06_06-천암보" xfId="41571"/>
    <cellStyle name="원_공사비2001-06_06-천암보 2" xfId="41572"/>
    <cellStyle name="원_공사비2001-06_1.내역 자재" xfId="41573"/>
    <cellStyle name="원_공사비2001-06_1.내역 자재 2" xfId="41574"/>
    <cellStyle name="원_공사비2001-06_1.해남천공사비(변경1)" xfId="41575"/>
    <cellStyle name="원_공사비2001-06_1.해남천공사비(변경1) 2" xfId="41576"/>
    <cellStyle name="원_공사비2001-06_11-폐기물(납품이후)" xfId="41577"/>
    <cellStyle name="원_공사비2001-06_11-폐기물(납품이후) 2" xfId="41578"/>
    <cellStyle name="원_공사비2001-06_1공구" xfId="41579"/>
    <cellStyle name="원_공사비2001-06_1공구 2" xfId="41580"/>
    <cellStyle name="원_공사비2001-06_1공구( 역T형)" xfId="41581"/>
    <cellStyle name="원_공사비2001-06_1공구( 역T형) 2" xfId="41582"/>
    <cellStyle name="원_공사비2001-06_1공구맹성수량" xfId="41583"/>
    <cellStyle name="원_공사비2001-06_1공구맹성수량 2" xfId="41584"/>
    <cellStyle name="원_공사비2001-06_2.번열앞배수로설치공사" xfId="41585"/>
    <cellStyle name="원_공사비2001-06_2.번열앞배수로설치공사 2" xfId="41586"/>
    <cellStyle name="원_공사비2001-06_2.토공(깨기)" xfId="41587"/>
    <cellStyle name="원_공사비2001-06_2.토공(깨기) 2" xfId="41588"/>
    <cellStyle name="원_공사비2001-06_3.배수공" xfId="41589"/>
    <cellStyle name="원_공사비2001-06_3.배수공 2" xfId="41590"/>
    <cellStyle name="원_공사비2001-06_4.송군지구" xfId="41591"/>
    <cellStyle name="원_공사비2001-06_4.송군지구 2" xfId="41592"/>
    <cellStyle name="원_공사비2001-06_9-천암보" xfId="41593"/>
    <cellStyle name="원_공사비2001-06_9-천암보 2" xfId="41594"/>
    <cellStyle name="원_공사비2001-06_xx-토공" xfId="41595"/>
    <cellStyle name="원_공사비2001-06_xx-토공 2" xfId="41596"/>
    <cellStyle name="원_공사비2001-06_강계4공구(귀성수량)" xfId="41597"/>
    <cellStyle name="원_공사비2001-06_강계4공구(귀성수량) 2" xfId="41598"/>
    <cellStyle name="원_공사비2001-06_강계수량" xfId="41599"/>
    <cellStyle name="원_공사비2001-06_강계수량 2" xfId="41600"/>
    <cellStyle name="원_공사비2001-06_공사비" xfId="41601"/>
    <cellStyle name="원_공사비2001-06_공사비 2" xfId="41602"/>
    <cellStyle name="원_공사비2001-06_구조물공" xfId="41603"/>
    <cellStyle name="원_공사비2001-06_구조물공 2" xfId="41604"/>
    <cellStyle name="원_공사비2001-06_구조물깨기집계표" xfId="41605"/>
    <cellStyle name="원_공사비2001-06_구조물깨기집계표 2" xfId="41606"/>
    <cellStyle name="원_공사비2001-06_반중력" xfId="41607"/>
    <cellStyle name="원_공사비2001-06_반중력 2" xfId="41608"/>
    <cellStyle name="원_공사비2001-06_배수공 내역서,총괄집계-국도1호선" xfId="22957"/>
    <cellStyle name="원_공사비2001-06_배수공 내역서,총괄집계-국도1호선 2" xfId="41609"/>
    <cellStyle name="원_공사비2001-06_배수공 내역서,총괄집계-방축교차로" xfId="22958"/>
    <cellStyle name="원_공사비2001-06_배수공 내역서,총괄집계-방축교차로 2" xfId="41610"/>
    <cellStyle name="원_공사비2001-06_배수공내역서" xfId="22959"/>
    <cellStyle name="원_공사비2001-06_배수공내역서 2" xfId="41611"/>
    <cellStyle name="원_공사비2001-06_배수공내역서-대전면" xfId="22960"/>
    <cellStyle name="원_공사비2001-06_배수공내역서-대포정리" xfId="41612"/>
    <cellStyle name="원_공사비2001-06_배수공내역서-대포정리 2" xfId="41613"/>
    <cellStyle name="원_공사비2001-06_배수공내역서-무정면" xfId="22961"/>
    <cellStyle name="원_공사비2001-06_배수공-신계리" xfId="22962"/>
    <cellStyle name="원_공사비2001-06_배수공-신계리 2" xfId="41614"/>
    <cellStyle name="원_공사비2001-06_배수공총괄+측구공(덕흥지구)" xfId="22963"/>
    <cellStyle name="원_공사비2001-06_배수공총괄+측구공(덕흥지구) 2" xfId="41615"/>
    <cellStyle name="원_공사비2001-06_배수관-완도 삼두지구" xfId="41616"/>
    <cellStyle name="원_공사비2001-06_배수관-완도 삼두지구 2" xfId="41617"/>
    <cellStyle name="원_공사비2001-06_봉덕-운월(1공구)" xfId="41618"/>
    <cellStyle name="원_공사비2001-06_봉덕-운월(1공구) 2" xfId="41619"/>
    <cellStyle name="원_공사비2001-06_봉안하수구 -폐기물" xfId="22964"/>
    <cellStyle name="원_공사비2001-06_봉안하수구 -폐기물 2" xfId="41620"/>
    <cellStyle name="원_공사비2001-06_부대공" xfId="22965"/>
    <cellStyle name="원_공사비2001-06_부대공 2" xfId="41621"/>
    <cellStyle name="원_공사비2001-06_부대공_1" xfId="41622"/>
    <cellStyle name="원_공사비2001-06_부대공_1 2" xfId="41623"/>
    <cellStyle name="원_공사비2001-06_부대공-대구 오르막차로(수정본)" xfId="22966"/>
    <cellStyle name="원_공사비2001-06_부대공-대구 오르막차로(수정본) 2" xfId="41624"/>
    <cellStyle name="원_공사비2001-06_부대공-방축교차로" xfId="22967"/>
    <cellStyle name="원_공사비2001-06_부대공-방축교차로 2" xfId="41625"/>
    <cellStyle name="원_공사비2001-06_부대공-인월교차로" xfId="22968"/>
    <cellStyle name="원_공사비2001-06_부대공-인월교차로 2" xfId="41626"/>
    <cellStyle name="원_공사비2001-06_부대공-진목진입로 본선,연결로" xfId="41627"/>
    <cellStyle name="원_공사비2001-06_부대공-진목진입로 본선,연결로 2" xfId="41628"/>
    <cellStyle name="원_공사비2001-06_부대공-진월초교" xfId="41629"/>
    <cellStyle name="원_공사비2001-06_부대공-진월초교 2" xfId="41630"/>
    <cellStyle name="원_공사비2001-06_서오치1공구" xfId="41631"/>
    <cellStyle name="원_공사비2001-06_서오치1공구 2" xfId="41632"/>
    <cellStyle name="원_공사비2001-06_성주오르막차로-포장공" xfId="22969"/>
    <cellStyle name="원_공사비2001-06_성주오르막차로-포장공 2" xfId="41633"/>
    <cellStyle name="원_공사비2001-06_송현배수로" xfId="41634"/>
    <cellStyle name="원_공사비2001-06_송현배수로 2" xfId="41635"/>
    <cellStyle name="원_공사비2001-06_수량산출서" xfId="41636"/>
    <cellStyle name="원_공사비2001-06_수량산출서 2" xfId="41637"/>
    <cellStyle name="원_공사비2001-06_승주1배수공" xfId="41638"/>
    <cellStyle name="원_공사비2001-06_승주1배수공 2" xfId="41639"/>
    <cellStyle name="원_공사비2001-06_신풍-운월(1공구)" xfId="41640"/>
    <cellStyle name="원_공사비2001-06_신풍-운월(1공구) 2" xfId="41641"/>
    <cellStyle name="원_공사비2001-06_심곡1지구수량(2공구)" xfId="41642"/>
    <cellStyle name="원_공사비2001-06_심곡1지구수량(2공구) 2" xfId="41643"/>
    <cellStyle name="원_공사비2001-06_암거공" xfId="41644"/>
    <cellStyle name="원_공사비2001-06_암거공 2" xfId="41645"/>
    <cellStyle name="원_공사비2001-06_역T형옹벽-대포정리" xfId="41646"/>
    <cellStyle name="원_공사비2001-06_역T형옹벽-대포정리 2" xfId="41647"/>
    <cellStyle name="원_공사비2001-06_오례하수구 포장공" xfId="22970"/>
    <cellStyle name="원_공사비2001-06_오례하수구 포장공 2" xfId="41648"/>
    <cellStyle name="원_공사비2001-06_옥룡면 덕천리 제방 연결로" xfId="41649"/>
    <cellStyle name="원_공사비2001-06_옥룡면 덕천리 제방 연결로 2" xfId="41650"/>
    <cellStyle name="원_공사비2001-06_옹벽공집계-대포정리" xfId="41651"/>
    <cellStyle name="원_공사비2001-06_옹벽공집계-대포정리 2" xfId="41652"/>
    <cellStyle name="원_공사비2001-06_용반" xfId="41653"/>
    <cellStyle name="원_공사비2001-06_용반 2" xfId="41654"/>
    <cellStyle name="원_공사비2001-06_우수관공" xfId="41655"/>
    <cellStyle name="원_공사비2001-06_우수관공 2" xfId="41656"/>
    <cellStyle name="원_공사비2001-06_원화소하천" xfId="41657"/>
    <cellStyle name="원_공사비2001-06_원화소하천 2" xfId="41658"/>
    <cellStyle name="원_공사비2001-06_이정표" xfId="41659"/>
    <cellStyle name="원_공사비2001-06_이정표 2" xfId="41660"/>
    <cellStyle name="원_공사비2001-06_집수정,측구-방축교차로" xfId="41661"/>
    <cellStyle name="원_공사비2001-06_집수정,측구-방축교차로 2" xfId="41662"/>
    <cellStyle name="원_공사비2001-06_창촌소하천수량(1공구)" xfId="41663"/>
    <cellStyle name="원_공사비2001-06_창촌소하천수량(1공구) 2" xfId="41664"/>
    <cellStyle name="원_공사비2001-06_측구공(맹암거포함)-대포정리" xfId="41665"/>
    <cellStyle name="원_공사비2001-06_측구공(맹암거포함)-대포정리 2" xfId="41666"/>
    <cellStyle name="원_공사비2001-06_토   공-1공구" xfId="22971"/>
    <cellStyle name="원_공사비2001-06_토공" xfId="41667"/>
    <cellStyle name="원_공사비2001-06_토공 2" xfId="41668"/>
    <cellStyle name="원_공사비2001-06_토공수량(소영)" xfId="22972"/>
    <cellStyle name="원_공사비2001-06_토공수량(소영) 2" xfId="41669"/>
    <cellStyle name="원_공사비2001-06_토공수량2공구" xfId="41670"/>
    <cellStyle name="원_공사비2001-06_토공수량2공구 2" xfId="41671"/>
    <cellStyle name="원_공사비2001-06_토공-진월초교" xfId="41672"/>
    <cellStyle name="원_공사비2001-06_토공-진월초교 2" xfId="41673"/>
    <cellStyle name="원_공사비2001-06_파도막이" xfId="41674"/>
    <cellStyle name="원_공사비2001-06_파도막이 2" xfId="41675"/>
    <cellStyle name="원_공사비2001-06_폐기물설계서)" xfId="41676"/>
    <cellStyle name="원_공사비2001-06_폐기물설계서) 2" xfId="41677"/>
    <cellStyle name="원_공사비2001-06_포장공" xfId="41678"/>
    <cellStyle name="원_공사비2001-06_포장공 2" xfId="41679"/>
    <cellStyle name="원_공사비2001-06_포장공(칠거리)" xfId="22973"/>
    <cellStyle name="원_공사비2001-06_포장공(칠거리) 2" xfId="41680"/>
    <cellStyle name="원_공사비2001-06_포장공_(08)계단공" xfId="41681"/>
    <cellStyle name="원_공사비2001-06_포장공_(08)계단공 2" xfId="41682"/>
    <cellStyle name="원_공사비2001-06_포장공_(11)부대공" xfId="41683"/>
    <cellStyle name="원_공사비2001-06_포장공_(11)부대공 2" xfId="41684"/>
    <cellStyle name="원_공사비2001-06_포장공_구조물공" xfId="41685"/>
    <cellStyle name="원_공사비2001-06_포장공_구조물공 2" xfId="41686"/>
    <cellStyle name="원_공사비2001-06_포장공_부대공" xfId="41687"/>
    <cellStyle name="원_공사비2001-06_포장공_부대공 2" xfId="41688"/>
    <cellStyle name="원_공사비2001-06_포장공_토공" xfId="41689"/>
    <cellStyle name="원_공사비2001-06_포장공_토공 2" xfId="41690"/>
    <cellStyle name="원_공사비2001-06_포장공1" xfId="41691"/>
    <cellStyle name="원_공사비2001-06_포장공1 2" xfId="41692"/>
    <cellStyle name="원_공사비2001-06_포장공-광양 암거" xfId="22974"/>
    <cellStyle name="원_공사비2001-06_포장공-광양 암거 2" xfId="41693"/>
    <cellStyle name="원_공사비2001-06_포장공-국도1호선" xfId="22975"/>
    <cellStyle name="원_공사비2001-06_포장공-국도1호선 2" xfId="41694"/>
    <cellStyle name="원_공사비2001-06_포장공-무정면" xfId="22976"/>
    <cellStyle name="원_공사비2001-06_포장공-무정면 2" xfId="41695"/>
    <cellStyle name="원_공사비2001-06_포장공-방축교차로" xfId="22977"/>
    <cellStyle name="원_공사비2001-06_포장공-방축교차로 2" xfId="41696"/>
    <cellStyle name="원_공사비2001-06_표지판-진월초교" xfId="41697"/>
    <cellStyle name="원_공사비2001-06_표지판-진월초교 2" xfId="41698"/>
    <cellStyle name="원_공사비2001-06_호안공-진목진입로 본선,연결로" xfId="41699"/>
    <cellStyle name="원_공사비2001-06_호안공-진목진입로 본선,연결로 2" xfId="41700"/>
    <cellStyle name="원_공정계획등작성요령(1)" xfId="41701"/>
    <cellStyle name="원_공정계획등작성요령(1) 2" xfId="41702"/>
    <cellStyle name="원_구수석축" xfId="41703"/>
    <cellStyle name="원_구수석축 2" xfId="41704"/>
    <cellStyle name="원_구조물공" xfId="41705"/>
    <cellStyle name="원_구조물공 2" xfId="41706"/>
    <cellStyle name="원_구조물공(담양봉산)" xfId="41707"/>
    <cellStyle name="원_구조물공(담양봉산) 2" xfId="41708"/>
    <cellStyle name="원_구조물공_01-수량" xfId="41709"/>
    <cellStyle name="원_구조물공_01-수량 2" xfId="41710"/>
    <cellStyle name="원_구조물깨기" xfId="41711"/>
    <cellStyle name="원_구조물깨기 2" xfId="41712"/>
    <cellStyle name="원_구조물깨기집계표" xfId="41713"/>
    <cellStyle name="원_구조물깨기집계표 2" xfId="41714"/>
    <cellStyle name="원_군부대삼거리" xfId="41715"/>
    <cellStyle name="원_군부대삼거리 2" xfId="41716"/>
    <cellStyle name="원_금당차우 농로수량" xfId="41717"/>
    <cellStyle name="원_금당차우 농로수량 2" xfId="41718"/>
    <cellStyle name="원_기존구조물깨기" xfId="41719"/>
    <cellStyle name="원_기존구조물깨기 2" xfId="41720"/>
    <cellStyle name="원_깨기" xfId="22978"/>
    <cellStyle name="원_깨기 2" xfId="41721"/>
    <cellStyle name="원_깨기(광대1)" xfId="41722"/>
    <cellStyle name="원_깨기(광대1) 2" xfId="41723"/>
    <cellStyle name="원_깨기(광대2)" xfId="41724"/>
    <cellStyle name="원_깨기(광대2) 2" xfId="41725"/>
    <cellStyle name="원_깨기(광대3)" xfId="41726"/>
    <cellStyle name="원_깨기(광대3) 2" xfId="41727"/>
    <cellStyle name="원_깨기(원장안)" xfId="41728"/>
    <cellStyle name="원_깨기(원장안) 2" xfId="41729"/>
    <cellStyle name="원_깨기및헐기" xfId="41730"/>
    <cellStyle name="원_깨기및헐기 2" xfId="41731"/>
    <cellStyle name="원_대산도청서식-02" xfId="41732"/>
    <cellStyle name="원_대산도청서식-02 2" xfId="41733"/>
    <cellStyle name="원_대산면 갈마소교량" xfId="41734"/>
    <cellStyle name="원_대산면 갈마소교량 2" xfId="41735"/>
    <cellStyle name="원_대암지" xfId="41736"/>
    <cellStyle name="원_대암지 2" xfId="41737"/>
    <cellStyle name="원_도산지구갑지" xfId="41738"/>
    <cellStyle name="원_도산지구갑지 2" xfId="41739"/>
    <cellStyle name="원_돈탁마을" xfId="41740"/>
    <cellStyle name="원_돈탁마을 2" xfId="41741"/>
    <cellStyle name="원_동가소하천-수량산출" xfId="41742"/>
    <cellStyle name="원_동가소하천-수량산출 2" xfId="41743"/>
    <cellStyle name="원_동가수량" xfId="41744"/>
    <cellStyle name="원_동가수량 2" xfId="41745"/>
    <cellStyle name="원_매내천" xfId="22979"/>
    <cellStyle name="원_매내천 2" xfId="41746"/>
    <cellStyle name="원_매내천_00-방죽보및용수로전체수량" xfId="41747"/>
    <cellStyle name="원_매내천_00-방죽보및용수로전체수량 2" xfId="41748"/>
    <cellStyle name="원_매내천_06-하이목앞수량" xfId="41749"/>
    <cellStyle name="원_매내천_06-하이목앞수량 2" xfId="41750"/>
    <cellStyle name="원_매내천_깨기" xfId="22980"/>
    <cellStyle name="원_매내천_깨기 2" xfId="41751"/>
    <cellStyle name="원_매내천_깨기(광대1)" xfId="41752"/>
    <cellStyle name="원_매내천_깨기(광대1) 2" xfId="41753"/>
    <cellStyle name="원_매내천_깨기(광대2)" xfId="41754"/>
    <cellStyle name="원_매내천_깨기(광대2) 2" xfId="41755"/>
    <cellStyle name="원_매내천_깨기(광대3)" xfId="41756"/>
    <cellStyle name="원_매내천_깨기(광대3) 2" xfId="41757"/>
    <cellStyle name="원_매내천_깨기(원장안)" xfId="41758"/>
    <cellStyle name="원_매내천_깨기(원장안) 2" xfId="41759"/>
    <cellStyle name="원_매내천_배수공" xfId="22981"/>
    <cellStyle name="원_매내천_배수공 2" xfId="41760"/>
    <cellStyle name="원_매내천_배수공집계" xfId="22982"/>
    <cellStyle name="원_매내천_배수공집계 2" xfId="41761"/>
    <cellStyle name="원_매내천_석축" xfId="22983"/>
    <cellStyle name="원_매내천_석축 2" xfId="41762"/>
    <cellStyle name="원_매내천_수량" xfId="22984"/>
    <cellStyle name="원_매내천_수량 2" xfId="41763"/>
    <cellStyle name="원_매내천_수량산출" xfId="22985"/>
    <cellStyle name="원_매내천_수량산출 2" xfId="41764"/>
    <cellStyle name="원_매내천_수량산출_1" xfId="22986"/>
    <cellStyle name="원_매내천_수량산출_1 2" xfId="41765"/>
    <cellStyle name="원_매내천_수량산출서" xfId="22987"/>
    <cellStyle name="원_매내천_수량산출서 2" xfId="41766"/>
    <cellStyle name="원_매내천_수량산출서1" xfId="22988"/>
    <cellStyle name="원_매내천_수량산출서1 2" xfId="41767"/>
    <cellStyle name="원_매내천_지소취입보" xfId="41768"/>
    <cellStyle name="원_매내천_지소취입보 2" xfId="41769"/>
    <cellStyle name="원_매내천_측구공1_1지구포장수량산출 " xfId="41770"/>
    <cellStyle name="원_매내천_측구공1_1지구포장수량산출  2" xfId="41771"/>
    <cellStyle name="원_매내천_토공(1공구)-최종" xfId="22989"/>
    <cellStyle name="원_매내천_토공(1공구)-최종 2" xfId="41772"/>
    <cellStyle name="원_매내천_포장공" xfId="22990"/>
    <cellStyle name="원_매내천_포장공 2" xfId="41773"/>
    <cellStyle name="원_매내천_횡배수관공" xfId="22991"/>
    <cellStyle name="원_매내천_횡배수관공 2" xfId="41774"/>
    <cellStyle name="원_물량보완(2001년전체)" xfId="41775"/>
    <cellStyle name="원_물량보완(2001년전체) 2" xfId="41776"/>
    <cellStyle name="원_배수공" xfId="22992"/>
    <cellStyle name="원_배수공 2" xfId="41777"/>
    <cellStyle name="원_배수공 내역서,총괄집계-국도1호선" xfId="22993"/>
    <cellStyle name="원_배수공 내역서,총괄집계-국도1호선 2" xfId="41778"/>
    <cellStyle name="원_배수공 내역서,총괄집계-방축교차로" xfId="22994"/>
    <cellStyle name="원_배수공 내역서,총괄집계-방축교차로 2" xfId="41779"/>
    <cellStyle name="원_배수공_01-토공" xfId="41780"/>
    <cellStyle name="원_배수공_01-토공 2" xfId="41781"/>
    <cellStyle name="원_배수공_1" xfId="22995"/>
    <cellStyle name="원_배수공_1 2" xfId="41782"/>
    <cellStyle name="원_배수공_11-폐기물(납품이후)" xfId="41783"/>
    <cellStyle name="원_배수공_11-폐기물(납품이후) 2" xfId="41784"/>
    <cellStyle name="원_배수공_xx-토공" xfId="41785"/>
    <cellStyle name="원_배수공_xx-토공 2" xfId="41786"/>
    <cellStyle name="원_배수공_갈마소교량깨기" xfId="41787"/>
    <cellStyle name="원_배수공_갈마소교량깨기 2" xfId="41788"/>
    <cellStyle name="원_배수공_대산면 갈마소교량" xfId="41789"/>
    <cellStyle name="원_배수공_대산면 갈마소교량 2" xfId="41790"/>
    <cellStyle name="원_배수공_폐기물설계서)" xfId="41791"/>
    <cellStyle name="원_배수공_폐기물설계서) 2" xfId="41792"/>
    <cellStyle name="원_배수공0" xfId="41793"/>
    <cellStyle name="원_배수공0 2" xfId="41794"/>
    <cellStyle name="원_배수공내역서" xfId="22996"/>
    <cellStyle name="원_배수공내역서 2" xfId="41795"/>
    <cellStyle name="원_배수공내역서-대전면" xfId="22997"/>
    <cellStyle name="원_배수공내역서-대포정리" xfId="41796"/>
    <cellStyle name="원_배수공내역서-대포정리 2" xfId="41797"/>
    <cellStyle name="원_배수공내역서-무정면" xfId="22998"/>
    <cellStyle name="원_배수공수량(토목총괄)" xfId="41798"/>
    <cellStyle name="원_배수공수량(토목총괄) 2" xfId="41799"/>
    <cellStyle name="원_배수공-신계리" xfId="22999"/>
    <cellStyle name="원_배수공-신계리 2" xfId="41800"/>
    <cellStyle name="원_배수공집계" xfId="23000"/>
    <cellStyle name="원_배수공집계 2" xfId="41801"/>
    <cellStyle name="원_배수공총괄+측구공(덕흥지구)" xfId="23001"/>
    <cellStyle name="원_배수공총괄+측구공(덕흥지구) 2" xfId="41802"/>
    <cellStyle name="원_배수관공" xfId="41803"/>
    <cellStyle name="원_배수관공 2" xfId="41804"/>
    <cellStyle name="원_배수관-완도 삼두지구" xfId="41805"/>
    <cellStyle name="원_배수관-완도 삼두지구 2" xfId="41806"/>
    <cellStyle name="원_배수수량(토목)" xfId="41807"/>
    <cellStyle name="원_배수수량(토목) 2" xfId="41808"/>
    <cellStyle name="원_배수토적" xfId="41809"/>
    <cellStyle name="원_배수토적 2" xfId="41810"/>
    <cellStyle name="원_백석수지예산서" xfId="23002"/>
    <cellStyle name="원_보월-배수공" xfId="41811"/>
    <cellStyle name="원_보월-배수공 2" xfId="41812"/>
    <cellStyle name="원_보월-부대공" xfId="41813"/>
    <cellStyle name="원_보월-부대공 2" xfId="41814"/>
    <cellStyle name="원_봉덕-운월(1공구)" xfId="41815"/>
    <cellStyle name="원_봉덕-운월(1공구) 2" xfId="41816"/>
    <cellStyle name="원_봉안하수구 -폐기물" xfId="23003"/>
    <cellStyle name="원_봉안하수구 -폐기물 2" xfId="41817"/>
    <cellStyle name="원_부대공" xfId="23004"/>
    <cellStyle name="원_부대공 2" xfId="41818"/>
    <cellStyle name="원_부대공(1공구)" xfId="41819"/>
    <cellStyle name="원_부대공(1공구) 2" xfId="41820"/>
    <cellStyle name="원_부대공_1" xfId="41821"/>
    <cellStyle name="원_부대공_1 2" xfId="41822"/>
    <cellStyle name="원_부대공-대구 오르막차로(수정본)" xfId="23005"/>
    <cellStyle name="원_부대공-대구 오르막차로(수정본) 2" xfId="41823"/>
    <cellStyle name="원_부대공-방축교차로" xfId="23006"/>
    <cellStyle name="원_부대공-방축교차로 2" xfId="41824"/>
    <cellStyle name="원_부대공-인월교차로" xfId="23007"/>
    <cellStyle name="원_부대공-인월교차로 2" xfId="41825"/>
    <cellStyle name="원_부대공-진목진입로 본선,연결로" xfId="41826"/>
    <cellStyle name="원_부대공-진목진입로 본선,연결로 2" xfId="41827"/>
    <cellStyle name="원_부대공-진월초교" xfId="41828"/>
    <cellStyle name="원_부대공-진월초교 2" xfId="41829"/>
    <cellStyle name="원_사본 - 0.갑지및집계" xfId="41830"/>
    <cellStyle name="원_사본 - 0.갑지및집계 2" xfId="41831"/>
    <cellStyle name="원_사본 - 5.포장공" xfId="41832"/>
    <cellStyle name="원_사본 - 5.포장공 2" xfId="41833"/>
    <cellStyle name="원_사평용수로" xfId="41834"/>
    <cellStyle name="원_사평용수로 2" xfId="41835"/>
    <cellStyle name="원_삼거지구폐기물설계서" xfId="41836"/>
    <cellStyle name="원_삼거지구폐기물설계서 2" xfId="41837"/>
    <cellStyle name="원_서오치1공구" xfId="41838"/>
    <cellStyle name="원_서오치1공구 2" xfId="41839"/>
    <cellStyle name="원_석교배수로수량산출" xfId="41840"/>
    <cellStyle name="원_석교배수로수량산출 2" xfId="41841"/>
    <cellStyle name="원_석축" xfId="23008"/>
    <cellStyle name="원_석축 2" xfId="41842"/>
    <cellStyle name="원_석축수량집계" xfId="41843"/>
    <cellStyle name="원_석축수량집계 2" xfId="41844"/>
    <cellStyle name="원_성산중학교(철콘)" xfId="41845"/>
    <cellStyle name="원_성산중학교(철콘) 2" xfId="41846"/>
    <cellStyle name="원_성주오르막차로-포장공" xfId="23009"/>
    <cellStyle name="원_성주오르막차로-포장공 2" xfId="41847"/>
    <cellStyle name="원_세량용수로수량" xfId="41848"/>
    <cellStyle name="원_세량용수로수량 2" xfId="41849"/>
    <cellStyle name="원_송현포장공" xfId="41850"/>
    <cellStyle name="원_송현포장공 2" xfId="41851"/>
    <cellStyle name="원_수량" xfId="23010"/>
    <cellStyle name="원_수량 2" xfId="41852"/>
    <cellStyle name="원_수량(금갑)" xfId="41853"/>
    <cellStyle name="원_수량(금갑) 2" xfId="41854"/>
    <cellStyle name="원_수량(세포2,3공구)" xfId="41855"/>
    <cellStyle name="원_수량(세포2,3공구) 2" xfId="41856"/>
    <cellStyle name="원_수량(외병도)" xfId="41857"/>
    <cellStyle name="원_수량(외병도) 2" xfId="41858"/>
    <cellStyle name="원_수량산출" xfId="23011"/>
    <cellStyle name="원_수량산출 2" xfId="41859"/>
    <cellStyle name="원_수량산출_1" xfId="23012"/>
    <cellStyle name="원_수량산출_1 2" xfId="41860"/>
    <cellStyle name="원_수량산출_2" xfId="23013"/>
    <cellStyle name="원_수량산출_2 2" xfId="41861"/>
    <cellStyle name="원_수량산출서" xfId="23014"/>
    <cellStyle name="원_수량산출서 2" xfId="41862"/>
    <cellStyle name="원_수량산출서1" xfId="23015"/>
    <cellStyle name="원_수량산출서1 2" xfId="41863"/>
    <cellStyle name="원_역T형옹벽-대포정리" xfId="41864"/>
    <cellStyle name="원_역T형옹벽-대포정리 2" xfId="41865"/>
    <cellStyle name="원_연향동-중분대" xfId="23016"/>
    <cellStyle name="원_오례하수구 포장공" xfId="23017"/>
    <cellStyle name="원_오례하수구 포장공 2" xfId="41866"/>
    <cellStyle name="원_옹벽공집계-대포정리" xfId="41867"/>
    <cellStyle name="원_옹벽공집계-대포정리 2" xfId="41868"/>
    <cellStyle name="원_인흥공사비(수지예산서)" xfId="23018"/>
    <cellStyle name="원_점리내역" xfId="23019"/>
    <cellStyle name="원_집수정,측구-방축교차로" xfId="41869"/>
    <cellStyle name="원_집수정,측구-방축교차로 2" xfId="41870"/>
    <cellStyle name="원_창봉지급자재단가" xfId="23020"/>
    <cellStyle name="원_측구공(맹암거포함)-대포정리" xfId="41871"/>
    <cellStyle name="원_측구공(맹암거포함)-대포정리 2" xfId="41872"/>
    <cellStyle name="원_토   공-1공구" xfId="23021"/>
    <cellStyle name="원_토공(1공구)-최종" xfId="23022"/>
    <cellStyle name="원_토공(1공구)-최종 2" xfId="41873"/>
    <cellStyle name="원_토공수량(소영)" xfId="23023"/>
    <cellStyle name="원_토공수량(소영) 2" xfId="41874"/>
    <cellStyle name="원_토목투찰(대림)" xfId="23024"/>
    <cellStyle name="원_포장" xfId="23025"/>
    <cellStyle name="원_포장 2" xfId="41875"/>
    <cellStyle name="원_포장공" xfId="23026"/>
    <cellStyle name="원_포장공 2" xfId="41876"/>
    <cellStyle name="원_포장공(칠거리)" xfId="23027"/>
    <cellStyle name="원_포장공(칠거리) 2" xfId="41877"/>
    <cellStyle name="원_포장공-광양 암거" xfId="23028"/>
    <cellStyle name="원_포장공-광양 암거 2" xfId="41878"/>
    <cellStyle name="원_포장공-국도1호선" xfId="23029"/>
    <cellStyle name="원_포장공-국도1호선 2" xfId="41879"/>
    <cellStyle name="원_포장공-무정면" xfId="23030"/>
    <cellStyle name="원_포장공-무정면 2" xfId="41880"/>
    <cellStyle name="원_포장공-방축교차로" xfId="23031"/>
    <cellStyle name="원_포장공-방축교차로 2" xfId="41881"/>
    <cellStyle name="원_프리웨팅공법(-보수보강-2009하반기)일위대가(수정)" xfId="23032"/>
    <cellStyle name="원_프리웨팅공법(-보수보강-2009하반기)일위대가(수정) 2" xfId="41882"/>
    <cellStyle name="원_합판거푸집" xfId="23033"/>
    <cellStyle name="원_합판거푸집 2" xfId="41883"/>
    <cellStyle name="원_합판거푸집_1공구( 역T형)" xfId="41884"/>
    <cellStyle name="원_합판거푸집_1공구( 역T형) 2" xfId="41885"/>
    <cellStyle name="원_합판거푸집_배수공 내역서,총괄집계-국도1호선" xfId="23034"/>
    <cellStyle name="원_합판거푸집_배수공 내역서,총괄집계-국도1호선 2" xfId="41886"/>
    <cellStyle name="원_합판거푸집_배수공 내역서,총괄집계-방축교차로" xfId="23035"/>
    <cellStyle name="원_합판거푸집_배수공 내역서,총괄집계-방축교차로 2" xfId="41887"/>
    <cellStyle name="원_합판거푸집_배수공내역서" xfId="23036"/>
    <cellStyle name="원_합판거푸집_배수공내역서 2" xfId="41888"/>
    <cellStyle name="원_합판거푸집_배수공내역서-대전면" xfId="23037"/>
    <cellStyle name="원_합판거푸집_배수공내역서-대포정리" xfId="41889"/>
    <cellStyle name="원_합판거푸집_배수공내역서-대포정리 2" xfId="41890"/>
    <cellStyle name="원_합판거푸집_배수공내역서-무정면" xfId="23038"/>
    <cellStyle name="원_합판거푸집_배수공-신계리" xfId="23039"/>
    <cellStyle name="원_합판거푸집_배수공-신계리 2" xfId="41891"/>
    <cellStyle name="원_합판거푸집_배수공총괄+측구공(덕흥지구)" xfId="23040"/>
    <cellStyle name="원_합판거푸집_배수공총괄+측구공(덕흥지구) 2" xfId="41892"/>
    <cellStyle name="원_합판거푸집_봉안하수구 -폐기물" xfId="23041"/>
    <cellStyle name="원_합판거푸집_봉안하수구 -폐기물 2" xfId="41893"/>
    <cellStyle name="원_합판거푸집_부대공" xfId="23042"/>
    <cellStyle name="원_합판거푸집_부대공 2" xfId="41894"/>
    <cellStyle name="원_합판거푸집_부대공-대구 오르막차로(수정본)" xfId="23043"/>
    <cellStyle name="원_합판거푸집_부대공-대구 오르막차로(수정본) 2" xfId="41895"/>
    <cellStyle name="원_합판거푸집_부대공-방축교차로" xfId="23044"/>
    <cellStyle name="원_합판거푸집_부대공-방축교차로 2" xfId="41896"/>
    <cellStyle name="원_합판거푸집_부대공-인월교차로" xfId="23045"/>
    <cellStyle name="원_합판거푸집_부대공-인월교차로 2" xfId="41897"/>
    <cellStyle name="원_합판거푸집_성주오르막차로-포장공" xfId="23046"/>
    <cellStyle name="원_합판거푸집_성주오르막차로-포장공 2" xfId="41898"/>
    <cellStyle name="원_합판거푸집_역T형옹벽-대포정리" xfId="41899"/>
    <cellStyle name="원_합판거푸집_역T형옹벽-대포정리 2" xfId="41900"/>
    <cellStyle name="원_합판거푸집_오례하수구 포장공" xfId="23047"/>
    <cellStyle name="원_합판거푸집_오례하수구 포장공 2" xfId="41901"/>
    <cellStyle name="원_합판거푸집_옹벽공집계-대포정리" xfId="41902"/>
    <cellStyle name="원_합판거푸집_옹벽공집계-대포정리 2" xfId="41903"/>
    <cellStyle name="원_합판거푸집_집수정,측구-방축교차로" xfId="41904"/>
    <cellStyle name="원_합판거푸집_집수정,측구-방축교차로 2" xfId="41905"/>
    <cellStyle name="원_합판거푸집_측구공(맹암거포함)-대포정리" xfId="41906"/>
    <cellStyle name="원_합판거푸집_측구공(맹암거포함)-대포정리 2" xfId="41907"/>
    <cellStyle name="원_합판거푸집_토   공-1공구" xfId="23048"/>
    <cellStyle name="원_합판거푸집_토공수량(소영)" xfId="23049"/>
    <cellStyle name="원_합판거푸집_토공수량(소영) 2" xfId="41908"/>
    <cellStyle name="원_합판거푸집_포장공(칠거리)" xfId="23050"/>
    <cellStyle name="원_합판거푸집_포장공(칠거리) 2" xfId="41909"/>
    <cellStyle name="원_합판거푸집_포장공-광양 암거" xfId="23051"/>
    <cellStyle name="원_합판거푸집_포장공-광양 암거 2" xfId="41910"/>
    <cellStyle name="원_합판거푸집_포장공-국도1호선" xfId="23052"/>
    <cellStyle name="원_합판거푸집_포장공-국도1호선 2" xfId="41911"/>
    <cellStyle name="원_합판거푸집_포장공-무정면" xfId="23053"/>
    <cellStyle name="원_합판거푸집_포장공-무정면 2" xfId="41912"/>
    <cellStyle name="원_합판거푸집_포장공-방축교차로" xfId="23054"/>
    <cellStyle name="원_합판거푸집_포장공-방축교차로 2" xfId="41913"/>
    <cellStyle name="원_합판거푸집_호안공-진목진입로 본선,연결로" xfId="41914"/>
    <cellStyle name="원_합판거푸집_호안공-진목진입로 본선,연결로 2" xfId="41915"/>
    <cellStyle name="원_호안공-진목진입로 본선,연결로" xfId="41916"/>
    <cellStyle name="원_호안공-진목진입로 본선,연결로 2" xfId="41917"/>
    <cellStyle name="원_횡배수관공" xfId="23055"/>
    <cellStyle name="원_횡배수관공 2" xfId="41918"/>
    <cellStyle name="유1" xfId="2757"/>
    <cellStyle name="유1 2" xfId="41919"/>
    <cellStyle name="유상진" xfId="2758"/>
    <cellStyle name="유영" xfId="23056"/>
    <cellStyle name="유영 2" xfId="41920"/>
    <cellStyle name="을지" xfId="41921"/>
    <cellStyle name="을지 2" xfId="41922"/>
    <cellStyle name="인원수(0.1)" xfId="23057"/>
    <cellStyle name="인원수(0.1) 2" xfId="26586"/>
    <cellStyle name="인원수(0.1) 3" xfId="26599"/>
    <cellStyle name="인원수(0.1) 4" xfId="26613"/>
    <cellStyle name="인원수(0.1) 5" xfId="26626"/>
    <cellStyle name="인원수(0.1) 6" xfId="26386"/>
    <cellStyle name="일반" xfId="2759"/>
    <cellStyle name="일반 2" xfId="41923"/>
    <cellStyle name="일위(소수1위9포)" xfId="23058"/>
    <cellStyle name="일위(소수점 1)" xfId="23059"/>
    <cellStyle name="일위(소수점 1) 2" xfId="41924"/>
    <cellStyle name="일위대가" xfId="2760"/>
    <cellStyle name="일위대가 2" xfId="41925"/>
    <cellStyle name="입력 2" xfId="23060"/>
    <cellStyle name="입력 2 2" xfId="26587"/>
    <cellStyle name="입력 2 3" xfId="26600"/>
    <cellStyle name="입력 2 4" xfId="26614"/>
    <cellStyle name="입력 2 5" xfId="26387"/>
    <cellStyle name="입력 3" xfId="23061"/>
    <cellStyle name="입력 3 2" xfId="26588"/>
    <cellStyle name="입력 3 3" xfId="26601"/>
    <cellStyle name="입력 3 4" xfId="26615"/>
    <cellStyle name="입력 3 5" xfId="26388"/>
    <cellStyle name="자리수" xfId="2761"/>
    <cellStyle name="자리수 - 유형1" xfId="2762"/>
    <cellStyle name="자리수 2" xfId="41926"/>
    <cellStyle name="자리수 2 2" xfId="41927"/>
    <cellStyle name="자리수 3" xfId="41928"/>
    <cellStyle name="자리수 3 2" xfId="41929"/>
    <cellStyle name="자리수 4" xfId="41930"/>
    <cellStyle name="자리수_(대우) 부산민락동아파트내역서(강전사)" xfId="23062"/>
    <cellStyle name="자리수0" xfId="2763"/>
    <cellStyle name="자리수0 2" xfId="41931"/>
    <cellStyle name="자리수0 2 2" xfId="41932"/>
    <cellStyle name="자리수0 3" xfId="41933"/>
    <cellStyle name="자리수0 3 2" xfId="41934"/>
    <cellStyle name="자리수0 4" xfId="41935"/>
    <cellStyle name="자재집계표" xfId="26125"/>
    <cellStyle name="잡품" xfId="23063"/>
    <cellStyle name="잡품 2" xfId="26589"/>
    <cellStyle name="잡품 3" xfId="26602"/>
    <cellStyle name="잡품 4" xfId="26616"/>
    <cellStyle name="잡품 5" xfId="26627"/>
    <cellStyle name="잡품 6" xfId="26389"/>
    <cellStyle name="정기수 - 유형1" xfId="2764"/>
    <cellStyle name="정렬" xfId="23064"/>
    <cellStyle name="정렬범위" xfId="23065"/>
    <cellStyle name="정비" xfId="23066"/>
    <cellStyle name="정비 2" xfId="41936"/>
    <cellStyle name="제곱" xfId="2765"/>
    <cellStyle name="제곱 2" xfId="41937"/>
    <cellStyle name="제목 1 2" xfId="23067"/>
    <cellStyle name="제목 1 3" xfId="23068"/>
    <cellStyle name="제목 1(左)" xfId="23069"/>
    <cellStyle name="제목 1(左) 2" xfId="41938"/>
    <cellStyle name="제목 1(中)" xfId="23070"/>
    <cellStyle name="제목 1(中) 2" xfId="41939"/>
    <cellStyle name="제목 2 2" xfId="23071"/>
    <cellStyle name="제목 2 3" xfId="23072"/>
    <cellStyle name="제목 3 2" xfId="23073"/>
    <cellStyle name="제목 3 2 2" xfId="41940"/>
    <cellStyle name="제목 3 3" xfId="23074"/>
    <cellStyle name="제목 4 2" xfId="23075"/>
    <cellStyle name="제목 4 3" xfId="23076"/>
    <cellStyle name="제목 5" xfId="23077"/>
    <cellStyle name="제목 6" xfId="23078"/>
    <cellStyle name="제목[1 줄]" xfId="23079"/>
    <cellStyle name="제목[1 줄] 2" xfId="26590"/>
    <cellStyle name="제목[1 줄] 3" xfId="26603"/>
    <cellStyle name="제목[1 줄] 4" xfId="26617"/>
    <cellStyle name="제목[1 줄] 5" xfId="26633"/>
    <cellStyle name="제목[2줄 아래]" xfId="23080"/>
    <cellStyle name="제목[2줄 아래] 2" xfId="41941"/>
    <cellStyle name="제목[2줄 위]" xfId="23081"/>
    <cellStyle name="제목[2줄 위] 2" xfId="26591"/>
    <cellStyle name="제목[2줄 위] 3" xfId="26604"/>
    <cellStyle name="제목[2줄 위] 4" xfId="26618"/>
    <cellStyle name="제목[2줄 위] 5" xfId="26628"/>
    <cellStyle name="제목[2줄 위] 6" xfId="26634"/>
    <cellStyle name="제목1" xfId="2766"/>
    <cellStyle name="제목1 2" xfId="41942"/>
    <cellStyle name="제목1.###(12)" xfId="23082"/>
    <cellStyle name="제목1.###(12) 2" xfId="41943"/>
    <cellStyle name="제목12" xfId="23083"/>
    <cellStyle name="제목12 2" xfId="41944"/>
    <cellStyle name="제목12-1" xfId="23084"/>
    <cellStyle name="제목12-1 2" xfId="41945"/>
    <cellStyle name="제목13" xfId="23085"/>
    <cellStyle name="제목13 2" xfId="41946"/>
    <cellStyle name="제목15" xfId="23086"/>
    <cellStyle name="제목15 2" xfId="41947"/>
    <cellStyle name="제목2" xfId="2767"/>
    <cellStyle name="제목솔체20" xfId="23087"/>
    <cellStyle name="제목솔체20 2" xfId="41948"/>
    <cellStyle name="좁게_구조물 BOQ" xfId="23088"/>
    <cellStyle name="좋음 2" xfId="23089"/>
    <cellStyle name="좋음 3" xfId="23090"/>
    <cellStyle name="좌괄호_박심배수구조물공" xfId="2768"/>
    <cellStyle name="좌측양괄호" xfId="2769"/>
    <cellStyle name="좌측양괄호 2" xfId="41949"/>
    <cellStyle name="ܸ준" xfId="23091"/>
    <cellStyle name="중기사용11" xfId="23092"/>
    <cellStyle name="중기사용11 2" xfId="41950"/>
    <cellStyle name="중기사용11-1" xfId="23093"/>
    <cellStyle name="중기사용11-1 2" xfId="41951"/>
    <cellStyle name="중기사용12" xfId="23094"/>
    <cellStyle name="중기사용12 2" xfId="41952"/>
    <cellStyle name="중기사용13" xfId="23095"/>
    <cellStyle name="중기사용13 2" xfId="41953"/>
    <cellStyle name="지수문제" xfId="23096"/>
    <cellStyle name="지수문제 2" xfId="41954"/>
    <cellStyle name="지정되지 않음" xfId="2770"/>
    <cellStyle name="지정되지 않음 2" xfId="41955"/>
    <cellStyle name="지하철정렬" xfId="23097"/>
    <cellStyle name="출력 2" xfId="23098"/>
    <cellStyle name="출력 2 2" xfId="26592"/>
    <cellStyle name="출력 2 3" xfId="26605"/>
    <cellStyle name="출력 2 4" xfId="26619"/>
    <cellStyle name="출력 2 5" xfId="26635"/>
    <cellStyle name="출력 3" xfId="23099"/>
    <cellStyle name="출력 3 2" xfId="26593"/>
    <cellStyle name="출력 3 3" xfId="26606"/>
    <cellStyle name="출력 3 4" xfId="26620"/>
    <cellStyle name="출력 3 5" xfId="26636"/>
    <cellStyle name="측점" xfId="26126"/>
    <cellStyle name="콤" xfId="2771"/>
    <cellStyle name="콤 2" xfId="41956"/>
    <cellStyle name="콤_01.수량산출" xfId="2772"/>
    <cellStyle name="콤_01-토공_02-배수공" xfId="2773"/>
    <cellStyle name="콤_01-토공_02-배수공 2" xfId="41957"/>
    <cellStyle name="콤_01-토공_02-배수공_01.수량산출" xfId="2774"/>
    <cellStyle name="콤_01-토공_02-배수공_02토공" xfId="41958"/>
    <cellStyle name="콤_01-토공_02-배수공_02토공 2" xfId="41959"/>
    <cellStyle name="콤_01-토공_02-배수공_03-1.맨호공" xfId="41960"/>
    <cellStyle name="콤_01-토공_02-배수공_03-1.맨호공 2" xfId="41961"/>
    <cellStyle name="콤_01-토공_02-배수공_03-2.맨홀공제수량" xfId="41962"/>
    <cellStyle name="콤_01-토공_02-배수공_03-2.맨홀공제수량 2" xfId="41963"/>
    <cellStyle name="콤_01-토공_02-배수공_04맨홀공" xfId="41964"/>
    <cellStyle name="콤_01-토공_02-배수공_04맨홀공 2" xfId="41965"/>
    <cellStyle name="콤_01-토공_02-배수공_2.16. 맨호공" xfId="41966"/>
    <cellStyle name="콤_01-토공_02-배수공_2.16. 맨호공 2" xfId="41967"/>
    <cellStyle name="콤_01-토공_02-배수공_3.15 맨홀공" xfId="41968"/>
    <cellStyle name="콤_01-토공_02-배수공_3.15 맨홀공 2" xfId="41969"/>
    <cellStyle name="콤_01-토공_02-배수공_3.16 맨홀공" xfId="41970"/>
    <cellStyle name="콤_01-토공_02-배수공_3.16 맨홀공 2" xfId="41971"/>
    <cellStyle name="콤_01-토공_02-배수공_5) 맨홀공" xfId="41972"/>
    <cellStyle name="콤_01-토공_02-배수공_5) 맨홀공 2" xfId="41973"/>
    <cellStyle name="콤_01-토공_02-배수공_대학원우수" xfId="41974"/>
    <cellStyle name="콤_01-토공_02-배수공_대학원우수 2" xfId="41975"/>
    <cellStyle name="콤_01-토공_02-배수공_맨홀공" xfId="41976"/>
    <cellStyle name="콤_01-토공_02-배수공_맨홀공 2" xfId="41977"/>
    <cellStyle name="콤_01-토공_02-배수공_부대공" xfId="41978"/>
    <cellStyle name="콤_01-토공_02-배수공_부대공 2" xfId="41979"/>
    <cellStyle name="콤_01-토공_02-배수공_상수오수공" xfId="41980"/>
    <cellStyle name="콤_01-토공_02-배수공_상수오수공 2" xfId="41981"/>
    <cellStyle name="콤_01-토공_02-배수공_송방사거리도로변경내역서" xfId="41982"/>
    <cellStyle name="콤_01-토공_02-배수공_송방사거리도로변경내역서 2" xfId="41983"/>
    <cellStyle name="콤_01-토공_02-배수공_우수공" xfId="41984"/>
    <cellStyle name="콤_01-토공_02-배수공_우수공 2" xfId="41985"/>
    <cellStyle name="콤_01-토공_02-배수공_장지택지수량산출서(시설물관련)" xfId="2775"/>
    <cellStyle name="콤_01-토공_02-배수공_장지택지수량산출서(시설물관련)_01.수량산출" xfId="2776"/>
    <cellStyle name="콤_01-토공_02-배수공_토공" xfId="41986"/>
    <cellStyle name="콤_01-토공_02-배수공_토공 2" xfId="41987"/>
    <cellStyle name="콤_01-토공_02-배수공_토공_02토공" xfId="41988"/>
    <cellStyle name="콤_01-토공_02-배수공_토공_02토공 2" xfId="41989"/>
    <cellStyle name="콤_01-토공_02-배수공_토공_포장공" xfId="41990"/>
    <cellStyle name="콤_01-토공_02-배수공_토공_포장공 2" xfId="41991"/>
    <cellStyle name="콤_01-토공_02-배수공_토공_포장공(삼양선)" xfId="41992"/>
    <cellStyle name="콤_01-토공_02-배수공_토공_포장공(삼양선) 2" xfId="41993"/>
    <cellStyle name="콤_01-토공_02-배수공_토공_포장공(최종)" xfId="41994"/>
    <cellStyle name="콤_01-토공_02-배수공_토공_포장공(최종) 2" xfId="41995"/>
    <cellStyle name="콤_01-토공_02-배수공_토공_포장단위" xfId="41996"/>
    <cellStyle name="콤_01-토공_02-배수공_토공_포장단위 2" xfId="41997"/>
    <cellStyle name="콤_01-토공_02-배수공_포장공" xfId="41998"/>
    <cellStyle name="콤_01-토공_02-배수공_포장공 2" xfId="41999"/>
    <cellStyle name="콤_01-토공_02-배수공_포장공(최종)" xfId="42000"/>
    <cellStyle name="콤_01-토공_02-배수공_포장공(최종) 2" xfId="42001"/>
    <cellStyle name="콤_01-토공_02-배수공_포장공(최종)_포장공" xfId="42002"/>
    <cellStyle name="콤_01-토공_02-배수공_포장공(최종)_포장공 2" xfId="42003"/>
    <cellStyle name="콤_01-토공_02-배수공_포장공(최종)_포장공(삼양선)" xfId="42004"/>
    <cellStyle name="콤_01-토공_02-배수공_포장공(최종)_포장공(삼양선) 2" xfId="42005"/>
    <cellStyle name="콤_01-토공_02-배수공_포장공(최종)_포장단위" xfId="42006"/>
    <cellStyle name="콤_01-토공_02-배수공_포장공(최종)_포장단위 2" xfId="42007"/>
    <cellStyle name="콤_01-토공_02-배수공_하천" xfId="42008"/>
    <cellStyle name="콤_01-토공_02-배수공_하천 2" xfId="42009"/>
    <cellStyle name="콤_01-토공_02-배수공_하천_부대공" xfId="42010"/>
    <cellStyle name="콤_01-토공_02-배수공_하천_부대공 2" xfId="42011"/>
    <cellStyle name="콤_01-토공_02-배수공_하천_포장공" xfId="42012"/>
    <cellStyle name="콤_01-토공_02-배수공_하천_포장공 2" xfId="42013"/>
    <cellStyle name="콤_02-배수공" xfId="2777"/>
    <cellStyle name="콤_02-배수공 2" xfId="42014"/>
    <cellStyle name="콤_02-배수공_01.수량산출" xfId="2778"/>
    <cellStyle name="콤_02-배수공_02-반중력식옹벽" xfId="42015"/>
    <cellStyle name="콤_02-배수공_02-반중력식옹벽 2" xfId="42016"/>
    <cellStyle name="콤_02-배수공_02-반중력식옹벽_02토공" xfId="42017"/>
    <cellStyle name="콤_02-배수공_02-반중력식옹벽_02토공 2" xfId="42018"/>
    <cellStyle name="콤_02-배수공_02-반중력식옹벽_03-1.맨호공" xfId="42019"/>
    <cellStyle name="콤_02-배수공_02-반중력식옹벽_03-1.맨호공 2" xfId="42020"/>
    <cellStyle name="콤_02-배수공_02-반중력식옹벽_03-2.맨홀공제수량" xfId="42021"/>
    <cellStyle name="콤_02-배수공_02-반중력식옹벽_03-2.맨홀공제수량 2" xfId="42022"/>
    <cellStyle name="콤_02-배수공_02-반중력식옹벽_04맨홀공" xfId="42023"/>
    <cellStyle name="콤_02-배수공_02-반중력식옹벽_04맨홀공 2" xfId="42024"/>
    <cellStyle name="콤_02-배수공_02-반중력식옹벽_2.16. 맨호공" xfId="42025"/>
    <cellStyle name="콤_02-배수공_02-반중력식옹벽_2.16. 맨호공 2" xfId="42026"/>
    <cellStyle name="콤_02-배수공_02-반중력식옹벽_3.15 맨홀공" xfId="42027"/>
    <cellStyle name="콤_02-배수공_02-반중력식옹벽_3.15 맨홀공 2" xfId="42028"/>
    <cellStyle name="콤_02-배수공_02-반중력식옹벽_3.16 맨홀공" xfId="42029"/>
    <cellStyle name="콤_02-배수공_02-반중력식옹벽_3.16 맨홀공 2" xfId="42030"/>
    <cellStyle name="콤_02-배수공_02-반중력식옹벽_5) 맨홀공" xfId="42031"/>
    <cellStyle name="콤_02-배수공_02-반중력식옹벽_5) 맨홀공 2" xfId="42032"/>
    <cellStyle name="콤_02-배수공_02-반중력식옹벽_대학원우수" xfId="42033"/>
    <cellStyle name="콤_02-배수공_02-반중력식옹벽_대학원우수 2" xfId="42034"/>
    <cellStyle name="콤_02-배수공_02-반중력식옹벽_맨홀공" xfId="42035"/>
    <cellStyle name="콤_02-배수공_02-반중력식옹벽_맨홀공 2" xfId="42036"/>
    <cellStyle name="콤_02-배수공_02-반중력식옹벽_부대공" xfId="42037"/>
    <cellStyle name="콤_02-배수공_02-반중력식옹벽_부대공 2" xfId="42038"/>
    <cellStyle name="콤_02-배수공_02-반중력식옹벽_상수오수공" xfId="42039"/>
    <cellStyle name="콤_02-배수공_02-반중력식옹벽_상수오수공 2" xfId="42040"/>
    <cellStyle name="콤_02-배수공_02-반중력식옹벽_송방사거리도로변경내역서" xfId="42041"/>
    <cellStyle name="콤_02-배수공_02-반중력식옹벽_송방사거리도로변경내역서 2" xfId="42042"/>
    <cellStyle name="콤_02-배수공_02-반중력식옹벽_우수공" xfId="42043"/>
    <cellStyle name="콤_02-배수공_02-반중력식옹벽_우수공 2" xfId="42044"/>
    <cellStyle name="콤_02-배수공_02-반중력식옹벽_토공" xfId="42045"/>
    <cellStyle name="콤_02-배수공_02-반중력식옹벽_토공 2" xfId="42046"/>
    <cellStyle name="콤_02-배수공_02-반중력식옹벽_토공_02토공" xfId="42047"/>
    <cellStyle name="콤_02-배수공_02-반중력식옹벽_토공_02토공 2" xfId="42048"/>
    <cellStyle name="콤_02-배수공_02-반중력식옹벽_토공_포장공" xfId="42049"/>
    <cellStyle name="콤_02-배수공_02-반중력식옹벽_토공_포장공 2" xfId="42050"/>
    <cellStyle name="콤_02-배수공_02-반중력식옹벽_토공_포장공(삼양선)" xfId="42051"/>
    <cellStyle name="콤_02-배수공_02-반중력식옹벽_토공_포장공(삼양선) 2" xfId="42052"/>
    <cellStyle name="콤_02-배수공_02-반중력식옹벽_토공_포장공(최종)" xfId="42053"/>
    <cellStyle name="콤_02-배수공_02-반중력식옹벽_토공_포장공(최종) 2" xfId="42054"/>
    <cellStyle name="콤_02-배수공_02-반중력식옹벽_토공_포장단위" xfId="42055"/>
    <cellStyle name="콤_02-배수공_02-반중력식옹벽_토공_포장단위 2" xfId="42056"/>
    <cellStyle name="콤_02-배수공_02-반중력식옹벽_포장공" xfId="42057"/>
    <cellStyle name="콤_02-배수공_02-반중력식옹벽_포장공 2" xfId="42058"/>
    <cellStyle name="콤_02-배수공_02-반중력식옹벽_포장공(최종)" xfId="42059"/>
    <cellStyle name="콤_02-배수공_02-반중력식옹벽_포장공(최종) 2" xfId="42060"/>
    <cellStyle name="콤_02-배수공_02-반중력식옹벽_포장공(최종)_포장공" xfId="42061"/>
    <cellStyle name="콤_02-배수공_02-반중력식옹벽_포장공(최종)_포장공 2" xfId="42062"/>
    <cellStyle name="콤_02-배수공_02-반중력식옹벽_포장공(최종)_포장공(삼양선)" xfId="42063"/>
    <cellStyle name="콤_02-배수공_02-반중력식옹벽_포장공(최종)_포장공(삼양선) 2" xfId="42064"/>
    <cellStyle name="콤_02-배수공_02-반중력식옹벽_포장공(최종)_포장단위" xfId="42065"/>
    <cellStyle name="콤_02-배수공_02-반중력식옹벽_포장공(최종)_포장단위 2" xfId="42066"/>
    <cellStyle name="콤_02-배수공_02-반중력식옹벽_하천" xfId="42067"/>
    <cellStyle name="콤_02-배수공_02-반중력식옹벽_하천 2" xfId="42068"/>
    <cellStyle name="콤_02-배수공_02-반중력식옹벽_하천_부대공" xfId="42069"/>
    <cellStyle name="콤_02-배수공_02-반중력식옹벽_하천_부대공 2" xfId="42070"/>
    <cellStyle name="콤_02-배수공_02-반중력식옹벽_하천_포장공" xfId="42071"/>
    <cellStyle name="콤_02-배수공_02-반중력식옹벽_하천_포장공 2" xfId="42072"/>
    <cellStyle name="콤_02-배수공_02-배수공" xfId="2779"/>
    <cellStyle name="콤_02-배수공_02-배수공 2" xfId="42073"/>
    <cellStyle name="콤_02-배수공_02-배수공_01.수량산출" xfId="2780"/>
    <cellStyle name="콤_02-배수공_02-배수공_02토공" xfId="42074"/>
    <cellStyle name="콤_02-배수공_02-배수공_02토공 2" xfId="42075"/>
    <cellStyle name="콤_02-배수공_02-배수공_03-1.맨호공" xfId="42076"/>
    <cellStyle name="콤_02-배수공_02-배수공_03-1.맨호공 2" xfId="42077"/>
    <cellStyle name="콤_02-배수공_02-배수공_03-2.맨홀공제수량" xfId="42078"/>
    <cellStyle name="콤_02-배수공_02-배수공_03-2.맨홀공제수량 2" xfId="42079"/>
    <cellStyle name="콤_02-배수공_02-배수공_04맨홀공" xfId="42080"/>
    <cellStyle name="콤_02-배수공_02-배수공_04맨홀공 2" xfId="42081"/>
    <cellStyle name="콤_02-배수공_02-배수공_2.16. 맨호공" xfId="42082"/>
    <cellStyle name="콤_02-배수공_02-배수공_2.16. 맨호공 2" xfId="42083"/>
    <cellStyle name="콤_02-배수공_02-배수공_3.15 맨홀공" xfId="42084"/>
    <cellStyle name="콤_02-배수공_02-배수공_3.15 맨홀공 2" xfId="42085"/>
    <cellStyle name="콤_02-배수공_02-배수공_3.16 맨홀공" xfId="42086"/>
    <cellStyle name="콤_02-배수공_02-배수공_3.16 맨홀공 2" xfId="42087"/>
    <cellStyle name="콤_02-배수공_02-배수공_5) 맨홀공" xfId="42088"/>
    <cellStyle name="콤_02-배수공_02-배수공_5) 맨홀공 2" xfId="42089"/>
    <cellStyle name="콤_02-배수공_02-배수공_대학원우수" xfId="42090"/>
    <cellStyle name="콤_02-배수공_02-배수공_대학원우수 2" xfId="42091"/>
    <cellStyle name="콤_02-배수공_02-배수공_맨홀공" xfId="42092"/>
    <cellStyle name="콤_02-배수공_02-배수공_맨홀공 2" xfId="42093"/>
    <cellStyle name="콤_02-배수공_02-배수공_부대공" xfId="42094"/>
    <cellStyle name="콤_02-배수공_02-배수공_부대공 2" xfId="42095"/>
    <cellStyle name="콤_02-배수공_02-배수공_상수오수공" xfId="42096"/>
    <cellStyle name="콤_02-배수공_02-배수공_상수오수공 2" xfId="42097"/>
    <cellStyle name="콤_02-배수공_02-배수공_송방사거리도로변경내역서" xfId="42098"/>
    <cellStyle name="콤_02-배수공_02-배수공_송방사거리도로변경내역서 2" xfId="42099"/>
    <cellStyle name="콤_02-배수공_02-배수공_우수공" xfId="42100"/>
    <cellStyle name="콤_02-배수공_02-배수공_우수공 2" xfId="42101"/>
    <cellStyle name="콤_02-배수공_02-배수공_장지택지수량산출서(시설물관련)" xfId="2781"/>
    <cellStyle name="콤_02-배수공_02-배수공_장지택지수량산출서(시설물관련)_01.수량산출" xfId="2782"/>
    <cellStyle name="콤_02-배수공_02-배수공_토공" xfId="42102"/>
    <cellStyle name="콤_02-배수공_02-배수공_토공 2" xfId="42103"/>
    <cellStyle name="콤_02-배수공_02-배수공_토공_02토공" xfId="42104"/>
    <cellStyle name="콤_02-배수공_02-배수공_토공_02토공 2" xfId="42105"/>
    <cellStyle name="콤_02-배수공_02-배수공_토공_포장공" xfId="42106"/>
    <cellStyle name="콤_02-배수공_02-배수공_토공_포장공 2" xfId="42107"/>
    <cellStyle name="콤_02-배수공_02-배수공_토공_포장공(삼양선)" xfId="42108"/>
    <cellStyle name="콤_02-배수공_02-배수공_토공_포장공(삼양선) 2" xfId="42109"/>
    <cellStyle name="콤_02-배수공_02-배수공_토공_포장공(최종)" xfId="42110"/>
    <cellStyle name="콤_02-배수공_02-배수공_토공_포장공(최종) 2" xfId="42111"/>
    <cellStyle name="콤_02-배수공_02-배수공_토공_포장단위" xfId="42112"/>
    <cellStyle name="콤_02-배수공_02-배수공_토공_포장단위 2" xfId="42113"/>
    <cellStyle name="콤_02-배수공_02-배수공_포장공" xfId="42114"/>
    <cellStyle name="콤_02-배수공_02-배수공_포장공 2" xfId="42115"/>
    <cellStyle name="콤_02-배수공_02-배수공_포장공(최종)" xfId="42116"/>
    <cellStyle name="콤_02-배수공_02-배수공_포장공(최종) 2" xfId="42117"/>
    <cellStyle name="콤_02-배수공_02-배수공_포장공(최종)_포장공" xfId="42118"/>
    <cellStyle name="콤_02-배수공_02-배수공_포장공(최종)_포장공 2" xfId="42119"/>
    <cellStyle name="콤_02-배수공_02-배수공_포장공(최종)_포장공(삼양선)" xfId="42120"/>
    <cellStyle name="콤_02-배수공_02-배수공_포장공(최종)_포장공(삼양선) 2" xfId="42121"/>
    <cellStyle name="콤_02-배수공_02-배수공_포장공(최종)_포장단위" xfId="42122"/>
    <cellStyle name="콤_02-배수공_02-배수공_포장공(최종)_포장단위 2" xfId="42123"/>
    <cellStyle name="콤_02-배수공_02-배수공_하천" xfId="42124"/>
    <cellStyle name="콤_02-배수공_02-배수공_하천 2" xfId="42125"/>
    <cellStyle name="콤_02-배수공_02-배수공_하천_부대공" xfId="42126"/>
    <cellStyle name="콤_02-배수공_02-배수공_하천_부대공 2" xfId="42127"/>
    <cellStyle name="콤_02-배수공_02-배수공_하천_포장공" xfId="42128"/>
    <cellStyle name="콤_02-배수공_02-배수공_하천_포장공 2" xfId="42129"/>
    <cellStyle name="콤_02-배수공_02토공" xfId="42130"/>
    <cellStyle name="콤_02-배수공_02토공 2" xfId="42131"/>
    <cellStyle name="콤_02-배수공_03-1.맨호공" xfId="42132"/>
    <cellStyle name="콤_02-배수공_03-1.맨호공 2" xfId="42133"/>
    <cellStyle name="콤_02-배수공_03-2.맨홀공제수량" xfId="42134"/>
    <cellStyle name="콤_02-배수공_03-2.맨홀공제수량 2" xfId="42135"/>
    <cellStyle name="콤_02-배수공_04맨홀공" xfId="42136"/>
    <cellStyle name="콤_02-배수공_04맨홀공 2" xfId="42137"/>
    <cellStyle name="콤_02-배수공_2.16. 맨호공" xfId="42138"/>
    <cellStyle name="콤_02-배수공_2.16. 맨호공 2" xfId="42139"/>
    <cellStyle name="콤_02-배수공_3.15 맨홀공" xfId="42140"/>
    <cellStyle name="콤_02-배수공_3.15 맨홀공 2" xfId="42141"/>
    <cellStyle name="콤_02-배수공_3.16 맨홀공" xfId="42142"/>
    <cellStyle name="콤_02-배수공_3.16 맨홀공 2" xfId="42143"/>
    <cellStyle name="콤_02-배수공_5) 맨홀공" xfId="42144"/>
    <cellStyle name="콤_02-배수공_5) 맨홀공 2" xfId="42145"/>
    <cellStyle name="콤_02-배수공_가평조서" xfId="42146"/>
    <cellStyle name="콤_02-배수공_가평조서 2" xfId="42147"/>
    <cellStyle name="콤_02-배수공_가평조서_02토공" xfId="42148"/>
    <cellStyle name="콤_02-배수공_가평조서_02토공 2" xfId="42149"/>
    <cellStyle name="콤_02-배수공_가평조서_03-1.맨호공" xfId="42150"/>
    <cellStyle name="콤_02-배수공_가평조서_03-1.맨호공 2" xfId="42151"/>
    <cellStyle name="콤_02-배수공_가평조서_03-2.맨홀공제수량" xfId="42152"/>
    <cellStyle name="콤_02-배수공_가평조서_03-2.맨홀공제수량 2" xfId="42153"/>
    <cellStyle name="콤_02-배수공_가평조서_2.16. 맨호공" xfId="42154"/>
    <cellStyle name="콤_02-배수공_가평조서_2.16. 맨호공 2" xfId="42155"/>
    <cellStyle name="콤_02-배수공_가평조서_3.15 맨홀공" xfId="42156"/>
    <cellStyle name="콤_02-배수공_가평조서_3.15 맨홀공 2" xfId="42157"/>
    <cellStyle name="콤_02-배수공_가평조서_3.16 맨홀공" xfId="42158"/>
    <cellStyle name="콤_02-배수공_가평조서_3.16 맨홀공 2" xfId="42159"/>
    <cellStyle name="콤_02-배수공_가평조서_5) 맨홀공" xfId="42160"/>
    <cellStyle name="콤_02-배수공_가평조서_5) 맨홀공 2" xfId="42161"/>
    <cellStyle name="콤_02-배수공_가평조서_부대공" xfId="42162"/>
    <cellStyle name="콤_02-배수공_가평조서_부대공 2" xfId="42163"/>
    <cellStyle name="콤_02-배수공_가평조서_포장공" xfId="42164"/>
    <cellStyle name="콤_02-배수공_가평조서_포장공 2" xfId="42165"/>
    <cellStyle name="콤_02-배수공_가평조서_포장공(최종)" xfId="42166"/>
    <cellStyle name="콤_02-배수공_가평조서_포장공(최종) 2" xfId="42167"/>
    <cellStyle name="콤_02-배수공_가평조서_포장공(최종)_포장공" xfId="42168"/>
    <cellStyle name="콤_02-배수공_가평조서_포장공(최종)_포장공 2" xfId="42169"/>
    <cellStyle name="콤_02-배수공_가평조서_포장공(최종)_포장공(삼양선)" xfId="42170"/>
    <cellStyle name="콤_02-배수공_가평조서_포장공(최종)_포장공(삼양선) 2" xfId="42171"/>
    <cellStyle name="콤_02-배수공_가평조서_포장공(최종)_포장단위" xfId="42172"/>
    <cellStyle name="콤_02-배수공_가평조서_포장공(최종)_포장단위 2" xfId="42173"/>
    <cellStyle name="콤_02-배수공_대학원우수" xfId="42174"/>
    <cellStyle name="콤_02-배수공_대학원우수 2" xfId="42175"/>
    <cellStyle name="콤_02-배수공_맨홀공" xfId="42176"/>
    <cellStyle name="콤_02-배수공_맨홀공 2" xfId="42177"/>
    <cellStyle name="콤_02-배수공_반중력" xfId="42178"/>
    <cellStyle name="콤_02-배수공_반중력 2" xfId="42179"/>
    <cellStyle name="콤_02-배수공_반중력_02토공" xfId="42180"/>
    <cellStyle name="콤_02-배수공_반중력_02토공 2" xfId="42181"/>
    <cellStyle name="콤_02-배수공_반중력_03-1.맨호공" xfId="42182"/>
    <cellStyle name="콤_02-배수공_반중력_03-1.맨호공 2" xfId="42183"/>
    <cellStyle name="콤_02-배수공_반중력_03-2.맨홀공제수량" xfId="42184"/>
    <cellStyle name="콤_02-배수공_반중력_03-2.맨홀공제수량 2" xfId="42185"/>
    <cellStyle name="콤_02-배수공_반중력_04맨홀공" xfId="42186"/>
    <cellStyle name="콤_02-배수공_반중력_04맨홀공 2" xfId="42187"/>
    <cellStyle name="콤_02-배수공_반중력_2.16. 맨호공" xfId="42188"/>
    <cellStyle name="콤_02-배수공_반중력_2.16. 맨호공 2" xfId="42189"/>
    <cellStyle name="콤_02-배수공_반중력_3.15 맨홀공" xfId="42190"/>
    <cellStyle name="콤_02-배수공_반중력_3.15 맨홀공 2" xfId="42191"/>
    <cellStyle name="콤_02-배수공_반중력_3.16 맨홀공" xfId="42192"/>
    <cellStyle name="콤_02-배수공_반중력_3.16 맨홀공 2" xfId="42193"/>
    <cellStyle name="콤_02-배수공_반중력_5) 맨홀공" xfId="42194"/>
    <cellStyle name="콤_02-배수공_반중력_5) 맨홀공 2" xfId="42195"/>
    <cellStyle name="콤_02-배수공_반중력_대학원우수" xfId="42196"/>
    <cellStyle name="콤_02-배수공_반중력_대학원우수 2" xfId="42197"/>
    <cellStyle name="콤_02-배수공_반중력_맨홀공" xfId="42198"/>
    <cellStyle name="콤_02-배수공_반중력_맨홀공 2" xfId="42199"/>
    <cellStyle name="콤_02-배수공_반중력_부대공" xfId="42200"/>
    <cellStyle name="콤_02-배수공_반중력_부대공 2" xfId="42201"/>
    <cellStyle name="콤_02-배수공_반중력_상수오수공" xfId="42202"/>
    <cellStyle name="콤_02-배수공_반중력_상수오수공 2" xfId="42203"/>
    <cellStyle name="콤_02-배수공_반중력_송방사거리도로변경내역서" xfId="42204"/>
    <cellStyle name="콤_02-배수공_반중력_송방사거리도로변경내역서 2" xfId="42205"/>
    <cellStyle name="콤_02-배수공_반중력_우수공" xfId="42206"/>
    <cellStyle name="콤_02-배수공_반중력_우수공 2" xfId="42207"/>
    <cellStyle name="콤_02-배수공_반중력_토공" xfId="42208"/>
    <cellStyle name="콤_02-배수공_반중력_토공 2" xfId="42209"/>
    <cellStyle name="콤_02-배수공_반중력_토공_02토공" xfId="42210"/>
    <cellStyle name="콤_02-배수공_반중력_토공_02토공 2" xfId="42211"/>
    <cellStyle name="콤_02-배수공_반중력_토공_포장공" xfId="42212"/>
    <cellStyle name="콤_02-배수공_반중력_토공_포장공 2" xfId="42213"/>
    <cellStyle name="콤_02-배수공_반중력_토공_포장공(삼양선)" xfId="42214"/>
    <cellStyle name="콤_02-배수공_반중력_토공_포장공(삼양선) 2" xfId="42215"/>
    <cellStyle name="콤_02-배수공_반중력_토공_포장공(최종)" xfId="42216"/>
    <cellStyle name="콤_02-배수공_반중력_토공_포장공(최종) 2" xfId="42217"/>
    <cellStyle name="콤_02-배수공_반중력_토공_포장단위" xfId="42218"/>
    <cellStyle name="콤_02-배수공_반중력_토공_포장단위 2" xfId="42219"/>
    <cellStyle name="콤_02-배수공_반중력_포장공" xfId="42220"/>
    <cellStyle name="콤_02-배수공_반중력_포장공 2" xfId="42221"/>
    <cellStyle name="콤_02-배수공_반중력_포장공(최종)" xfId="42222"/>
    <cellStyle name="콤_02-배수공_반중력_포장공(최종) 2" xfId="42223"/>
    <cellStyle name="콤_02-배수공_반중력_포장공(최종)_포장공" xfId="42224"/>
    <cellStyle name="콤_02-배수공_반중력_포장공(최종)_포장공 2" xfId="42225"/>
    <cellStyle name="콤_02-배수공_반중력_포장공(최종)_포장공(삼양선)" xfId="42226"/>
    <cellStyle name="콤_02-배수공_반중력_포장공(최종)_포장공(삼양선) 2" xfId="42227"/>
    <cellStyle name="콤_02-배수공_반중력_포장공(최종)_포장단위" xfId="42228"/>
    <cellStyle name="콤_02-배수공_반중력_포장공(최종)_포장단위 2" xfId="42229"/>
    <cellStyle name="콤_02-배수공_반중력_하천" xfId="42230"/>
    <cellStyle name="콤_02-배수공_반중력_하천 2" xfId="42231"/>
    <cellStyle name="콤_02-배수공_반중력_하천_부대공" xfId="42232"/>
    <cellStyle name="콤_02-배수공_반중력_하천_부대공 2" xfId="42233"/>
    <cellStyle name="콤_02-배수공_반중력_하천_포장공" xfId="42234"/>
    <cellStyle name="콤_02-배수공_반중력_하천_포장공 2" xfId="42235"/>
    <cellStyle name="콤_02-배수공_부대공" xfId="42236"/>
    <cellStyle name="콤_02-배수공_부대공 2" xfId="42237"/>
    <cellStyle name="콤_02-배수공_상수오수공" xfId="42238"/>
    <cellStyle name="콤_02-배수공_상수오수공 2" xfId="42239"/>
    <cellStyle name="콤_02-배수공_송방사거리도로변경내역서" xfId="42240"/>
    <cellStyle name="콤_02-배수공_송방사거리도로변경내역서 2" xfId="42241"/>
    <cellStyle name="콤_02-배수공_옹벽" xfId="42242"/>
    <cellStyle name="콤_02-배수공_옹벽 2" xfId="42243"/>
    <cellStyle name="콤_02-배수공_옹벽_02토공" xfId="42244"/>
    <cellStyle name="콤_02-배수공_옹벽_02토공 2" xfId="42245"/>
    <cellStyle name="콤_02-배수공_옹벽_맨홀공" xfId="42246"/>
    <cellStyle name="콤_02-배수공_옹벽_맨홀공 2" xfId="42247"/>
    <cellStyle name="콤_02-배수공_옹벽_부대공" xfId="42248"/>
    <cellStyle name="콤_02-배수공_옹벽_부대공 2" xfId="42249"/>
    <cellStyle name="콤_02-배수공_옹벽_상수오수공" xfId="42250"/>
    <cellStyle name="콤_02-배수공_옹벽_상수오수공 2" xfId="42251"/>
    <cellStyle name="콤_02-배수공_옹벽_송방사거리도로변경내역서" xfId="42252"/>
    <cellStyle name="콤_02-배수공_옹벽_송방사거리도로변경내역서 2" xfId="42253"/>
    <cellStyle name="콤_02-배수공_옹벽_우수공" xfId="42254"/>
    <cellStyle name="콤_02-배수공_옹벽_우수공 2" xfId="42255"/>
    <cellStyle name="콤_02-배수공_옹벽_포장공" xfId="42256"/>
    <cellStyle name="콤_02-배수공_옹벽_포장공 2" xfId="42257"/>
    <cellStyle name="콤_02-배수공_옹벽_포장공(최종)" xfId="42258"/>
    <cellStyle name="콤_02-배수공_옹벽_포장공(최종) 2" xfId="42259"/>
    <cellStyle name="콤_02-배수공_옹벽_포장공(최종)_포장공" xfId="42260"/>
    <cellStyle name="콤_02-배수공_옹벽_포장공(최종)_포장공 2" xfId="42261"/>
    <cellStyle name="콤_02-배수공_옹벽_포장공(최종)_포장공(삼양선)" xfId="42262"/>
    <cellStyle name="콤_02-배수공_옹벽_포장공(최종)_포장공(삼양선) 2" xfId="42263"/>
    <cellStyle name="콤_02-배수공_옹벽_포장공(최종)_포장단위" xfId="42264"/>
    <cellStyle name="콤_02-배수공_옹벽_포장공(최종)_포장단위 2" xfId="42265"/>
    <cellStyle name="콤_02-배수공_옹벽_하천" xfId="42266"/>
    <cellStyle name="콤_02-배수공_옹벽_하천 2" xfId="42267"/>
    <cellStyle name="콤_02-배수공_옹벽_하천_부대공" xfId="42268"/>
    <cellStyle name="콤_02-배수공_옹벽_하천_부대공 2" xfId="42269"/>
    <cellStyle name="콤_02-배수공_옹벽_하천_포장공" xfId="42270"/>
    <cellStyle name="콤_02-배수공_옹벽_하천_포장공 2" xfId="42271"/>
    <cellStyle name="콤_02-배수공_우수공" xfId="42272"/>
    <cellStyle name="콤_02-배수공_우수공 2" xfId="42273"/>
    <cellStyle name="콤_02-배수공_장지택지수량산출서(시설물관련)" xfId="2783"/>
    <cellStyle name="콤_02-배수공_장지택지수량산출서(시설물관련)_01.수량산출" xfId="2784"/>
    <cellStyle name="콤_02-배수공_토공" xfId="42274"/>
    <cellStyle name="콤_02-배수공_토공 2" xfId="42275"/>
    <cellStyle name="콤_02-배수공_토공_02토공" xfId="42276"/>
    <cellStyle name="콤_02-배수공_토공_02토공 2" xfId="42277"/>
    <cellStyle name="콤_02-배수공_토공_포장공" xfId="42278"/>
    <cellStyle name="콤_02-배수공_토공_포장공 2" xfId="42279"/>
    <cellStyle name="콤_02-배수공_토공_포장공(삼양선)" xfId="42280"/>
    <cellStyle name="콤_02-배수공_토공_포장공(삼양선) 2" xfId="42281"/>
    <cellStyle name="콤_02-배수공_토공_포장공(최종)" xfId="42282"/>
    <cellStyle name="콤_02-배수공_토공_포장공(최종) 2" xfId="42283"/>
    <cellStyle name="콤_02-배수공_토공_포장단위" xfId="42284"/>
    <cellStyle name="콤_02-배수공_토공_포장단위 2" xfId="42285"/>
    <cellStyle name="콤_02-배수공_포장공" xfId="42286"/>
    <cellStyle name="콤_02-배수공_포장공 2" xfId="42287"/>
    <cellStyle name="콤_02-배수공_포장공(최종)" xfId="42288"/>
    <cellStyle name="콤_02-배수공_포장공(최종) 2" xfId="42289"/>
    <cellStyle name="콤_02-배수공_포장공(최종)_포장공" xfId="42290"/>
    <cellStyle name="콤_02-배수공_포장공(최종)_포장공 2" xfId="42291"/>
    <cellStyle name="콤_02-배수공_포장공(최종)_포장공(삼양선)" xfId="42292"/>
    <cellStyle name="콤_02-배수공_포장공(최종)_포장공(삼양선) 2" xfId="42293"/>
    <cellStyle name="콤_02-배수공_포장공(최종)_포장단위" xfId="42294"/>
    <cellStyle name="콤_02-배수공_포장공(최종)_포장단위 2" xfId="42295"/>
    <cellStyle name="콤_02-배수공_포장조서" xfId="42296"/>
    <cellStyle name="콤_02-배수공_포장조서 2" xfId="42297"/>
    <cellStyle name="콤_02-배수공_포장조서_02토공" xfId="42298"/>
    <cellStyle name="콤_02-배수공_포장조서_02토공 2" xfId="42299"/>
    <cellStyle name="콤_02-배수공_포장조서_03-1.맨호공" xfId="42300"/>
    <cellStyle name="콤_02-배수공_포장조서_03-1.맨호공 2" xfId="42301"/>
    <cellStyle name="콤_02-배수공_포장조서_03-2.맨홀공제수량" xfId="42302"/>
    <cellStyle name="콤_02-배수공_포장조서_03-2.맨홀공제수량 2" xfId="42303"/>
    <cellStyle name="콤_02-배수공_포장조서_2.16. 맨호공" xfId="42304"/>
    <cellStyle name="콤_02-배수공_포장조서_2.16. 맨호공 2" xfId="42305"/>
    <cellStyle name="콤_02-배수공_포장조서_3.15 맨홀공" xfId="42306"/>
    <cellStyle name="콤_02-배수공_포장조서_3.15 맨홀공 2" xfId="42307"/>
    <cellStyle name="콤_02-배수공_포장조서_3.16 맨홀공" xfId="42308"/>
    <cellStyle name="콤_02-배수공_포장조서_3.16 맨홀공 2" xfId="42309"/>
    <cellStyle name="콤_02-배수공_포장조서_5) 맨홀공" xfId="42310"/>
    <cellStyle name="콤_02-배수공_포장조서_5) 맨홀공 2" xfId="42311"/>
    <cellStyle name="콤_02-배수공_포장조서_부대공" xfId="42312"/>
    <cellStyle name="콤_02-배수공_포장조서_부대공 2" xfId="42313"/>
    <cellStyle name="콤_02-배수공_포장조서_포장공" xfId="42314"/>
    <cellStyle name="콤_02-배수공_포장조서_포장공 2" xfId="42315"/>
    <cellStyle name="콤_02-배수공_포장조서_포장공(최종)" xfId="42316"/>
    <cellStyle name="콤_02-배수공_포장조서_포장공(최종) 2" xfId="42317"/>
    <cellStyle name="콤_02-배수공_포장조서_포장공(최종)_포장공" xfId="42318"/>
    <cellStyle name="콤_02-배수공_포장조서_포장공(최종)_포장공 2" xfId="42319"/>
    <cellStyle name="콤_02-배수공_포장조서_포장공(최종)_포장공(삼양선)" xfId="42320"/>
    <cellStyle name="콤_02-배수공_포장조서_포장공(최종)_포장공(삼양선) 2" xfId="42321"/>
    <cellStyle name="콤_02-배수공_포장조서_포장공(최종)_포장단위" xfId="42322"/>
    <cellStyle name="콤_02-배수공_포장조서_포장공(최종)_포장단위 2" xfId="42323"/>
    <cellStyle name="콤_02-배수공_하천" xfId="42324"/>
    <cellStyle name="콤_02-배수공_하천 2" xfId="42325"/>
    <cellStyle name="콤_02-배수공_하천_부대공" xfId="42326"/>
    <cellStyle name="콤_02-배수공_하천_부대공 2" xfId="42327"/>
    <cellStyle name="콤_02-배수공_하천_포장공" xfId="42328"/>
    <cellStyle name="콤_02-배수공_하천_포장공 2" xfId="42329"/>
    <cellStyle name="콤_02토공" xfId="42330"/>
    <cellStyle name="콤_02토공 2" xfId="42331"/>
    <cellStyle name="콤_03-1.맨호공" xfId="42332"/>
    <cellStyle name="콤_03-1.맨호공 2" xfId="42333"/>
    <cellStyle name="콤_03-2.맨홀공제수량" xfId="42334"/>
    <cellStyle name="콤_03-2.맨홀공제수량 2" xfId="42335"/>
    <cellStyle name="콤_04맨홀공" xfId="42336"/>
    <cellStyle name="콤_04맨홀공 2" xfId="42337"/>
    <cellStyle name="콤_04-포장공_02-배수공" xfId="2785"/>
    <cellStyle name="콤_04-포장공_02-배수공 2" xfId="42338"/>
    <cellStyle name="콤_04-포장공_02-배수공_01.수량산출" xfId="2786"/>
    <cellStyle name="콤_04-포장공_02-배수공_02토공" xfId="42339"/>
    <cellStyle name="콤_04-포장공_02-배수공_02토공 2" xfId="42340"/>
    <cellStyle name="콤_04-포장공_02-배수공_03-1.맨호공" xfId="42341"/>
    <cellStyle name="콤_04-포장공_02-배수공_03-1.맨호공 2" xfId="42342"/>
    <cellStyle name="콤_04-포장공_02-배수공_03-2.맨홀공제수량" xfId="42343"/>
    <cellStyle name="콤_04-포장공_02-배수공_03-2.맨홀공제수량 2" xfId="42344"/>
    <cellStyle name="콤_04-포장공_02-배수공_04맨홀공" xfId="42345"/>
    <cellStyle name="콤_04-포장공_02-배수공_04맨홀공 2" xfId="42346"/>
    <cellStyle name="콤_04-포장공_02-배수공_2.16. 맨호공" xfId="42347"/>
    <cellStyle name="콤_04-포장공_02-배수공_2.16. 맨호공 2" xfId="42348"/>
    <cellStyle name="콤_04-포장공_02-배수공_3.15 맨홀공" xfId="42349"/>
    <cellStyle name="콤_04-포장공_02-배수공_3.15 맨홀공 2" xfId="42350"/>
    <cellStyle name="콤_04-포장공_02-배수공_3.16 맨홀공" xfId="42351"/>
    <cellStyle name="콤_04-포장공_02-배수공_3.16 맨홀공 2" xfId="42352"/>
    <cellStyle name="콤_04-포장공_02-배수공_5) 맨홀공" xfId="42353"/>
    <cellStyle name="콤_04-포장공_02-배수공_5) 맨홀공 2" xfId="42354"/>
    <cellStyle name="콤_04-포장공_02-배수공_대학원우수" xfId="42355"/>
    <cellStyle name="콤_04-포장공_02-배수공_대학원우수 2" xfId="42356"/>
    <cellStyle name="콤_04-포장공_02-배수공_맨홀공" xfId="42357"/>
    <cellStyle name="콤_04-포장공_02-배수공_맨홀공 2" xfId="42358"/>
    <cellStyle name="콤_04-포장공_02-배수공_부대공" xfId="42359"/>
    <cellStyle name="콤_04-포장공_02-배수공_부대공 2" xfId="42360"/>
    <cellStyle name="콤_04-포장공_02-배수공_상수오수공" xfId="42361"/>
    <cellStyle name="콤_04-포장공_02-배수공_상수오수공 2" xfId="42362"/>
    <cellStyle name="콤_04-포장공_02-배수공_송방사거리도로변경내역서" xfId="42363"/>
    <cellStyle name="콤_04-포장공_02-배수공_송방사거리도로변경내역서 2" xfId="42364"/>
    <cellStyle name="콤_04-포장공_02-배수공_우수공" xfId="42365"/>
    <cellStyle name="콤_04-포장공_02-배수공_우수공 2" xfId="42366"/>
    <cellStyle name="콤_04-포장공_02-배수공_장지택지수량산출서(시설물관련)" xfId="2787"/>
    <cellStyle name="콤_04-포장공_02-배수공_장지택지수량산출서(시설물관련)_01.수량산출" xfId="2788"/>
    <cellStyle name="콤_04-포장공_02-배수공_토공" xfId="42367"/>
    <cellStyle name="콤_04-포장공_02-배수공_토공 2" xfId="42368"/>
    <cellStyle name="콤_04-포장공_02-배수공_토공_02토공" xfId="42369"/>
    <cellStyle name="콤_04-포장공_02-배수공_토공_02토공 2" xfId="42370"/>
    <cellStyle name="콤_04-포장공_02-배수공_토공_포장공" xfId="42371"/>
    <cellStyle name="콤_04-포장공_02-배수공_토공_포장공 2" xfId="42372"/>
    <cellStyle name="콤_04-포장공_02-배수공_토공_포장공(삼양선)" xfId="42373"/>
    <cellStyle name="콤_04-포장공_02-배수공_토공_포장공(삼양선) 2" xfId="42374"/>
    <cellStyle name="콤_04-포장공_02-배수공_토공_포장공(최종)" xfId="42375"/>
    <cellStyle name="콤_04-포장공_02-배수공_토공_포장공(최종) 2" xfId="42376"/>
    <cellStyle name="콤_04-포장공_02-배수공_토공_포장단위" xfId="42377"/>
    <cellStyle name="콤_04-포장공_02-배수공_토공_포장단위 2" xfId="42378"/>
    <cellStyle name="콤_04-포장공_02-배수공_포장공" xfId="42379"/>
    <cellStyle name="콤_04-포장공_02-배수공_포장공 2" xfId="42380"/>
    <cellStyle name="콤_04-포장공_02-배수공_포장공(최종)" xfId="42381"/>
    <cellStyle name="콤_04-포장공_02-배수공_포장공(최종) 2" xfId="42382"/>
    <cellStyle name="콤_04-포장공_02-배수공_포장공(최종)_포장공" xfId="42383"/>
    <cellStyle name="콤_04-포장공_02-배수공_포장공(최종)_포장공 2" xfId="42384"/>
    <cellStyle name="콤_04-포장공_02-배수공_포장공(최종)_포장공(삼양선)" xfId="42385"/>
    <cellStyle name="콤_04-포장공_02-배수공_포장공(최종)_포장공(삼양선) 2" xfId="42386"/>
    <cellStyle name="콤_04-포장공_02-배수공_포장공(최종)_포장단위" xfId="42387"/>
    <cellStyle name="콤_04-포장공_02-배수공_포장공(최종)_포장단위 2" xfId="42388"/>
    <cellStyle name="콤_04-포장공_02-배수공_하천" xfId="42389"/>
    <cellStyle name="콤_04-포장공_02-배수공_하천 2" xfId="42390"/>
    <cellStyle name="콤_04-포장공_02-배수공_하천_부대공" xfId="42391"/>
    <cellStyle name="콤_04-포장공_02-배수공_하천_부대공 2" xfId="42392"/>
    <cellStyle name="콤_04-포장공_02-배수공_하천_포장공" xfId="42393"/>
    <cellStyle name="콤_04-포장공_02-배수공_하천_포장공 2" xfId="42394"/>
    <cellStyle name="콤_06-부대공_02-배수공" xfId="2789"/>
    <cellStyle name="콤_06-부대공_02-배수공 2" xfId="42395"/>
    <cellStyle name="콤_06-부대공_02-배수공_01.수량산출" xfId="2790"/>
    <cellStyle name="콤_06-부대공_02-배수공_02토공" xfId="42396"/>
    <cellStyle name="콤_06-부대공_02-배수공_02토공 2" xfId="42397"/>
    <cellStyle name="콤_06-부대공_02-배수공_03-1.맨호공" xfId="42398"/>
    <cellStyle name="콤_06-부대공_02-배수공_03-1.맨호공 2" xfId="42399"/>
    <cellStyle name="콤_06-부대공_02-배수공_03-2.맨홀공제수량" xfId="42400"/>
    <cellStyle name="콤_06-부대공_02-배수공_03-2.맨홀공제수량 2" xfId="42401"/>
    <cellStyle name="콤_06-부대공_02-배수공_04맨홀공" xfId="42402"/>
    <cellStyle name="콤_06-부대공_02-배수공_04맨홀공 2" xfId="42403"/>
    <cellStyle name="콤_06-부대공_02-배수공_2.16. 맨호공" xfId="42404"/>
    <cellStyle name="콤_06-부대공_02-배수공_2.16. 맨호공 2" xfId="42405"/>
    <cellStyle name="콤_06-부대공_02-배수공_3.15 맨홀공" xfId="42406"/>
    <cellStyle name="콤_06-부대공_02-배수공_3.15 맨홀공 2" xfId="42407"/>
    <cellStyle name="콤_06-부대공_02-배수공_3.16 맨홀공" xfId="42408"/>
    <cellStyle name="콤_06-부대공_02-배수공_3.16 맨홀공 2" xfId="42409"/>
    <cellStyle name="콤_06-부대공_02-배수공_5) 맨홀공" xfId="42410"/>
    <cellStyle name="콤_06-부대공_02-배수공_5) 맨홀공 2" xfId="42411"/>
    <cellStyle name="콤_06-부대공_02-배수공_대학원우수" xfId="42412"/>
    <cellStyle name="콤_06-부대공_02-배수공_대학원우수 2" xfId="42413"/>
    <cellStyle name="콤_06-부대공_02-배수공_맨홀공" xfId="42414"/>
    <cellStyle name="콤_06-부대공_02-배수공_맨홀공 2" xfId="42415"/>
    <cellStyle name="콤_06-부대공_02-배수공_부대공" xfId="42416"/>
    <cellStyle name="콤_06-부대공_02-배수공_부대공 2" xfId="42417"/>
    <cellStyle name="콤_06-부대공_02-배수공_상수오수공" xfId="42418"/>
    <cellStyle name="콤_06-부대공_02-배수공_상수오수공 2" xfId="42419"/>
    <cellStyle name="콤_06-부대공_02-배수공_송방사거리도로변경내역서" xfId="42420"/>
    <cellStyle name="콤_06-부대공_02-배수공_송방사거리도로변경내역서 2" xfId="42421"/>
    <cellStyle name="콤_06-부대공_02-배수공_우수공" xfId="42422"/>
    <cellStyle name="콤_06-부대공_02-배수공_우수공 2" xfId="42423"/>
    <cellStyle name="콤_06-부대공_02-배수공_장지택지수량산출서(시설물관련)" xfId="2791"/>
    <cellStyle name="콤_06-부대공_02-배수공_장지택지수량산출서(시설물관련)_01.수량산출" xfId="2792"/>
    <cellStyle name="콤_06-부대공_02-배수공_토공" xfId="42424"/>
    <cellStyle name="콤_06-부대공_02-배수공_토공 2" xfId="42425"/>
    <cellStyle name="콤_06-부대공_02-배수공_토공_02토공" xfId="42426"/>
    <cellStyle name="콤_06-부대공_02-배수공_토공_02토공 2" xfId="42427"/>
    <cellStyle name="콤_06-부대공_02-배수공_토공_포장공" xfId="42428"/>
    <cellStyle name="콤_06-부대공_02-배수공_토공_포장공 2" xfId="42429"/>
    <cellStyle name="콤_06-부대공_02-배수공_토공_포장공(삼양선)" xfId="42430"/>
    <cellStyle name="콤_06-부대공_02-배수공_토공_포장공(삼양선) 2" xfId="42431"/>
    <cellStyle name="콤_06-부대공_02-배수공_토공_포장공(최종)" xfId="42432"/>
    <cellStyle name="콤_06-부대공_02-배수공_토공_포장공(최종) 2" xfId="42433"/>
    <cellStyle name="콤_06-부대공_02-배수공_토공_포장단위" xfId="42434"/>
    <cellStyle name="콤_06-부대공_02-배수공_토공_포장단위 2" xfId="42435"/>
    <cellStyle name="콤_06-부대공_02-배수공_포장공" xfId="42436"/>
    <cellStyle name="콤_06-부대공_02-배수공_포장공 2" xfId="42437"/>
    <cellStyle name="콤_06-부대공_02-배수공_포장공(최종)" xfId="42438"/>
    <cellStyle name="콤_06-부대공_02-배수공_포장공(최종) 2" xfId="42439"/>
    <cellStyle name="콤_06-부대공_02-배수공_포장공(최종)_포장공" xfId="42440"/>
    <cellStyle name="콤_06-부대공_02-배수공_포장공(최종)_포장공 2" xfId="42441"/>
    <cellStyle name="콤_06-부대공_02-배수공_포장공(최종)_포장공(삼양선)" xfId="42442"/>
    <cellStyle name="콤_06-부대공_02-배수공_포장공(최종)_포장공(삼양선) 2" xfId="42443"/>
    <cellStyle name="콤_06-부대공_02-배수공_포장공(최종)_포장단위" xfId="42444"/>
    <cellStyle name="콤_06-부대공_02-배수공_포장공(최종)_포장단위 2" xfId="42445"/>
    <cellStyle name="콤_06-부대공_02-배수공_하천" xfId="42446"/>
    <cellStyle name="콤_06-부대공_02-배수공_하천 2" xfId="42447"/>
    <cellStyle name="콤_06-부대공_02-배수공_하천_부대공" xfId="42448"/>
    <cellStyle name="콤_06-부대공_02-배수공_하천_부대공 2" xfId="42449"/>
    <cellStyle name="콤_06-부대공_02-배수공_하천_포장공" xfId="42450"/>
    <cellStyle name="콤_06-부대공_02-배수공_하천_포장공 2" xfId="42451"/>
    <cellStyle name="콤_2.16. 맨호공" xfId="42452"/>
    <cellStyle name="콤_2.16. 맨호공 2" xfId="42453"/>
    <cellStyle name="콤_3.15 맨홀공" xfId="42454"/>
    <cellStyle name="콤_3.15 맨홀공 2" xfId="42455"/>
    <cellStyle name="콤_3.16 맨홀공" xfId="42456"/>
    <cellStyle name="콤_3.16 맨홀공 2" xfId="42457"/>
    <cellStyle name="콤_3.우수" xfId="2793"/>
    <cellStyle name="콤_3.우수_01.수량산출" xfId="2794"/>
    <cellStyle name="콤_3.우수_수원보훈원내역서" xfId="26127"/>
    <cellStyle name="콤_4.오수" xfId="2795"/>
    <cellStyle name="콤_4.오수_01.수량산출" xfId="2796"/>
    <cellStyle name="콤_4.오수_수원보훈원내역서" xfId="26128"/>
    <cellStyle name="콤_5) 맨홀공" xfId="42458"/>
    <cellStyle name="콤_5) 맨홀공 2" xfId="42459"/>
    <cellStyle name="콤_기존구조물철거및헐기_서판교(토공3공구)_소수점절사" xfId="42460"/>
    <cellStyle name="콤_기존구조물철거및헐기_서판교(토공3공구)_소수점절사 2" xfId="42461"/>
    <cellStyle name="콤_대학원우수" xfId="42462"/>
    <cellStyle name="콤_대학원우수 2" xfId="42463"/>
    <cellStyle name="콤_맨홀공" xfId="42464"/>
    <cellStyle name="콤_맨홀공 2" xfId="42465"/>
    <cellStyle name="콤_부대공" xfId="42466"/>
    <cellStyle name="콤_부대공 2" xfId="42467"/>
    <cellStyle name="콤_상수오수공" xfId="42468"/>
    <cellStyle name="콤_상수오수공 2" xfId="42469"/>
    <cellStyle name="콤_송방사거리도로변경내역서" xfId="42470"/>
    <cellStyle name="콤_송방사거리도로변경내역서 2" xfId="42471"/>
    <cellStyle name="콤_수량산출서(수정)" xfId="42472"/>
    <cellStyle name="콤_수량산출서(수정) 2" xfId="42473"/>
    <cellStyle name="콤_수량산출서(수정)_01-토공_02-배수공" xfId="2797"/>
    <cellStyle name="콤_수량산출서(수정)_01-토공_02-배수공 2" xfId="42474"/>
    <cellStyle name="콤_수량산출서(수정)_01-토공_02-배수공_01.수량산출" xfId="2798"/>
    <cellStyle name="콤_수량산출서(수정)_01-토공_02-배수공_02토공" xfId="42475"/>
    <cellStyle name="콤_수량산출서(수정)_01-토공_02-배수공_02토공 2" xfId="42476"/>
    <cellStyle name="콤_수량산출서(수정)_01-토공_02-배수공_03-1.맨호공" xfId="42477"/>
    <cellStyle name="콤_수량산출서(수정)_01-토공_02-배수공_03-1.맨호공 2" xfId="42478"/>
    <cellStyle name="콤_수량산출서(수정)_01-토공_02-배수공_03-2.맨홀공제수량" xfId="42479"/>
    <cellStyle name="콤_수량산출서(수정)_01-토공_02-배수공_03-2.맨홀공제수량 2" xfId="42480"/>
    <cellStyle name="콤_수량산출서(수정)_01-토공_02-배수공_04맨홀공" xfId="42481"/>
    <cellStyle name="콤_수량산출서(수정)_01-토공_02-배수공_04맨홀공 2" xfId="42482"/>
    <cellStyle name="콤_수량산출서(수정)_01-토공_02-배수공_2.16. 맨호공" xfId="42483"/>
    <cellStyle name="콤_수량산출서(수정)_01-토공_02-배수공_2.16. 맨호공 2" xfId="42484"/>
    <cellStyle name="콤_수량산출서(수정)_01-토공_02-배수공_3.15 맨홀공" xfId="42485"/>
    <cellStyle name="콤_수량산출서(수정)_01-토공_02-배수공_3.15 맨홀공 2" xfId="42486"/>
    <cellStyle name="콤_수량산출서(수정)_01-토공_02-배수공_3.16 맨홀공" xfId="42487"/>
    <cellStyle name="콤_수량산출서(수정)_01-토공_02-배수공_3.16 맨홀공 2" xfId="42488"/>
    <cellStyle name="콤_수량산출서(수정)_01-토공_02-배수공_5) 맨홀공" xfId="42489"/>
    <cellStyle name="콤_수량산출서(수정)_01-토공_02-배수공_5) 맨홀공 2" xfId="42490"/>
    <cellStyle name="콤_수량산출서(수정)_01-토공_02-배수공_대학원우수" xfId="42491"/>
    <cellStyle name="콤_수량산출서(수정)_01-토공_02-배수공_대학원우수 2" xfId="42492"/>
    <cellStyle name="콤_수량산출서(수정)_01-토공_02-배수공_맨홀공" xfId="42493"/>
    <cellStyle name="콤_수량산출서(수정)_01-토공_02-배수공_맨홀공 2" xfId="42494"/>
    <cellStyle name="콤_수량산출서(수정)_01-토공_02-배수공_부대공" xfId="42495"/>
    <cellStyle name="콤_수량산출서(수정)_01-토공_02-배수공_부대공 2" xfId="42496"/>
    <cellStyle name="콤_수량산출서(수정)_01-토공_02-배수공_상수오수공" xfId="42497"/>
    <cellStyle name="콤_수량산출서(수정)_01-토공_02-배수공_상수오수공 2" xfId="42498"/>
    <cellStyle name="콤_수량산출서(수정)_01-토공_02-배수공_송방사거리도로변경내역서" xfId="42499"/>
    <cellStyle name="콤_수량산출서(수정)_01-토공_02-배수공_송방사거리도로변경내역서 2" xfId="42500"/>
    <cellStyle name="콤_수량산출서(수정)_01-토공_02-배수공_우수공" xfId="42501"/>
    <cellStyle name="콤_수량산출서(수정)_01-토공_02-배수공_우수공 2" xfId="42502"/>
    <cellStyle name="콤_수량산출서(수정)_01-토공_02-배수공_장지택지수량산출서(시설물관련)" xfId="2799"/>
    <cellStyle name="콤_수량산출서(수정)_01-토공_02-배수공_장지택지수량산출서(시설물관련)_01.수량산출" xfId="2800"/>
    <cellStyle name="콤_수량산출서(수정)_01-토공_02-배수공_토공" xfId="42503"/>
    <cellStyle name="콤_수량산출서(수정)_01-토공_02-배수공_토공 2" xfId="42504"/>
    <cellStyle name="콤_수량산출서(수정)_01-토공_02-배수공_토공_02토공" xfId="42505"/>
    <cellStyle name="콤_수량산출서(수정)_01-토공_02-배수공_토공_02토공 2" xfId="42506"/>
    <cellStyle name="콤_수량산출서(수정)_01-토공_02-배수공_토공_포장공" xfId="42507"/>
    <cellStyle name="콤_수량산출서(수정)_01-토공_02-배수공_토공_포장공 2" xfId="42508"/>
    <cellStyle name="콤_수량산출서(수정)_01-토공_02-배수공_토공_포장공(삼양선)" xfId="42509"/>
    <cellStyle name="콤_수량산출서(수정)_01-토공_02-배수공_토공_포장공(삼양선) 2" xfId="42510"/>
    <cellStyle name="콤_수량산출서(수정)_01-토공_02-배수공_토공_포장공(최종)" xfId="42511"/>
    <cellStyle name="콤_수량산출서(수정)_01-토공_02-배수공_토공_포장공(최종) 2" xfId="42512"/>
    <cellStyle name="콤_수량산출서(수정)_01-토공_02-배수공_토공_포장단위" xfId="42513"/>
    <cellStyle name="콤_수량산출서(수정)_01-토공_02-배수공_토공_포장단위 2" xfId="42514"/>
    <cellStyle name="콤_수량산출서(수정)_01-토공_02-배수공_포장공" xfId="42515"/>
    <cellStyle name="콤_수량산출서(수정)_01-토공_02-배수공_포장공 2" xfId="42516"/>
    <cellStyle name="콤_수량산출서(수정)_01-토공_02-배수공_포장공(최종)" xfId="42517"/>
    <cellStyle name="콤_수량산출서(수정)_01-토공_02-배수공_포장공(최종) 2" xfId="42518"/>
    <cellStyle name="콤_수량산출서(수정)_01-토공_02-배수공_포장공(최종)_포장공" xfId="42519"/>
    <cellStyle name="콤_수량산출서(수정)_01-토공_02-배수공_포장공(최종)_포장공 2" xfId="42520"/>
    <cellStyle name="콤_수량산출서(수정)_01-토공_02-배수공_포장공(최종)_포장공(삼양선)" xfId="42521"/>
    <cellStyle name="콤_수량산출서(수정)_01-토공_02-배수공_포장공(최종)_포장공(삼양선) 2" xfId="42522"/>
    <cellStyle name="콤_수량산출서(수정)_01-토공_02-배수공_포장공(최종)_포장단위" xfId="42523"/>
    <cellStyle name="콤_수량산출서(수정)_01-토공_02-배수공_포장공(최종)_포장단위 2" xfId="42524"/>
    <cellStyle name="콤_수량산출서(수정)_01-토공_02-배수공_하천" xfId="42525"/>
    <cellStyle name="콤_수량산출서(수정)_01-토공_02-배수공_하천 2" xfId="42526"/>
    <cellStyle name="콤_수량산출서(수정)_01-토공_02-배수공_하천_부대공" xfId="42527"/>
    <cellStyle name="콤_수량산출서(수정)_01-토공_02-배수공_하천_부대공 2" xfId="42528"/>
    <cellStyle name="콤_수량산출서(수정)_01-토공_02-배수공_하천_포장공" xfId="42529"/>
    <cellStyle name="콤_수량산출서(수정)_01-토공_02-배수공_하천_포장공 2" xfId="42530"/>
    <cellStyle name="콤_수량산출서(수정)_02-배수공" xfId="2801"/>
    <cellStyle name="콤_수량산출서(수정)_02-배수공 2" xfId="42531"/>
    <cellStyle name="콤_수량산출서(수정)_02-배수공_01.수량산출" xfId="2802"/>
    <cellStyle name="콤_수량산출서(수정)_02-배수공_02-반중력식옹벽" xfId="42532"/>
    <cellStyle name="콤_수량산출서(수정)_02-배수공_02-반중력식옹벽 2" xfId="42533"/>
    <cellStyle name="콤_수량산출서(수정)_02-배수공_02-반중력식옹벽_02토공" xfId="42534"/>
    <cellStyle name="콤_수량산출서(수정)_02-배수공_02-반중력식옹벽_02토공 2" xfId="42535"/>
    <cellStyle name="콤_수량산출서(수정)_02-배수공_02-반중력식옹벽_03-1.맨호공" xfId="42536"/>
    <cellStyle name="콤_수량산출서(수정)_02-배수공_02-반중력식옹벽_03-1.맨호공 2" xfId="42537"/>
    <cellStyle name="콤_수량산출서(수정)_02-배수공_02-반중력식옹벽_03-2.맨홀공제수량" xfId="42538"/>
    <cellStyle name="콤_수량산출서(수정)_02-배수공_02-반중력식옹벽_03-2.맨홀공제수량 2" xfId="42539"/>
    <cellStyle name="콤_수량산출서(수정)_02-배수공_02-반중력식옹벽_04맨홀공" xfId="42540"/>
    <cellStyle name="콤_수량산출서(수정)_02-배수공_02-반중력식옹벽_04맨홀공 2" xfId="42541"/>
    <cellStyle name="콤_수량산출서(수정)_02-배수공_02-반중력식옹벽_2.16. 맨호공" xfId="42542"/>
    <cellStyle name="콤_수량산출서(수정)_02-배수공_02-반중력식옹벽_2.16. 맨호공 2" xfId="42543"/>
    <cellStyle name="콤_수량산출서(수정)_02-배수공_02-반중력식옹벽_3.15 맨홀공" xfId="42544"/>
    <cellStyle name="콤_수량산출서(수정)_02-배수공_02-반중력식옹벽_3.15 맨홀공 2" xfId="42545"/>
    <cellStyle name="콤_수량산출서(수정)_02-배수공_02-반중력식옹벽_3.16 맨홀공" xfId="42546"/>
    <cellStyle name="콤_수량산출서(수정)_02-배수공_02-반중력식옹벽_3.16 맨홀공 2" xfId="42547"/>
    <cellStyle name="콤_수량산출서(수정)_02-배수공_02-반중력식옹벽_5) 맨홀공" xfId="42548"/>
    <cellStyle name="콤_수량산출서(수정)_02-배수공_02-반중력식옹벽_5) 맨홀공 2" xfId="42549"/>
    <cellStyle name="콤_수량산출서(수정)_02-배수공_02-반중력식옹벽_대학원우수" xfId="42550"/>
    <cellStyle name="콤_수량산출서(수정)_02-배수공_02-반중력식옹벽_대학원우수 2" xfId="42551"/>
    <cellStyle name="콤_수량산출서(수정)_02-배수공_02-반중력식옹벽_맨홀공" xfId="42552"/>
    <cellStyle name="콤_수량산출서(수정)_02-배수공_02-반중력식옹벽_맨홀공 2" xfId="42553"/>
    <cellStyle name="콤_수량산출서(수정)_02-배수공_02-반중력식옹벽_부대공" xfId="42554"/>
    <cellStyle name="콤_수량산출서(수정)_02-배수공_02-반중력식옹벽_부대공 2" xfId="42555"/>
    <cellStyle name="콤_수량산출서(수정)_02-배수공_02-반중력식옹벽_상수오수공" xfId="42556"/>
    <cellStyle name="콤_수량산출서(수정)_02-배수공_02-반중력식옹벽_상수오수공 2" xfId="42557"/>
    <cellStyle name="콤_수량산출서(수정)_02-배수공_02-반중력식옹벽_송방사거리도로변경내역서" xfId="42558"/>
    <cellStyle name="콤_수량산출서(수정)_02-배수공_02-반중력식옹벽_송방사거리도로변경내역서 2" xfId="42559"/>
    <cellStyle name="콤_수량산출서(수정)_02-배수공_02-반중력식옹벽_우수공" xfId="42560"/>
    <cellStyle name="콤_수량산출서(수정)_02-배수공_02-반중력식옹벽_우수공 2" xfId="42561"/>
    <cellStyle name="콤_수량산출서(수정)_02-배수공_02-반중력식옹벽_토공" xfId="42562"/>
    <cellStyle name="콤_수량산출서(수정)_02-배수공_02-반중력식옹벽_토공 2" xfId="42563"/>
    <cellStyle name="콤_수량산출서(수정)_02-배수공_02-반중력식옹벽_토공_02토공" xfId="42564"/>
    <cellStyle name="콤_수량산출서(수정)_02-배수공_02-반중력식옹벽_토공_02토공 2" xfId="42565"/>
    <cellStyle name="콤_수량산출서(수정)_02-배수공_02-반중력식옹벽_토공_포장공" xfId="42566"/>
    <cellStyle name="콤_수량산출서(수정)_02-배수공_02-반중력식옹벽_토공_포장공 2" xfId="42567"/>
    <cellStyle name="콤_수량산출서(수정)_02-배수공_02-반중력식옹벽_토공_포장공(삼양선)" xfId="42568"/>
    <cellStyle name="콤_수량산출서(수정)_02-배수공_02-반중력식옹벽_토공_포장공(삼양선) 2" xfId="42569"/>
    <cellStyle name="콤_수량산출서(수정)_02-배수공_02-반중력식옹벽_토공_포장공(최종)" xfId="42570"/>
    <cellStyle name="콤_수량산출서(수정)_02-배수공_02-반중력식옹벽_토공_포장공(최종) 2" xfId="42571"/>
    <cellStyle name="콤_수량산출서(수정)_02-배수공_02-반중력식옹벽_토공_포장단위" xfId="42572"/>
    <cellStyle name="콤_수량산출서(수정)_02-배수공_02-반중력식옹벽_토공_포장단위 2" xfId="42573"/>
    <cellStyle name="콤_수량산출서(수정)_02-배수공_02-반중력식옹벽_포장공" xfId="42574"/>
    <cellStyle name="콤_수량산출서(수정)_02-배수공_02-반중력식옹벽_포장공 2" xfId="42575"/>
    <cellStyle name="콤_수량산출서(수정)_02-배수공_02-반중력식옹벽_포장공(최종)" xfId="42576"/>
    <cellStyle name="콤_수량산출서(수정)_02-배수공_02-반중력식옹벽_포장공(최종) 2" xfId="42577"/>
    <cellStyle name="콤_수량산출서(수정)_02-배수공_02-반중력식옹벽_포장공(최종)_포장공" xfId="42578"/>
    <cellStyle name="콤_수량산출서(수정)_02-배수공_02-반중력식옹벽_포장공(최종)_포장공 2" xfId="42579"/>
    <cellStyle name="콤_수량산출서(수정)_02-배수공_02-반중력식옹벽_포장공(최종)_포장공(삼양선)" xfId="42580"/>
    <cellStyle name="콤_수량산출서(수정)_02-배수공_02-반중력식옹벽_포장공(최종)_포장공(삼양선) 2" xfId="42581"/>
    <cellStyle name="콤_수량산출서(수정)_02-배수공_02-반중력식옹벽_포장공(최종)_포장단위" xfId="42582"/>
    <cellStyle name="콤_수량산출서(수정)_02-배수공_02-반중력식옹벽_포장공(최종)_포장단위 2" xfId="42583"/>
    <cellStyle name="콤_수량산출서(수정)_02-배수공_02-반중력식옹벽_하천" xfId="42584"/>
    <cellStyle name="콤_수량산출서(수정)_02-배수공_02-반중력식옹벽_하천 2" xfId="42585"/>
    <cellStyle name="콤_수량산출서(수정)_02-배수공_02-반중력식옹벽_하천_부대공" xfId="42586"/>
    <cellStyle name="콤_수량산출서(수정)_02-배수공_02-반중력식옹벽_하천_부대공 2" xfId="42587"/>
    <cellStyle name="콤_수량산출서(수정)_02-배수공_02-반중력식옹벽_하천_포장공" xfId="42588"/>
    <cellStyle name="콤_수량산출서(수정)_02-배수공_02-반중력식옹벽_하천_포장공 2" xfId="42589"/>
    <cellStyle name="콤_수량산출서(수정)_02-배수공_02-배수공" xfId="2803"/>
    <cellStyle name="콤_수량산출서(수정)_02-배수공_02-배수공 2" xfId="42590"/>
    <cellStyle name="콤_수량산출서(수정)_02-배수공_02-배수공_01.수량산출" xfId="2804"/>
    <cellStyle name="콤_수량산출서(수정)_02-배수공_02-배수공_02토공" xfId="42591"/>
    <cellStyle name="콤_수량산출서(수정)_02-배수공_02-배수공_02토공 2" xfId="42592"/>
    <cellStyle name="콤_수량산출서(수정)_02-배수공_02-배수공_03-1.맨호공" xfId="42593"/>
    <cellStyle name="콤_수량산출서(수정)_02-배수공_02-배수공_03-1.맨호공 2" xfId="42594"/>
    <cellStyle name="콤_수량산출서(수정)_02-배수공_02-배수공_03-2.맨홀공제수량" xfId="42595"/>
    <cellStyle name="콤_수량산출서(수정)_02-배수공_02-배수공_03-2.맨홀공제수량 2" xfId="42596"/>
    <cellStyle name="콤_수량산출서(수정)_02-배수공_02-배수공_04맨홀공" xfId="42597"/>
    <cellStyle name="콤_수량산출서(수정)_02-배수공_02-배수공_04맨홀공 2" xfId="42598"/>
    <cellStyle name="콤_수량산출서(수정)_02-배수공_02-배수공_2.16. 맨호공" xfId="42599"/>
    <cellStyle name="콤_수량산출서(수정)_02-배수공_02-배수공_2.16. 맨호공 2" xfId="42600"/>
    <cellStyle name="콤_수량산출서(수정)_02-배수공_02-배수공_3.15 맨홀공" xfId="42601"/>
    <cellStyle name="콤_수량산출서(수정)_02-배수공_02-배수공_3.15 맨홀공 2" xfId="42602"/>
    <cellStyle name="콤_수량산출서(수정)_02-배수공_02-배수공_3.16 맨홀공" xfId="42603"/>
    <cellStyle name="콤_수량산출서(수정)_02-배수공_02-배수공_3.16 맨홀공 2" xfId="42604"/>
    <cellStyle name="콤_수량산출서(수정)_02-배수공_02-배수공_5) 맨홀공" xfId="42605"/>
    <cellStyle name="콤_수량산출서(수정)_02-배수공_02-배수공_5) 맨홀공 2" xfId="42606"/>
    <cellStyle name="콤_수량산출서(수정)_02-배수공_02-배수공_대학원우수" xfId="42607"/>
    <cellStyle name="콤_수량산출서(수정)_02-배수공_02-배수공_대학원우수 2" xfId="42608"/>
    <cellStyle name="콤_수량산출서(수정)_02-배수공_02-배수공_맨홀공" xfId="42609"/>
    <cellStyle name="콤_수량산출서(수정)_02-배수공_02-배수공_맨홀공 2" xfId="42610"/>
    <cellStyle name="콤_수량산출서(수정)_02-배수공_02-배수공_부대공" xfId="42611"/>
    <cellStyle name="콤_수량산출서(수정)_02-배수공_02-배수공_부대공 2" xfId="42612"/>
    <cellStyle name="콤_수량산출서(수정)_02-배수공_02-배수공_상수오수공" xfId="42613"/>
    <cellStyle name="콤_수량산출서(수정)_02-배수공_02-배수공_상수오수공 2" xfId="42614"/>
    <cellStyle name="콤_수량산출서(수정)_02-배수공_02-배수공_송방사거리도로변경내역서" xfId="42615"/>
    <cellStyle name="콤_수량산출서(수정)_02-배수공_02-배수공_송방사거리도로변경내역서 2" xfId="42616"/>
    <cellStyle name="콤_수량산출서(수정)_02-배수공_02-배수공_우수공" xfId="42617"/>
    <cellStyle name="콤_수량산출서(수정)_02-배수공_02-배수공_우수공 2" xfId="42618"/>
    <cellStyle name="콤_수량산출서(수정)_02-배수공_02-배수공_장지택지수량산출서(시설물관련)" xfId="2805"/>
    <cellStyle name="콤_수량산출서(수정)_02-배수공_02-배수공_장지택지수량산출서(시설물관련)_01.수량산출" xfId="2806"/>
    <cellStyle name="콤_수량산출서(수정)_02-배수공_02-배수공_토공" xfId="42619"/>
    <cellStyle name="콤_수량산출서(수정)_02-배수공_02-배수공_토공 2" xfId="42620"/>
    <cellStyle name="콤_수량산출서(수정)_02-배수공_02-배수공_토공_02토공" xfId="42621"/>
    <cellStyle name="콤_수량산출서(수정)_02-배수공_02-배수공_토공_02토공 2" xfId="42622"/>
    <cellStyle name="콤_수량산출서(수정)_02-배수공_02-배수공_토공_포장공" xfId="42623"/>
    <cellStyle name="콤_수량산출서(수정)_02-배수공_02-배수공_토공_포장공 2" xfId="42624"/>
    <cellStyle name="콤_수량산출서(수정)_02-배수공_02-배수공_토공_포장공(삼양선)" xfId="42625"/>
    <cellStyle name="콤_수량산출서(수정)_02-배수공_02-배수공_토공_포장공(삼양선) 2" xfId="42626"/>
    <cellStyle name="콤_수량산출서(수정)_02-배수공_02-배수공_토공_포장공(최종)" xfId="42627"/>
    <cellStyle name="콤_수량산출서(수정)_02-배수공_02-배수공_토공_포장공(최종) 2" xfId="42628"/>
    <cellStyle name="콤_수량산출서(수정)_02-배수공_02-배수공_토공_포장단위" xfId="42629"/>
    <cellStyle name="콤_수량산출서(수정)_02-배수공_02-배수공_토공_포장단위 2" xfId="42630"/>
    <cellStyle name="콤_수량산출서(수정)_02-배수공_02-배수공_포장공" xfId="42631"/>
    <cellStyle name="콤_수량산출서(수정)_02-배수공_02-배수공_포장공 2" xfId="42632"/>
    <cellStyle name="콤_수량산출서(수정)_02-배수공_02-배수공_포장공(최종)" xfId="42633"/>
    <cellStyle name="콤_수량산출서(수정)_02-배수공_02-배수공_포장공(최종) 2" xfId="42634"/>
    <cellStyle name="콤_수량산출서(수정)_02-배수공_02-배수공_포장공(최종)_포장공" xfId="42635"/>
    <cellStyle name="콤_수량산출서(수정)_02-배수공_02-배수공_포장공(최종)_포장공 2" xfId="42636"/>
    <cellStyle name="콤_수량산출서(수정)_02-배수공_02-배수공_포장공(최종)_포장공(삼양선)" xfId="42637"/>
    <cellStyle name="콤_수량산출서(수정)_02-배수공_02-배수공_포장공(최종)_포장공(삼양선) 2" xfId="42638"/>
    <cellStyle name="콤_수량산출서(수정)_02-배수공_02-배수공_포장공(최종)_포장단위" xfId="42639"/>
    <cellStyle name="콤_수량산출서(수정)_02-배수공_02-배수공_포장공(최종)_포장단위 2" xfId="42640"/>
    <cellStyle name="콤_수량산출서(수정)_02-배수공_02-배수공_하천" xfId="42641"/>
    <cellStyle name="콤_수량산출서(수정)_02-배수공_02-배수공_하천 2" xfId="42642"/>
    <cellStyle name="콤_수량산출서(수정)_02-배수공_02-배수공_하천_부대공" xfId="42643"/>
    <cellStyle name="콤_수량산출서(수정)_02-배수공_02-배수공_하천_부대공 2" xfId="42644"/>
    <cellStyle name="콤_수량산출서(수정)_02-배수공_02-배수공_하천_포장공" xfId="42645"/>
    <cellStyle name="콤_수량산출서(수정)_02-배수공_02-배수공_하천_포장공 2" xfId="42646"/>
    <cellStyle name="콤_수량산출서(수정)_02-배수공_02토공" xfId="42647"/>
    <cellStyle name="콤_수량산출서(수정)_02-배수공_02토공 2" xfId="42648"/>
    <cellStyle name="콤_수량산출서(수정)_02-배수공_03-1.맨호공" xfId="42649"/>
    <cellStyle name="콤_수량산출서(수정)_02-배수공_03-1.맨호공 2" xfId="42650"/>
    <cellStyle name="콤_수량산출서(수정)_02-배수공_03-2.맨홀공제수량" xfId="42651"/>
    <cellStyle name="콤_수량산출서(수정)_02-배수공_03-2.맨홀공제수량 2" xfId="42652"/>
    <cellStyle name="콤_수량산출서(수정)_02-배수공_04맨홀공" xfId="42653"/>
    <cellStyle name="콤_수량산출서(수정)_02-배수공_04맨홀공 2" xfId="42654"/>
    <cellStyle name="콤_수량산출서(수정)_02-배수공_2.16. 맨호공" xfId="42655"/>
    <cellStyle name="콤_수량산출서(수정)_02-배수공_2.16. 맨호공 2" xfId="42656"/>
    <cellStyle name="콤_수량산출서(수정)_02-배수공_3.15 맨홀공" xfId="42657"/>
    <cellStyle name="콤_수량산출서(수정)_02-배수공_3.15 맨홀공 2" xfId="42658"/>
    <cellStyle name="콤_수량산출서(수정)_02-배수공_3.16 맨홀공" xfId="42659"/>
    <cellStyle name="콤_수량산출서(수정)_02-배수공_3.16 맨홀공 2" xfId="42660"/>
    <cellStyle name="콤_수량산출서(수정)_02-배수공_5) 맨홀공" xfId="42661"/>
    <cellStyle name="콤_수량산출서(수정)_02-배수공_5) 맨홀공 2" xfId="42662"/>
    <cellStyle name="콤_수량산출서(수정)_02-배수공_가평조서" xfId="42663"/>
    <cellStyle name="콤_수량산출서(수정)_02-배수공_가평조서 2" xfId="42664"/>
    <cellStyle name="콤_수량산출서(수정)_02-배수공_가평조서_02토공" xfId="42665"/>
    <cellStyle name="콤_수량산출서(수정)_02-배수공_가평조서_02토공 2" xfId="42666"/>
    <cellStyle name="콤_수량산출서(수정)_02-배수공_가평조서_03-1.맨호공" xfId="42667"/>
    <cellStyle name="콤_수량산출서(수정)_02-배수공_가평조서_03-1.맨호공 2" xfId="42668"/>
    <cellStyle name="콤_수량산출서(수정)_02-배수공_가평조서_03-2.맨홀공제수량" xfId="42669"/>
    <cellStyle name="콤_수량산출서(수정)_02-배수공_가평조서_03-2.맨홀공제수량 2" xfId="42670"/>
    <cellStyle name="콤_수량산출서(수정)_02-배수공_가평조서_2.16. 맨호공" xfId="42671"/>
    <cellStyle name="콤_수량산출서(수정)_02-배수공_가평조서_2.16. 맨호공 2" xfId="42672"/>
    <cellStyle name="콤_수량산출서(수정)_02-배수공_가평조서_3.15 맨홀공" xfId="42673"/>
    <cellStyle name="콤_수량산출서(수정)_02-배수공_가평조서_3.15 맨홀공 2" xfId="42674"/>
    <cellStyle name="콤_수량산출서(수정)_02-배수공_가평조서_3.16 맨홀공" xfId="42675"/>
    <cellStyle name="콤_수량산출서(수정)_02-배수공_가평조서_3.16 맨홀공 2" xfId="42676"/>
    <cellStyle name="콤_수량산출서(수정)_02-배수공_가평조서_5) 맨홀공" xfId="42677"/>
    <cellStyle name="콤_수량산출서(수정)_02-배수공_가평조서_5) 맨홀공 2" xfId="42678"/>
    <cellStyle name="콤_수량산출서(수정)_02-배수공_가평조서_부대공" xfId="42679"/>
    <cellStyle name="콤_수량산출서(수정)_02-배수공_가평조서_부대공 2" xfId="42680"/>
    <cellStyle name="콤_수량산출서(수정)_02-배수공_가평조서_포장공" xfId="42681"/>
    <cellStyle name="콤_수량산출서(수정)_02-배수공_가평조서_포장공 2" xfId="42682"/>
    <cellStyle name="콤_수량산출서(수정)_02-배수공_가평조서_포장공(최종)" xfId="42683"/>
    <cellStyle name="콤_수량산출서(수정)_02-배수공_가평조서_포장공(최종) 2" xfId="42684"/>
    <cellStyle name="콤_수량산출서(수정)_02-배수공_가평조서_포장공(최종)_포장공" xfId="42685"/>
    <cellStyle name="콤_수량산출서(수정)_02-배수공_가평조서_포장공(최종)_포장공 2" xfId="42686"/>
    <cellStyle name="콤_수량산출서(수정)_02-배수공_가평조서_포장공(최종)_포장공(삼양선)" xfId="42687"/>
    <cellStyle name="콤_수량산출서(수정)_02-배수공_가평조서_포장공(최종)_포장공(삼양선) 2" xfId="42688"/>
    <cellStyle name="콤_수량산출서(수정)_02-배수공_가평조서_포장공(최종)_포장단위" xfId="42689"/>
    <cellStyle name="콤_수량산출서(수정)_02-배수공_가평조서_포장공(최종)_포장단위 2" xfId="42690"/>
    <cellStyle name="콤_수량산출서(수정)_02-배수공_대학원우수" xfId="42691"/>
    <cellStyle name="콤_수량산출서(수정)_02-배수공_대학원우수 2" xfId="42692"/>
    <cellStyle name="콤_수량산출서(수정)_02-배수공_맨홀공" xfId="42693"/>
    <cellStyle name="콤_수량산출서(수정)_02-배수공_맨홀공 2" xfId="42694"/>
    <cellStyle name="콤_수량산출서(수정)_02-배수공_반중력" xfId="42695"/>
    <cellStyle name="콤_수량산출서(수정)_02-배수공_반중력 2" xfId="42696"/>
    <cellStyle name="콤_수량산출서(수정)_02-배수공_반중력_02토공" xfId="42697"/>
    <cellStyle name="콤_수량산출서(수정)_02-배수공_반중력_02토공 2" xfId="42698"/>
    <cellStyle name="콤_수량산출서(수정)_02-배수공_반중력_03-1.맨호공" xfId="42699"/>
    <cellStyle name="콤_수량산출서(수정)_02-배수공_반중력_03-1.맨호공 2" xfId="42700"/>
    <cellStyle name="콤_수량산출서(수정)_02-배수공_반중력_03-2.맨홀공제수량" xfId="42701"/>
    <cellStyle name="콤_수량산출서(수정)_02-배수공_반중력_03-2.맨홀공제수량 2" xfId="42702"/>
    <cellStyle name="콤_수량산출서(수정)_02-배수공_반중력_04맨홀공" xfId="42703"/>
    <cellStyle name="콤_수량산출서(수정)_02-배수공_반중력_04맨홀공 2" xfId="42704"/>
    <cellStyle name="콤_수량산출서(수정)_02-배수공_반중력_2.16. 맨호공" xfId="42705"/>
    <cellStyle name="콤_수량산출서(수정)_02-배수공_반중력_2.16. 맨호공 2" xfId="42706"/>
    <cellStyle name="콤_수량산출서(수정)_02-배수공_반중력_3.15 맨홀공" xfId="42707"/>
    <cellStyle name="콤_수량산출서(수정)_02-배수공_반중력_3.15 맨홀공 2" xfId="42708"/>
    <cellStyle name="콤_수량산출서(수정)_02-배수공_반중력_3.16 맨홀공" xfId="42709"/>
    <cellStyle name="콤_수량산출서(수정)_02-배수공_반중력_3.16 맨홀공 2" xfId="42710"/>
    <cellStyle name="콤_수량산출서(수정)_02-배수공_반중력_5) 맨홀공" xfId="42711"/>
    <cellStyle name="콤_수량산출서(수정)_02-배수공_반중력_5) 맨홀공 2" xfId="42712"/>
    <cellStyle name="콤_수량산출서(수정)_02-배수공_반중력_대학원우수" xfId="42713"/>
    <cellStyle name="콤_수량산출서(수정)_02-배수공_반중력_대학원우수 2" xfId="42714"/>
    <cellStyle name="콤_수량산출서(수정)_02-배수공_반중력_맨홀공" xfId="42715"/>
    <cellStyle name="콤_수량산출서(수정)_02-배수공_반중력_맨홀공 2" xfId="42716"/>
    <cellStyle name="콤_수량산출서(수정)_02-배수공_반중력_부대공" xfId="42717"/>
    <cellStyle name="콤_수량산출서(수정)_02-배수공_반중력_부대공 2" xfId="42718"/>
    <cellStyle name="콤_수량산출서(수정)_02-배수공_반중력_상수오수공" xfId="42719"/>
    <cellStyle name="콤_수량산출서(수정)_02-배수공_반중력_상수오수공 2" xfId="42720"/>
    <cellStyle name="콤_수량산출서(수정)_02-배수공_반중력_송방사거리도로변경내역서" xfId="42721"/>
    <cellStyle name="콤_수량산출서(수정)_02-배수공_반중력_송방사거리도로변경내역서 2" xfId="42722"/>
    <cellStyle name="콤_수량산출서(수정)_02-배수공_반중력_우수공" xfId="42723"/>
    <cellStyle name="콤_수량산출서(수정)_02-배수공_반중력_우수공 2" xfId="42724"/>
    <cellStyle name="콤_수량산출서(수정)_02-배수공_반중력_토공" xfId="42725"/>
    <cellStyle name="콤_수량산출서(수정)_02-배수공_반중력_토공 2" xfId="42726"/>
    <cellStyle name="콤_수량산출서(수정)_02-배수공_반중력_토공_02토공" xfId="42727"/>
    <cellStyle name="콤_수량산출서(수정)_02-배수공_반중력_토공_02토공 2" xfId="42728"/>
    <cellStyle name="콤_수량산출서(수정)_02-배수공_반중력_토공_포장공" xfId="42729"/>
    <cellStyle name="콤_수량산출서(수정)_02-배수공_반중력_토공_포장공 2" xfId="42730"/>
    <cellStyle name="콤_수량산출서(수정)_02-배수공_반중력_토공_포장공(삼양선)" xfId="42731"/>
    <cellStyle name="콤_수량산출서(수정)_02-배수공_반중력_토공_포장공(삼양선) 2" xfId="42732"/>
    <cellStyle name="콤_수량산출서(수정)_02-배수공_반중력_토공_포장공(최종)" xfId="42733"/>
    <cellStyle name="콤_수량산출서(수정)_02-배수공_반중력_토공_포장공(최종) 2" xfId="42734"/>
    <cellStyle name="콤_수량산출서(수정)_02-배수공_반중력_토공_포장단위" xfId="42735"/>
    <cellStyle name="콤_수량산출서(수정)_02-배수공_반중력_토공_포장단위 2" xfId="42736"/>
    <cellStyle name="콤_수량산출서(수정)_02-배수공_반중력_포장공" xfId="42737"/>
    <cellStyle name="콤_수량산출서(수정)_02-배수공_반중력_포장공 2" xfId="42738"/>
    <cellStyle name="콤_수량산출서(수정)_02-배수공_반중력_포장공(최종)" xfId="42739"/>
    <cellStyle name="콤_수량산출서(수정)_02-배수공_반중력_포장공(최종) 2" xfId="42740"/>
    <cellStyle name="콤_수량산출서(수정)_02-배수공_반중력_포장공(최종)_포장공" xfId="42741"/>
    <cellStyle name="콤_수량산출서(수정)_02-배수공_반중력_포장공(최종)_포장공 2" xfId="42742"/>
    <cellStyle name="콤_수량산출서(수정)_02-배수공_반중력_포장공(최종)_포장공(삼양선)" xfId="42743"/>
    <cellStyle name="콤_수량산출서(수정)_02-배수공_반중력_포장공(최종)_포장공(삼양선) 2" xfId="42744"/>
    <cellStyle name="콤_수량산출서(수정)_02-배수공_반중력_포장공(최종)_포장단위" xfId="42745"/>
    <cellStyle name="콤_수량산출서(수정)_02-배수공_반중력_포장공(최종)_포장단위 2" xfId="42746"/>
    <cellStyle name="콤_수량산출서(수정)_02-배수공_반중력_하천" xfId="42747"/>
    <cellStyle name="콤_수량산출서(수정)_02-배수공_반중력_하천 2" xfId="42748"/>
    <cellStyle name="콤_수량산출서(수정)_02-배수공_반중력_하천_부대공" xfId="42749"/>
    <cellStyle name="콤_수량산출서(수정)_02-배수공_반중력_하천_부대공 2" xfId="42750"/>
    <cellStyle name="콤_수량산출서(수정)_02-배수공_반중력_하천_포장공" xfId="42751"/>
    <cellStyle name="콤_수량산출서(수정)_02-배수공_반중력_하천_포장공 2" xfId="42752"/>
    <cellStyle name="콤_수량산출서(수정)_02-배수공_부대공" xfId="42753"/>
    <cellStyle name="콤_수량산출서(수정)_02-배수공_부대공 2" xfId="42754"/>
    <cellStyle name="콤_수량산출서(수정)_02-배수공_상수오수공" xfId="42755"/>
    <cellStyle name="콤_수량산출서(수정)_02-배수공_상수오수공 2" xfId="42756"/>
    <cellStyle name="콤_수량산출서(수정)_02-배수공_송방사거리도로변경내역서" xfId="42757"/>
    <cellStyle name="콤_수량산출서(수정)_02-배수공_송방사거리도로변경내역서 2" xfId="42758"/>
    <cellStyle name="콤_수량산출서(수정)_02-배수공_옹벽" xfId="42759"/>
    <cellStyle name="콤_수량산출서(수정)_02-배수공_옹벽 2" xfId="42760"/>
    <cellStyle name="콤_수량산출서(수정)_02-배수공_옹벽_02토공" xfId="42761"/>
    <cellStyle name="콤_수량산출서(수정)_02-배수공_옹벽_02토공 2" xfId="42762"/>
    <cellStyle name="콤_수량산출서(수정)_02-배수공_옹벽_맨홀공" xfId="42763"/>
    <cellStyle name="콤_수량산출서(수정)_02-배수공_옹벽_맨홀공 2" xfId="42764"/>
    <cellStyle name="콤_수량산출서(수정)_02-배수공_옹벽_부대공" xfId="42765"/>
    <cellStyle name="콤_수량산출서(수정)_02-배수공_옹벽_부대공 2" xfId="42766"/>
    <cellStyle name="콤_수량산출서(수정)_02-배수공_옹벽_상수오수공" xfId="42767"/>
    <cellStyle name="콤_수량산출서(수정)_02-배수공_옹벽_상수오수공 2" xfId="42768"/>
    <cellStyle name="콤_수량산출서(수정)_02-배수공_옹벽_송방사거리도로변경내역서" xfId="42769"/>
    <cellStyle name="콤_수량산출서(수정)_02-배수공_옹벽_송방사거리도로변경내역서 2" xfId="42770"/>
    <cellStyle name="콤_수량산출서(수정)_02-배수공_옹벽_우수공" xfId="42771"/>
    <cellStyle name="콤_수량산출서(수정)_02-배수공_옹벽_우수공 2" xfId="42772"/>
    <cellStyle name="콤_수량산출서(수정)_02-배수공_옹벽_포장공" xfId="42773"/>
    <cellStyle name="콤_수량산출서(수정)_02-배수공_옹벽_포장공 2" xfId="42774"/>
    <cellStyle name="콤_수량산출서(수정)_02-배수공_옹벽_포장공(최종)" xfId="42775"/>
    <cellStyle name="콤_수량산출서(수정)_02-배수공_옹벽_포장공(최종) 2" xfId="42776"/>
    <cellStyle name="콤_수량산출서(수정)_02-배수공_옹벽_포장공(최종)_포장공" xfId="42777"/>
    <cellStyle name="콤_수량산출서(수정)_02-배수공_옹벽_포장공(최종)_포장공 2" xfId="42778"/>
    <cellStyle name="콤_수량산출서(수정)_02-배수공_옹벽_포장공(최종)_포장공(삼양선)" xfId="42779"/>
    <cellStyle name="콤_수량산출서(수정)_02-배수공_옹벽_포장공(최종)_포장공(삼양선) 2" xfId="42780"/>
    <cellStyle name="콤_수량산출서(수정)_02-배수공_옹벽_포장공(최종)_포장단위" xfId="42781"/>
    <cellStyle name="콤_수량산출서(수정)_02-배수공_옹벽_포장공(최종)_포장단위 2" xfId="42782"/>
    <cellStyle name="콤_수량산출서(수정)_02-배수공_옹벽_하천" xfId="42783"/>
    <cellStyle name="콤_수량산출서(수정)_02-배수공_옹벽_하천 2" xfId="42784"/>
    <cellStyle name="콤_수량산출서(수정)_02-배수공_옹벽_하천_부대공" xfId="42785"/>
    <cellStyle name="콤_수량산출서(수정)_02-배수공_옹벽_하천_부대공 2" xfId="42786"/>
    <cellStyle name="콤_수량산출서(수정)_02-배수공_옹벽_하천_포장공" xfId="42787"/>
    <cellStyle name="콤_수량산출서(수정)_02-배수공_옹벽_하천_포장공 2" xfId="42788"/>
    <cellStyle name="콤_수량산출서(수정)_02-배수공_우수공" xfId="42789"/>
    <cellStyle name="콤_수량산출서(수정)_02-배수공_우수공 2" xfId="42790"/>
    <cellStyle name="콤_수량산출서(수정)_02-배수공_장지택지수량산출서(시설물관련)" xfId="2807"/>
    <cellStyle name="콤_수량산출서(수정)_02-배수공_장지택지수량산출서(시설물관련)_01.수량산출" xfId="2808"/>
    <cellStyle name="콤_수량산출서(수정)_02-배수공_토공" xfId="42791"/>
    <cellStyle name="콤_수량산출서(수정)_02-배수공_토공 2" xfId="42792"/>
    <cellStyle name="콤_수량산출서(수정)_02-배수공_토공_02토공" xfId="42793"/>
    <cellStyle name="콤_수량산출서(수정)_02-배수공_토공_02토공 2" xfId="42794"/>
    <cellStyle name="콤_수량산출서(수정)_02-배수공_토공_포장공" xfId="42795"/>
    <cellStyle name="콤_수량산출서(수정)_02-배수공_토공_포장공 2" xfId="42796"/>
    <cellStyle name="콤_수량산출서(수정)_02-배수공_토공_포장공(삼양선)" xfId="42797"/>
    <cellStyle name="콤_수량산출서(수정)_02-배수공_토공_포장공(삼양선) 2" xfId="42798"/>
    <cellStyle name="콤_수량산출서(수정)_02-배수공_토공_포장공(최종)" xfId="42799"/>
    <cellStyle name="콤_수량산출서(수정)_02-배수공_토공_포장공(최종) 2" xfId="42800"/>
    <cellStyle name="콤_수량산출서(수정)_02-배수공_토공_포장단위" xfId="42801"/>
    <cellStyle name="콤_수량산출서(수정)_02-배수공_토공_포장단위 2" xfId="42802"/>
    <cellStyle name="콤_수량산출서(수정)_02-배수공_포장공" xfId="42803"/>
    <cellStyle name="콤_수량산출서(수정)_02-배수공_포장공 2" xfId="42804"/>
    <cellStyle name="콤_수량산출서(수정)_02-배수공_포장공(최종)" xfId="42805"/>
    <cellStyle name="콤_수량산출서(수정)_02-배수공_포장공(최종) 2" xfId="42806"/>
    <cellStyle name="콤_수량산출서(수정)_02-배수공_포장공(최종)_포장공" xfId="42807"/>
    <cellStyle name="콤_수량산출서(수정)_02-배수공_포장공(최종)_포장공 2" xfId="42808"/>
    <cellStyle name="콤_수량산출서(수정)_02-배수공_포장공(최종)_포장공(삼양선)" xfId="42809"/>
    <cellStyle name="콤_수량산출서(수정)_02-배수공_포장공(최종)_포장공(삼양선) 2" xfId="42810"/>
    <cellStyle name="콤_수량산출서(수정)_02-배수공_포장공(최종)_포장단위" xfId="42811"/>
    <cellStyle name="콤_수량산출서(수정)_02-배수공_포장공(최종)_포장단위 2" xfId="42812"/>
    <cellStyle name="콤_수량산출서(수정)_02-배수공_포장조서" xfId="42813"/>
    <cellStyle name="콤_수량산출서(수정)_02-배수공_포장조서 2" xfId="42814"/>
    <cellStyle name="콤_수량산출서(수정)_02-배수공_포장조서_02토공" xfId="42815"/>
    <cellStyle name="콤_수량산출서(수정)_02-배수공_포장조서_02토공 2" xfId="42816"/>
    <cellStyle name="콤_수량산출서(수정)_02-배수공_포장조서_03-1.맨호공" xfId="42817"/>
    <cellStyle name="콤_수량산출서(수정)_02-배수공_포장조서_03-1.맨호공 2" xfId="42818"/>
    <cellStyle name="콤_수량산출서(수정)_02-배수공_포장조서_03-2.맨홀공제수량" xfId="42819"/>
    <cellStyle name="콤_수량산출서(수정)_02-배수공_포장조서_03-2.맨홀공제수량 2" xfId="42820"/>
    <cellStyle name="콤_수량산출서(수정)_02-배수공_포장조서_2.16. 맨호공" xfId="42821"/>
    <cellStyle name="콤_수량산출서(수정)_02-배수공_포장조서_2.16. 맨호공 2" xfId="42822"/>
    <cellStyle name="콤_수량산출서(수정)_02-배수공_포장조서_3.15 맨홀공" xfId="42823"/>
    <cellStyle name="콤_수량산출서(수정)_02-배수공_포장조서_3.15 맨홀공 2" xfId="42824"/>
    <cellStyle name="콤_수량산출서(수정)_02-배수공_포장조서_3.16 맨홀공" xfId="42825"/>
    <cellStyle name="콤_수량산출서(수정)_02-배수공_포장조서_3.16 맨홀공 2" xfId="42826"/>
    <cellStyle name="콤_수량산출서(수정)_02-배수공_포장조서_5) 맨홀공" xfId="42827"/>
    <cellStyle name="콤_수량산출서(수정)_02-배수공_포장조서_5) 맨홀공 2" xfId="42828"/>
    <cellStyle name="콤_수량산출서(수정)_02-배수공_포장조서_부대공" xfId="42829"/>
    <cellStyle name="콤_수량산출서(수정)_02-배수공_포장조서_부대공 2" xfId="42830"/>
    <cellStyle name="콤_수량산출서(수정)_02-배수공_포장조서_포장공" xfId="42831"/>
    <cellStyle name="콤_수량산출서(수정)_02-배수공_포장조서_포장공 2" xfId="42832"/>
    <cellStyle name="콤_수량산출서(수정)_02-배수공_포장조서_포장공(최종)" xfId="42833"/>
    <cellStyle name="콤_수량산출서(수정)_02-배수공_포장조서_포장공(최종) 2" xfId="42834"/>
    <cellStyle name="콤_수량산출서(수정)_02-배수공_포장조서_포장공(최종)_포장공" xfId="42835"/>
    <cellStyle name="콤_수량산출서(수정)_02-배수공_포장조서_포장공(최종)_포장공 2" xfId="42836"/>
    <cellStyle name="콤_수량산출서(수정)_02-배수공_포장조서_포장공(최종)_포장공(삼양선)" xfId="42837"/>
    <cellStyle name="콤_수량산출서(수정)_02-배수공_포장조서_포장공(최종)_포장공(삼양선) 2" xfId="42838"/>
    <cellStyle name="콤_수량산출서(수정)_02-배수공_포장조서_포장공(최종)_포장단위" xfId="42839"/>
    <cellStyle name="콤_수량산출서(수정)_02-배수공_포장조서_포장공(최종)_포장단위 2" xfId="42840"/>
    <cellStyle name="콤_수량산출서(수정)_02-배수공_하천" xfId="42841"/>
    <cellStyle name="콤_수량산출서(수정)_02-배수공_하천 2" xfId="42842"/>
    <cellStyle name="콤_수량산출서(수정)_02-배수공_하천_부대공" xfId="42843"/>
    <cellStyle name="콤_수량산출서(수정)_02-배수공_하천_부대공 2" xfId="42844"/>
    <cellStyle name="콤_수량산출서(수정)_02-배수공_하천_포장공" xfId="42845"/>
    <cellStyle name="콤_수량산출서(수정)_02-배수공_하천_포장공 2" xfId="42846"/>
    <cellStyle name="콤_수량산출서(수정)_02토공" xfId="42847"/>
    <cellStyle name="콤_수량산출서(수정)_02토공 2" xfId="42848"/>
    <cellStyle name="콤_수량산출서(수정)_03-1.맨호공" xfId="42849"/>
    <cellStyle name="콤_수량산출서(수정)_03-1.맨호공 2" xfId="42850"/>
    <cellStyle name="콤_수량산출서(수정)_03-2.맨홀공제수량" xfId="42851"/>
    <cellStyle name="콤_수량산출서(수정)_03-2.맨홀공제수량 2" xfId="42852"/>
    <cellStyle name="콤_수량산출서(수정)_04맨홀공" xfId="42853"/>
    <cellStyle name="콤_수량산출서(수정)_04맨홀공 2" xfId="42854"/>
    <cellStyle name="콤_수량산출서(수정)_04-포장공_02-배수공" xfId="2809"/>
    <cellStyle name="콤_수량산출서(수정)_04-포장공_02-배수공 2" xfId="42855"/>
    <cellStyle name="콤_수량산출서(수정)_04-포장공_02-배수공_01.수량산출" xfId="2810"/>
    <cellStyle name="콤_수량산출서(수정)_04-포장공_02-배수공_02토공" xfId="42856"/>
    <cellStyle name="콤_수량산출서(수정)_04-포장공_02-배수공_02토공 2" xfId="42857"/>
    <cellStyle name="콤_수량산출서(수정)_04-포장공_02-배수공_03-1.맨호공" xfId="42858"/>
    <cellStyle name="콤_수량산출서(수정)_04-포장공_02-배수공_03-1.맨호공 2" xfId="42859"/>
    <cellStyle name="콤_수량산출서(수정)_04-포장공_02-배수공_03-2.맨홀공제수량" xfId="42860"/>
    <cellStyle name="콤_수량산출서(수정)_04-포장공_02-배수공_03-2.맨홀공제수량 2" xfId="42861"/>
    <cellStyle name="콤_수량산출서(수정)_04-포장공_02-배수공_04맨홀공" xfId="42862"/>
    <cellStyle name="콤_수량산출서(수정)_04-포장공_02-배수공_04맨홀공 2" xfId="42863"/>
    <cellStyle name="콤_수량산출서(수정)_04-포장공_02-배수공_2.16. 맨호공" xfId="42864"/>
    <cellStyle name="콤_수량산출서(수정)_04-포장공_02-배수공_2.16. 맨호공 2" xfId="42865"/>
    <cellStyle name="콤_수량산출서(수정)_04-포장공_02-배수공_3.15 맨홀공" xfId="42866"/>
    <cellStyle name="콤_수량산출서(수정)_04-포장공_02-배수공_3.15 맨홀공 2" xfId="42867"/>
    <cellStyle name="콤_수량산출서(수정)_04-포장공_02-배수공_3.16 맨홀공" xfId="42868"/>
    <cellStyle name="콤_수량산출서(수정)_04-포장공_02-배수공_3.16 맨홀공 2" xfId="42869"/>
    <cellStyle name="콤_수량산출서(수정)_04-포장공_02-배수공_5) 맨홀공" xfId="42870"/>
    <cellStyle name="콤_수량산출서(수정)_04-포장공_02-배수공_5) 맨홀공 2" xfId="42871"/>
    <cellStyle name="콤_수량산출서(수정)_04-포장공_02-배수공_대학원우수" xfId="42872"/>
    <cellStyle name="콤_수량산출서(수정)_04-포장공_02-배수공_대학원우수 2" xfId="42873"/>
    <cellStyle name="콤_수량산출서(수정)_04-포장공_02-배수공_맨홀공" xfId="42874"/>
    <cellStyle name="콤_수량산출서(수정)_04-포장공_02-배수공_맨홀공 2" xfId="42875"/>
    <cellStyle name="콤_수량산출서(수정)_04-포장공_02-배수공_부대공" xfId="42876"/>
    <cellStyle name="콤_수량산출서(수정)_04-포장공_02-배수공_부대공 2" xfId="42877"/>
    <cellStyle name="콤_수량산출서(수정)_04-포장공_02-배수공_상수오수공" xfId="42878"/>
    <cellStyle name="콤_수량산출서(수정)_04-포장공_02-배수공_상수오수공 2" xfId="42879"/>
    <cellStyle name="콤_수량산출서(수정)_04-포장공_02-배수공_송방사거리도로변경내역서" xfId="42880"/>
    <cellStyle name="콤_수량산출서(수정)_04-포장공_02-배수공_송방사거리도로변경내역서 2" xfId="42881"/>
    <cellStyle name="콤_수량산출서(수정)_04-포장공_02-배수공_우수공" xfId="42882"/>
    <cellStyle name="콤_수량산출서(수정)_04-포장공_02-배수공_우수공 2" xfId="42883"/>
    <cellStyle name="콤_수량산출서(수정)_04-포장공_02-배수공_장지택지수량산출서(시설물관련)" xfId="2811"/>
    <cellStyle name="콤_수량산출서(수정)_04-포장공_02-배수공_장지택지수량산출서(시설물관련)_01.수량산출" xfId="2812"/>
    <cellStyle name="콤_수량산출서(수정)_04-포장공_02-배수공_토공" xfId="42884"/>
    <cellStyle name="콤_수량산출서(수정)_04-포장공_02-배수공_토공 2" xfId="42885"/>
    <cellStyle name="콤_수량산출서(수정)_04-포장공_02-배수공_토공_02토공" xfId="42886"/>
    <cellStyle name="콤_수량산출서(수정)_04-포장공_02-배수공_토공_02토공 2" xfId="42887"/>
    <cellStyle name="콤_수량산출서(수정)_04-포장공_02-배수공_토공_포장공" xfId="42888"/>
    <cellStyle name="콤_수량산출서(수정)_04-포장공_02-배수공_토공_포장공 2" xfId="42889"/>
    <cellStyle name="콤_수량산출서(수정)_04-포장공_02-배수공_토공_포장공(삼양선)" xfId="42890"/>
    <cellStyle name="콤_수량산출서(수정)_04-포장공_02-배수공_토공_포장공(삼양선) 2" xfId="42891"/>
    <cellStyle name="콤_수량산출서(수정)_04-포장공_02-배수공_토공_포장공(최종)" xfId="42892"/>
    <cellStyle name="콤_수량산출서(수정)_04-포장공_02-배수공_토공_포장공(최종) 2" xfId="42893"/>
    <cellStyle name="콤_수량산출서(수정)_04-포장공_02-배수공_토공_포장단위" xfId="42894"/>
    <cellStyle name="콤_수량산출서(수정)_04-포장공_02-배수공_토공_포장단위 2" xfId="42895"/>
    <cellStyle name="콤_수량산출서(수정)_04-포장공_02-배수공_포장공" xfId="42896"/>
    <cellStyle name="콤_수량산출서(수정)_04-포장공_02-배수공_포장공 2" xfId="42897"/>
    <cellStyle name="콤_수량산출서(수정)_04-포장공_02-배수공_포장공(최종)" xfId="42898"/>
    <cellStyle name="콤_수량산출서(수정)_04-포장공_02-배수공_포장공(최종) 2" xfId="42899"/>
    <cellStyle name="콤_수량산출서(수정)_04-포장공_02-배수공_포장공(최종)_포장공" xfId="42900"/>
    <cellStyle name="콤_수량산출서(수정)_04-포장공_02-배수공_포장공(최종)_포장공 2" xfId="42901"/>
    <cellStyle name="콤_수량산출서(수정)_04-포장공_02-배수공_포장공(최종)_포장공(삼양선)" xfId="42902"/>
    <cellStyle name="콤_수량산출서(수정)_04-포장공_02-배수공_포장공(최종)_포장공(삼양선) 2" xfId="42903"/>
    <cellStyle name="콤_수량산출서(수정)_04-포장공_02-배수공_포장공(최종)_포장단위" xfId="42904"/>
    <cellStyle name="콤_수량산출서(수정)_04-포장공_02-배수공_포장공(최종)_포장단위 2" xfId="42905"/>
    <cellStyle name="콤_수량산출서(수정)_04-포장공_02-배수공_하천" xfId="42906"/>
    <cellStyle name="콤_수량산출서(수정)_04-포장공_02-배수공_하천 2" xfId="42907"/>
    <cellStyle name="콤_수량산출서(수정)_04-포장공_02-배수공_하천_부대공" xfId="42908"/>
    <cellStyle name="콤_수량산출서(수정)_04-포장공_02-배수공_하천_부대공 2" xfId="42909"/>
    <cellStyle name="콤_수량산출서(수정)_04-포장공_02-배수공_하천_포장공" xfId="42910"/>
    <cellStyle name="콤_수량산출서(수정)_04-포장공_02-배수공_하천_포장공 2" xfId="42911"/>
    <cellStyle name="콤_수량산출서(수정)_06-부대공_02-배수공" xfId="2813"/>
    <cellStyle name="콤_수량산출서(수정)_06-부대공_02-배수공 2" xfId="42912"/>
    <cellStyle name="콤_수량산출서(수정)_06-부대공_02-배수공_01.수량산출" xfId="2814"/>
    <cellStyle name="콤_수량산출서(수정)_06-부대공_02-배수공_02토공" xfId="42913"/>
    <cellStyle name="콤_수량산출서(수정)_06-부대공_02-배수공_02토공 2" xfId="42914"/>
    <cellStyle name="콤_수량산출서(수정)_06-부대공_02-배수공_03-1.맨호공" xfId="42915"/>
    <cellStyle name="콤_수량산출서(수정)_06-부대공_02-배수공_03-1.맨호공 2" xfId="42916"/>
    <cellStyle name="콤_수량산출서(수정)_06-부대공_02-배수공_03-2.맨홀공제수량" xfId="42917"/>
    <cellStyle name="콤_수량산출서(수정)_06-부대공_02-배수공_03-2.맨홀공제수량 2" xfId="42918"/>
    <cellStyle name="콤_수량산출서(수정)_06-부대공_02-배수공_04맨홀공" xfId="42919"/>
    <cellStyle name="콤_수량산출서(수정)_06-부대공_02-배수공_04맨홀공 2" xfId="42920"/>
    <cellStyle name="콤_수량산출서(수정)_06-부대공_02-배수공_2.16. 맨호공" xfId="42921"/>
    <cellStyle name="콤_수량산출서(수정)_06-부대공_02-배수공_2.16. 맨호공 2" xfId="42922"/>
    <cellStyle name="콤_수량산출서(수정)_06-부대공_02-배수공_3.15 맨홀공" xfId="42923"/>
    <cellStyle name="콤_수량산출서(수정)_06-부대공_02-배수공_3.15 맨홀공 2" xfId="42924"/>
    <cellStyle name="콤_수량산출서(수정)_06-부대공_02-배수공_3.16 맨홀공" xfId="42925"/>
    <cellStyle name="콤_수량산출서(수정)_06-부대공_02-배수공_3.16 맨홀공 2" xfId="42926"/>
    <cellStyle name="콤_수량산출서(수정)_06-부대공_02-배수공_5) 맨홀공" xfId="42927"/>
    <cellStyle name="콤_수량산출서(수정)_06-부대공_02-배수공_5) 맨홀공 2" xfId="42928"/>
    <cellStyle name="콤_수량산출서(수정)_06-부대공_02-배수공_대학원우수" xfId="42929"/>
    <cellStyle name="콤_수량산출서(수정)_06-부대공_02-배수공_대학원우수 2" xfId="42930"/>
    <cellStyle name="콤_수량산출서(수정)_06-부대공_02-배수공_맨홀공" xfId="42931"/>
    <cellStyle name="콤_수량산출서(수정)_06-부대공_02-배수공_맨홀공 2" xfId="42932"/>
    <cellStyle name="콤_수량산출서(수정)_06-부대공_02-배수공_부대공" xfId="42933"/>
    <cellStyle name="콤_수량산출서(수정)_06-부대공_02-배수공_부대공 2" xfId="42934"/>
    <cellStyle name="콤_수량산출서(수정)_06-부대공_02-배수공_상수오수공" xfId="42935"/>
    <cellStyle name="콤_수량산출서(수정)_06-부대공_02-배수공_상수오수공 2" xfId="42936"/>
    <cellStyle name="콤_수량산출서(수정)_06-부대공_02-배수공_송방사거리도로변경내역서" xfId="42937"/>
    <cellStyle name="콤_수량산출서(수정)_06-부대공_02-배수공_송방사거리도로변경내역서 2" xfId="42938"/>
    <cellStyle name="콤_수량산출서(수정)_06-부대공_02-배수공_우수공" xfId="42939"/>
    <cellStyle name="콤_수량산출서(수정)_06-부대공_02-배수공_우수공 2" xfId="42940"/>
    <cellStyle name="콤_수량산출서(수정)_06-부대공_02-배수공_장지택지수량산출서(시설물관련)" xfId="2815"/>
    <cellStyle name="콤_수량산출서(수정)_06-부대공_02-배수공_장지택지수량산출서(시설물관련)_01.수량산출" xfId="2816"/>
    <cellStyle name="콤_수량산출서(수정)_06-부대공_02-배수공_토공" xfId="42941"/>
    <cellStyle name="콤_수량산출서(수정)_06-부대공_02-배수공_토공 2" xfId="42942"/>
    <cellStyle name="콤_수량산출서(수정)_06-부대공_02-배수공_토공_02토공" xfId="42943"/>
    <cellStyle name="콤_수량산출서(수정)_06-부대공_02-배수공_토공_02토공 2" xfId="42944"/>
    <cellStyle name="콤_수량산출서(수정)_06-부대공_02-배수공_토공_포장공" xfId="42945"/>
    <cellStyle name="콤_수량산출서(수정)_06-부대공_02-배수공_토공_포장공 2" xfId="42946"/>
    <cellStyle name="콤_수량산출서(수정)_06-부대공_02-배수공_토공_포장공(삼양선)" xfId="42947"/>
    <cellStyle name="콤_수량산출서(수정)_06-부대공_02-배수공_토공_포장공(삼양선) 2" xfId="42948"/>
    <cellStyle name="콤_수량산출서(수정)_06-부대공_02-배수공_토공_포장공(최종)" xfId="42949"/>
    <cellStyle name="콤_수량산출서(수정)_06-부대공_02-배수공_토공_포장공(최종) 2" xfId="42950"/>
    <cellStyle name="콤_수량산출서(수정)_06-부대공_02-배수공_토공_포장단위" xfId="42951"/>
    <cellStyle name="콤_수량산출서(수정)_06-부대공_02-배수공_토공_포장단위 2" xfId="42952"/>
    <cellStyle name="콤_수량산출서(수정)_06-부대공_02-배수공_포장공" xfId="42953"/>
    <cellStyle name="콤_수량산출서(수정)_06-부대공_02-배수공_포장공 2" xfId="42954"/>
    <cellStyle name="콤_수량산출서(수정)_06-부대공_02-배수공_포장공(최종)" xfId="42955"/>
    <cellStyle name="콤_수량산출서(수정)_06-부대공_02-배수공_포장공(최종) 2" xfId="42956"/>
    <cellStyle name="콤_수량산출서(수정)_06-부대공_02-배수공_포장공(최종)_포장공" xfId="42957"/>
    <cellStyle name="콤_수량산출서(수정)_06-부대공_02-배수공_포장공(최종)_포장공 2" xfId="42958"/>
    <cellStyle name="콤_수량산출서(수정)_06-부대공_02-배수공_포장공(최종)_포장공(삼양선)" xfId="42959"/>
    <cellStyle name="콤_수량산출서(수정)_06-부대공_02-배수공_포장공(최종)_포장공(삼양선) 2" xfId="42960"/>
    <cellStyle name="콤_수량산출서(수정)_06-부대공_02-배수공_포장공(최종)_포장단위" xfId="42961"/>
    <cellStyle name="콤_수량산출서(수정)_06-부대공_02-배수공_포장공(최종)_포장단위 2" xfId="42962"/>
    <cellStyle name="콤_수량산출서(수정)_06-부대공_02-배수공_하천" xfId="42963"/>
    <cellStyle name="콤_수량산출서(수정)_06-부대공_02-배수공_하천 2" xfId="42964"/>
    <cellStyle name="콤_수량산출서(수정)_06-부대공_02-배수공_하천_부대공" xfId="42965"/>
    <cellStyle name="콤_수량산출서(수정)_06-부대공_02-배수공_하천_부대공 2" xfId="42966"/>
    <cellStyle name="콤_수량산출서(수정)_06-부대공_02-배수공_하천_포장공" xfId="42967"/>
    <cellStyle name="콤_수량산출서(수정)_06-부대공_02-배수공_하천_포장공 2" xfId="42968"/>
    <cellStyle name="콤_수량산출서(수정)_2.16. 맨호공" xfId="42969"/>
    <cellStyle name="콤_수량산출서(수정)_2.16. 맨호공 2" xfId="42970"/>
    <cellStyle name="콤_수량산출서(수정)_3.15 맨홀공" xfId="42971"/>
    <cellStyle name="콤_수량산출서(수정)_3.15 맨홀공 2" xfId="42972"/>
    <cellStyle name="콤_수량산출서(수정)_3.16 맨홀공" xfId="42973"/>
    <cellStyle name="콤_수량산출서(수정)_3.16 맨홀공 2" xfId="42974"/>
    <cellStyle name="콤_수량산출서(수정)_5) 맨홀공" xfId="42975"/>
    <cellStyle name="콤_수량산출서(수정)_5) 맨홀공 2" xfId="42976"/>
    <cellStyle name="콤_수량산출서(수정)_대학원우수" xfId="42977"/>
    <cellStyle name="콤_수량산출서(수정)_대학원우수 2" xfId="42978"/>
    <cellStyle name="콤_수량산출서(수정)_맨홀공" xfId="42979"/>
    <cellStyle name="콤_수량산출서(수정)_맨홀공 2" xfId="42980"/>
    <cellStyle name="콤_수량산출서(수정)_부대공" xfId="42981"/>
    <cellStyle name="콤_수량산출서(수정)_부대공 2" xfId="42982"/>
    <cellStyle name="콤_수량산출서(수정)_상수오수공" xfId="42983"/>
    <cellStyle name="콤_수량산출서(수정)_상수오수공 2" xfId="42984"/>
    <cellStyle name="콤_수량산출서(수정)_송방사거리도로변경내역서" xfId="42985"/>
    <cellStyle name="콤_수량산출서(수정)_송방사거리도로변경내역서 2" xfId="42986"/>
    <cellStyle name="콤_수량산출서(수정)_오수공" xfId="42987"/>
    <cellStyle name="콤_수량산출서(수정)_오수공 2" xfId="42988"/>
    <cellStyle name="콤_수량산출서(수정)_오수공_02토공" xfId="42989"/>
    <cellStyle name="콤_수량산출서(수정)_오수공_02토공 2" xfId="42990"/>
    <cellStyle name="콤_수량산출서(수정)_오수공_03-1.맨호공" xfId="42991"/>
    <cellStyle name="콤_수량산출서(수정)_오수공_03-1.맨호공 2" xfId="42992"/>
    <cellStyle name="콤_수량산출서(수정)_오수공_03-2.맨홀공제수량" xfId="42993"/>
    <cellStyle name="콤_수량산출서(수정)_오수공_03-2.맨홀공제수량 2" xfId="42994"/>
    <cellStyle name="콤_수량산출서(수정)_오수공_04맨홀공" xfId="42995"/>
    <cellStyle name="콤_수량산출서(수정)_오수공_04맨홀공 2" xfId="42996"/>
    <cellStyle name="콤_수량산출서(수정)_오수공_2.16. 맨호공" xfId="42997"/>
    <cellStyle name="콤_수량산출서(수정)_오수공_2.16. 맨호공 2" xfId="42998"/>
    <cellStyle name="콤_수량산출서(수정)_오수공_3.15 맨홀공" xfId="42999"/>
    <cellStyle name="콤_수량산출서(수정)_오수공_3.15 맨홀공 2" xfId="43000"/>
    <cellStyle name="콤_수량산출서(수정)_오수공_3.16 맨홀공" xfId="43001"/>
    <cellStyle name="콤_수량산출서(수정)_오수공_3.16 맨홀공 2" xfId="43002"/>
    <cellStyle name="콤_수량산출서(수정)_오수공_5) 맨홀공" xfId="43003"/>
    <cellStyle name="콤_수량산출서(수정)_오수공_5) 맨홀공 2" xfId="43004"/>
    <cellStyle name="콤_수량산출서(수정)_오수공_부대공" xfId="43005"/>
    <cellStyle name="콤_수량산출서(수정)_오수공_부대공 2" xfId="43006"/>
    <cellStyle name="콤_수량산출서(수정)_오수공_오수공" xfId="43007"/>
    <cellStyle name="콤_수량산출서(수정)_오수공_오수공 2" xfId="43008"/>
    <cellStyle name="콤_수량산출서(수정)_오수공_오수공_02토공" xfId="43009"/>
    <cellStyle name="콤_수량산출서(수정)_오수공_오수공_02토공 2" xfId="43010"/>
    <cellStyle name="콤_수량산출서(수정)_오수공_오수공_03-1.맨호공" xfId="43011"/>
    <cellStyle name="콤_수량산출서(수정)_오수공_오수공_03-1.맨호공 2" xfId="43012"/>
    <cellStyle name="콤_수량산출서(수정)_오수공_오수공_03-2.맨홀공제수량" xfId="43013"/>
    <cellStyle name="콤_수량산출서(수정)_오수공_오수공_03-2.맨홀공제수량 2" xfId="43014"/>
    <cellStyle name="콤_수량산출서(수정)_오수공_오수공_04맨홀공" xfId="43015"/>
    <cellStyle name="콤_수량산출서(수정)_오수공_오수공_04맨홀공 2" xfId="43016"/>
    <cellStyle name="콤_수량산출서(수정)_오수공_오수공_2.16. 맨호공" xfId="43017"/>
    <cellStyle name="콤_수량산출서(수정)_오수공_오수공_2.16. 맨호공 2" xfId="43018"/>
    <cellStyle name="콤_수량산출서(수정)_오수공_오수공_3.15 맨홀공" xfId="43019"/>
    <cellStyle name="콤_수량산출서(수정)_오수공_오수공_3.15 맨홀공 2" xfId="43020"/>
    <cellStyle name="콤_수량산출서(수정)_오수공_오수공_3.16 맨홀공" xfId="43021"/>
    <cellStyle name="콤_수량산출서(수정)_오수공_오수공_3.16 맨홀공 2" xfId="43022"/>
    <cellStyle name="콤_수량산출서(수정)_오수공_오수공_5) 맨홀공" xfId="43023"/>
    <cellStyle name="콤_수량산출서(수정)_오수공_오수공_5) 맨홀공 2" xfId="43024"/>
    <cellStyle name="콤_수량산출서(수정)_오수공_오수공_부대공" xfId="43025"/>
    <cellStyle name="콤_수량산출서(수정)_오수공_오수공_부대공 2" xfId="43026"/>
    <cellStyle name="콤_수량산출서(수정)_오수공_오수공_포장공" xfId="43027"/>
    <cellStyle name="콤_수량산출서(수정)_오수공_오수공_포장공 2" xfId="43028"/>
    <cellStyle name="콤_수량산출서(수정)_오수공_오수공_포장공(최종)" xfId="43029"/>
    <cellStyle name="콤_수량산출서(수정)_오수공_오수공_포장공(최종) 2" xfId="43030"/>
    <cellStyle name="콤_수량산출서(수정)_오수공_오수공_포장공(최종)_포장공" xfId="43031"/>
    <cellStyle name="콤_수량산출서(수정)_오수공_오수공_포장공(최종)_포장공 2" xfId="43032"/>
    <cellStyle name="콤_수량산출서(수정)_오수공_오수공_포장공(최종)_포장공(삼양선)" xfId="43033"/>
    <cellStyle name="콤_수량산출서(수정)_오수공_오수공_포장공(최종)_포장공(삼양선) 2" xfId="43034"/>
    <cellStyle name="콤_수량산출서(수정)_오수공_오수공_포장공(최종)_포장단위" xfId="43035"/>
    <cellStyle name="콤_수량산출서(수정)_오수공_오수공_포장공(최종)_포장단위 2" xfId="43036"/>
    <cellStyle name="콤_수량산출서(수정)_오수공_오수공1" xfId="43037"/>
    <cellStyle name="콤_수량산출서(수정)_오수공_오수공1 2" xfId="43038"/>
    <cellStyle name="콤_수량산출서(수정)_오수공_오수공1_02토공" xfId="43039"/>
    <cellStyle name="콤_수량산출서(수정)_오수공_오수공1_02토공 2" xfId="43040"/>
    <cellStyle name="콤_수량산출서(수정)_오수공_오수공1_03-1.맨호공" xfId="43041"/>
    <cellStyle name="콤_수량산출서(수정)_오수공_오수공1_03-1.맨호공 2" xfId="43042"/>
    <cellStyle name="콤_수량산출서(수정)_오수공_오수공1_03-2.맨홀공제수량" xfId="43043"/>
    <cellStyle name="콤_수량산출서(수정)_오수공_오수공1_03-2.맨홀공제수량 2" xfId="43044"/>
    <cellStyle name="콤_수량산출서(수정)_오수공_오수공1_04맨홀공" xfId="43045"/>
    <cellStyle name="콤_수량산출서(수정)_오수공_오수공1_04맨홀공 2" xfId="43046"/>
    <cellStyle name="콤_수량산출서(수정)_오수공_오수공1_2.16. 맨호공" xfId="43047"/>
    <cellStyle name="콤_수량산출서(수정)_오수공_오수공1_2.16. 맨호공 2" xfId="43048"/>
    <cellStyle name="콤_수량산출서(수정)_오수공_오수공1_3.15 맨홀공" xfId="43049"/>
    <cellStyle name="콤_수량산출서(수정)_오수공_오수공1_3.15 맨홀공 2" xfId="43050"/>
    <cellStyle name="콤_수량산출서(수정)_오수공_오수공1_3.16 맨홀공" xfId="43051"/>
    <cellStyle name="콤_수량산출서(수정)_오수공_오수공1_3.16 맨홀공 2" xfId="43052"/>
    <cellStyle name="콤_수량산출서(수정)_오수공_오수공1_5) 맨홀공" xfId="43053"/>
    <cellStyle name="콤_수량산출서(수정)_오수공_오수공1_5) 맨홀공 2" xfId="43054"/>
    <cellStyle name="콤_수량산출서(수정)_오수공_오수공1_부대공" xfId="43055"/>
    <cellStyle name="콤_수량산출서(수정)_오수공_오수공1_부대공 2" xfId="43056"/>
    <cellStyle name="콤_수량산출서(수정)_오수공_오수공1_포장공" xfId="43057"/>
    <cellStyle name="콤_수량산출서(수정)_오수공_오수공1_포장공 2" xfId="43058"/>
    <cellStyle name="콤_수량산출서(수정)_오수공_오수공1_포장공(최종)" xfId="43059"/>
    <cellStyle name="콤_수량산출서(수정)_오수공_오수공1_포장공(최종) 2" xfId="43060"/>
    <cellStyle name="콤_수량산출서(수정)_오수공_오수공1_포장공(최종)_포장공" xfId="43061"/>
    <cellStyle name="콤_수량산출서(수정)_오수공_오수공1_포장공(최종)_포장공 2" xfId="43062"/>
    <cellStyle name="콤_수량산출서(수정)_오수공_오수공1_포장공(최종)_포장공(삼양선)" xfId="43063"/>
    <cellStyle name="콤_수량산출서(수정)_오수공_오수공1_포장공(최종)_포장공(삼양선) 2" xfId="43064"/>
    <cellStyle name="콤_수량산출서(수정)_오수공_오수공1_포장공(최종)_포장단위" xfId="43065"/>
    <cellStyle name="콤_수량산출서(수정)_오수공_오수공1_포장공(최종)_포장단위 2" xfId="43066"/>
    <cellStyle name="콤_수량산출서(수정)_오수공_포장공" xfId="43067"/>
    <cellStyle name="콤_수량산출서(수정)_오수공_포장공 2" xfId="43068"/>
    <cellStyle name="콤_수량산출서(수정)_오수공_포장공(최종)" xfId="43069"/>
    <cellStyle name="콤_수량산출서(수정)_오수공_포장공(최종) 2" xfId="43070"/>
    <cellStyle name="콤_수량산출서(수정)_오수공_포장공(최종)_포장공" xfId="43071"/>
    <cellStyle name="콤_수량산출서(수정)_오수공_포장공(최종)_포장공 2" xfId="43072"/>
    <cellStyle name="콤_수량산출서(수정)_오수공_포장공(최종)_포장공(삼양선)" xfId="43073"/>
    <cellStyle name="콤_수량산출서(수정)_오수공_포장공(최종)_포장공(삼양선) 2" xfId="43074"/>
    <cellStyle name="콤_수량산출서(수정)_오수공_포장공(최종)_포장단위" xfId="43075"/>
    <cellStyle name="콤_수량산출서(수정)_오수공_포장공(최종)_포장단위 2" xfId="43076"/>
    <cellStyle name="콤_수량산출서(수정)_우수공" xfId="43077"/>
    <cellStyle name="콤_수량산출서(수정)_우수공 2" xfId="43078"/>
    <cellStyle name="콤_수량산출서(수정)_포장공" xfId="43079"/>
    <cellStyle name="콤_수량산출서(수정)_포장공 2" xfId="43080"/>
    <cellStyle name="콤_수량산출서(수정)_포장공(최종)" xfId="43081"/>
    <cellStyle name="콤_수량산출서(수정)_포장공(최종) 2" xfId="43082"/>
    <cellStyle name="콤_수량산출서(수정)_포장공(최종)_포장공" xfId="43083"/>
    <cellStyle name="콤_수량산출서(수정)_포장공(최종)_포장공 2" xfId="43084"/>
    <cellStyle name="콤_수량산출서(수정)_포장공(최종)_포장공(삼양선)" xfId="43085"/>
    <cellStyle name="콤_수량산출서(수정)_포장공(최종)_포장공(삼양선) 2" xfId="43086"/>
    <cellStyle name="콤_수량산출서(수정)_포장공(최종)_포장단위" xfId="43087"/>
    <cellStyle name="콤_수량산출서(수정)_포장공(최종)_포장단위 2" xfId="43088"/>
    <cellStyle name="콤_수량산출서(수정)_하천" xfId="43089"/>
    <cellStyle name="콤_수량산출서(수정)_하천 2" xfId="43090"/>
    <cellStyle name="콤_수량산출서(수정)_하천_부대공" xfId="43091"/>
    <cellStyle name="콤_수량산출서(수정)_하천_부대공 2" xfId="43092"/>
    <cellStyle name="콤_수량산출서(수정)_하천_포장공" xfId="43093"/>
    <cellStyle name="콤_수량산출서(수정)_하천_포장공 2" xfId="43094"/>
    <cellStyle name="콤_수원보훈원내역서" xfId="26129"/>
    <cellStyle name="콤_오수공" xfId="43095"/>
    <cellStyle name="콤_오수공 2" xfId="43096"/>
    <cellStyle name="콤_오수공_02토공" xfId="43097"/>
    <cellStyle name="콤_오수공_02토공 2" xfId="43098"/>
    <cellStyle name="콤_오수공_03-1.맨호공" xfId="43099"/>
    <cellStyle name="콤_오수공_03-1.맨호공 2" xfId="43100"/>
    <cellStyle name="콤_오수공_03-2.맨홀공제수량" xfId="43101"/>
    <cellStyle name="콤_오수공_03-2.맨홀공제수량 2" xfId="43102"/>
    <cellStyle name="콤_오수공_04맨홀공" xfId="43103"/>
    <cellStyle name="콤_오수공_04맨홀공 2" xfId="43104"/>
    <cellStyle name="콤_오수공_2.16. 맨호공" xfId="43105"/>
    <cellStyle name="콤_오수공_2.16. 맨호공 2" xfId="43106"/>
    <cellStyle name="콤_오수공_3.15 맨홀공" xfId="43107"/>
    <cellStyle name="콤_오수공_3.15 맨홀공 2" xfId="43108"/>
    <cellStyle name="콤_오수공_3.16 맨홀공" xfId="43109"/>
    <cellStyle name="콤_오수공_3.16 맨홀공 2" xfId="43110"/>
    <cellStyle name="콤_오수공_5) 맨홀공" xfId="43111"/>
    <cellStyle name="콤_오수공_5) 맨홀공 2" xfId="43112"/>
    <cellStyle name="콤_오수공_부대공" xfId="43113"/>
    <cellStyle name="콤_오수공_부대공 2" xfId="43114"/>
    <cellStyle name="콤_오수공_오수공" xfId="43115"/>
    <cellStyle name="콤_오수공_오수공 2" xfId="43116"/>
    <cellStyle name="콤_오수공_오수공_02토공" xfId="43117"/>
    <cellStyle name="콤_오수공_오수공_02토공 2" xfId="43118"/>
    <cellStyle name="콤_오수공_오수공_03-1.맨호공" xfId="43119"/>
    <cellStyle name="콤_오수공_오수공_03-1.맨호공 2" xfId="43120"/>
    <cellStyle name="콤_오수공_오수공_03-2.맨홀공제수량" xfId="43121"/>
    <cellStyle name="콤_오수공_오수공_03-2.맨홀공제수량 2" xfId="43122"/>
    <cellStyle name="콤_오수공_오수공_04맨홀공" xfId="43123"/>
    <cellStyle name="콤_오수공_오수공_04맨홀공 2" xfId="43124"/>
    <cellStyle name="콤_오수공_오수공_2.16. 맨호공" xfId="43125"/>
    <cellStyle name="콤_오수공_오수공_2.16. 맨호공 2" xfId="43126"/>
    <cellStyle name="콤_오수공_오수공_3.15 맨홀공" xfId="43127"/>
    <cellStyle name="콤_오수공_오수공_3.15 맨홀공 2" xfId="43128"/>
    <cellStyle name="콤_오수공_오수공_3.16 맨홀공" xfId="43129"/>
    <cellStyle name="콤_오수공_오수공_3.16 맨홀공 2" xfId="43130"/>
    <cellStyle name="콤_오수공_오수공_5) 맨홀공" xfId="43131"/>
    <cellStyle name="콤_오수공_오수공_5) 맨홀공 2" xfId="43132"/>
    <cellStyle name="콤_오수공_오수공_부대공" xfId="43133"/>
    <cellStyle name="콤_오수공_오수공_부대공 2" xfId="43134"/>
    <cellStyle name="콤_오수공_오수공_포장공" xfId="43135"/>
    <cellStyle name="콤_오수공_오수공_포장공 2" xfId="43136"/>
    <cellStyle name="콤_오수공_오수공_포장공(최종)" xfId="43137"/>
    <cellStyle name="콤_오수공_오수공_포장공(최종) 2" xfId="43138"/>
    <cellStyle name="콤_오수공_오수공_포장공(최종)_포장공" xfId="43139"/>
    <cellStyle name="콤_오수공_오수공_포장공(최종)_포장공 2" xfId="43140"/>
    <cellStyle name="콤_오수공_오수공_포장공(최종)_포장공(삼양선)" xfId="43141"/>
    <cellStyle name="콤_오수공_오수공_포장공(최종)_포장공(삼양선) 2" xfId="43142"/>
    <cellStyle name="콤_오수공_오수공_포장공(최종)_포장단위" xfId="43143"/>
    <cellStyle name="콤_오수공_오수공_포장공(최종)_포장단위 2" xfId="43144"/>
    <cellStyle name="콤_오수공_오수공1" xfId="43145"/>
    <cellStyle name="콤_오수공_오수공1 2" xfId="43146"/>
    <cellStyle name="콤_오수공_오수공1_02토공" xfId="43147"/>
    <cellStyle name="콤_오수공_오수공1_02토공 2" xfId="43148"/>
    <cellStyle name="콤_오수공_오수공1_03-1.맨호공" xfId="43149"/>
    <cellStyle name="콤_오수공_오수공1_03-1.맨호공 2" xfId="43150"/>
    <cellStyle name="콤_오수공_오수공1_03-2.맨홀공제수량" xfId="43151"/>
    <cellStyle name="콤_오수공_오수공1_03-2.맨홀공제수량 2" xfId="43152"/>
    <cellStyle name="콤_오수공_오수공1_04맨홀공" xfId="43153"/>
    <cellStyle name="콤_오수공_오수공1_04맨홀공 2" xfId="43154"/>
    <cellStyle name="콤_오수공_오수공1_2.16. 맨호공" xfId="43155"/>
    <cellStyle name="콤_오수공_오수공1_2.16. 맨호공 2" xfId="43156"/>
    <cellStyle name="콤_오수공_오수공1_3.15 맨홀공" xfId="43157"/>
    <cellStyle name="콤_오수공_오수공1_3.15 맨홀공 2" xfId="43158"/>
    <cellStyle name="콤_오수공_오수공1_3.16 맨홀공" xfId="43159"/>
    <cellStyle name="콤_오수공_오수공1_3.16 맨홀공 2" xfId="43160"/>
    <cellStyle name="콤_오수공_오수공1_5) 맨홀공" xfId="43161"/>
    <cellStyle name="콤_오수공_오수공1_5) 맨홀공 2" xfId="43162"/>
    <cellStyle name="콤_오수공_오수공1_부대공" xfId="43163"/>
    <cellStyle name="콤_오수공_오수공1_부대공 2" xfId="43164"/>
    <cellStyle name="콤_오수공_오수공1_포장공" xfId="43165"/>
    <cellStyle name="콤_오수공_오수공1_포장공 2" xfId="43166"/>
    <cellStyle name="콤_오수공_오수공1_포장공(최종)" xfId="43167"/>
    <cellStyle name="콤_오수공_오수공1_포장공(최종) 2" xfId="43168"/>
    <cellStyle name="콤_오수공_오수공1_포장공(최종)_포장공" xfId="43169"/>
    <cellStyle name="콤_오수공_오수공1_포장공(최종)_포장공 2" xfId="43170"/>
    <cellStyle name="콤_오수공_오수공1_포장공(최종)_포장공(삼양선)" xfId="43171"/>
    <cellStyle name="콤_오수공_오수공1_포장공(최종)_포장공(삼양선) 2" xfId="43172"/>
    <cellStyle name="콤_오수공_오수공1_포장공(최종)_포장단위" xfId="43173"/>
    <cellStyle name="콤_오수공_오수공1_포장공(최종)_포장단위 2" xfId="43174"/>
    <cellStyle name="콤_오수공_포장공" xfId="43175"/>
    <cellStyle name="콤_오수공_포장공 2" xfId="43176"/>
    <cellStyle name="콤_오수공_포장공(최종)" xfId="43177"/>
    <cellStyle name="콤_오수공_포장공(최종) 2" xfId="43178"/>
    <cellStyle name="콤_오수공_포장공(최종)_포장공" xfId="43179"/>
    <cellStyle name="콤_오수공_포장공(최종)_포장공 2" xfId="43180"/>
    <cellStyle name="콤_오수공_포장공(최종)_포장공(삼양선)" xfId="43181"/>
    <cellStyle name="콤_오수공_포장공(최종)_포장공(삼양선) 2" xfId="43182"/>
    <cellStyle name="콤_오수공_포장공(최종)_포장단위" xfId="43183"/>
    <cellStyle name="콤_오수공_포장공(최종)_포장단위 2" xfId="43184"/>
    <cellStyle name="콤_오수공수량산출서" xfId="2817"/>
    <cellStyle name="콤_우수공" xfId="43185"/>
    <cellStyle name="콤_우수공 2" xfId="43186"/>
    <cellStyle name="콤_잠실엘스 1902호 세대 욕실_성우이앤씨" xfId="43187"/>
    <cellStyle name="콤_잠실엘스 1902호 세대 욕실_성우이앤씨 2" xfId="43188"/>
    <cellStyle name="콤_포장공" xfId="43189"/>
    <cellStyle name="콤_포장공 2" xfId="43190"/>
    <cellStyle name="콤_포장공(최종)" xfId="43191"/>
    <cellStyle name="콤_포장공(최종) 2" xfId="43192"/>
    <cellStyle name="콤_포장공(최종)_포장공" xfId="43193"/>
    <cellStyle name="콤_포장공(최종)_포장공 2" xfId="43194"/>
    <cellStyle name="콤_포장공(최종)_포장공(삼양선)" xfId="43195"/>
    <cellStyle name="콤_포장공(최종)_포장공(삼양선) 2" xfId="43196"/>
    <cellStyle name="콤_포장공(최종)_포장단위" xfId="43197"/>
    <cellStyle name="콤_포장공(최종)_포장단위 2" xfId="43198"/>
    <cellStyle name="콤_하천" xfId="43199"/>
    <cellStyle name="콤_하천 2" xfId="43200"/>
    <cellStyle name="콤_하천_부대공" xfId="43201"/>
    <cellStyle name="콤_하천_부대공 2" xfId="43202"/>
    <cellStyle name="콤_하천_포장공" xfId="43203"/>
    <cellStyle name="콤_하천_포장공 2" xfId="43204"/>
    <cellStyle name="콤마" xfId="23100"/>
    <cellStyle name="콤마 [" xfId="2818"/>
    <cellStyle name="콤마 [ 2" xfId="43205"/>
    <cellStyle name="콤마 [#]" xfId="2819"/>
    <cellStyle name="콤마 []" xfId="2820"/>
    <cellStyle name="콤마 [_01.수량산출" xfId="2821"/>
    <cellStyle name="콤마 [0.00]" xfId="2822"/>
    <cellStyle name="콤마 [0.00] 2" xfId="26227"/>
    <cellStyle name="콤마 [0.00] 3" xfId="26514"/>
    <cellStyle name="콤마 [0.00] 4" xfId="26276"/>
    <cellStyle name="콤마 [0.00] 5" xfId="26346"/>
    <cellStyle name="콤마 [0]" xfId="2823"/>
    <cellStyle name="콤마 [0] 2" xfId="43206"/>
    <cellStyle name="콤마 [0]_LNG15" xfId="3003"/>
    <cellStyle name="콤마 [0]기기자재비" xfId="2824"/>
    <cellStyle name="콤마 [0]기기자재비 2" xfId="43207"/>
    <cellStyle name="콤마 [000]" xfId="2825"/>
    <cellStyle name="콤마 [000] 2" xfId="43208"/>
    <cellStyle name="콤마 [1]" xfId="2826"/>
    <cellStyle name="콤마 [1] 2" xfId="26228"/>
    <cellStyle name="콤마 [1] 3" xfId="26513"/>
    <cellStyle name="콤마 [1] 4" xfId="26275"/>
    <cellStyle name="콤마 [1] 5" xfId="26438"/>
    <cellStyle name="콤마 [1] 6" xfId="26551"/>
    <cellStyle name="콤마 [2]" xfId="2827"/>
    <cellStyle name="콤마 [2] 2" xfId="43209"/>
    <cellStyle name="콤마 [20]" xfId="23101"/>
    <cellStyle name="콤마 [금액]" xfId="2828"/>
    <cellStyle name="콤마 [소수]" xfId="2829"/>
    <cellStyle name="콤마 [수량]" xfId="2830"/>
    <cellStyle name="콤마 1" xfId="2831"/>
    <cellStyle name="콤마(0)" xfId="23102"/>
    <cellStyle name="콤마(0)적" xfId="23103"/>
    <cellStyle name="콤마(0)적N" xfId="23104"/>
    <cellStyle name="콤마(1)" xfId="23105"/>
    <cellStyle name="콤마(1) 2" xfId="43210"/>
    <cellStyle name="콤마(1)적" xfId="23106"/>
    <cellStyle name="콤마(2)" xfId="23107"/>
    <cellStyle name="콤마(2)적" xfId="23108"/>
    <cellStyle name="콤마(3)" xfId="23109"/>
    <cellStyle name="콤마(3)N" xfId="23110"/>
    <cellStyle name="콤마(3)N 2" xfId="26594"/>
    <cellStyle name="콤마(3)N 3" xfId="26607"/>
    <cellStyle name="콤마(3)N 4" xfId="26621"/>
    <cellStyle name="콤마(3)N 5" xfId="26629"/>
    <cellStyle name="콤마(3)N 6" xfId="26637"/>
    <cellStyle name="콤마(3)적" xfId="23111"/>
    <cellStyle name="콤마(3)적N" xfId="23112"/>
    <cellStyle name="콤마[ ]" xfId="2832"/>
    <cellStyle name="콤마[ ] 2" xfId="43211"/>
    <cellStyle name="콤마[*]" xfId="2833"/>
    <cellStyle name="콤마[*] 2" xfId="43212"/>
    <cellStyle name="콤마[,]" xfId="23113"/>
    <cellStyle name="콤마[,] 2" xfId="26595"/>
    <cellStyle name="콤마[,] 3" xfId="26608"/>
    <cellStyle name="콤마[,] 4" xfId="26622"/>
    <cellStyle name="콤마[,] 5" xfId="26638"/>
    <cellStyle name="콤마[.]" xfId="2834"/>
    <cellStyle name="콤마[.] 2" xfId="43213"/>
    <cellStyle name="콤마[0]" xfId="2835"/>
    <cellStyle name="콤마[0] 2" xfId="43214"/>
    <cellStyle name="콤마[0] 2 2" xfId="43215"/>
    <cellStyle name="콤마[0] 3" xfId="43216"/>
    <cellStyle name="콤마[0] 3 2" xfId="43217"/>
    <cellStyle name="콤마[0] 4" xfId="43218"/>
    <cellStyle name="콤마_ " xfId="23114"/>
    <cellStyle name="콤마ꆸ[0]_2월 3주차" xfId="23115"/>
    <cellStyle name="타이틀" xfId="23116"/>
    <cellStyle name="타이틀 2" xfId="43219"/>
    <cellStyle name="토공" xfId="23117"/>
    <cellStyle name="통" xfId="2836"/>
    <cellStyle name="통 2" xfId="43220"/>
    <cellStyle name="통_01.수량산출" xfId="2837"/>
    <cellStyle name="통_01-토공_02-배수공" xfId="2838"/>
    <cellStyle name="통_01-토공_02-배수공 2" xfId="43221"/>
    <cellStyle name="통_01-토공_02-배수공_01.수량산출" xfId="2839"/>
    <cellStyle name="통_01-토공_02-배수공_02토공" xfId="43222"/>
    <cellStyle name="통_01-토공_02-배수공_02토공 2" xfId="43223"/>
    <cellStyle name="통_01-토공_02-배수공_03-1.맨호공" xfId="43224"/>
    <cellStyle name="통_01-토공_02-배수공_03-1.맨호공 2" xfId="43225"/>
    <cellStyle name="통_01-토공_02-배수공_03-2.맨홀공제수량" xfId="43226"/>
    <cellStyle name="통_01-토공_02-배수공_03-2.맨홀공제수량 2" xfId="43227"/>
    <cellStyle name="통_01-토공_02-배수공_04맨홀공" xfId="43228"/>
    <cellStyle name="통_01-토공_02-배수공_04맨홀공 2" xfId="43229"/>
    <cellStyle name="통_01-토공_02-배수공_2.16. 맨호공" xfId="43230"/>
    <cellStyle name="통_01-토공_02-배수공_2.16. 맨호공 2" xfId="43231"/>
    <cellStyle name="통_01-토공_02-배수공_3.15 맨홀공" xfId="43232"/>
    <cellStyle name="통_01-토공_02-배수공_3.15 맨홀공 2" xfId="43233"/>
    <cellStyle name="통_01-토공_02-배수공_3.16 맨홀공" xfId="43234"/>
    <cellStyle name="통_01-토공_02-배수공_3.16 맨홀공 2" xfId="43235"/>
    <cellStyle name="통_01-토공_02-배수공_5) 맨홀공" xfId="43236"/>
    <cellStyle name="통_01-토공_02-배수공_5) 맨홀공 2" xfId="43237"/>
    <cellStyle name="통_01-토공_02-배수공_대학원우수" xfId="43238"/>
    <cellStyle name="통_01-토공_02-배수공_대학원우수 2" xfId="43239"/>
    <cellStyle name="통_01-토공_02-배수공_맨홀공" xfId="43240"/>
    <cellStyle name="통_01-토공_02-배수공_맨홀공 2" xfId="43241"/>
    <cellStyle name="통_01-토공_02-배수공_부대공" xfId="43242"/>
    <cellStyle name="통_01-토공_02-배수공_부대공 2" xfId="43243"/>
    <cellStyle name="통_01-토공_02-배수공_상수오수공" xfId="43244"/>
    <cellStyle name="통_01-토공_02-배수공_상수오수공 2" xfId="43245"/>
    <cellStyle name="통_01-토공_02-배수공_송방사거리도로변경내역서" xfId="43246"/>
    <cellStyle name="통_01-토공_02-배수공_송방사거리도로변경내역서 2" xfId="43247"/>
    <cellStyle name="통_01-토공_02-배수공_우수공" xfId="43248"/>
    <cellStyle name="통_01-토공_02-배수공_우수공 2" xfId="43249"/>
    <cellStyle name="통_01-토공_02-배수공_장지택지수량산출서(시설물관련)" xfId="2840"/>
    <cellStyle name="통_01-토공_02-배수공_장지택지수량산출서(시설물관련)_01.수량산출" xfId="2841"/>
    <cellStyle name="통_01-토공_02-배수공_토공" xfId="43250"/>
    <cellStyle name="통_01-토공_02-배수공_토공 2" xfId="43251"/>
    <cellStyle name="통_01-토공_02-배수공_토공_02토공" xfId="43252"/>
    <cellStyle name="통_01-토공_02-배수공_토공_02토공 2" xfId="43253"/>
    <cellStyle name="통_01-토공_02-배수공_토공_포장공" xfId="43254"/>
    <cellStyle name="통_01-토공_02-배수공_토공_포장공 2" xfId="43255"/>
    <cellStyle name="통_01-토공_02-배수공_토공_포장공(삼양선)" xfId="43256"/>
    <cellStyle name="통_01-토공_02-배수공_토공_포장공(삼양선) 2" xfId="43257"/>
    <cellStyle name="통_01-토공_02-배수공_토공_포장공(최종)" xfId="43258"/>
    <cellStyle name="통_01-토공_02-배수공_토공_포장공(최종) 2" xfId="43259"/>
    <cellStyle name="통_01-토공_02-배수공_토공_포장단위" xfId="43260"/>
    <cellStyle name="통_01-토공_02-배수공_토공_포장단위 2" xfId="43261"/>
    <cellStyle name="통_01-토공_02-배수공_포장공" xfId="43262"/>
    <cellStyle name="통_01-토공_02-배수공_포장공 2" xfId="43263"/>
    <cellStyle name="통_01-토공_02-배수공_포장공(최종)" xfId="43264"/>
    <cellStyle name="통_01-토공_02-배수공_포장공(최종) 2" xfId="43265"/>
    <cellStyle name="통_01-토공_02-배수공_포장공(최종)_포장공" xfId="43266"/>
    <cellStyle name="통_01-토공_02-배수공_포장공(최종)_포장공 2" xfId="43267"/>
    <cellStyle name="통_01-토공_02-배수공_포장공(최종)_포장공(삼양선)" xfId="43268"/>
    <cellStyle name="통_01-토공_02-배수공_포장공(최종)_포장공(삼양선) 2" xfId="43269"/>
    <cellStyle name="통_01-토공_02-배수공_포장공(최종)_포장단위" xfId="43270"/>
    <cellStyle name="통_01-토공_02-배수공_포장공(최종)_포장단위 2" xfId="43271"/>
    <cellStyle name="통_01-토공_02-배수공_하천" xfId="43272"/>
    <cellStyle name="통_01-토공_02-배수공_하천 2" xfId="43273"/>
    <cellStyle name="통_01-토공_02-배수공_하천_부대공" xfId="43274"/>
    <cellStyle name="통_01-토공_02-배수공_하천_부대공 2" xfId="43275"/>
    <cellStyle name="통_01-토공_02-배수공_하천_포장공" xfId="43276"/>
    <cellStyle name="통_01-토공_02-배수공_하천_포장공 2" xfId="43277"/>
    <cellStyle name="통_02-배수공" xfId="2842"/>
    <cellStyle name="통_02-배수공 2" xfId="43278"/>
    <cellStyle name="통_02-배수공_01.수량산출" xfId="2843"/>
    <cellStyle name="통_02-배수공_02-반중력식옹벽" xfId="43279"/>
    <cellStyle name="통_02-배수공_02-반중력식옹벽 2" xfId="43280"/>
    <cellStyle name="통_02-배수공_02-반중력식옹벽_02토공" xfId="43281"/>
    <cellStyle name="통_02-배수공_02-반중력식옹벽_02토공 2" xfId="43282"/>
    <cellStyle name="통_02-배수공_02-반중력식옹벽_03-1.맨호공" xfId="43283"/>
    <cellStyle name="통_02-배수공_02-반중력식옹벽_03-1.맨호공 2" xfId="43284"/>
    <cellStyle name="통_02-배수공_02-반중력식옹벽_03-2.맨홀공제수량" xfId="43285"/>
    <cellStyle name="통_02-배수공_02-반중력식옹벽_03-2.맨홀공제수량 2" xfId="43286"/>
    <cellStyle name="통_02-배수공_02-반중력식옹벽_04맨홀공" xfId="43287"/>
    <cellStyle name="통_02-배수공_02-반중력식옹벽_04맨홀공 2" xfId="43288"/>
    <cellStyle name="통_02-배수공_02-반중력식옹벽_2.16. 맨호공" xfId="43289"/>
    <cellStyle name="통_02-배수공_02-반중력식옹벽_2.16. 맨호공 2" xfId="43290"/>
    <cellStyle name="통_02-배수공_02-반중력식옹벽_3.15 맨홀공" xfId="43291"/>
    <cellStyle name="통_02-배수공_02-반중력식옹벽_3.15 맨홀공 2" xfId="43292"/>
    <cellStyle name="통_02-배수공_02-반중력식옹벽_3.16 맨홀공" xfId="43293"/>
    <cellStyle name="통_02-배수공_02-반중력식옹벽_3.16 맨홀공 2" xfId="43294"/>
    <cellStyle name="통_02-배수공_02-반중력식옹벽_5) 맨홀공" xfId="43295"/>
    <cellStyle name="통_02-배수공_02-반중력식옹벽_5) 맨홀공 2" xfId="43296"/>
    <cellStyle name="통_02-배수공_02-반중력식옹벽_대학원우수" xfId="43297"/>
    <cellStyle name="통_02-배수공_02-반중력식옹벽_대학원우수 2" xfId="43298"/>
    <cellStyle name="통_02-배수공_02-반중력식옹벽_맨홀공" xfId="43299"/>
    <cellStyle name="통_02-배수공_02-반중력식옹벽_맨홀공 2" xfId="43300"/>
    <cellStyle name="통_02-배수공_02-반중력식옹벽_부대공" xfId="43301"/>
    <cellStyle name="통_02-배수공_02-반중력식옹벽_부대공 2" xfId="43302"/>
    <cellStyle name="통_02-배수공_02-반중력식옹벽_상수오수공" xfId="43303"/>
    <cellStyle name="통_02-배수공_02-반중력식옹벽_상수오수공 2" xfId="43304"/>
    <cellStyle name="통_02-배수공_02-반중력식옹벽_송방사거리도로변경내역서" xfId="43305"/>
    <cellStyle name="통_02-배수공_02-반중력식옹벽_송방사거리도로변경내역서 2" xfId="43306"/>
    <cellStyle name="통_02-배수공_02-반중력식옹벽_우수공" xfId="43307"/>
    <cellStyle name="통_02-배수공_02-반중력식옹벽_우수공 2" xfId="43308"/>
    <cellStyle name="통_02-배수공_02-반중력식옹벽_토공" xfId="43309"/>
    <cellStyle name="통_02-배수공_02-반중력식옹벽_토공 2" xfId="43310"/>
    <cellStyle name="통_02-배수공_02-반중력식옹벽_토공_02토공" xfId="43311"/>
    <cellStyle name="통_02-배수공_02-반중력식옹벽_토공_02토공 2" xfId="43312"/>
    <cellStyle name="통_02-배수공_02-반중력식옹벽_토공_포장공" xfId="43313"/>
    <cellStyle name="통_02-배수공_02-반중력식옹벽_토공_포장공 2" xfId="43314"/>
    <cellStyle name="통_02-배수공_02-반중력식옹벽_토공_포장공(삼양선)" xfId="43315"/>
    <cellStyle name="통_02-배수공_02-반중력식옹벽_토공_포장공(삼양선) 2" xfId="43316"/>
    <cellStyle name="통_02-배수공_02-반중력식옹벽_토공_포장공(최종)" xfId="43317"/>
    <cellStyle name="통_02-배수공_02-반중력식옹벽_토공_포장공(최종) 2" xfId="43318"/>
    <cellStyle name="통_02-배수공_02-반중력식옹벽_토공_포장단위" xfId="43319"/>
    <cellStyle name="통_02-배수공_02-반중력식옹벽_토공_포장단위 2" xfId="43320"/>
    <cellStyle name="통_02-배수공_02-반중력식옹벽_포장공" xfId="43321"/>
    <cellStyle name="통_02-배수공_02-반중력식옹벽_포장공 2" xfId="43322"/>
    <cellStyle name="통_02-배수공_02-반중력식옹벽_포장공(최종)" xfId="43323"/>
    <cellStyle name="통_02-배수공_02-반중력식옹벽_포장공(최종) 2" xfId="43324"/>
    <cellStyle name="통_02-배수공_02-반중력식옹벽_포장공(최종)_포장공" xfId="43325"/>
    <cellStyle name="통_02-배수공_02-반중력식옹벽_포장공(최종)_포장공 2" xfId="43326"/>
    <cellStyle name="통_02-배수공_02-반중력식옹벽_포장공(최종)_포장공(삼양선)" xfId="43327"/>
    <cellStyle name="통_02-배수공_02-반중력식옹벽_포장공(최종)_포장공(삼양선) 2" xfId="43328"/>
    <cellStyle name="통_02-배수공_02-반중력식옹벽_포장공(최종)_포장단위" xfId="43329"/>
    <cellStyle name="통_02-배수공_02-반중력식옹벽_포장공(최종)_포장단위 2" xfId="43330"/>
    <cellStyle name="통_02-배수공_02-반중력식옹벽_하천" xfId="43331"/>
    <cellStyle name="통_02-배수공_02-반중력식옹벽_하천 2" xfId="43332"/>
    <cellStyle name="통_02-배수공_02-반중력식옹벽_하천_부대공" xfId="43333"/>
    <cellStyle name="통_02-배수공_02-반중력식옹벽_하천_부대공 2" xfId="43334"/>
    <cellStyle name="통_02-배수공_02-반중력식옹벽_하천_포장공" xfId="43335"/>
    <cellStyle name="통_02-배수공_02-반중력식옹벽_하천_포장공 2" xfId="43336"/>
    <cellStyle name="통_02-배수공_02-배수공" xfId="2844"/>
    <cellStyle name="통_02-배수공_02-배수공 2" xfId="43337"/>
    <cellStyle name="통_02-배수공_02-배수공_01.수량산출" xfId="2845"/>
    <cellStyle name="통_02-배수공_02-배수공_02토공" xfId="43338"/>
    <cellStyle name="통_02-배수공_02-배수공_02토공 2" xfId="43339"/>
    <cellStyle name="통_02-배수공_02-배수공_03-1.맨호공" xfId="43340"/>
    <cellStyle name="통_02-배수공_02-배수공_03-1.맨호공 2" xfId="43341"/>
    <cellStyle name="통_02-배수공_02-배수공_03-2.맨홀공제수량" xfId="43342"/>
    <cellStyle name="통_02-배수공_02-배수공_03-2.맨홀공제수량 2" xfId="43343"/>
    <cellStyle name="통_02-배수공_02-배수공_04맨홀공" xfId="43344"/>
    <cellStyle name="통_02-배수공_02-배수공_04맨홀공 2" xfId="43345"/>
    <cellStyle name="통_02-배수공_02-배수공_2.16. 맨호공" xfId="43346"/>
    <cellStyle name="통_02-배수공_02-배수공_2.16. 맨호공 2" xfId="43347"/>
    <cellStyle name="통_02-배수공_02-배수공_3.15 맨홀공" xfId="43348"/>
    <cellStyle name="통_02-배수공_02-배수공_3.15 맨홀공 2" xfId="43349"/>
    <cellStyle name="통_02-배수공_02-배수공_3.16 맨홀공" xfId="43350"/>
    <cellStyle name="통_02-배수공_02-배수공_3.16 맨홀공 2" xfId="43351"/>
    <cellStyle name="통_02-배수공_02-배수공_5) 맨홀공" xfId="43352"/>
    <cellStyle name="통_02-배수공_02-배수공_5) 맨홀공 2" xfId="43353"/>
    <cellStyle name="통_02-배수공_02-배수공_대학원우수" xfId="43354"/>
    <cellStyle name="통_02-배수공_02-배수공_대학원우수 2" xfId="43355"/>
    <cellStyle name="통_02-배수공_02-배수공_맨홀공" xfId="43356"/>
    <cellStyle name="통_02-배수공_02-배수공_맨홀공 2" xfId="43357"/>
    <cellStyle name="통_02-배수공_02-배수공_부대공" xfId="43358"/>
    <cellStyle name="통_02-배수공_02-배수공_부대공 2" xfId="43359"/>
    <cellStyle name="통_02-배수공_02-배수공_상수오수공" xfId="43360"/>
    <cellStyle name="통_02-배수공_02-배수공_상수오수공 2" xfId="43361"/>
    <cellStyle name="통_02-배수공_02-배수공_송방사거리도로변경내역서" xfId="43362"/>
    <cellStyle name="통_02-배수공_02-배수공_송방사거리도로변경내역서 2" xfId="43363"/>
    <cellStyle name="통_02-배수공_02-배수공_우수공" xfId="43364"/>
    <cellStyle name="통_02-배수공_02-배수공_우수공 2" xfId="43365"/>
    <cellStyle name="통_02-배수공_02-배수공_장지택지수량산출서(시설물관련)" xfId="2846"/>
    <cellStyle name="통_02-배수공_02-배수공_장지택지수량산출서(시설물관련)_01.수량산출" xfId="2847"/>
    <cellStyle name="통_02-배수공_02-배수공_토공" xfId="43366"/>
    <cellStyle name="통_02-배수공_02-배수공_토공 2" xfId="43367"/>
    <cellStyle name="통_02-배수공_02-배수공_토공_02토공" xfId="43368"/>
    <cellStyle name="통_02-배수공_02-배수공_토공_02토공 2" xfId="43369"/>
    <cellStyle name="통_02-배수공_02-배수공_토공_포장공" xfId="43370"/>
    <cellStyle name="통_02-배수공_02-배수공_토공_포장공 2" xfId="43371"/>
    <cellStyle name="통_02-배수공_02-배수공_토공_포장공(삼양선)" xfId="43372"/>
    <cellStyle name="통_02-배수공_02-배수공_토공_포장공(삼양선) 2" xfId="43373"/>
    <cellStyle name="통_02-배수공_02-배수공_토공_포장공(최종)" xfId="43374"/>
    <cellStyle name="통_02-배수공_02-배수공_토공_포장공(최종) 2" xfId="43375"/>
    <cellStyle name="통_02-배수공_02-배수공_토공_포장단위" xfId="43376"/>
    <cellStyle name="통_02-배수공_02-배수공_토공_포장단위 2" xfId="43377"/>
    <cellStyle name="통_02-배수공_02-배수공_포장공" xfId="43378"/>
    <cellStyle name="통_02-배수공_02-배수공_포장공 2" xfId="43379"/>
    <cellStyle name="통_02-배수공_02-배수공_포장공(최종)" xfId="43380"/>
    <cellStyle name="통_02-배수공_02-배수공_포장공(최종) 2" xfId="43381"/>
    <cellStyle name="통_02-배수공_02-배수공_포장공(최종)_포장공" xfId="43382"/>
    <cellStyle name="통_02-배수공_02-배수공_포장공(최종)_포장공 2" xfId="43383"/>
    <cellStyle name="통_02-배수공_02-배수공_포장공(최종)_포장공(삼양선)" xfId="43384"/>
    <cellStyle name="통_02-배수공_02-배수공_포장공(최종)_포장공(삼양선) 2" xfId="43385"/>
    <cellStyle name="통_02-배수공_02-배수공_포장공(최종)_포장단위" xfId="43386"/>
    <cellStyle name="통_02-배수공_02-배수공_포장공(최종)_포장단위 2" xfId="43387"/>
    <cellStyle name="통_02-배수공_02-배수공_하천" xfId="43388"/>
    <cellStyle name="통_02-배수공_02-배수공_하천 2" xfId="43389"/>
    <cellStyle name="통_02-배수공_02-배수공_하천_부대공" xfId="43390"/>
    <cellStyle name="통_02-배수공_02-배수공_하천_부대공 2" xfId="43391"/>
    <cellStyle name="통_02-배수공_02-배수공_하천_포장공" xfId="43392"/>
    <cellStyle name="통_02-배수공_02-배수공_하천_포장공 2" xfId="43393"/>
    <cellStyle name="통_02-배수공_02토공" xfId="43394"/>
    <cellStyle name="통_02-배수공_02토공 2" xfId="43395"/>
    <cellStyle name="통_02-배수공_03-1.맨호공" xfId="43396"/>
    <cellStyle name="통_02-배수공_03-1.맨호공 2" xfId="43397"/>
    <cellStyle name="통_02-배수공_03-2.맨홀공제수량" xfId="43398"/>
    <cellStyle name="통_02-배수공_03-2.맨홀공제수량 2" xfId="43399"/>
    <cellStyle name="통_02-배수공_04맨홀공" xfId="43400"/>
    <cellStyle name="통_02-배수공_04맨홀공 2" xfId="43401"/>
    <cellStyle name="통_02-배수공_2.16. 맨호공" xfId="43402"/>
    <cellStyle name="통_02-배수공_2.16. 맨호공 2" xfId="43403"/>
    <cellStyle name="통_02-배수공_3.15 맨홀공" xfId="43404"/>
    <cellStyle name="통_02-배수공_3.15 맨홀공 2" xfId="43405"/>
    <cellStyle name="통_02-배수공_3.16 맨홀공" xfId="43406"/>
    <cellStyle name="통_02-배수공_3.16 맨홀공 2" xfId="43407"/>
    <cellStyle name="통_02-배수공_5) 맨홀공" xfId="43408"/>
    <cellStyle name="통_02-배수공_5) 맨홀공 2" xfId="43409"/>
    <cellStyle name="통_02-배수공_가평조서" xfId="43410"/>
    <cellStyle name="통_02-배수공_가평조서 2" xfId="43411"/>
    <cellStyle name="통_02-배수공_가평조서_02토공" xfId="43412"/>
    <cellStyle name="통_02-배수공_가평조서_02토공 2" xfId="43413"/>
    <cellStyle name="통_02-배수공_가평조서_03-1.맨호공" xfId="43414"/>
    <cellStyle name="통_02-배수공_가평조서_03-1.맨호공 2" xfId="43415"/>
    <cellStyle name="통_02-배수공_가평조서_03-2.맨홀공제수량" xfId="43416"/>
    <cellStyle name="통_02-배수공_가평조서_03-2.맨홀공제수량 2" xfId="43417"/>
    <cellStyle name="통_02-배수공_가평조서_2.16. 맨호공" xfId="43418"/>
    <cellStyle name="통_02-배수공_가평조서_2.16. 맨호공 2" xfId="43419"/>
    <cellStyle name="통_02-배수공_가평조서_3.15 맨홀공" xfId="43420"/>
    <cellStyle name="통_02-배수공_가평조서_3.15 맨홀공 2" xfId="43421"/>
    <cellStyle name="통_02-배수공_가평조서_3.16 맨홀공" xfId="43422"/>
    <cellStyle name="통_02-배수공_가평조서_3.16 맨홀공 2" xfId="43423"/>
    <cellStyle name="통_02-배수공_가평조서_5) 맨홀공" xfId="43424"/>
    <cellStyle name="통_02-배수공_가평조서_5) 맨홀공 2" xfId="43425"/>
    <cellStyle name="통_02-배수공_가평조서_부대공" xfId="43426"/>
    <cellStyle name="통_02-배수공_가평조서_부대공 2" xfId="43427"/>
    <cellStyle name="통_02-배수공_가평조서_포장공" xfId="43428"/>
    <cellStyle name="통_02-배수공_가평조서_포장공 2" xfId="43429"/>
    <cellStyle name="통_02-배수공_가평조서_포장공(최종)" xfId="43430"/>
    <cellStyle name="통_02-배수공_가평조서_포장공(최종) 2" xfId="43431"/>
    <cellStyle name="통_02-배수공_가평조서_포장공(최종)_포장공" xfId="43432"/>
    <cellStyle name="통_02-배수공_가평조서_포장공(최종)_포장공 2" xfId="43433"/>
    <cellStyle name="통_02-배수공_가평조서_포장공(최종)_포장공(삼양선)" xfId="43434"/>
    <cellStyle name="통_02-배수공_가평조서_포장공(최종)_포장공(삼양선) 2" xfId="43435"/>
    <cellStyle name="통_02-배수공_가평조서_포장공(최종)_포장단위" xfId="43436"/>
    <cellStyle name="통_02-배수공_가평조서_포장공(최종)_포장단위 2" xfId="43437"/>
    <cellStyle name="통_02-배수공_대학원우수" xfId="43438"/>
    <cellStyle name="통_02-배수공_대학원우수 2" xfId="43439"/>
    <cellStyle name="통_02-배수공_맨홀공" xfId="43440"/>
    <cellStyle name="통_02-배수공_맨홀공 2" xfId="43441"/>
    <cellStyle name="통_02-배수공_반중력" xfId="43442"/>
    <cellStyle name="통_02-배수공_반중력 2" xfId="43443"/>
    <cellStyle name="통_02-배수공_반중력_02토공" xfId="43444"/>
    <cellStyle name="통_02-배수공_반중력_02토공 2" xfId="43445"/>
    <cellStyle name="통_02-배수공_반중력_03-1.맨호공" xfId="43446"/>
    <cellStyle name="통_02-배수공_반중력_03-1.맨호공 2" xfId="43447"/>
    <cellStyle name="통_02-배수공_반중력_03-2.맨홀공제수량" xfId="43448"/>
    <cellStyle name="통_02-배수공_반중력_03-2.맨홀공제수량 2" xfId="43449"/>
    <cellStyle name="통_02-배수공_반중력_04맨홀공" xfId="43450"/>
    <cellStyle name="통_02-배수공_반중력_04맨홀공 2" xfId="43451"/>
    <cellStyle name="통_02-배수공_반중력_2.16. 맨호공" xfId="43452"/>
    <cellStyle name="통_02-배수공_반중력_2.16. 맨호공 2" xfId="43453"/>
    <cellStyle name="통_02-배수공_반중력_3.15 맨홀공" xfId="43454"/>
    <cellStyle name="통_02-배수공_반중력_3.15 맨홀공 2" xfId="43455"/>
    <cellStyle name="통_02-배수공_반중력_3.16 맨홀공" xfId="43456"/>
    <cellStyle name="통_02-배수공_반중력_3.16 맨홀공 2" xfId="43457"/>
    <cellStyle name="통_02-배수공_반중력_5) 맨홀공" xfId="43458"/>
    <cellStyle name="통_02-배수공_반중력_5) 맨홀공 2" xfId="43459"/>
    <cellStyle name="통_02-배수공_반중력_대학원우수" xfId="43460"/>
    <cellStyle name="통_02-배수공_반중력_대학원우수 2" xfId="43461"/>
    <cellStyle name="통_02-배수공_반중력_맨홀공" xfId="43462"/>
    <cellStyle name="통_02-배수공_반중력_맨홀공 2" xfId="43463"/>
    <cellStyle name="통_02-배수공_반중력_부대공" xfId="43464"/>
    <cellStyle name="통_02-배수공_반중력_부대공 2" xfId="43465"/>
    <cellStyle name="통_02-배수공_반중력_상수오수공" xfId="43466"/>
    <cellStyle name="통_02-배수공_반중력_상수오수공 2" xfId="43467"/>
    <cellStyle name="통_02-배수공_반중력_송방사거리도로변경내역서" xfId="43468"/>
    <cellStyle name="통_02-배수공_반중력_송방사거리도로변경내역서 2" xfId="43469"/>
    <cellStyle name="통_02-배수공_반중력_우수공" xfId="43470"/>
    <cellStyle name="통_02-배수공_반중력_우수공 2" xfId="43471"/>
    <cellStyle name="통_02-배수공_반중력_토공" xfId="43472"/>
    <cellStyle name="통_02-배수공_반중력_토공 2" xfId="43473"/>
    <cellStyle name="통_02-배수공_반중력_토공_02토공" xfId="43474"/>
    <cellStyle name="통_02-배수공_반중력_토공_02토공 2" xfId="43475"/>
    <cellStyle name="통_02-배수공_반중력_토공_포장공" xfId="43476"/>
    <cellStyle name="통_02-배수공_반중력_토공_포장공 2" xfId="43477"/>
    <cellStyle name="통_02-배수공_반중력_토공_포장공(삼양선)" xfId="43478"/>
    <cellStyle name="통_02-배수공_반중력_토공_포장공(삼양선) 2" xfId="43479"/>
    <cellStyle name="통_02-배수공_반중력_토공_포장공(최종)" xfId="43480"/>
    <cellStyle name="통_02-배수공_반중력_토공_포장공(최종) 2" xfId="43481"/>
    <cellStyle name="통_02-배수공_반중력_토공_포장단위" xfId="43482"/>
    <cellStyle name="통_02-배수공_반중력_토공_포장단위 2" xfId="43483"/>
    <cellStyle name="통_02-배수공_반중력_포장공" xfId="43484"/>
    <cellStyle name="통_02-배수공_반중력_포장공 2" xfId="43485"/>
    <cellStyle name="통_02-배수공_반중력_포장공(최종)" xfId="43486"/>
    <cellStyle name="통_02-배수공_반중력_포장공(최종) 2" xfId="43487"/>
    <cellStyle name="통_02-배수공_반중력_포장공(최종)_포장공" xfId="43488"/>
    <cellStyle name="통_02-배수공_반중력_포장공(최종)_포장공 2" xfId="43489"/>
    <cellStyle name="통_02-배수공_반중력_포장공(최종)_포장공(삼양선)" xfId="43490"/>
    <cellStyle name="통_02-배수공_반중력_포장공(최종)_포장공(삼양선) 2" xfId="43491"/>
    <cellStyle name="통_02-배수공_반중력_포장공(최종)_포장단위" xfId="43492"/>
    <cellStyle name="통_02-배수공_반중력_포장공(최종)_포장단위 2" xfId="43493"/>
    <cellStyle name="통_02-배수공_반중력_하천" xfId="43494"/>
    <cellStyle name="통_02-배수공_반중력_하천 2" xfId="43495"/>
    <cellStyle name="통_02-배수공_반중력_하천_부대공" xfId="43496"/>
    <cellStyle name="통_02-배수공_반중력_하천_부대공 2" xfId="43497"/>
    <cellStyle name="통_02-배수공_반중력_하천_포장공" xfId="43498"/>
    <cellStyle name="통_02-배수공_반중력_하천_포장공 2" xfId="43499"/>
    <cellStyle name="통_02-배수공_부대공" xfId="43500"/>
    <cellStyle name="통_02-배수공_부대공 2" xfId="43501"/>
    <cellStyle name="통_02-배수공_상수오수공" xfId="43502"/>
    <cellStyle name="통_02-배수공_상수오수공 2" xfId="43503"/>
    <cellStyle name="통_02-배수공_송방사거리도로변경내역서" xfId="43504"/>
    <cellStyle name="통_02-배수공_송방사거리도로변경내역서 2" xfId="43505"/>
    <cellStyle name="통_02-배수공_옹벽" xfId="43506"/>
    <cellStyle name="통_02-배수공_옹벽 2" xfId="43507"/>
    <cellStyle name="통_02-배수공_옹벽_02토공" xfId="43508"/>
    <cellStyle name="통_02-배수공_옹벽_02토공 2" xfId="43509"/>
    <cellStyle name="통_02-배수공_옹벽_맨홀공" xfId="43510"/>
    <cellStyle name="통_02-배수공_옹벽_맨홀공 2" xfId="43511"/>
    <cellStyle name="통_02-배수공_옹벽_부대공" xfId="43512"/>
    <cellStyle name="통_02-배수공_옹벽_부대공 2" xfId="43513"/>
    <cellStyle name="통_02-배수공_옹벽_상수오수공" xfId="43514"/>
    <cellStyle name="통_02-배수공_옹벽_상수오수공 2" xfId="43515"/>
    <cellStyle name="통_02-배수공_옹벽_송방사거리도로변경내역서" xfId="43516"/>
    <cellStyle name="통_02-배수공_옹벽_송방사거리도로변경내역서 2" xfId="43517"/>
    <cellStyle name="통_02-배수공_옹벽_우수공" xfId="43518"/>
    <cellStyle name="통_02-배수공_옹벽_우수공 2" xfId="43519"/>
    <cellStyle name="통_02-배수공_옹벽_포장공" xfId="43520"/>
    <cellStyle name="통_02-배수공_옹벽_포장공 2" xfId="43521"/>
    <cellStyle name="통_02-배수공_옹벽_포장공(최종)" xfId="43522"/>
    <cellStyle name="통_02-배수공_옹벽_포장공(최종) 2" xfId="43523"/>
    <cellStyle name="통_02-배수공_옹벽_포장공(최종)_포장공" xfId="43524"/>
    <cellStyle name="통_02-배수공_옹벽_포장공(최종)_포장공 2" xfId="43525"/>
    <cellStyle name="통_02-배수공_옹벽_포장공(최종)_포장공(삼양선)" xfId="43526"/>
    <cellStyle name="통_02-배수공_옹벽_포장공(최종)_포장공(삼양선) 2" xfId="43527"/>
    <cellStyle name="통_02-배수공_옹벽_포장공(최종)_포장단위" xfId="43528"/>
    <cellStyle name="통_02-배수공_옹벽_포장공(최종)_포장단위 2" xfId="43529"/>
    <cellStyle name="통_02-배수공_옹벽_하천" xfId="43530"/>
    <cellStyle name="통_02-배수공_옹벽_하천 2" xfId="43531"/>
    <cellStyle name="통_02-배수공_옹벽_하천_부대공" xfId="43532"/>
    <cellStyle name="통_02-배수공_옹벽_하천_부대공 2" xfId="43533"/>
    <cellStyle name="통_02-배수공_옹벽_하천_포장공" xfId="43534"/>
    <cellStyle name="통_02-배수공_옹벽_하천_포장공 2" xfId="43535"/>
    <cellStyle name="통_02-배수공_우수공" xfId="43536"/>
    <cellStyle name="통_02-배수공_우수공 2" xfId="43537"/>
    <cellStyle name="통_02-배수공_장지택지수량산출서(시설물관련)" xfId="2848"/>
    <cellStyle name="통_02-배수공_장지택지수량산출서(시설물관련)_01.수량산출" xfId="2849"/>
    <cellStyle name="통_02-배수공_토공" xfId="43538"/>
    <cellStyle name="통_02-배수공_토공 2" xfId="43539"/>
    <cellStyle name="통_02-배수공_토공_02토공" xfId="43540"/>
    <cellStyle name="통_02-배수공_토공_02토공 2" xfId="43541"/>
    <cellStyle name="통_02-배수공_토공_포장공" xfId="43542"/>
    <cellStyle name="통_02-배수공_토공_포장공 2" xfId="43543"/>
    <cellStyle name="통_02-배수공_토공_포장공(삼양선)" xfId="43544"/>
    <cellStyle name="통_02-배수공_토공_포장공(삼양선) 2" xfId="43545"/>
    <cellStyle name="통_02-배수공_토공_포장공(최종)" xfId="43546"/>
    <cellStyle name="통_02-배수공_토공_포장공(최종) 2" xfId="43547"/>
    <cellStyle name="통_02-배수공_토공_포장단위" xfId="43548"/>
    <cellStyle name="통_02-배수공_토공_포장단위 2" xfId="43549"/>
    <cellStyle name="통_02-배수공_포장공" xfId="43550"/>
    <cellStyle name="통_02-배수공_포장공 2" xfId="43551"/>
    <cellStyle name="통_02-배수공_포장공(최종)" xfId="43552"/>
    <cellStyle name="통_02-배수공_포장공(최종) 2" xfId="43553"/>
    <cellStyle name="통_02-배수공_포장공(최종)_포장공" xfId="43554"/>
    <cellStyle name="통_02-배수공_포장공(최종)_포장공 2" xfId="43555"/>
    <cellStyle name="통_02-배수공_포장공(최종)_포장공(삼양선)" xfId="43556"/>
    <cellStyle name="통_02-배수공_포장공(최종)_포장공(삼양선) 2" xfId="43557"/>
    <cellStyle name="통_02-배수공_포장공(최종)_포장단위" xfId="43558"/>
    <cellStyle name="통_02-배수공_포장공(최종)_포장단위 2" xfId="43559"/>
    <cellStyle name="통_02-배수공_포장조서" xfId="43560"/>
    <cellStyle name="통_02-배수공_포장조서 2" xfId="43561"/>
    <cellStyle name="통_02-배수공_포장조서_02토공" xfId="43562"/>
    <cellStyle name="통_02-배수공_포장조서_02토공 2" xfId="43563"/>
    <cellStyle name="통_02-배수공_포장조서_03-1.맨호공" xfId="43564"/>
    <cellStyle name="통_02-배수공_포장조서_03-1.맨호공 2" xfId="43565"/>
    <cellStyle name="통_02-배수공_포장조서_03-2.맨홀공제수량" xfId="43566"/>
    <cellStyle name="통_02-배수공_포장조서_03-2.맨홀공제수량 2" xfId="43567"/>
    <cellStyle name="통_02-배수공_포장조서_2.16. 맨호공" xfId="43568"/>
    <cellStyle name="통_02-배수공_포장조서_2.16. 맨호공 2" xfId="43569"/>
    <cellStyle name="통_02-배수공_포장조서_3.15 맨홀공" xfId="43570"/>
    <cellStyle name="통_02-배수공_포장조서_3.15 맨홀공 2" xfId="43571"/>
    <cellStyle name="통_02-배수공_포장조서_3.16 맨홀공" xfId="43572"/>
    <cellStyle name="통_02-배수공_포장조서_3.16 맨홀공 2" xfId="43573"/>
    <cellStyle name="통_02-배수공_포장조서_5) 맨홀공" xfId="43574"/>
    <cellStyle name="통_02-배수공_포장조서_5) 맨홀공 2" xfId="43575"/>
    <cellStyle name="통_02-배수공_포장조서_부대공" xfId="43576"/>
    <cellStyle name="통_02-배수공_포장조서_부대공 2" xfId="43577"/>
    <cellStyle name="통_02-배수공_포장조서_포장공" xfId="43578"/>
    <cellStyle name="통_02-배수공_포장조서_포장공 2" xfId="43579"/>
    <cellStyle name="통_02-배수공_포장조서_포장공(최종)" xfId="43580"/>
    <cellStyle name="통_02-배수공_포장조서_포장공(최종) 2" xfId="43581"/>
    <cellStyle name="통_02-배수공_포장조서_포장공(최종)_포장공" xfId="43582"/>
    <cellStyle name="통_02-배수공_포장조서_포장공(최종)_포장공 2" xfId="43583"/>
    <cellStyle name="통_02-배수공_포장조서_포장공(최종)_포장공(삼양선)" xfId="43584"/>
    <cellStyle name="통_02-배수공_포장조서_포장공(최종)_포장공(삼양선) 2" xfId="43585"/>
    <cellStyle name="통_02-배수공_포장조서_포장공(최종)_포장단위" xfId="43586"/>
    <cellStyle name="통_02-배수공_포장조서_포장공(최종)_포장단위 2" xfId="43587"/>
    <cellStyle name="통_02-배수공_하천" xfId="43588"/>
    <cellStyle name="통_02-배수공_하천 2" xfId="43589"/>
    <cellStyle name="통_02-배수공_하천_부대공" xfId="43590"/>
    <cellStyle name="통_02-배수공_하천_부대공 2" xfId="43591"/>
    <cellStyle name="통_02-배수공_하천_포장공" xfId="43592"/>
    <cellStyle name="통_02-배수공_하천_포장공 2" xfId="43593"/>
    <cellStyle name="통_02토공" xfId="43594"/>
    <cellStyle name="통_02토공 2" xfId="43595"/>
    <cellStyle name="통_03-1.맨호공" xfId="43596"/>
    <cellStyle name="통_03-1.맨호공 2" xfId="43597"/>
    <cellStyle name="통_03-2.맨홀공제수량" xfId="43598"/>
    <cellStyle name="통_03-2.맨홀공제수량 2" xfId="43599"/>
    <cellStyle name="통_04맨홀공" xfId="43600"/>
    <cellStyle name="통_04맨홀공 2" xfId="43601"/>
    <cellStyle name="통_04-포장공_02-배수공" xfId="2850"/>
    <cellStyle name="통_04-포장공_02-배수공 2" xfId="43602"/>
    <cellStyle name="통_04-포장공_02-배수공_01.수량산출" xfId="2851"/>
    <cellStyle name="통_04-포장공_02-배수공_02토공" xfId="43603"/>
    <cellStyle name="통_04-포장공_02-배수공_02토공 2" xfId="43604"/>
    <cellStyle name="통_04-포장공_02-배수공_03-1.맨호공" xfId="43605"/>
    <cellStyle name="통_04-포장공_02-배수공_03-1.맨호공 2" xfId="43606"/>
    <cellStyle name="통_04-포장공_02-배수공_03-2.맨홀공제수량" xfId="43607"/>
    <cellStyle name="통_04-포장공_02-배수공_03-2.맨홀공제수량 2" xfId="43608"/>
    <cellStyle name="통_04-포장공_02-배수공_04맨홀공" xfId="43609"/>
    <cellStyle name="통_04-포장공_02-배수공_04맨홀공 2" xfId="43610"/>
    <cellStyle name="통_04-포장공_02-배수공_2.16. 맨호공" xfId="43611"/>
    <cellStyle name="통_04-포장공_02-배수공_2.16. 맨호공 2" xfId="43612"/>
    <cellStyle name="통_04-포장공_02-배수공_3.15 맨홀공" xfId="43613"/>
    <cellStyle name="통_04-포장공_02-배수공_3.15 맨홀공 2" xfId="43614"/>
    <cellStyle name="통_04-포장공_02-배수공_3.16 맨홀공" xfId="43615"/>
    <cellStyle name="통_04-포장공_02-배수공_3.16 맨홀공 2" xfId="43616"/>
    <cellStyle name="통_04-포장공_02-배수공_5) 맨홀공" xfId="43617"/>
    <cellStyle name="통_04-포장공_02-배수공_5) 맨홀공 2" xfId="43618"/>
    <cellStyle name="통_04-포장공_02-배수공_대학원우수" xfId="43619"/>
    <cellStyle name="통_04-포장공_02-배수공_대학원우수 2" xfId="43620"/>
    <cellStyle name="통_04-포장공_02-배수공_맨홀공" xfId="43621"/>
    <cellStyle name="통_04-포장공_02-배수공_맨홀공 2" xfId="43622"/>
    <cellStyle name="통_04-포장공_02-배수공_부대공" xfId="43623"/>
    <cellStyle name="통_04-포장공_02-배수공_부대공 2" xfId="43624"/>
    <cellStyle name="통_04-포장공_02-배수공_상수오수공" xfId="43625"/>
    <cellStyle name="통_04-포장공_02-배수공_상수오수공 2" xfId="43626"/>
    <cellStyle name="통_04-포장공_02-배수공_송방사거리도로변경내역서" xfId="43627"/>
    <cellStyle name="통_04-포장공_02-배수공_송방사거리도로변경내역서 2" xfId="43628"/>
    <cellStyle name="통_04-포장공_02-배수공_우수공" xfId="43629"/>
    <cellStyle name="통_04-포장공_02-배수공_우수공 2" xfId="43630"/>
    <cellStyle name="통_04-포장공_02-배수공_장지택지수량산출서(시설물관련)" xfId="2852"/>
    <cellStyle name="통_04-포장공_02-배수공_장지택지수량산출서(시설물관련)_01.수량산출" xfId="2853"/>
    <cellStyle name="통_04-포장공_02-배수공_토공" xfId="43631"/>
    <cellStyle name="통_04-포장공_02-배수공_토공 2" xfId="43632"/>
    <cellStyle name="통_04-포장공_02-배수공_토공_02토공" xfId="43633"/>
    <cellStyle name="통_04-포장공_02-배수공_토공_02토공 2" xfId="43634"/>
    <cellStyle name="통_04-포장공_02-배수공_토공_포장공" xfId="43635"/>
    <cellStyle name="통_04-포장공_02-배수공_토공_포장공 2" xfId="43636"/>
    <cellStyle name="통_04-포장공_02-배수공_토공_포장공(삼양선)" xfId="43637"/>
    <cellStyle name="통_04-포장공_02-배수공_토공_포장공(삼양선) 2" xfId="43638"/>
    <cellStyle name="통_04-포장공_02-배수공_토공_포장공(최종)" xfId="43639"/>
    <cellStyle name="통_04-포장공_02-배수공_토공_포장공(최종) 2" xfId="43640"/>
    <cellStyle name="통_04-포장공_02-배수공_토공_포장단위" xfId="43641"/>
    <cellStyle name="통_04-포장공_02-배수공_토공_포장단위 2" xfId="43642"/>
    <cellStyle name="통_04-포장공_02-배수공_포장공" xfId="43643"/>
    <cellStyle name="통_04-포장공_02-배수공_포장공 2" xfId="43644"/>
    <cellStyle name="통_04-포장공_02-배수공_포장공(최종)" xfId="43645"/>
    <cellStyle name="통_04-포장공_02-배수공_포장공(최종) 2" xfId="43646"/>
    <cellStyle name="통_04-포장공_02-배수공_포장공(최종)_포장공" xfId="43647"/>
    <cellStyle name="통_04-포장공_02-배수공_포장공(최종)_포장공 2" xfId="43648"/>
    <cellStyle name="통_04-포장공_02-배수공_포장공(최종)_포장공(삼양선)" xfId="43649"/>
    <cellStyle name="통_04-포장공_02-배수공_포장공(최종)_포장공(삼양선) 2" xfId="43650"/>
    <cellStyle name="통_04-포장공_02-배수공_포장공(최종)_포장단위" xfId="43651"/>
    <cellStyle name="통_04-포장공_02-배수공_포장공(최종)_포장단위 2" xfId="43652"/>
    <cellStyle name="통_04-포장공_02-배수공_하천" xfId="43653"/>
    <cellStyle name="통_04-포장공_02-배수공_하천 2" xfId="43654"/>
    <cellStyle name="통_04-포장공_02-배수공_하천_부대공" xfId="43655"/>
    <cellStyle name="통_04-포장공_02-배수공_하천_부대공 2" xfId="43656"/>
    <cellStyle name="통_04-포장공_02-배수공_하천_포장공" xfId="43657"/>
    <cellStyle name="통_04-포장공_02-배수공_하천_포장공 2" xfId="43658"/>
    <cellStyle name="통_06-부대공_02-배수공" xfId="2854"/>
    <cellStyle name="통_06-부대공_02-배수공 2" xfId="43659"/>
    <cellStyle name="통_06-부대공_02-배수공_01.수량산출" xfId="2855"/>
    <cellStyle name="통_06-부대공_02-배수공_02토공" xfId="43660"/>
    <cellStyle name="통_06-부대공_02-배수공_02토공 2" xfId="43661"/>
    <cellStyle name="통_06-부대공_02-배수공_03-1.맨호공" xfId="43662"/>
    <cellStyle name="통_06-부대공_02-배수공_03-1.맨호공 2" xfId="43663"/>
    <cellStyle name="통_06-부대공_02-배수공_03-2.맨홀공제수량" xfId="43664"/>
    <cellStyle name="통_06-부대공_02-배수공_03-2.맨홀공제수량 2" xfId="43665"/>
    <cellStyle name="통_06-부대공_02-배수공_04맨홀공" xfId="43666"/>
    <cellStyle name="통_06-부대공_02-배수공_04맨홀공 2" xfId="43667"/>
    <cellStyle name="통_06-부대공_02-배수공_2.16. 맨호공" xfId="43668"/>
    <cellStyle name="통_06-부대공_02-배수공_2.16. 맨호공 2" xfId="43669"/>
    <cellStyle name="통_06-부대공_02-배수공_3.15 맨홀공" xfId="43670"/>
    <cellStyle name="통_06-부대공_02-배수공_3.15 맨홀공 2" xfId="43671"/>
    <cellStyle name="통_06-부대공_02-배수공_3.16 맨홀공" xfId="43672"/>
    <cellStyle name="통_06-부대공_02-배수공_3.16 맨홀공 2" xfId="43673"/>
    <cellStyle name="통_06-부대공_02-배수공_5) 맨홀공" xfId="43674"/>
    <cellStyle name="통_06-부대공_02-배수공_5) 맨홀공 2" xfId="43675"/>
    <cellStyle name="통_06-부대공_02-배수공_대학원우수" xfId="43676"/>
    <cellStyle name="통_06-부대공_02-배수공_대학원우수 2" xfId="43677"/>
    <cellStyle name="통_06-부대공_02-배수공_맨홀공" xfId="43678"/>
    <cellStyle name="통_06-부대공_02-배수공_맨홀공 2" xfId="43679"/>
    <cellStyle name="통_06-부대공_02-배수공_부대공" xfId="43680"/>
    <cellStyle name="통_06-부대공_02-배수공_부대공 2" xfId="43681"/>
    <cellStyle name="통_06-부대공_02-배수공_상수오수공" xfId="43682"/>
    <cellStyle name="통_06-부대공_02-배수공_상수오수공 2" xfId="43683"/>
    <cellStyle name="통_06-부대공_02-배수공_송방사거리도로변경내역서" xfId="43684"/>
    <cellStyle name="통_06-부대공_02-배수공_송방사거리도로변경내역서 2" xfId="43685"/>
    <cellStyle name="통_06-부대공_02-배수공_우수공" xfId="43686"/>
    <cellStyle name="통_06-부대공_02-배수공_우수공 2" xfId="43687"/>
    <cellStyle name="통_06-부대공_02-배수공_장지택지수량산출서(시설물관련)" xfId="2856"/>
    <cellStyle name="통_06-부대공_02-배수공_장지택지수량산출서(시설물관련)_01.수량산출" xfId="2857"/>
    <cellStyle name="통_06-부대공_02-배수공_토공" xfId="43688"/>
    <cellStyle name="통_06-부대공_02-배수공_토공 2" xfId="43689"/>
    <cellStyle name="통_06-부대공_02-배수공_토공_02토공" xfId="43690"/>
    <cellStyle name="통_06-부대공_02-배수공_토공_02토공 2" xfId="43691"/>
    <cellStyle name="통_06-부대공_02-배수공_토공_포장공" xfId="43692"/>
    <cellStyle name="통_06-부대공_02-배수공_토공_포장공 2" xfId="43693"/>
    <cellStyle name="통_06-부대공_02-배수공_토공_포장공(삼양선)" xfId="43694"/>
    <cellStyle name="통_06-부대공_02-배수공_토공_포장공(삼양선) 2" xfId="43695"/>
    <cellStyle name="통_06-부대공_02-배수공_토공_포장공(최종)" xfId="43696"/>
    <cellStyle name="통_06-부대공_02-배수공_토공_포장공(최종) 2" xfId="43697"/>
    <cellStyle name="통_06-부대공_02-배수공_토공_포장단위" xfId="43698"/>
    <cellStyle name="통_06-부대공_02-배수공_토공_포장단위 2" xfId="43699"/>
    <cellStyle name="통_06-부대공_02-배수공_포장공" xfId="43700"/>
    <cellStyle name="통_06-부대공_02-배수공_포장공 2" xfId="43701"/>
    <cellStyle name="통_06-부대공_02-배수공_포장공(최종)" xfId="43702"/>
    <cellStyle name="통_06-부대공_02-배수공_포장공(최종) 2" xfId="43703"/>
    <cellStyle name="통_06-부대공_02-배수공_포장공(최종)_포장공" xfId="43704"/>
    <cellStyle name="통_06-부대공_02-배수공_포장공(최종)_포장공 2" xfId="43705"/>
    <cellStyle name="통_06-부대공_02-배수공_포장공(최종)_포장공(삼양선)" xfId="43706"/>
    <cellStyle name="통_06-부대공_02-배수공_포장공(최종)_포장공(삼양선) 2" xfId="43707"/>
    <cellStyle name="통_06-부대공_02-배수공_포장공(최종)_포장단위" xfId="43708"/>
    <cellStyle name="통_06-부대공_02-배수공_포장공(최종)_포장단위 2" xfId="43709"/>
    <cellStyle name="통_06-부대공_02-배수공_하천" xfId="43710"/>
    <cellStyle name="통_06-부대공_02-배수공_하천 2" xfId="43711"/>
    <cellStyle name="통_06-부대공_02-배수공_하천_부대공" xfId="43712"/>
    <cellStyle name="통_06-부대공_02-배수공_하천_부대공 2" xfId="43713"/>
    <cellStyle name="통_06-부대공_02-배수공_하천_포장공" xfId="43714"/>
    <cellStyle name="통_06-부대공_02-배수공_하천_포장공 2" xfId="43715"/>
    <cellStyle name="통_2.16. 맨호공" xfId="43716"/>
    <cellStyle name="통_2.16. 맨호공 2" xfId="43717"/>
    <cellStyle name="통_3.15 맨홀공" xfId="43718"/>
    <cellStyle name="통_3.15 맨홀공 2" xfId="43719"/>
    <cellStyle name="통_3.16 맨홀공" xfId="43720"/>
    <cellStyle name="통_3.16 맨홀공 2" xfId="43721"/>
    <cellStyle name="통_3.우수" xfId="2858"/>
    <cellStyle name="통_3.우수_01.수량산출" xfId="2859"/>
    <cellStyle name="통_3.우수_수원보훈원내역서" xfId="26130"/>
    <cellStyle name="통_4.오수" xfId="2860"/>
    <cellStyle name="통_4.오수_01.수량산출" xfId="2861"/>
    <cellStyle name="통_4.오수_수원보훈원내역서" xfId="26131"/>
    <cellStyle name="통_5) 맨홀공" xfId="43722"/>
    <cellStyle name="통_5) 맨홀공 2" xfId="43723"/>
    <cellStyle name="통_기존구조물철거및헐기_서판교(토공3공구)_소수점절사" xfId="43724"/>
    <cellStyle name="통_기존구조물철거및헐기_서판교(토공3공구)_소수점절사 2" xfId="43725"/>
    <cellStyle name="통_대학원우수" xfId="43726"/>
    <cellStyle name="통_대학원우수 2" xfId="43727"/>
    <cellStyle name="통_맨홀공" xfId="43728"/>
    <cellStyle name="통_맨홀공 2" xfId="43729"/>
    <cellStyle name="통_부대공" xfId="43730"/>
    <cellStyle name="통_부대공 2" xfId="43731"/>
    <cellStyle name="통_상수오수공" xfId="43732"/>
    <cellStyle name="통_상수오수공 2" xfId="43733"/>
    <cellStyle name="통_송방사거리도로변경내역서" xfId="43734"/>
    <cellStyle name="통_송방사거리도로변경내역서 2" xfId="43735"/>
    <cellStyle name="통_수량산출서(수정)" xfId="43736"/>
    <cellStyle name="통_수량산출서(수정) 2" xfId="43737"/>
    <cellStyle name="통_수량산출서(수정)_01-토공_02-배수공" xfId="2862"/>
    <cellStyle name="통_수량산출서(수정)_01-토공_02-배수공 2" xfId="43738"/>
    <cellStyle name="통_수량산출서(수정)_01-토공_02-배수공_01.수량산출" xfId="2863"/>
    <cellStyle name="통_수량산출서(수정)_01-토공_02-배수공_02토공" xfId="43739"/>
    <cellStyle name="통_수량산출서(수정)_01-토공_02-배수공_02토공 2" xfId="43740"/>
    <cellStyle name="통_수량산출서(수정)_01-토공_02-배수공_03-1.맨호공" xfId="43741"/>
    <cellStyle name="통_수량산출서(수정)_01-토공_02-배수공_03-1.맨호공 2" xfId="43742"/>
    <cellStyle name="통_수량산출서(수정)_01-토공_02-배수공_03-2.맨홀공제수량" xfId="43743"/>
    <cellStyle name="통_수량산출서(수정)_01-토공_02-배수공_03-2.맨홀공제수량 2" xfId="43744"/>
    <cellStyle name="통_수량산출서(수정)_01-토공_02-배수공_04맨홀공" xfId="43745"/>
    <cellStyle name="통_수량산출서(수정)_01-토공_02-배수공_04맨홀공 2" xfId="43746"/>
    <cellStyle name="통_수량산출서(수정)_01-토공_02-배수공_2.16. 맨호공" xfId="43747"/>
    <cellStyle name="통_수량산출서(수정)_01-토공_02-배수공_2.16. 맨호공 2" xfId="43748"/>
    <cellStyle name="통_수량산출서(수정)_01-토공_02-배수공_3.15 맨홀공" xfId="43749"/>
    <cellStyle name="통_수량산출서(수정)_01-토공_02-배수공_3.15 맨홀공 2" xfId="43750"/>
    <cellStyle name="통_수량산출서(수정)_01-토공_02-배수공_3.16 맨홀공" xfId="43751"/>
    <cellStyle name="통_수량산출서(수정)_01-토공_02-배수공_3.16 맨홀공 2" xfId="43752"/>
    <cellStyle name="통_수량산출서(수정)_01-토공_02-배수공_5) 맨홀공" xfId="43753"/>
    <cellStyle name="통_수량산출서(수정)_01-토공_02-배수공_5) 맨홀공 2" xfId="43754"/>
    <cellStyle name="통_수량산출서(수정)_01-토공_02-배수공_대학원우수" xfId="43755"/>
    <cellStyle name="통_수량산출서(수정)_01-토공_02-배수공_대학원우수 2" xfId="43756"/>
    <cellStyle name="통_수량산출서(수정)_01-토공_02-배수공_맨홀공" xfId="43757"/>
    <cellStyle name="통_수량산출서(수정)_01-토공_02-배수공_맨홀공 2" xfId="43758"/>
    <cellStyle name="통_수량산출서(수정)_01-토공_02-배수공_부대공" xfId="43759"/>
    <cellStyle name="통_수량산출서(수정)_01-토공_02-배수공_부대공 2" xfId="43760"/>
    <cellStyle name="통_수량산출서(수정)_01-토공_02-배수공_상수오수공" xfId="43761"/>
    <cellStyle name="통_수량산출서(수정)_01-토공_02-배수공_상수오수공 2" xfId="43762"/>
    <cellStyle name="통_수량산출서(수정)_01-토공_02-배수공_송방사거리도로변경내역서" xfId="43763"/>
    <cellStyle name="통_수량산출서(수정)_01-토공_02-배수공_송방사거리도로변경내역서 2" xfId="43764"/>
    <cellStyle name="통_수량산출서(수정)_01-토공_02-배수공_우수공" xfId="43765"/>
    <cellStyle name="통_수량산출서(수정)_01-토공_02-배수공_우수공 2" xfId="43766"/>
    <cellStyle name="통_수량산출서(수정)_01-토공_02-배수공_장지택지수량산출서(시설물관련)" xfId="2864"/>
    <cellStyle name="통_수량산출서(수정)_01-토공_02-배수공_장지택지수량산출서(시설물관련)_01.수량산출" xfId="2865"/>
    <cellStyle name="통_수량산출서(수정)_01-토공_02-배수공_토공" xfId="43767"/>
    <cellStyle name="통_수량산출서(수정)_01-토공_02-배수공_토공 2" xfId="43768"/>
    <cellStyle name="통_수량산출서(수정)_01-토공_02-배수공_토공_02토공" xfId="43769"/>
    <cellStyle name="통_수량산출서(수정)_01-토공_02-배수공_토공_02토공 2" xfId="43770"/>
    <cellStyle name="통_수량산출서(수정)_01-토공_02-배수공_토공_포장공" xfId="43771"/>
    <cellStyle name="통_수량산출서(수정)_01-토공_02-배수공_토공_포장공 2" xfId="43772"/>
    <cellStyle name="통_수량산출서(수정)_01-토공_02-배수공_토공_포장공(삼양선)" xfId="43773"/>
    <cellStyle name="통_수량산출서(수정)_01-토공_02-배수공_토공_포장공(삼양선) 2" xfId="43774"/>
    <cellStyle name="통_수량산출서(수정)_01-토공_02-배수공_토공_포장공(최종)" xfId="43775"/>
    <cellStyle name="통_수량산출서(수정)_01-토공_02-배수공_토공_포장공(최종) 2" xfId="43776"/>
    <cellStyle name="통_수량산출서(수정)_01-토공_02-배수공_토공_포장단위" xfId="43777"/>
    <cellStyle name="통_수량산출서(수정)_01-토공_02-배수공_토공_포장단위 2" xfId="43778"/>
    <cellStyle name="통_수량산출서(수정)_01-토공_02-배수공_포장공" xfId="43779"/>
    <cellStyle name="통_수량산출서(수정)_01-토공_02-배수공_포장공 2" xfId="43780"/>
    <cellStyle name="통_수량산출서(수정)_01-토공_02-배수공_포장공(최종)" xfId="43781"/>
    <cellStyle name="통_수량산출서(수정)_01-토공_02-배수공_포장공(최종) 2" xfId="43782"/>
    <cellStyle name="통_수량산출서(수정)_01-토공_02-배수공_포장공(최종)_포장공" xfId="43783"/>
    <cellStyle name="통_수량산출서(수정)_01-토공_02-배수공_포장공(최종)_포장공 2" xfId="43784"/>
    <cellStyle name="통_수량산출서(수정)_01-토공_02-배수공_포장공(최종)_포장공(삼양선)" xfId="43785"/>
    <cellStyle name="통_수량산출서(수정)_01-토공_02-배수공_포장공(최종)_포장공(삼양선) 2" xfId="43786"/>
    <cellStyle name="통_수량산출서(수정)_01-토공_02-배수공_포장공(최종)_포장단위" xfId="43787"/>
    <cellStyle name="통_수량산출서(수정)_01-토공_02-배수공_포장공(최종)_포장단위 2" xfId="43788"/>
    <cellStyle name="통_수량산출서(수정)_01-토공_02-배수공_하천" xfId="43789"/>
    <cellStyle name="통_수량산출서(수정)_01-토공_02-배수공_하천 2" xfId="43790"/>
    <cellStyle name="통_수량산출서(수정)_01-토공_02-배수공_하천_부대공" xfId="43791"/>
    <cellStyle name="통_수량산출서(수정)_01-토공_02-배수공_하천_부대공 2" xfId="43792"/>
    <cellStyle name="통_수량산출서(수정)_01-토공_02-배수공_하천_포장공" xfId="43793"/>
    <cellStyle name="통_수량산출서(수정)_01-토공_02-배수공_하천_포장공 2" xfId="43794"/>
    <cellStyle name="통_수량산출서(수정)_02-배수공" xfId="2866"/>
    <cellStyle name="통_수량산출서(수정)_02-배수공 2" xfId="43795"/>
    <cellStyle name="통_수량산출서(수정)_02-배수공_01.수량산출" xfId="2867"/>
    <cellStyle name="통_수량산출서(수정)_02-배수공_02-반중력식옹벽" xfId="43796"/>
    <cellStyle name="통_수량산출서(수정)_02-배수공_02-반중력식옹벽 2" xfId="43797"/>
    <cellStyle name="통_수량산출서(수정)_02-배수공_02-반중력식옹벽_02토공" xfId="43798"/>
    <cellStyle name="통_수량산출서(수정)_02-배수공_02-반중력식옹벽_02토공 2" xfId="43799"/>
    <cellStyle name="통_수량산출서(수정)_02-배수공_02-반중력식옹벽_03-1.맨호공" xfId="43800"/>
    <cellStyle name="통_수량산출서(수정)_02-배수공_02-반중력식옹벽_03-1.맨호공 2" xfId="43801"/>
    <cellStyle name="통_수량산출서(수정)_02-배수공_02-반중력식옹벽_03-2.맨홀공제수량" xfId="43802"/>
    <cellStyle name="통_수량산출서(수정)_02-배수공_02-반중력식옹벽_03-2.맨홀공제수량 2" xfId="43803"/>
    <cellStyle name="통_수량산출서(수정)_02-배수공_02-반중력식옹벽_04맨홀공" xfId="43804"/>
    <cellStyle name="통_수량산출서(수정)_02-배수공_02-반중력식옹벽_04맨홀공 2" xfId="43805"/>
    <cellStyle name="통_수량산출서(수정)_02-배수공_02-반중력식옹벽_2.16. 맨호공" xfId="43806"/>
    <cellStyle name="통_수량산출서(수정)_02-배수공_02-반중력식옹벽_2.16. 맨호공 2" xfId="43807"/>
    <cellStyle name="통_수량산출서(수정)_02-배수공_02-반중력식옹벽_3.15 맨홀공" xfId="43808"/>
    <cellStyle name="통_수량산출서(수정)_02-배수공_02-반중력식옹벽_3.15 맨홀공 2" xfId="43809"/>
    <cellStyle name="통_수량산출서(수정)_02-배수공_02-반중력식옹벽_3.16 맨홀공" xfId="43810"/>
    <cellStyle name="통_수량산출서(수정)_02-배수공_02-반중력식옹벽_3.16 맨홀공 2" xfId="43811"/>
    <cellStyle name="통_수량산출서(수정)_02-배수공_02-반중력식옹벽_5) 맨홀공" xfId="43812"/>
    <cellStyle name="통_수량산출서(수정)_02-배수공_02-반중력식옹벽_5) 맨홀공 2" xfId="43813"/>
    <cellStyle name="통_수량산출서(수정)_02-배수공_02-반중력식옹벽_대학원우수" xfId="43814"/>
    <cellStyle name="통_수량산출서(수정)_02-배수공_02-반중력식옹벽_대학원우수 2" xfId="43815"/>
    <cellStyle name="통_수량산출서(수정)_02-배수공_02-반중력식옹벽_맨홀공" xfId="43816"/>
    <cellStyle name="통_수량산출서(수정)_02-배수공_02-반중력식옹벽_맨홀공 2" xfId="43817"/>
    <cellStyle name="통_수량산출서(수정)_02-배수공_02-반중력식옹벽_부대공" xfId="43818"/>
    <cellStyle name="통_수량산출서(수정)_02-배수공_02-반중력식옹벽_부대공 2" xfId="43819"/>
    <cellStyle name="통_수량산출서(수정)_02-배수공_02-반중력식옹벽_상수오수공" xfId="43820"/>
    <cellStyle name="통_수량산출서(수정)_02-배수공_02-반중력식옹벽_상수오수공 2" xfId="43821"/>
    <cellStyle name="통_수량산출서(수정)_02-배수공_02-반중력식옹벽_송방사거리도로변경내역서" xfId="43822"/>
    <cellStyle name="통_수량산출서(수정)_02-배수공_02-반중력식옹벽_송방사거리도로변경내역서 2" xfId="43823"/>
    <cellStyle name="통_수량산출서(수정)_02-배수공_02-반중력식옹벽_우수공" xfId="43824"/>
    <cellStyle name="통_수량산출서(수정)_02-배수공_02-반중력식옹벽_우수공 2" xfId="43825"/>
    <cellStyle name="통_수량산출서(수정)_02-배수공_02-반중력식옹벽_토공" xfId="43826"/>
    <cellStyle name="통_수량산출서(수정)_02-배수공_02-반중력식옹벽_토공 2" xfId="43827"/>
    <cellStyle name="통_수량산출서(수정)_02-배수공_02-반중력식옹벽_토공_02토공" xfId="43828"/>
    <cellStyle name="통_수량산출서(수정)_02-배수공_02-반중력식옹벽_토공_02토공 2" xfId="43829"/>
    <cellStyle name="통_수량산출서(수정)_02-배수공_02-반중력식옹벽_토공_포장공" xfId="43830"/>
    <cellStyle name="통_수량산출서(수정)_02-배수공_02-반중력식옹벽_토공_포장공 2" xfId="43831"/>
    <cellStyle name="통_수량산출서(수정)_02-배수공_02-반중력식옹벽_토공_포장공(삼양선)" xfId="43832"/>
    <cellStyle name="통_수량산출서(수정)_02-배수공_02-반중력식옹벽_토공_포장공(삼양선) 2" xfId="43833"/>
    <cellStyle name="통_수량산출서(수정)_02-배수공_02-반중력식옹벽_토공_포장공(최종)" xfId="43834"/>
    <cellStyle name="통_수량산출서(수정)_02-배수공_02-반중력식옹벽_토공_포장공(최종) 2" xfId="43835"/>
    <cellStyle name="통_수량산출서(수정)_02-배수공_02-반중력식옹벽_토공_포장단위" xfId="43836"/>
    <cellStyle name="통_수량산출서(수정)_02-배수공_02-반중력식옹벽_토공_포장단위 2" xfId="43837"/>
    <cellStyle name="통_수량산출서(수정)_02-배수공_02-반중력식옹벽_포장공" xfId="43838"/>
    <cellStyle name="통_수량산출서(수정)_02-배수공_02-반중력식옹벽_포장공 2" xfId="43839"/>
    <cellStyle name="통_수량산출서(수정)_02-배수공_02-반중력식옹벽_포장공(최종)" xfId="43840"/>
    <cellStyle name="통_수량산출서(수정)_02-배수공_02-반중력식옹벽_포장공(최종) 2" xfId="43841"/>
    <cellStyle name="통_수량산출서(수정)_02-배수공_02-반중력식옹벽_포장공(최종)_포장공" xfId="43842"/>
    <cellStyle name="통_수량산출서(수정)_02-배수공_02-반중력식옹벽_포장공(최종)_포장공 2" xfId="43843"/>
    <cellStyle name="통_수량산출서(수정)_02-배수공_02-반중력식옹벽_포장공(최종)_포장공(삼양선)" xfId="43844"/>
    <cellStyle name="통_수량산출서(수정)_02-배수공_02-반중력식옹벽_포장공(최종)_포장공(삼양선) 2" xfId="43845"/>
    <cellStyle name="통_수량산출서(수정)_02-배수공_02-반중력식옹벽_포장공(최종)_포장단위" xfId="43846"/>
    <cellStyle name="통_수량산출서(수정)_02-배수공_02-반중력식옹벽_포장공(최종)_포장단위 2" xfId="43847"/>
    <cellStyle name="통_수량산출서(수정)_02-배수공_02-반중력식옹벽_하천" xfId="43848"/>
    <cellStyle name="통_수량산출서(수정)_02-배수공_02-반중력식옹벽_하천 2" xfId="43849"/>
    <cellStyle name="통_수량산출서(수정)_02-배수공_02-반중력식옹벽_하천_부대공" xfId="43850"/>
    <cellStyle name="통_수량산출서(수정)_02-배수공_02-반중력식옹벽_하천_부대공 2" xfId="43851"/>
    <cellStyle name="통_수량산출서(수정)_02-배수공_02-반중력식옹벽_하천_포장공" xfId="43852"/>
    <cellStyle name="통_수량산출서(수정)_02-배수공_02-반중력식옹벽_하천_포장공 2" xfId="43853"/>
    <cellStyle name="통_수량산출서(수정)_02-배수공_02-배수공" xfId="2868"/>
    <cellStyle name="통_수량산출서(수정)_02-배수공_02-배수공 2" xfId="43854"/>
    <cellStyle name="통_수량산출서(수정)_02-배수공_02-배수공_01.수량산출" xfId="2869"/>
    <cellStyle name="통_수량산출서(수정)_02-배수공_02-배수공_02토공" xfId="43855"/>
    <cellStyle name="통_수량산출서(수정)_02-배수공_02-배수공_02토공 2" xfId="43856"/>
    <cellStyle name="통_수량산출서(수정)_02-배수공_02-배수공_03-1.맨호공" xfId="43857"/>
    <cellStyle name="통_수량산출서(수정)_02-배수공_02-배수공_03-1.맨호공 2" xfId="43858"/>
    <cellStyle name="통_수량산출서(수정)_02-배수공_02-배수공_03-2.맨홀공제수량" xfId="43859"/>
    <cellStyle name="통_수량산출서(수정)_02-배수공_02-배수공_03-2.맨홀공제수량 2" xfId="43860"/>
    <cellStyle name="통_수량산출서(수정)_02-배수공_02-배수공_04맨홀공" xfId="43861"/>
    <cellStyle name="통_수량산출서(수정)_02-배수공_02-배수공_04맨홀공 2" xfId="43862"/>
    <cellStyle name="통_수량산출서(수정)_02-배수공_02-배수공_2.16. 맨호공" xfId="43863"/>
    <cellStyle name="통_수량산출서(수정)_02-배수공_02-배수공_2.16. 맨호공 2" xfId="43864"/>
    <cellStyle name="통_수량산출서(수정)_02-배수공_02-배수공_3.15 맨홀공" xfId="43865"/>
    <cellStyle name="통_수량산출서(수정)_02-배수공_02-배수공_3.15 맨홀공 2" xfId="43866"/>
    <cellStyle name="통_수량산출서(수정)_02-배수공_02-배수공_3.16 맨홀공" xfId="43867"/>
    <cellStyle name="통_수량산출서(수정)_02-배수공_02-배수공_3.16 맨홀공 2" xfId="43868"/>
    <cellStyle name="통_수량산출서(수정)_02-배수공_02-배수공_5) 맨홀공" xfId="43869"/>
    <cellStyle name="통_수량산출서(수정)_02-배수공_02-배수공_5) 맨홀공 2" xfId="43870"/>
    <cellStyle name="통_수량산출서(수정)_02-배수공_02-배수공_대학원우수" xfId="43871"/>
    <cellStyle name="통_수량산출서(수정)_02-배수공_02-배수공_대학원우수 2" xfId="43872"/>
    <cellStyle name="통_수량산출서(수정)_02-배수공_02-배수공_맨홀공" xfId="43873"/>
    <cellStyle name="통_수량산출서(수정)_02-배수공_02-배수공_맨홀공 2" xfId="43874"/>
    <cellStyle name="통_수량산출서(수정)_02-배수공_02-배수공_부대공" xfId="43875"/>
    <cellStyle name="통_수량산출서(수정)_02-배수공_02-배수공_부대공 2" xfId="43876"/>
    <cellStyle name="통_수량산출서(수정)_02-배수공_02-배수공_상수오수공" xfId="43877"/>
    <cellStyle name="통_수량산출서(수정)_02-배수공_02-배수공_상수오수공 2" xfId="43878"/>
    <cellStyle name="통_수량산출서(수정)_02-배수공_02-배수공_송방사거리도로변경내역서" xfId="43879"/>
    <cellStyle name="통_수량산출서(수정)_02-배수공_02-배수공_송방사거리도로변경내역서 2" xfId="43880"/>
    <cellStyle name="통_수량산출서(수정)_02-배수공_02-배수공_우수공" xfId="43881"/>
    <cellStyle name="통_수량산출서(수정)_02-배수공_02-배수공_우수공 2" xfId="43882"/>
    <cellStyle name="통_수량산출서(수정)_02-배수공_02-배수공_장지택지수량산출서(시설물관련)" xfId="2870"/>
    <cellStyle name="통_수량산출서(수정)_02-배수공_02-배수공_장지택지수량산출서(시설물관련)_01.수량산출" xfId="2871"/>
    <cellStyle name="통_수량산출서(수정)_02-배수공_02-배수공_토공" xfId="43883"/>
    <cellStyle name="통_수량산출서(수정)_02-배수공_02-배수공_토공 2" xfId="43884"/>
    <cellStyle name="통_수량산출서(수정)_02-배수공_02-배수공_토공_02토공" xfId="43885"/>
    <cellStyle name="통_수량산출서(수정)_02-배수공_02-배수공_토공_02토공 2" xfId="43886"/>
    <cellStyle name="통_수량산출서(수정)_02-배수공_02-배수공_토공_포장공" xfId="43887"/>
    <cellStyle name="통_수량산출서(수정)_02-배수공_02-배수공_토공_포장공 2" xfId="43888"/>
    <cellStyle name="통_수량산출서(수정)_02-배수공_02-배수공_토공_포장공(삼양선)" xfId="43889"/>
    <cellStyle name="통_수량산출서(수정)_02-배수공_02-배수공_토공_포장공(삼양선) 2" xfId="43890"/>
    <cellStyle name="통_수량산출서(수정)_02-배수공_02-배수공_토공_포장공(최종)" xfId="43891"/>
    <cellStyle name="통_수량산출서(수정)_02-배수공_02-배수공_토공_포장공(최종) 2" xfId="43892"/>
    <cellStyle name="통_수량산출서(수정)_02-배수공_02-배수공_토공_포장단위" xfId="43893"/>
    <cellStyle name="통_수량산출서(수정)_02-배수공_02-배수공_토공_포장단위 2" xfId="43894"/>
    <cellStyle name="통_수량산출서(수정)_02-배수공_02-배수공_포장공" xfId="43895"/>
    <cellStyle name="통_수량산출서(수정)_02-배수공_02-배수공_포장공 2" xfId="43896"/>
    <cellStyle name="통_수량산출서(수정)_02-배수공_02-배수공_포장공(최종)" xfId="43897"/>
    <cellStyle name="통_수량산출서(수정)_02-배수공_02-배수공_포장공(최종) 2" xfId="43898"/>
    <cellStyle name="통_수량산출서(수정)_02-배수공_02-배수공_포장공(최종)_포장공" xfId="43899"/>
    <cellStyle name="통_수량산출서(수정)_02-배수공_02-배수공_포장공(최종)_포장공 2" xfId="43900"/>
    <cellStyle name="통_수량산출서(수정)_02-배수공_02-배수공_포장공(최종)_포장공(삼양선)" xfId="43901"/>
    <cellStyle name="통_수량산출서(수정)_02-배수공_02-배수공_포장공(최종)_포장공(삼양선) 2" xfId="43902"/>
    <cellStyle name="통_수량산출서(수정)_02-배수공_02-배수공_포장공(최종)_포장단위" xfId="43903"/>
    <cellStyle name="통_수량산출서(수정)_02-배수공_02-배수공_포장공(최종)_포장단위 2" xfId="43904"/>
    <cellStyle name="통_수량산출서(수정)_02-배수공_02-배수공_하천" xfId="43905"/>
    <cellStyle name="통_수량산출서(수정)_02-배수공_02-배수공_하천 2" xfId="43906"/>
    <cellStyle name="통_수량산출서(수정)_02-배수공_02-배수공_하천_부대공" xfId="43907"/>
    <cellStyle name="통_수량산출서(수정)_02-배수공_02-배수공_하천_부대공 2" xfId="43908"/>
    <cellStyle name="통_수량산출서(수정)_02-배수공_02-배수공_하천_포장공" xfId="43909"/>
    <cellStyle name="통_수량산출서(수정)_02-배수공_02-배수공_하천_포장공 2" xfId="43910"/>
    <cellStyle name="통_수량산출서(수정)_02-배수공_02토공" xfId="43911"/>
    <cellStyle name="통_수량산출서(수정)_02-배수공_02토공 2" xfId="43912"/>
    <cellStyle name="통_수량산출서(수정)_02-배수공_03-1.맨호공" xfId="43913"/>
    <cellStyle name="통_수량산출서(수정)_02-배수공_03-1.맨호공 2" xfId="43914"/>
    <cellStyle name="통_수량산출서(수정)_02-배수공_03-2.맨홀공제수량" xfId="43915"/>
    <cellStyle name="통_수량산출서(수정)_02-배수공_03-2.맨홀공제수량 2" xfId="43916"/>
    <cellStyle name="통_수량산출서(수정)_02-배수공_04맨홀공" xfId="43917"/>
    <cellStyle name="통_수량산출서(수정)_02-배수공_04맨홀공 2" xfId="43918"/>
    <cellStyle name="통_수량산출서(수정)_02-배수공_2.16. 맨호공" xfId="43919"/>
    <cellStyle name="통_수량산출서(수정)_02-배수공_2.16. 맨호공 2" xfId="43920"/>
    <cellStyle name="통_수량산출서(수정)_02-배수공_3.15 맨홀공" xfId="43921"/>
    <cellStyle name="통_수량산출서(수정)_02-배수공_3.15 맨홀공 2" xfId="43922"/>
    <cellStyle name="통_수량산출서(수정)_02-배수공_3.16 맨홀공" xfId="43923"/>
    <cellStyle name="통_수량산출서(수정)_02-배수공_3.16 맨홀공 2" xfId="43924"/>
    <cellStyle name="통_수량산출서(수정)_02-배수공_5) 맨홀공" xfId="43925"/>
    <cellStyle name="통_수량산출서(수정)_02-배수공_5) 맨홀공 2" xfId="43926"/>
    <cellStyle name="통_수량산출서(수정)_02-배수공_가평조서" xfId="43927"/>
    <cellStyle name="통_수량산출서(수정)_02-배수공_가평조서 2" xfId="43928"/>
    <cellStyle name="통_수량산출서(수정)_02-배수공_가평조서_02토공" xfId="43929"/>
    <cellStyle name="통_수량산출서(수정)_02-배수공_가평조서_02토공 2" xfId="43930"/>
    <cellStyle name="통_수량산출서(수정)_02-배수공_가평조서_03-1.맨호공" xfId="43931"/>
    <cellStyle name="통_수량산출서(수정)_02-배수공_가평조서_03-1.맨호공 2" xfId="43932"/>
    <cellStyle name="통_수량산출서(수정)_02-배수공_가평조서_03-2.맨홀공제수량" xfId="43933"/>
    <cellStyle name="통_수량산출서(수정)_02-배수공_가평조서_03-2.맨홀공제수량 2" xfId="43934"/>
    <cellStyle name="통_수량산출서(수정)_02-배수공_가평조서_2.16. 맨호공" xfId="43935"/>
    <cellStyle name="통_수량산출서(수정)_02-배수공_가평조서_2.16. 맨호공 2" xfId="43936"/>
    <cellStyle name="통_수량산출서(수정)_02-배수공_가평조서_3.15 맨홀공" xfId="43937"/>
    <cellStyle name="통_수량산출서(수정)_02-배수공_가평조서_3.15 맨홀공 2" xfId="43938"/>
    <cellStyle name="통_수량산출서(수정)_02-배수공_가평조서_3.16 맨홀공" xfId="43939"/>
    <cellStyle name="통_수량산출서(수정)_02-배수공_가평조서_3.16 맨홀공 2" xfId="43940"/>
    <cellStyle name="통_수량산출서(수정)_02-배수공_가평조서_5) 맨홀공" xfId="43941"/>
    <cellStyle name="통_수량산출서(수정)_02-배수공_가평조서_5) 맨홀공 2" xfId="43942"/>
    <cellStyle name="통_수량산출서(수정)_02-배수공_가평조서_부대공" xfId="43943"/>
    <cellStyle name="통_수량산출서(수정)_02-배수공_가평조서_부대공 2" xfId="43944"/>
    <cellStyle name="통_수량산출서(수정)_02-배수공_가평조서_포장공" xfId="43945"/>
    <cellStyle name="통_수량산출서(수정)_02-배수공_가평조서_포장공 2" xfId="43946"/>
    <cellStyle name="통_수량산출서(수정)_02-배수공_가평조서_포장공(최종)" xfId="43947"/>
    <cellStyle name="통_수량산출서(수정)_02-배수공_가평조서_포장공(최종) 2" xfId="43948"/>
    <cellStyle name="통_수량산출서(수정)_02-배수공_가평조서_포장공(최종)_포장공" xfId="43949"/>
    <cellStyle name="통_수량산출서(수정)_02-배수공_가평조서_포장공(최종)_포장공 2" xfId="43950"/>
    <cellStyle name="통_수량산출서(수정)_02-배수공_가평조서_포장공(최종)_포장공(삼양선)" xfId="43951"/>
    <cellStyle name="통_수량산출서(수정)_02-배수공_가평조서_포장공(최종)_포장공(삼양선) 2" xfId="43952"/>
    <cellStyle name="통_수량산출서(수정)_02-배수공_가평조서_포장공(최종)_포장단위" xfId="43953"/>
    <cellStyle name="통_수량산출서(수정)_02-배수공_가평조서_포장공(최종)_포장단위 2" xfId="43954"/>
    <cellStyle name="통_수량산출서(수정)_02-배수공_대학원우수" xfId="43955"/>
    <cellStyle name="통_수량산출서(수정)_02-배수공_대학원우수 2" xfId="43956"/>
    <cellStyle name="통_수량산출서(수정)_02-배수공_맨홀공" xfId="43957"/>
    <cellStyle name="통_수량산출서(수정)_02-배수공_맨홀공 2" xfId="43958"/>
    <cellStyle name="통_수량산출서(수정)_02-배수공_반중력" xfId="43959"/>
    <cellStyle name="통_수량산출서(수정)_02-배수공_반중력 2" xfId="43960"/>
    <cellStyle name="통_수량산출서(수정)_02-배수공_반중력_02토공" xfId="43961"/>
    <cellStyle name="통_수량산출서(수정)_02-배수공_반중력_02토공 2" xfId="43962"/>
    <cellStyle name="통_수량산출서(수정)_02-배수공_반중력_03-1.맨호공" xfId="43963"/>
    <cellStyle name="통_수량산출서(수정)_02-배수공_반중력_03-1.맨호공 2" xfId="43964"/>
    <cellStyle name="통_수량산출서(수정)_02-배수공_반중력_03-2.맨홀공제수량" xfId="43965"/>
    <cellStyle name="통_수량산출서(수정)_02-배수공_반중력_03-2.맨홀공제수량 2" xfId="43966"/>
    <cellStyle name="통_수량산출서(수정)_02-배수공_반중력_04맨홀공" xfId="43967"/>
    <cellStyle name="통_수량산출서(수정)_02-배수공_반중력_04맨홀공 2" xfId="43968"/>
    <cellStyle name="통_수량산출서(수정)_02-배수공_반중력_2.16. 맨호공" xfId="43969"/>
    <cellStyle name="통_수량산출서(수정)_02-배수공_반중력_2.16. 맨호공 2" xfId="43970"/>
    <cellStyle name="통_수량산출서(수정)_02-배수공_반중력_3.15 맨홀공" xfId="43971"/>
    <cellStyle name="통_수량산출서(수정)_02-배수공_반중력_3.15 맨홀공 2" xfId="43972"/>
    <cellStyle name="통_수량산출서(수정)_02-배수공_반중력_3.16 맨홀공" xfId="43973"/>
    <cellStyle name="통_수량산출서(수정)_02-배수공_반중력_3.16 맨홀공 2" xfId="43974"/>
    <cellStyle name="통_수량산출서(수정)_02-배수공_반중력_5) 맨홀공" xfId="43975"/>
    <cellStyle name="통_수량산출서(수정)_02-배수공_반중력_5) 맨홀공 2" xfId="43976"/>
    <cellStyle name="통_수량산출서(수정)_02-배수공_반중력_대학원우수" xfId="43977"/>
    <cellStyle name="통_수량산출서(수정)_02-배수공_반중력_대학원우수 2" xfId="43978"/>
    <cellStyle name="통_수량산출서(수정)_02-배수공_반중력_맨홀공" xfId="43979"/>
    <cellStyle name="통_수량산출서(수정)_02-배수공_반중력_맨홀공 2" xfId="43980"/>
    <cellStyle name="통_수량산출서(수정)_02-배수공_반중력_부대공" xfId="43981"/>
    <cellStyle name="통_수량산출서(수정)_02-배수공_반중력_부대공 2" xfId="43982"/>
    <cellStyle name="통_수량산출서(수정)_02-배수공_반중력_상수오수공" xfId="43983"/>
    <cellStyle name="통_수량산출서(수정)_02-배수공_반중력_상수오수공 2" xfId="43984"/>
    <cellStyle name="통_수량산출서(수정)_02-배수공_반중력_송방사거리도로변경내역서" xfId="43985"/>
    <cellStyle name="통_수량산출서(수정)_02-배수공_반중력_송방사거리도로변경내역서 2" xfId="43986"/>
    <cellStyle name="통_수량산출서(수정)_02-배수공_반중력_우수공" xfId="43987"/>
    <cellStyle name="통_수량산출서(수정)_02-배수공_반중력_우수공 2" xfId="43988"/>
    <cellStyle name="통_수량산출서(수정)_02-배수공_반중력_토공" xfId="43989"/>
    <cellStyle name="통_수량산출서(수정)_02-배수공_반중력_토공 2" xfId="43990"/>
    <cellStyle name="통_수량산출서(수정)_02-배수공_반중력_토공_02토공" xfId="43991"/>
    <cellStyle name="통_수량산출서(수정)_02-배수공_반중력_토공_02토공 2" xfId="43992"/>
    <cellStyle name="통_수량산출서(수정)_02-배수공_반중력_토공_포장공" xfId="43993"/>
    <cellStyle name="통_수량산출서(수정)_02-배수공_반중력_토공_포장공 2" xfId="43994"/>
    <cellStyle name="통_수량산출서(수정)_02-배수공_반중력_토공_포장공(삼양선)" xfId="43995"/>
    <cellStyle name="통_수량산출서(수정)_02-배수공_반중력_토공_포장공(삼양선) 2" xfId="43996"/>
    <cellStyle name="통_수량산출서(수정)_02-배수공_반중력_토공_포장공(최종)" xfId="43997"/>
    <cellStyle name="통_수량산출서(수정)_02-배수공_반중력_토공_포장공(최종) 2" xfId="43998"/>
    <cellStyle name="통_수량산출서(수정)_02-배수공_반중력_토공_포장단위" xfId="43999"/>
    <cellStyle name="통_수량산출서(수정)_02-배수공_반중력_토공_포장단위 2" xfId="44000"/>
    <cellStyle name="통_수량산출서(수정)_02-배수공_반중력_포장공" xfId="44001"/>
    <cellStyle name="통_수량산출서(수정)_02-배수공_반중력_포장공 2" xfId="44002"/>
    <cellStyle name="통_수량산출서(수정)_02-배수공_반중력_포장공(최종)" xfId="44003"/>
    <cellStyle name="통_수량산출서(수정)_02-배수공_반중력_포장공(최종) 2" xfId="44004"/>
    <cellStyle name="통_수량산출서(수정)_02-배수공_반중력_포장공(최종)_포장공" xfId="44005"/>
    <cellStyle name="통_수량산출서(수정)_02-배수공_반중력_포장공(최종)_포장공 2" xfId="44006"/>
    <cellStyle name="통_수량산출서(수정)_02-배수공_반중력_포장공(최종)_포장공(삼양선)" xfId="44007"/>
    <cellStyle name="통_수량산출서(수정)_02-배수공_반중력_포장공(최종)_포장공(삼양선) 2" xfId="44008"/>
    <cellStyle name="통_수량산출서(수정)_02-배수공_반중력_포장공(최종)_포장단위" xfId="44009"/>
    <cellStyle name="통_수량산출서(수정)_02-배수공_반중력_포장공(최종)_포장단위 2" xfId="44010"/>
    <cellStyle name="통_수량산출서(수정)_02-배수공_반중력_하천" xfId="44011"/>
    <cellStyle name="통_수량산출서(수정)_02-배수공_반중력_하천 2" xfId="44012"/>
    <cellStyle name="통_수량산출서(수정)_02-배수공_반중력_하천_부대공" xfId="44013"/>
    <cellStyle name="통_수량산출서(수정)_02-배수공_반중력_하천_부대공 2" xfId="44014"/>
    <cellStyle name="통_수량산출서(수정)_02-배수공_반중력_하천_포장공" xfId="44015"/>
    <cellStyle name="통_수량산출서(수정)_02-배수공_반중력_하천_포장공 2" xfId="44016"/>
    <cellStyle name="통_수량산출서(수정)_02-배수공_부대공" xfId="44017"/>
    <cellStyle name="통_수량산출서(수정)_02-배수공_부대공 2" xfId="44018"/>
    <cellStyle name="통_수량산출서(수정)_02-배수공_상수오수공" xfId="44019"/>
    <cellStyle name="통_수량산출서(수정)_02-배수공_상수오수공 2" xfId="44020"/>
    <cellStyle name="통_수량산출서(수정)_02-배수공_송방사거리도로변경내역서" xfId="44021"/>
    <cellStyle name="통_수량산출서(수정)_02-배수공_송방사거리도로변경내역서 2" xfId="44022"/>
    <cellStyle name="통_수량산출서(수정)_02-배수공_옹벽" xfId="44023"/>
    <cellStyle name="통_수량산출서(수정)_02-배수공_옹벽 2" xfId="44024"/>
    <cellStyle name="통_수량산출서(수정)_02-배수공_옹벽_02토공" xfId="44025"/>
    <cellStyle name="통_수량산출서(수정)_02-배수공_옹벽_02토공 2" xfId="44026"/>
    <cellStyle name="통_수량산출서(수정)_02-배수공_옹벽_맨홀공" xfId="44027"/>
    <cellStyle name="통_수량산출서(수정)_02-배수공_옹벽_맨홀공 2" xfId="44028"/>
    <cellStyle name="통_수량산출서(수정)_02-배수공_옹벽_부대공" xfId="44029"/>
    <cellStyle name="통_수량산출서(수정)_02-배수공_옹벽_부대공 2" xfId="44030"/>
    <cellStyle name="통_수량산출서(수정)_02-배수공_옹벽_상수오수공" xfId="44031"/>
    <cellStyle name="통_수량산출서(수정)_02-배수공_옹벽_상수오수공 2" xfId="44032"/>
    <cellStyle name="통_수량산출서(수정)_02-배수공_옹벽_송방사거리도로변경내역서" xfId="44033"/>
    <cellStyle name="통_수량산출서(수정)_02-배수공_옹벽_송방사거리도로변경내역서 2" xfId="44034"/>
    <cellStyle name="통_수량산출서(수정)_02-배수공_옹벽_우수공" xfId="44035"/>
    <cellStyle name="통_수량산출서(수정)_02-배수공_옹벽_우수공 2" xfId="44036"/>
    <cellStyle name="통_수량산출서(수정)_02-배수공_옹벽_포장공" xfId="44037"/>
    <cellStyle name="통_수량산출서(수정)_02-배수공_옹벽_포장공 2" xfId="44038"/>
    <cellStyle name="통_수량산출서(수정)_02-배수공_옹벽_포장공(최종)" xfId="44039"/>
    <cellStyle name="통_수량산출서(수정)_02-배수공_옹벽_포장공(최종) 2" xfId="44040"/>
    <cellStyle name="통_수량산출서(수정)_02-배수공_옹벽_포장공(최종)_포장공" xfId="44041"/>
    <cellStyle name="통_수량산출서(수정)_02-배수공_옹벽_포장공(최종)_포장공 2" xfId="44042"/>
    <cellStyle name="통_수량산출서(수정)_02-배수공_옹벽_포장공(최종)_포장공(삼양선)" xfId="44043"/>
    <cellStyle name="통_수량산출서(수정)_02-배수공_옹벽_포장공(최종)_포장공(삼양선) 2" xfId="44044"/>
    <cellStyle name="통_수량산출서(수정)_02-배수공_옹벽_포장공(최종)_포장단위" xfId="44045"/>
    <cellStyle name="통_수량산출서(수정)_02-배수공_옹벽_포장공(최종)_포장단위 2" xfId="44046"/>
    <cellStyle name="통_수량산출서(수정)_02-배수공_옹벽_하천" xfId="44047"/>
    <cellStyle name="통_수량산출서(수정)_02-배수공_옹벽_하천 2" xfId="44048"/>
    <cellStyle name="통_수량산출서(수정)_02-배수공_옹벽_하천_부대공" xfId="44049"/>
    <cellStyle name="통_수량산출서(수정)_02-배수공_옹벽_하천_부대공 2" xfId="44050"/>
    <cellStyle name="통_수량산출서(수정)_02-배수공_옹벽_하천_포장공" xfId="44051"/>
    <cellStyle name="통_수량산출서(수정)_02-배수공_옹벽_하천_포장공 2" xfId="44052"/>
    <cellStyle name="통_수량산출서(수정)_02-배수공_우수공" xfId="44053"/>
    <cellStyle name="통_수량산출서(수정)_02-배수공_우수공 2" xfId="44054"/>
    <cellStyle name="통_수량산출서(수정)_02-배수공_장지택지수량산출서(시설물관련)" xfId="2872"/>
    <cellStyle name="통_수량산출서(수정)_02-배수공_장지택지수량산출서(시설물관련)_01.수량산출" xfId="2873"/>
    <cellStyle name="통_수량산출서(수정)_02-배수공_토공" xfId="44055"/>
    <cellStyle name="통_수량산출서(수정)_02-배수공_토공 2" xfId="44056"/>
    <cellStyle name="통_수량산출서(수정)_02-배수공_토공_02토공" xfId="44057"/>
    <cellStyle name="통_수량산출서(수정)_02-배수공_토공_02토공 2" xfId="44058"/>
    <cellStyle name="통_수량산출서(수정)_02-배수공_토공_포장공" xfId="44059"/>
    <cellStyle name="통_수량산출서(수정)_02-배수공_토공_포장공 2" xfId="44060"/>
    <cellStyle name="통_수량산출서(수정)_02-배수공_토공_포장공(삼양선)" xfId="44061"/>
    <cellStyle name="통_수량산출서(수정)_02-배수공_토공_포장공(삼양선) 2" xfId="44062"/>
    <cellStyle name="통_수량산출서(수정)_02-배수공_토공_포장공(최종)" xfId="44063"/>
    <cellStyle name="통_수량산출서(수정)_02-배수공_토공_포장공(최종) 2" xfId="44064"/>
    <cellStyle name="통_수량산출서(수정)_02-배수공_토공_포장단위" xfId="44065"/>
    <cellStyle name="통_수량산출서(수정)_02-배수공_토공_포장단위 2" xfId="44066"/>
    <cellStyle name="통_수량산출서(수정)_02-배수공_포장공" xfId="44067"/>
    <cellStyle name="통_수량산출서(수정)_02-배수공_포장공 2" xfId="44068"/>
    <cellStyle name="통_수량산출서(수정)_02-배수공_포장공(최종)" xfId="44069"/>
    <cellStyle name="통_수량산출서(수정)_02-배수공_포장공(최종) 2" xfId="44070"/>
    <cellStyle name="통_수량산출서(수정)_02-배수공_포장공(최종)_포장공" xfId="44071"/>
    <cellStyle name="통_수량산출서(수정)_02-배수공_포장공(최종)_포장공 2" xfId="44072"/>
    <cellStyle name="통_수량산출서(수정)_02-배수공_포장공(최종)_포장공(삼양선)" xfId="44073"/>
    <cellStyle name="통_수량산출서(수정)_02-배수공_포장공(최종)_포장공(삼양선) 2" xfId="44074"/>
    <cellStyle name="통_수량산출서(수정)_02-배수공_포장공(최종)_포장단위" xfId="44075"/>
    <cellStyle name="통_수량산출서(수정)_02-배수공_포장공(최종)_포장단위 2" xfId="44076"/>
    <cellStyle name="통_수량산출서(수정)_02-배수공_포장조서" xfId="44077"/>
    <cellStyle name="통_수량산출서(수정)_02-배수공_포장조서 2" xfId="44078"/>
    <cellStyle name="통_수량산출서(수정)_02-배수공_포장조서_02토공" xfId="44079"/>
    <cellStyle name="통_수량산출서(수정)_02-배수공_포장조서_02토공 2" xfId="44080"/>
    <cellStyle name="통_수량산출서(수정)_02-배수공_포장조서_03-1.맨호공" xfId="44081"/>
    <cellStyle name="통_수량산출서(수정)_02-배수공_포장조서_03-1.맨호공 2" xfId="44082"/>
    <cellStyle name="통_수량산출서(수정)_02-배수공_포장조서_03-2.맨홀공제수량" xfId="44083"/>
    <cellStyle name="통_수량산출서(수정)_02-배수공_포장조서_03-2.맨홀공제수량 2" xfId="44084"/>
    <cellStyle name="통_수량산출서(수정)_02-배수공_포장조서_2.16. 맨호공" xfId="44085"/>
    <cellStyle name="통_수량산출서(수정)_02-배수공_포장조서_2.16. 맨호공 2" xfId="44086"/>
    <cellStyle name="통_수량산출서(수정)_02-배수공_포장조서_3.15 맨홀공" xfId="44087"/>
    <cellStyle name="통_수량산출서(수정)_02-배수공_포장조서_3.15 맨홀공 2" xfId="44088"/>
    <cellStyle name="통_수량산출서(수정)_02-배수공_포장조서_3.16 맨홀공" xfId="44089"/>
    <cellStyle name="통_수량산출서(수정)_02-배수공_포장조서_3.16 맨홀공 2" xfId="44090"/>
    <cellStyle name="통_수량산출서(수정)_02-배수공_포장조서_5) 맨홀공" xfId="44091"/>
    <cellStyle name="통_수량산출서(수정)_02-배수공_포장조서_5) 맨홀공 2" xfId="44092"/>
    <cellStyle name="통_수량산출서(수정)_02-배수공_포장조서_부대공" xfId="44093"/>
    <cellStyle name="통_수량산출서(수정)_02-배수공_포장조서_부대공 2" xfId="44094"/>
    <cellStyle name="통_수량산출서(수정)_02-배수공_포장조서_포장공" xfId="44095"/>
    <cellStyle name="통_수량산출서(수정)_02-배수공_포장조서_포장공 2" xfId="44096"/>
    <cellStyle name="통_수량산출서(수정)_02-배수공_포장조서_포장공(최종)" xfId="44097"/>
    <cellStyle name="통_수량산출서(수정)_02-배수공_포장조서_포장공(최종) 2" xfId="44098"/>
    <cellStyle name="통_수량산출서(수정)_02-배수공_포장조서_포장공(최종)_포장공" xfId="44099"/>
    <cellStyle name="통_수량산출서(수정)_02-배수공_포장조서_포장공(최종)_포장공 2" xfId="44100"/>
    <cellStyle name="통_수량산출서(수정)_02-배수공_포장조서_포장공(최종)_포장공(삼양선)" xfId="44101"/>
    <cellStyle name="통_수량산출서(수정)_02-배수공_포장조서_포장공(최종)_포장공(삼양선) 2" xfId="44102"/>
    <cellStyle name="통_수량산출서(수정)_02-배수공_포장조서_포장공(최종)_포장단위" xfId="44103"/>
    <cellStyle name="통_수량산출서(수정)_02-배수공_포장조서_포장공(최종)_포장단위 2" xfId="44104"/>
    <cellStyle name="통_수량산출서(수정)_02-배수공_하천" xfId="44105"/>
    <cellStyle name="통_수량산출서(수정)_02-배수공_하천 2" xfId="44106"/>
    <cellStyle name="통_수량산출서(수정)_02-배수공_하천_부대공" xfId="44107"/>
    <cellStyle name="통_수량산출서(수정)_02-배수공_하천_부대공 2" xfId="44108"/>
    <cellStyle name="통_수량산출서(수정)_02-배수공_하천_포장공" xfId="44109"/>
    <cellStyle name="통_수량산출서(수정)_02-배수공_하천_포장공 2" xfId="44110"/>
    <cellStyle name="통_수량산출서(수정)_02토공" xfId="44111"/>
    <cellStyle name="통_수량산출서(수정)_02토공 2" xfId="44112"/>
    <cellStyle name="통_수량산출서(수정)_03-1.맨호공" xfId="44113"/>
    <cellStyle name="통_수량산출서(수정)_03-1.맨호공 2" xfId="44114"/>
    <cellStyle name="통_수량산출서(수정)_03-2.맨홀공제수량" xfId="44115"/>
    <cellStyle name="통_수량산출서(수정)_03-2.맨홀공제수량 2" xfId="44116"/>
    <cellStyle name="통_수량산출서(수정)_04맨홀공" xfId="44117"/>
    <cellStyle name="통_수량산출서(수정)_04맨홀공 2" xfId="44118"/>
    <cellStyle name="통_수량산출서(수정)_04-포장공_02-배수공" xfId="2874"/>
    <cellStyle name="통_수량산출서(수정)_04-포장공_02-배수공 2" xfId="44119"/>
    <cellStyle name="통_수량산출서(수정)_04-포장공_02-배수공_01.수량산출" xfId="2875"/>
    <cellStyle name="통_수량산출서(수정)_04-포장공_02-배수공_02토공" xfId="44120"/>
    <cellStyle name="통_수량산출서(수정)_04-포장공_02-배수공_02토공 2" xfId="44121"/>
    <cellStyle name="통_수량산출서(수정)_04-포장공_02-배수공_03-1.맨호공" xfId="44122"/>
    <cellStyle name="통_수량산출서(수정)_04-포장공_02-배수공_03-1.맨호공 2" xfId="44123"/>
    <cellStyle name="통_수량산출서(수정)_04-포장공_02-배수공_03-2.맨홀공제수량" xfId="44124"/>
    <cellStyle name="통_수량산출서(수정)_04-포장공_02-배수공_03-2.맨홀공제수량 2" xfId="44125"/>
    <cellStyle name="통_수량산출서(수정)_04-포장공_02-배수공_04맨홀공" xfId="44126"/>
    <cellStyle name="통_수량산출서(수정)_04-포장공_02-배수공_04맨홀공 2" xfId="44127"/>
    <cellStyle name="통_수량산출서(수정)_04-포장공_02-배수공_2.16. 맨호공" xfId="44128"/>
    <cellStyle name="통_수량산출서(수정)_04-포장공_02-배수공_2.16. 맨호공 2" xfId="44129"/>
    <cellStyle name="통_수량산출서(수정)_04-포장공_02-배수공_3.15 맨홀공" xfId="44130"/>
    <cellStyle name="통_수량산출서(수정)_04-포장공_02-배수공_3.15 맨홀공 2" xfId="44131"/>
    <cellStyle name="통_수량산출서(수정)_04-포장공_02-배수공_3.16 맨홀공" xfId="44132"/>
    <cellStyle name="통_수량산출서(수정)_04-포장공_02-배수공_3.16 맨홀공 2" xfId="44133"/>
    <cellStyle name="통_수량산출서(수정)_04-포장공_02-배수공_5) 맨홀공" xfId="44134"/>
    <cellStyle name="통_수량산출서(수정)_04-포장공_02-배수공_5) 맨홀공 2" xfId="44135"/>
    <cellStyle name="통_수량산출서(수정)_04-포장공_02-배수공_대학원우수" xfId="44136"/>
    <cellStyle name="통_수량산출서(수정)_04-포장공_02-배수공_대학원우수 2" xfId="44137"/>
    <cellStyle name="통_수량산출서(수정)_04-포장공_02-배수공_맨홀공" xfId="44138"/>
    <cellStyle name="통_수량산출서(수정)_04-포장공_02-배수공_맨홀공 2" xfId="44139"/>
    <cellStyle name="통_수량산출서(수정)_04-포장공_02-배수공_부대공" xfId="44140"/>
    <cellStyle name="통_수량산출서(수정)_04-포장공_02-배수공_부대공 2" xfId="44141"/>
    <cellStyle name="통_수량산출서(수정)_04-포장공_02-배수공_상수오수공" xfId="44142"/>
    <cellStyle name="통_수량산출서(수정)_04-포장공_02-배수공_상수오수공 2" xfId="44143"/>
    <cellStyle name="통_수량산출서(수정)_04-포장공_02-배수공_송방사거리도로변경내역서" xfId="44144"/>
    <cellStyle name="통_수량산출서(수정)_04-포장공_02-배수공_송방사거리도로변경내역서 2" xfId="44145"/>
    <cellStyle name="통_수량산출서(수정)_04-포장공_02-배수공_우수공" xfId="44146"/>
    <cellStyle name="통_수량산출서(수정)_04-포장공_02-배수공_우수공 2" xfId="44147"/>
    <cellStyle name="통_수량산출서(수정)_04-포장공_02-배수공_장지택지수량산출서(시설물관련)" xfId="2876"/>
    <cellStyle name="통_수량산출서(수정)_04-포장공_02-배수공_장지택지수량산출서(시설물관련)_01.수량산출" xfId="2877"/>
    <cellStyle name="통_수량산출서(수정)_04-포장공_02-배수공_토공" xfId="44148"/>
    <cellStyle name="통_수량산출서(수정)_04-포장공_02-배수공_토공 2" xfId="44149"/>
    <cellStyle name="통_수량산출서(수정)_04-포장공_02-배수공_토공_02토공" xfId="44150"/>
    <cellStyle name="통_수량산출서(수정)_04-포장공_02-배수공_토공_02토공 2" xfId="44151"/>
    <cellStyle name="통_수량산출서(수정)_04-포장공_02-배수공_토공_포장공" xfId="44152"/>
    <cellStyle name="통_수량산출서(수정)_04-포장공_02-배수공_토공_포장공 2" xfId="44153"/>
    <cellStyle name="통_수량산출서(수정)_04-포장공_02-배수공_토공_포장공(삼양선)" xfId="44154"/>
    <cellStyle name="통_수량산출서(수정)_04-포장공_02-배수공_토공_포장공(삼양선) 2" xfId="44155"/>
    <cellStyle name="통_수량산출서(수정)_04-포장공_02-배수공_토공_포장공(최종)" xfId="44156"/>
    <cellStyle name="통_수량산출서(수정)_04-포장공_02-배수공_토공_포장공(최종) 2" xfId="44157"/>
    <cellStyle name="통_수량산출서(수정)_04-포장공_02-배수공_토공_포장단위" xfId="44158"/>
    <cellStyle name="통_수량산출서(수정)_04-포장공_02-배수공_토공_포장단위 2" xfId="44159"/>
    <cellStyle name="통_수량산출서(수정)_04-포장공_02-배수공_포장공" xfId="44160"/>
    <cellStyle name="통_수량산출서(수정)_04-포장공_02-배수공_포장공 2" xfId="44161"/>
    <cellStyle name="통_수량산출서(수정)_04-포장공_02-배수공_포장공(최종)" xfId="44162"/>
    <cellStyle name="통_수량산출서(수정)_04-포장공_02-배수공_포장공(최종) 2" xfId="44163"/>
    <cellStyle name="통_수량산출서(수정)_04-포장공_02-배수공_포장공(최종)_포장공" xfId="44164"/>
    <cellStyle name="통_수량산출서(수정)_04-포장공_02-배수공_포장공(최종)_포장공 2" xfId="44165"/>
    <cellStyle name="통_수량산출서(수정)_04-포장공_02-배수공_포장공(최종)_포장공(삼양선)" xfId="44166"/>
    <cellStyle name="통_수량산출서(수정)_04-포장공_02-배수공_포장공(최종)_포장공(삼양선) 2" xfId="44167"/>
    <cellStyle name="통_수량산출서(수정)_04-포장공_02-배수공_포장공(최종)_포장단위" xfId="44168"/>
    <cellStyle name="통_수량산출서(수정)_04-포장공_02-배수공_포장공(최종)_포장단위 2" xfId="44169"/>
    <cellStyle name="통_수량산출서(수정)_04-포장공_02-배수공_하천" xfId="44170"/>
    <cellStyle name="통_수량산출서(수정)_04-포장공_02-배수공_하천 2" xfId="44171"/>
    <cellStyle name="통_수량산출서(수정)_04-포장공_02-배수공_하천_부대공" xfId="44172"/>
    <cellStyle name="통_수량산출서(수정)_04-포장공_02-배수공_하천_부대공 2" xfId="44173"/>
    <cellStyle name="통_수량산출서(수정)_04-포장공_02-배수공_하천_포장공" xfId="44174"/>
    <cellStyle name="통_수량산출서(수정)_04-포장공_02-배수공_하천_포장공 2" xfId="44175"/>
    <cellStyle name="통_수량산출서(수정)_06-부대공_02-배수공" xfId="2878"/>
    <cellStyle name="통_수량산출서(수정)_06-부대공_02-배수공 2" xfId="44176"/>
    <cellStyle name="통_수량산출서(수정)_06-부대공_02-배수공_01.수량산출" xfId="2879"/>
    <cellStyle name="통_수량산출서(수정)_06-부대공_02-배수공_02토공" xfId="44177"/>
    <cellStyle name="통_수량산출서(수정)_06-부대공_02-배수공_02토공 2" xfId="44178"/>
    <cellStyle name="통_수량산출서(수정)_06-부대공_02-배수공_03-1.맨호공" xfId="44179"/>
    <cellStyle name="통_수량산출서(수정)_06-부대공_02-배수공_03-1.맨호공 2" xfId="44180"/>
    <cellStyle name="통_수량산출서(수정)_06-부대공_02-배수공_03-2.맨홀공제수량" xfId="44181"/>
    <cellStyle name="통_수량산출서(수정)_06-부대공_02-배수공_03-2.맨홀공제수량 2" xfId="44182"/>
    <cellStyle name="통_수량산출서(수정)_06-부대공_02-배수공_04맨홀공" xfId="44183"/>
    <cellStyle name="통_수량산출서(수정)_06-부대공_02-배수공_04맨홀공 2" xfId="44184"/>
    <cellStyle name="통_수량산출서(수정)_06-부대공_02-배수공_2.16. 맨호공" xfId="44185"/>
    <cellStyle name="통_수량산출서(수정)_06-부대공_02-배수공_2.16. 맨호공 2" xfId="44186"/>
    <cellStyle name="통_수량산출서(수정)_06-부대공_02-배수공_3.15 맨홀공" xfId="44187"/>
    <cellStyle name="통_수량산출서(수정)_06-부대공_02-배수공_3.15 맨홀공 2" xfId="44188"/>
    <cellStyle name="통_수량산출서(수정)_06-부대공_02-배수공_3.16 맨홀공" xfId="44189"/>
    <cellStyle name="통_수량산출서(수정)_06-부대공_02-배수공_3.16 맨홀공 2" xfId="44190"/>
    <cellStyle name="통_수량산출서(수정)_06-부대공_02-배수공_5) 맨홀공" xfId="44191"/>
    <cellStyle name="통_수량산출서(수정)_06-부대공_02-배수공_5) 맨홀공 2" xfId="44192"/>
    <cellStyle name="통_수량산출서(수정)_06-부대공_02-배수공_대학원우수" xfId="44193"/>
    <cellStyle name="통_수량산출서(수정)_06-부대공_02-배수공_대학원우수 2" xfId="44194"/>
    <cellStyle name="통_수량산출서(수정)_06-부대공_02-배수공_맨홀공" xfId="44195"/>
    <cellStyle name="통_수량산출서(수정)_06-부대공_02-배수공_맨홀공 2" xfId="44196"/>
    <cellStyle name="통_수량산출서(수정)_06-부대공_02-배수공_부대공" xfId="44197"/>
    <cellStyle name="통_수량산출서(수정)_06-부대공_02-배수공_부대공 2" xfId="44198"/>
    <cellStyle name="통_수량산출서(수정)_06-부대공_02-배수공_상수오수공" xfId="44199"/>
    <cellStyle name="통_수량산출서(수정)_06-부대공_02-배수공_상수오수공 2" xfId="44200"/>
    <cellStyle name="통_수량산출서(수정)_06-부대공_02-배수공_송방사거리도로변경내역서" xfId="44201"/>
    <cellStyle name="통_수량산출서(수정)_06-부대공_02-배수공_송방사거리도로변경내역서 2" xfId="44202"/>
    <cellStyle name="통_수량산출서(수정)_06-부대공_02-배수공_우수공" xfId="44203"/>
    <cellStyle name="통_수량산출서(수정)_06-부대공_02-배수공_우수공 2" xfId="44204"/>
    <cellStyle name="통_수량산출서(수정)_06-부대공_02-배수공_장지택지수량산출서(시설물관련)" xfId="2880"/>
    <cellStyle name="통_수량산출서(수정)_06-부대공_02-배수공_장지택지수량산출서(시설물관련)_01.수량산출" xfId="2881"/>
    <cellStyle name="통_수량산출서(수정)_06-부대공_02-배수공_토공" xfId="44205"/>
    <cellStyle name="통_수량산출서(수정)_06-부대공_02-배수공_토공 2" xfId="44206"/>
    <cellStyle name="통_수량산출서(수정)_06-부대공_02-배수공_토공_02토공" xfId="44207"/>
    <cellStyle name="통_수량산출서(수정)_06-부대공_02-배수공_토공_02토공 2" xfId="44208"/>
    <cellStyle name="통_수량산출서(수정)_06-부대공_02-배수공_토공_포장공" xfId="44209"/>
    <cellStyle name="통_수량산출서(수정)_06-부대공_02-배수공_토공_포장공 2" xfId="44210"/>
    <cellStyle name="통_수량산출서(수정)_06-부대공_02-배수공_토공_포장공(삼양선)" xfId="44211"/>
    <cellStyle name="통_수량산출서(수정)_06-부대공_02-배수공_토공_포장공(삼양선) 2" xfId="44212"/>
    <cellStyle name="통_수량산출서(수정)_06-부대공_02-배수공_토공_포장공(최종)" xfId="44213"/>
    <cellStyle name="통_수량산출서(수정)_06-부대공_02-배수공_토공_포장공(최종) 2" xfId="44214"/>
    <cellStyle name="통_수량산출서(수정)_06-부대공_02-배수공_토공_포장단위" xfId="44215"/>
    <cellStyle name="통_수량산출서(수정)_06-부대공_02-배수공_토공_포장단위 2" xfId="44216"/>
    <cellStyle name="통_수량산출서(수정)_06-부대공_02-배수공_포장공" xfId="44217"/>
    <cellStyle name="통_수량산출서(수정)_06-부대공_02-배수공_포장공 2" xfId="44218"/>
    <cellStyle name="통_수량산출서(수정)_06-부대공_02-배수공_포장공(최종)" xfId="44219"/>
    <cellStyle name="통_수량산출서(수정)_06-부대공_02-배수공_포장공(최종) 2" xfId="44220"/>
    <cellStyle name="통_수량산출서(수정)_06-부대공_02-배수공_포장공(최종)_포장공" xfId="44221"/>
    <cellStyle name="통_수량산출서(수정)_06-부대공_02-배수공_포장공(최종)_포장공 2" xfId="44222"/>
    <cellStyle name="통_수량산출서(수정)_06-부대공_02-배수공_포장공(최종)_포장공(삼양선)" xfId="44223"/>
    <cellStyle name="통_수량산출서(수정)_06-부대공_02-배수공_포장공(최종)_포장공(삼양선) 2" xfId="44224"/>
    <cellStyle name="통_수량산출서(수정)_06-부대공_02-배수공_포장공(최종)_포장단위" xfId="44225"/>
    <cellStyle name="통_수량산출서(수정)_06-부대공_02-배수공_포장공(최종)_포장단위 2" xfId="44226"/>
    <cellStyle name="통_수량산출서(수정)_06-부대공_02-배수공_하천" xfId="44227"/>
    <cellStyle name="통_수량산출서(수정)_06-부대공_02-배수공_하천 2" xfId="44228"/>
    <cellStyle name="통_수량산출서(수정)_06-부대공_02-배수공_하천_부대공" xfId="44229"/>
    <cellStyle name="통_수량산출서(수정)_06-부대공_02-배수공_하천_부대공 2" xfId="44230"/>
    <cellStyle name="통_수량산출서(수정)_06-부대공_02-배수공_하천_포장공" xfId="44231"/>
    <cellStyle name="통_수량산출서(수정)_06-부대공_02-배수공_하천_포장공 2" xfId="44232"/>
    <cellStyle name="통_수량산출서(수정)_2.16. 맨호공" xfId="44233"/>
    <cellStyle name="통_수량산출서(수정)_2.16. 맨호공 2" xfId="44234"/>
    <cellStyle name="통_수량산출서(수정)_3.15 맨홀공" xfId="44235"/>
    <cellStyle name="통_수량산출서(수정)_3.15 맨홀공 2" xfId="44236"/>
    <cellStyle name="통_수량산출서(수정)_3.16 맨홀공" xfId="44237"/>
    <cellStyle name="통_수량산출서(수정)_3.16 맨홀공 2" xfId="44238"/>
    <cellStyle name="통_수량산출서(수정)_5) 맨홀공" xfId="44239"/>
    <cellStyle name="통_수량산출서(수정)_5) 맨홀공 2" xfId="44240"/>
    <cellStyle name="통_수량산출서(수정)_대학원우수" xfId="44241"/>
    <cellStyle name="통_수량산출서(수정)_대학원우수 2" xfId="44242"/>
    <cellStyle name="통_수량산출서(수정)_맨홀공" xfId="44243"/>
    <cellStyle name="통_수량산출서(수정)_맨홀공 2" xfId="44244"/>
    <cellStyle name="통_수량산출서(수정)_부대공" xfId="44245"/>
    <cellStyle name="통_수량산출서(수정)_부대공 2" xfId="44246"/>
    <cellStyle name="통_수량산출서(수정)_상수오수공" xfId="44247"/>
    <cellStyle name="통_수량산출서(수정)_상수오수공 2" xfId="44248"/>
    <cellStyle name="통_수량산출서(수정)_송방사거리도로변경내역서" xfId="44249"/>
    <cellStyle name="통_수량산출서(수정)_송방사거리도로변경내역서 2" xfId="44250"/>
    <cellStyle name="통_수량산출서(수정)_오수공" xfId="44251"/>
    <cellStyle name="통_수량산출서(수정)_오수공 2" xfId="44252"/>
    <cellStyle name="통_수량산출서(수정)_오수공_02토공" xfId="44253"/>
    <cellStyle name="통_수량산출서(수정)_오수공_02토공 2" xfId="44254"/>
    <cellStyle name="통_수량산출서(수정)_오수공_03-1.맨호공" xfId="44255"/>
    <cellStyle name="통_수량산출서(수정)_오수공_03-1.맨호공 2" xfId="44256"/>
    <cellStyle name="통_수량산출서(수정)_오수공_03-2.맨홀공제수량" xfId="44257"/>
    <cellStyle name="통_수량산출서(수정)_오수공_03-2.맨홀공제수량 2" xfId="44258"/>
    <cellStyle name="통_수량산출서(수정)_오수공_04맨홀공" xfId="44259"/>
    <cellStyle name="통_수량산출서(수정)_오수공_04맨홀공 2" xfId="44260"/>
    <cellStyle name="통_수량산출서(수정)_오수공_2.16. 맨호공" xfId="44261"/>
    <cellStyle name="통_수량산출서(수정)_오수공_2.16. 맨호공 2" xfId="44262"/>
    <cellStyle name="통_수량산출서(수정)_오수공_3.15 맨홀공" xfId="44263"/>
    <cellStyle name="통_수량산출서(수정)_오수공_3.15 맨홀공 2" xfId="44264"/>
    <cellStyle name="통_수량산출서(수정)_오수공_3.16 맨홀공" xfId="44265"/>
    <cellStyle name="통_수량산출서(수정)_오수공_3.16 맨홀공 2" xfId="44266"/>
    <cellStyle name="통_수량산출서(수정)_오수공_5) 맨홀공" xfId="44267"/>
    <cellStyle name="통_수량산출서(수정)_오수공_5) 맨홀공 2" xfId="44268"/>
    <cellStyle name="통_수량산출서(수정)_오수공_부대공" xfId="44269"/>
    <cellStyle name="통_수량산출서(수정)_오수공_부대공 2" xfId="44270"/>
    <cellStyle name="통_수량산출서(수정)_오수공_오수공" xfId="44271"/>
    <cellStyle name="통_수량산출서(수정)_오수공_오수공 2" xfId="44272"/>
    <cellStyle name="통_수량산출서(수정)_오수공_오수공_02토공" xfId="44273"/>
    <cellStyle name="통_수량산출서(수정)_오수공_오수공_02토공 2" xfId="44274"/>
    <cellStyle name="통_수량산출서(수정)_오수공_오수공_03-1.맨호공" xfId="44275"/>
    <cellStyle name="통_수량산출서(수정)_오수공_오수공_03-1.맨호공 2" xfId="44276"/>
    <cellStyle name="통_수량산출서(수정)_오수공_오수공_03-2.맨홀공제수량" xfId="44277"/>
    <cellStyle name="통_수량산출서(수정)_오수공_오수공_03-2.맨홀공제수량 2" xfId="44278"/>
    <cellStyle name="통_수량산출서(수정)_오수공_오수공_04맨홀공" xfId="44279"/>
    <cellStyle name="통_수량산출서(수정)_오수공_오수공_04맨홀공 2" xfId="44280"/>
    <cellStyle name="통_수량산출서(수정)_오수공_오수공_2.16. 맨호공" xfId="44281"/>
    <cellStyle name="통_수량산출서(수정)_오수공_오수공_2.16. 맨호공 2" xfId="44282"/>
    <cellStyle name="통_수량산출서(수정)_오수공_오수공_3.15 맨홀공" xfId="44283"/>
    <cellStyle name="통_수량산출서(수정)_오수공_오수공_3.15 맨홀공 2" xfId="44284"/>
    <cellStyle name="통_수량산출서(수정)_오수공_오수공_3.16 맨홀공" xfId="44285"/>
    <cellStyle name="통_수량산출서(수정)_오수공_오수공_3.16 맨홀공 2" xfId="44286"/>
    <cellStyle name="통_수량산출서(수정)_오수공_오수공_5) 맨홀공" xfId="44287"/>
    <cellStyle name="통_수량산출서(수정)_오수공_오수공_5) 맨홀공 2" xfId="44288"/>
    <cellStyle name="통_수량산출서(수정)_오수공_오수공_부대공" xfId="44289"/>
    <cellStyle name="통_수량산출서(수정)_오수공_오수공_부대공 2" xfId="44290"/>
    <cellStyle name="통_수량산출서(수정)_오수공_오수공_포장공" xfId="44291"/>
    <cellStyle name="통_수량산출서(수정)_오수공_오수공_포장공 2" xfId="44292"/>
    <cellStyle name="통_수량산출서(수정)_오수공_오수공_포장공(최종)" xfId="44293"/>
    <cellStyle name="통_수량산출서(수정)_오수공_오수공_포장공(최종) 2" xfId="44294"/>
    <cellStyle name="통_수량산출서(수정)_오수공_오수공_포장공(최종)_포장공" xfId="44295"/>
    <cellStyle name="통_수량산출서(수정)_오수공_오수공_포장공(최종)_포장공 2" xfId="44296"/>
    <cellStyle name="통_수량산출서(수정)_오수공_오수공_포장공(최종)_포장공(삼양선)" xfId="44297"/>
    <cellStyle name="통_수량산출서(수정)_오수공_오수공_포장공(최종)_포장공(삼양선) 2" xfId="44298"/>
    <cellStyle name="통_수량산출서(수정)_오수공_오수공_포장공(최종)_포장단위" xfId="44299"/>
    <cellStyle name="통_수량산출서(수정)_오수공_오수공_포장공(최종)_포장단위 2" xfId="44300"/>
    <cellStyle name="통_수량산출서(수정)_오수공_오수공1" xfId="44301"/>
    <cellStyle name="통_수량산출서(수정)_오수공_오수공1 2" xfId="44302"/>
    <cellStyle name="통_수량산출서(수정)_오수공_오수공1_02토공" xfId="44303"/>
    <cellStyle name="통_수량산출서(수정)_오수공_오수공1_02토공 2" xfId="44304"/>
    <cellStyle name="통_수량산출서(수정)_오수공_오수공1_03-1.맨호공" xfId="44305"/>
    <cellStyle name="통_수량산출서(수정)_오수공_오수공1_03-1.맨호공 2" xfId="44306"/>
    <cellStyle name="통_수량산출서(수정)_오수공_오수공1_03-2.맨홀공제수량" xfId="44307"/>
    <cellStyle name="통_수량산출서(수정)_오수공_오수공1_03-2.맨홀공제수량 2" xfId="44308"/>
    <cellStyle name="통_수량산출서(수정)_오수공_오수공1_04맨홀공" xfId="44309"/>
    <cellStyle name="통_수량산출서(수정)_오수공_오수공1_04맨홀공 2" xfId="44310"/>
    <cellStyle name="통_수량산출서(수정)_오수공_오수공1_2.16. 맨호공" xfId="44311"/>
    <cellStyle name="통_수량산출서(수정)_오수공_오수공1_2.16. 맨호공 2" xfId="44312"/>
    <cellStyle name="통_수량산출서(수정)_오수공_오수공1_3.15 맨홀공" xfId="44313"/>
    <cellStyle name="통_수량산출서(수정)_오수공_오수공1_3.15 맨홀공 2" xfId="44314"/>
    <cellStyle name="통_수량산출서(수정)_오수공_오수공1_3.16 맨홀공" xfId="44315"/>
    <cellStyle name="통_수량산출서(수정)_오수공_오수공1_3.16 맨홀공 2" xfId="44316"/>
    <cellStyle name="통_수량산출서(수정)_오수공_오수공1_5) 맨홀공" xfId="44317"/>
    <cellStyle name="통_수량산출서(수정)_오수공_오수공1_5) 맨홀공 2" xfId="44318"/>
    <cellStyle name="통_수량산출서(수정)_오수공_오수공1_부대공" xfId="44319"/>
    <cellStyle name="통_수량산출서(수정)_오수공_오수공1_부대공 2" xfId="44320"/>
    <cellStyle name="통_수량산출서(수정)_오수공_오수공1_포장공" xfId="44321"/>
    <cellStyle name="통_수량산출서(수정)_오수공_오수공1_포장공 2" xfId="44322"/>
    <cellStyle name="통_수량산출서(수정)_오수공_오수공1_포장공(최종)" xfId="44323"/>
    <cellStyle name="통_수량산출서(수정)_오수공_오수공1_포장공(최종) 2" xfId="44324"/>
    <cellStyle name="통_수량산출서(수정)_오수공_오수공1_포장공(최종)_포장공" xfId="44325"/>
    <cellStyle name="통_수량산출서(수정)_오수공_오수공1_포장공(최종)_포장공 2" xfId="44326"/>
    <cellStyle name="통_수량산출서(수정)_오수공_오수공1_포장공(최종)_포장공(삼양선)" xfId="44327"/>
    <cellStyle name="통_수량산출서(수정)_오수공_오수공1_포장공(최종)_포장공(삼양선) 2" xfId="44328"/>
    <cellStyle name="통_수량산출서(수정)_오수공_오수공1_포장공(최종)_포장단위" xfId="44329"/>
    <cellStyle name="통_수량산출서(수정)_오수공_오수공1_포장공(최종)_포장단위 2" xfId="44330"/>
    <cellStyle name="통_수량산출서(수정)_오수공_포장공" xfId="44331"/>
    <cellStyle name="통_수량산출서(수정)_오수공_포장공 2" xfId="44332"/>
    <cellStyle name="통_수량산출서(수정)_오수공_포장공(최종)" xfId="44333"/>
    <cellStyle name="통_수량산출서(수정)_오수공_포장공(최종) 2" xfId="44334"/>
    <cellStyle name="통_수량산출서(수정)_오수공_포장공(최종)_포장공" xfId="44335"/>
    <cellStyle name="통_수량산출서(수정)_오수공_포장공(최종)_포장공 2" xfId="44336"/>
    <cellStyle name="통_수량산출서(수정)_오수공_포장공(최종)_포장공(삼양선)" xfId="44337"/>
    <cellStyle name="통_수량산출서(수정)_오수공_포장공(최종)_포장공(삼양선) 2" xfId="44338"/>
    <cellStyle name="통_수량산출서(수정)_오수공_포장공(최종)_포장단위" xfId="44339"/>
    <cellStyle name="통_수량산출서(수정)_오수공_포장공(최종)_포장단위 2" xfId="44340"/>
    <cellStyle name="통_수량산출서(수정)_우수공" xfId="44341"/>
    <cellStyle name="통_수량산출서(수정)_우수공 2" xfId="44342"/>
    <cellStyle name="통_수량산출서(수정)_포장공" xfId="44343"/>
    <cellStyle name="통_수량산출서(수정)_포장공 2" xfId="44344"/>
    <cellStyle name="통_수량산출서(수정)_포장공(최종)" xfId="44345"/>
    <cellStyle name="통_수량산출서(수정)_포장공(최종) 2" xfId="44346"/>
    <cellStyle name="통_수량산출서(수정)_포장공(최종)_포장공" xfId="44347"/>
    <cellStyle name="통_수량산출서(수정)_포장공(최종)_포장공 2" xfId="44348"/>
    <cellStyle name="통_수량산출서(수정)_포장공(최종)_포장공(삼양선)" xfId="44349"/>
    <cellStyle name="통_수량산출서(수정)_포장공(최종)_포장공(삼양선) 2" xfId="44350"/>
    <cellStyle name="통_수량산출서(수정)_포장공(최종)_포장단위" xfId="44351"/>
    <cellStyle name="통_수량산출서(수정)_포장공(최종)_포장단위 2" xfId="44352"/>
    <cellStyle name="통_수량산출서(수정)_하천" xfId="44353"/>
    <cellStyle name="통_수량산출서(수정)_하천 2" xfId="44354"/>
    <cellStyle name="통_수량산출서(수정)_하천_부대공" xfId="44355"/>
    <cellStyle name="통_수량산출서(수정)_하천_부대공 2" xfId="44356"/>
    <cellStyle name="통_수량산출서(수정)_하천_포장공" xfId="44357"/>
    <cellStyle name="통_수량산출서(수정)_하천_포장공 2" xfId="44358"/>
    <cellStyle name="통_수원보훈원내역서" xfId="26132"/>
    <cellStyle name="통_오수공" xfId="44359"/>
    <cellStyle name="통_오수공 2" xfId="44360"/>
    <cellStyle name="통_오수공_02토공" xfId="44361"/>
    <cellStyle name="통_오수공_02토공 2" xfId="44362"/>
    <cellStyle name="통_오수공_03-1.맨호공" xfId="44363"/>
    <cellStyle name="통_오수공_03-1.맨호공 2" xfId="44364"/>
    <cellStyle name="통_오수공_03-2.맨홀공제수량" xfId="44365"/>
    <cellStyle name="통_오수공_03-2.맨홀공제수량 2" xfId="44366"/>
    <cellStyle name="통_오수공_04맨홀공" xfId="44367"/>
    <cellStyle name="통_오수공_04맨홀공 2" xfId="44368"/>
    <cellStyle name="통_오수공_2.16. 맨호공" xfId="44369"/>
    <cellStyle name="통_오수공_2.16. 맨호공 2" xfId="44370"/>
    <cellStyle name="통_오수공_3.15 맨홀공" xfId="44371"/>
    <cellStyle name="통_오수공_3.15 맨홀공 2" xfId="44372"/>
    <cellStyle name="통_오수공_3.16 맨홀공" xfId="44373"/>
    <cellStyle name="통_오수공_3.16 맨홀공 2" xfId="44374"/>
    <cellStyle name="통_오수공_5) 맨홀공" xfId="44375"/>
    <cellStyle name="통_오수공_5) 맨홀공 2" xfId="44376"/>
    <cellStyle name="통_오수공_부대공" xfId="44377"/>
    <cellStyle name="통_오수공_부대공 2" xfId="44378"/>
    <cellStyle name="통_오수공_오수공" xfId="44379"/>
    <cellStyle name="통_오수공_오수공 2" xfId="44380"/>
    <cellStyle name="통_오수공_오수공_02토공" xfId="44381"/>
    <cellStyle name="통_오수공_오수공_02토공 2" xfId="44382"/>
    <cellStyle name="통_오수공_오수공_03-1.맨호공" xfId="44383"/>
    <cellStyle name="통_오수공_오수공_03-1.맨호공 2" xfId="44384"/>
    <cellStyle name="통_오수공_오수공_03-2.맨홀공제수량" xfId="44385"/>
    <cellStyle name="통_오수공_오수공_03-2.맨홀공제수량 2" xfId="44386"/>
    <cellStyle name="통_오수공_오수공_04맨홀공" xfId="44387"/>
    <cellStyle name="통_오수공_오수공_04맨홀공 2" xfId="44388"/>
    <cellStyle name="통_오수공_오수공_2.16. 맨호공" xfId="44389"/>
    <cellStyle name="통_오수공_오수공_2.16. 맨호공 2" xfId="44390"/>
    <cellStyle name="통_오수공_오수공_3.15 맨홀공" xfId="44391"/>
    <cellStyle name="통_오수공_오수공_3.15 맨홀공 2" xfId="44392"/>
    <cellStyle name="통_오수공_오수공_3.16 맨홀공" xfId="44393"/>
    <cellStyle name="통_오수공_오수공_3.16 맨홀공 2" xfId="44394"/>
    <cellStyle name="통_오수공_오수공_5) 맨홀공" xfId="44395"/>
    <cellStyle name="통_오수공_오수공_5) 맨홀공 2" xfId="44396"/>
    <cellStyle name="통_오수공_오수공_부대공" xfId="44397"/>
    <cellStyle name="통_오수공_오수공_부대공 2" xfId="44398"/>
    <cellStyle name="통_오수공_오수공_포장공" xfId="44399"/>
    <cellStyle name="통_오수공_오수공_포장공 2" xfId="44400"/>
    <cellStyle name="통_오수공_오수공_포장공(최종)" xfId="44401"/>
    <cellStyle name="통_오수공_오수공_포장공(최종) 2" xfId="44402"/>
    <cellStyle name="통_오수공_오수공_포장공(최종)_포장공" xfId="44403"/>
    <cellStyle name="통_오수공_오수공_포장공(최종)_포장공 2" xfId="44404"/>
    <cellStyle name="통_오수공_오수공_포장공(최종)_포장공(삼양선)" xfId="44405"/>
    <cellStyle name="통_오수공_오수공_포장공(최종)_포장공(삼양선) 2" xfId="44406"/>
    <cellStyle name="통_오수공_오수공_포장공(최종)_포장단위" xfId="44407"/>
    <cellStyle name="통_오수공_오수공_포장공(최종)_포장단위 2" xfId="44408"/>
    <cellStyle name="통_오수공_오수공1" xfId="44409"/>
    <cellStyle name="통_오수공_오수공1 2" xfId="44410"/>
    <cellStyle name="통_오수공_오수공1_02토공" xfId="44411"/>
    <cellStyle name="통_오수공_오수공1_02토공 2" xfId="44412"/>
    <cellStyle name="통_오수공_오수공1_03-1.맨호공" xfId="44413"/>
    <cellStyle name="통_오수공_오수공1_03-1.맨호공 2" xfId="44414"/>
    <cellStyle name="통_오수공_오수공1_03-2.맨홀공제수량" xfId="44415"/>
    <cellStyle name="통_오수공_오수공1_03-2.맨홀공제수량 2" xfId="44416"/>
    <cellStyle name="통_오수공_오수공1_04맨홀공" xfId="44417"/>
    <cellStyle name="통_오수공_오수공1_04맨홀공 2" xfId="44418"/>
    <cellStyle name="통_오수공_오수공1_2.16. 맨호공" xfId="44419"/>
    <cellStyle name="통_오수공_오수공1_2.16. 맨호공 2" xfId="44420"/>
    <cellStyle name="통_오수공_오수공1_3.15 맨홀공" xfId="44421"/>
    <cellStyle name="통_오수공_오수공1_3.15 맨홀공 2" xfId="44422"/>
    <cellStyle name="통_오수공_오수공1_3.16 맨홀공" xfId="44423"/>
    <cellStyle name="통_오수공_오수공1_3.16 맨홀공 2" xfId="44424"/>
    <cellStyle name="통_오수공_오수공1_5) 맨홀공" xfId="44425"/>
    <cellStyle name="통_오수공_오수공1_5) 맨홀공 2" xfId="44426"/>
    <cellStyle name="통_오수공_오수공1_부대공" xfId="44427"/>
    <cellStyle name="통_오수공_오수공1_부대공 2" xfId="44428"/>
    <cellStyle name="통_오수공_오수공1_포장공" xfId="44429"/>
    <cellStyle name="통_오수공_오수공1_포장공 2" xfId="44430"/>
    <cellStyle name="통_오수공_오수공1_포장공(최종)" xfId="44431"/>
    <cellStyle name="통_오수공_오수공1_포장공(최종) 2" xfId="44432"/>
    <cellStyle name="통_오수공_오수공1_포장공(최종)_포장공" xfId="44433"/>
    <cellStyle name="통_오수공_오수공1_포장공(최종)_포장공 2" xfId="44434"/>
    <cellStyle name="통_오수공_오수공1_포장공(최종)_포장공(삼양선)" xfId="44435"/>
    <cellStyle name="통_오수공_오수공1_포장공(최종)_포장공(삼양선) 2" xfId="44436"/>
    <cellStyle name="통_오수공_오수공1_포장공(최종)_포장단위" xfId="44437"/>
    <cellStyle name="통_오수공_오수공1_포장공(최종)_포장단위 2" xfId="44438"/>
    <cellStyle name="통_오수공_포장공" xfId="44439"/>
    <cellStyle name="통_오수공_포장공 2" xfId="44440"/>
    <cellStyle name="통_오수공_포장공(최종)" xfId="44441"/>
    <cellStyle name="통_오수공_포장공(최종) 2" xfId="44442"/>
    <cellStyle name="통_오수공_포장공(최종)_포장공" xfId="44443"/>
    <cellStyle name="통_오수공_포장공(최종)_포장공 2" xfId="44444"/>
    <cellStyle name="통_오수공_포장공(최종)_포장공(삼양선)" xfId="44445"/>
    <cellStyle name="통_오수공_포장공(최종)_포장공(삼양선) 2" xfId="44446"/>
    <cellStyle name="통_오수공_포장공(최종)_포장단위" xfId="44447"/>
    <cellStyle name="통_오수공_포장공(최종)_포장단위 2" xfId="44448"/>
    <cellStyle name="통_오수공수량산출서" xfId="2882"/>
    <cellStyle name="통_우수공" xfId="44449"/>
    <cellStyle name="통_우수공 2" xfId="44450"/>
    <cellStyle name="통_잠실엘스 1902호 세대 욕실_성우이앤씨" xfId="44451"/>
    <cellStyle name="통_잠실엘스 1902호 세대 욕실_성우이앤씨 2" xfId="44452"/>
    <cellStyle name="통_포장공" xfId="44453"/>
    <cellStyle name="통_포장공 2" xfId="44454"/>
    <cellStyle name="통_포장공(최종)" xfId="44455"/>
    <cellStyle name="통_포장공(최종) 2" xfId="44456"/>
    <cellStyle name="통_포장공(최종)_포장공" xfId="44457"/>
    <cellStyle name="통_포장공(최종)_포장공 2" xfId="44458"/>
    <cellStyle name="통_포장공(최종)_포장공(삼양선)" xfId="44459"/>
    <cellStyle name="통_포장공(최종)_포장공(삼양선) 2" xfId="44460"/>
    <cellStyle name="통_포장공(최종)_포장단위" xfId="44461"/>
    <cellStyle name="통_포장공(최종)_포장단위 2" xfId="44462"/>
    <cellStyle name="통_하천" xfId="44463"/>
    <cellStyle name="통_하천 2" xfId="44464"/>
    <cellStyle name="통_하천_부대공" xfId="44465"/>
    <cellStyle name="통_하천_부대공 2" xfId="44466"/>
    <cellStyle name="통_하천_포장공" xfId="44467"/>
    <cellStyle name="통_하천_포장공 2" xfId="44468"/>
    <cellStyle name="통화 [" xfId="2883"/>
    <cellStyle name="통화 [ 2" xfId="44469"/>
    <cellStyle name="통화 [0] 2" xfId="2999"/>
    <cellStyle name="통화 [0] 2 2" xfId="44470"/>
    <cellStyle name="통화 [0] 2 2 2" xfId="44471"/>
    <cellStyle name="통화 [0] 2 3" xfId="44472"/>
    <cellStyle name="통화 [0] 3" xfId="44473"/>
    <cellStyle name="통화 [0] 3 2" xfId="44474"/>
    <cellStyle name="통화 [0㉝〸" xfId="2884"/>
    <cellStyle name="통화 [0㉝〸 2" xfId="44475"/>
    <cellStyle name="퍼센트" xfId="2885"/>
    <cellStyle name="표" xfId="2886"/>
    <cellStyle name="표(가는선,가운데,중앙)" xfId="2887"/>
    <cellStyle name="표(가는선,왼쪽,중앙)" xfId="2888"/>
    <cellStyle name="표(세로쓰기)" xfId="2889"/>
    <cellStyle name="표_01.수량산출" xfId="2890"/>
    <cellStyle name="표_01-토공_02-배수공" xfId="2891"/>
    <cellStyle name="표_01-토공_02-배수공_01.수량산출" xfId="2892"/>
    <cellStyle name="표_01-토공_02-배수공_장지택지수량산출서(시설물관련)" xfId="2893"/>
    <cellStyle name="표_01-토공_02-배수공_장지택지수량산출서(시설물관련)_01.수량산출" xfId="2894"/>
    <cellStyle name="표_02-배수공" xfId="2895"/>
    <cellStyle name="표_02-배수공_01.수량산출" xfId="2896"/>
    <cellStyle name="표_02-배수공_02-배수공" xfId="2897"/>
    <cellStyle name="표_02-배수공_02-배수공_01.수량산출" xfId="2898"/>
    <cellStyle name="표_02-배수공_02-배수공_장지택지수량산출서(시설물관련)" xfId="2899"/>
    <cellStyle name="표_02-배수공_02-배수공_장지택지수량산출서(시설물관련)_01.수량산출" xfId="2900"/>
    <cellStyle name="표_02-배수공_장지택지수량산출서(시설물관련)" xfId="2901"/>
    <cellStyle name="표_02-배수공_장지택지수량산출서(시설물관련)_01.수량산출" xfId="2902"/>
    <cellStyle name="표_04-포장공_02-배수공" xfId="2903"/>
    <cellStyle name="표_04-포장공_02-배수공_01.수량산출" xfId="2904"/>
    <cellStyle name="표_04-포장공_02-배수공_장지택지수량산출서(시설물관련)" xfId="2905"/>
    <cellStyle name="표_04-포장공_02-배수공_장지택지수량산출서(시설물관련)_01.수량산출" xfId="2906"/>
    <cellStyle name="표_06-부대공_02-배수공" xfId="2907"/>
    <cellStyle name="표_06-부대공_02-배수공_01.수량산출" xfId="2908"/>
    <cellStyle name="표_06-부대공_02-배수공_장지택지수량산출서(시설물관련)" xfId="2909"/>
    <cellStyle name="표_06-부대공_02-배수공_장지택지수량산출서(시설물관련)_01.수량산출" xfId="2910"/>
    <cellStyle name="표_3.우수" xfId="2911"/>
    <cellStyle name="표_3.우수_01.수량산출" xfId="2912"/>
    <cellStyle name="표_3.우수_수원보훈원내역서" xfId="26133"/>
    <cellStyle name="표_4.오수" xfId="2913"/>
    <cellStyle name="표_4.오수_01.수량산출" xfId="2914"/>
    <cellStyle name="표_4.오수_수원보훈원내역서" xfId="26134"/>
    <cellStyle name="표_수량산출서(수정)_01-토공_02-배수공" xfId="2915"/>
    <cellStyle name="표_수량산출서(수정)_01-토공_02-배수공_01.수량산출" xfId="2916"/>
    <cellStyle name="표_수량산출서(수정)_01-토공_02-배수공_장지택지수량산출서(시설물관련)" xfId="2917"/>
    <cellStyle name="표_수량산출서(수정)_01-토공_02-배수공_장지택지수량산출서(시설물관련)_01.수량산출" xfId="2918"/>
    <cellStyle name="표_수량산출서(수정)_02-배수공" xfId="2919"/>
    <cellStyle name="표_수량산출서(수정)_02-배수공_01.수량산출" xfId="2920"/>
    <cellStyle name="표_수량산출서(수정)_02-배수공_02-배수공" xfId="2921"/>
    <cellStyle name="표_수량산출서(수정)_02-배수공_02-배수공_01.수량산출" xfId="2922"/>
    <cellStyle name="표_수량산출서(수정)_02-배수공_02-배수공_장지택지수량산출서(시설물관련)" xfId="2923"/>
    <cellStyle name="표_수량산출서(수정)_02-배수공_02-배수공_장지택지수량산출서(시설물관련)_01.수량산출" xfId="2924"/>
    <cellStyle name="표_수량산출서(수정)_02-배수공_장지택지수량산출서(시설물관련)" xfId="2925"/>
    <cellStyle name="표_수량산출서(수정)_02-배수공_장지택지수량산출서(시설물관련)_01.수량산출" xfId="2926"/>
    <cellStyle name="표_수량산출서(수정)_04-포장공_02-배수공" xfId="2927"/>
    <cellStyle name="표_수량산출서(수정)_04-포장공_02-배수공_01.수량산출" xfId="2928"/>
    <cellStyle name="표_수량산출서(수정)_04-포장공_02-배수공_장지택지수량산출서(시설물관련)" xfId="2929"/>
    <cellStyle name="표_수량산출서(수정)_04-포장공_02-배수공_장지택지수량산출서(시설물관련)_01.수량산출" xfId="2930"/>
    <cellStyle name="표_수량산출서(수정)_06-부대공_02-배수공" xfId="2931"/>
    <cellStyle name="표_수량산출서(수정)_06-부대공_02-배수공_01.수량산출" xfId="2932"/>
    <cellStyle name="표_수량산출서(수정)_06-부대공_02-배수공_장지택지수량산출서(시설물관련)" xfId="2933"/>
    <cellStyle name="표_수량산출서(수정)_06-부대공_02-배수공_장지택지수량산출서(시설물관련)_01.수량산출" xfId="2934"/>
    <cellStyle name="표_수원보훈원내역서" xfId="26135"/>
    <cellStyle name="표_오수공수량산출서" xfId="2935"/>
    <cellStyle name="표머릿글(上)" xfId="23118"/>
    <cellStyle name="표머릿글(上) 2" xfId="26596"/>
    <cellStyle name="표머릿글(上) 3" xfId="26609"/>
    <cellStyle name="표머릿글(上) 4" xfId="26623"/>
    <cellStyle name="표머릿글(上) 5" xfId="26630"/>
    <cellStyle name="표머릿글(上) 6" xfId="26639"/>
    <cellStyle name="표머릿글(中)" xfId="23119"/>
    <cellStyle name="표머릿글(中) 2" xfId="26597"/>
    <cellStyle name="표머릿글(中) 3" xfId="26610"/>
    <cellStyle name="표머릿글(中) 4" xfId="26624"/>
    <cellStyle name="표머릿글(中) 5" xfId="26640"/>
    <cellStyle name="표머릿글(下)" xfId="23120"/>
    <cellStyle name="표준" xfId="0" builtinId="0"/>
    <cellStyle name="표준 10" xfId="23121"/>
    <cellStyle name="표준 10 10" xfId="44481"/>
    <cellStyle name="표준 11" xfId="23122"/>
    <cellStyle name="표준 12" xfId="23123"/>
    <cellStyle name="표준 13" xfId="44476"/>
    <cellStyle name="표준 14" xfId="23124"/>
    <cellStyle name="표준 18" xfId="23125"/>
    <cellStyle name="표준 2" xfId="1"/>
    <cellStyle name="표준 2 2" xfId="2936"/>
    <cellStyle name="표준 2 2 2" xfId="5787"/>
    <cellStyle name="표준 2 2 2 2" xfId="44478"/>
    <cellStyle name="표준 2 2 3" xfId="23126"/>
    <cellStyle name="표준 2 3" xfId="2948"/>
    <cellStyle name="표준 2 3 2" xfId="23127"/>
    <cellStyle name="표준 2 3 2 2 2" xfId="44477"/>
    <cellStyle name="표준 2 4" xfId="2945"/>
    <cellStyle name="표준 2 4 2" xfId="3005"/>
    <cellStyle name="표준 2 4 3" xfId="26137"/>
    <cellStyle name="표준 2 5" xfId="3000"/>
    <cellStyle name="표준 2 6" xfId="3004"/>
    <cellStyle name="표준 2_4.포장공(원천농공단지)" xfId="23128"/>
    <cellStyle name="표준 3" xfId="2944"/>
    <cellStyle name="표준 3 2" xfId="23129"/>
    <cellStyle name="표준 3 3" xfId="23130"/>
    <cellStyle name="표준 3 4" xfId="23144"/>
    <cellStyle name="표준 4" xfId="2949"/>
    <cellStyle name="표준 4 2" xfId="26136"/>
    <cellStyle name="표준 5" xfId="2950"/>
    <cellStyle name="표준 5 2" xfId="23131"/>
    <cellStyle name="표준 6" xfId="23132"/>
    <cellStyle name="표준 6 2" xfId="23133"/>
    <cellStyle name="표준 6 2 2 6" xfId="44479"/>
    <cellStyle name="표준 7" xfId="23134"/>
    <cellStyle name="표준 8" xfId="23135"/>
    <cellStyle name="표준 9" xfId="23136"/>
    <cellStyle name="표준 9 2" xfId="23137"/>
    <cellStyle name="표준 9 3" xfId="23138"/>
    <cellStyle name="표준(배분)" xfId="23139"/>
    <cellStyle name="표준?Sheet8 (3)" xfId="23140"/>
    <cellStyle name="標準_Akia(F）-8" xfId="2937"/>
    <cellStyle name="표준_LNG15" xfId="3002"/>
    <cellStyle name="표준_조경내역090112" xfId="2938"/>
    <cellStyle name="표준1" xfId="2939"/>
    <cellStyle name="표준2" xfId="2940"/>
    <cellStyle name="표쥰" xfId="23141"/>
    <cellStyle name="합산" xfId="2941"/>
    <cellStyle name="화폐기호" xfId="2942"/>
    <cellStyle name="화폐기호0" xfId="2943"/>
    <cellStyle name="힡" xfId="23142"/>
    <cellStyle name="ㅣ" xfId="23143"/>
    <cellStyle name="ㅣ 2" xfId="26598"/>
    <cellStyle name="ㅣ 3" xfId="26612"/>
    <cellStyle name="ㅣ 4" xfId="26625"/>
    <cellStyle name="ㅣ 5" xfId="26641"/>
  </cellStyles>
  <dxfs count="0"/>
  <tableStyles count="0" defaultTableStyle="TableStyleMedium9" defaultPivotStyle="PivotStyleLight16"/>
  <colors>
    <mruColors>
      <color rgb="FF0000FF"/>
      <color rgb="FFCCFFCC"/>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5.xml"/><Relationship Id="rId117" Type="http://schemas.openxmlformats.org/officeDocument/2006/relationships/externalLink" Target="externalLinks/externalLink106.xml"/><Relationship Id="rId21" Type="http://schemas.openxmlformats.org/officeDocument/2006/relationships/externalLink" Target="externalLinks/externalLink10.xml"/><Relationship Id="rId42" Type="http://schemas.openxmlformats.org/officeDocument/2006/relationships/externalLink" Target="externalLinks/externalLink31.xml"/><Relationship Id="rId47" Type="http://schemas.openxmlformats.org/officeDocument/2006/relationships/externalLink" Target="externalLinks/externalLink36.xml"/><Relationship Id="rId63" Type="http://schemas.openxmlformats.org/officeDocument/2006/relationships/externalLink" Target="externalLinks/externalLink52.xml"/><Relationship Id="rId68" Type="http://schemas.openxmlformats.org/officeDocument/2006/relationships/externalLink" Target="externalLinks/externalLink57.xml"/><Relationship Id="rId84" Type="http://schemas.openxmlformats.org/officeDocument/2006/relationships/externalLink" Target="externalLinks/externalLink73.xml"/><Relationship Id="rId89" Type="http://schemas.openxmlformats.org/officeDocument/2006/relationships/externalLink" Target="externalLinks/externalLink78.xml"/><Relationship Id="rId112" Type="http://schemas.openxmlformats.org/officeDocument/2006/relationships/externalLink" Target="externalLinks/externalLink101.xml"/><Relationship Id="rId133" Type="http://schemas.openxmlformats.org/officeDocument/2006/relationships/externalLink" Target="externalLinks/externalLink122.xml"/><Relationship Id="rId138" Type="http://schemas.openxmlformats.org/officeDocument/2006/relationships/externalLink" Target="externalLinks/externalLink127.xml"/><Relationship Id="rId154" Type="http://schemas.openxmlformats.org/officeDocument/2006/relationships/externalLink" Target="externalLinks/externalLink143.xml"/><Relationship Id="rId159" Type="http://schemas.openxmlformats.org/officeDocument/2006/relationships/externalLink" Target="externalLinks/externalLink148.xml"/><Relationship Id="rId16" Type="http://schemas.openxmlformats.org/officeDocument/2006/relationships/externalLink" Target="externalLinks/externalLink5.xml"/><Relationship Id="rId107" Type="http://schemas.openxmlformats.org/officeDocument/2006/relationships/externalLink" Target="externalLinks/externalLink96.xml"/><Relationship Id="rId11" Type="http://schemas.openxmlformats.org/officeDocument/2006/relationships/worksheet" Target="worksheets/sheet11.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53" Type="http://schemas.openxmlformats.org/officeDocument/2006/relationships/externalLink" Target="externalLinks/externalLink42.xml"/><Relationship Id="rId58" Type="http://schemas.openxmlformats.org/officeDocument/2006/relationships/externalLink" Target="externalLinks/externalLink47.xml"/><Relationship Id="rId74" Type="http://schemas.openxmlformats.org/officeDocument/2006/relationships/externalLink" Target="externalLinks/externalLink63.xml"/><Relationship Id="rId79" Type="http://schemas.openxmlformats.org/officeDocument/2006/relationships/externalLink" Target="externalLinks/externalLink68.xml"/><Relationship Id="rId102" Type="http://schemas.openxmlformats.org/officeDocument/2006/relationships/externalLink" Target="externalLinks/externalLink91.xml"/><Relationship Id="rId123" Type="http://schemas.openxmlformats.org/officeDocument/2006/relationships/externalLink" Target="externalLinks/externalLink112.xml"/><Relationship Id="rId128" Type="http://schemas.openxmlformats.org/officeDocument/2006/relationships/externalLink" Target="externalLinks/externalLink117.xml"/><Relationship Id="rId144" Type="http://schemas.openxmlformats.org/officeDocument/2006/relationships/externalLink" Target="externalLinks/externalLink133.xml"/><Relationship Id="rId149" Type="http://schemas.openxmlformats.org/officeDocument/2006/relationships/externalLink" Target="externalLinks/externalLink138.xml"/><Relationship Id="rId5" Type="http://schemas.openxmlformats.org/officeDocument/2006/relationships/worksheet" Target="worksheets/sheet5.xml"/><Relationship Id="rId90" Type="http://schemas.openxmlformats.org/officeDocument/2006/relationships/externalLink" Target="externalLinks/externalLink79.xml"/><Relationship Id="rId95" Type="http://schemas.openxmlformats.org/officeDocument/2006/relationships/externalLink" Target="externalLinks/externalLink84.xml"/><Relationship Id="rId160" Type="http://schemas.openxmlformats.org/officeDocument/2006/relationships/externalLink" Target="externalLinks/externalLink149.xml"/><Relationship Id="rId165" Type="http://schemas.openxmlformats.org/officeDocument/2006/relationships/calcChain" Target="calcChain.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43" Type="http://schemas.openxmlformats.org/officeDocument/2006/relationships/externalLink" Target="externalLinks/externalLink32.xml"/><Relationship Id="rId48" Type="http://schemas.openxmlformats.org/officeDocument/2006/relationships/externalLink" Target="externalLinks/externalLink37.xml"/><Relationship Id="rId64" Type="http://schemas.openxmlformats.org/officeDocument/2006/relationships/externalLink" Target="externalLinks/externalLink53.xml"/><Relationship Id="rId69" Type="http://schemas.openxmlformats.org/officeDocument/2006/relationships/externalLink" Target="externalLinks/externalLink58.xml"/><Relationship Id="rId113" Type="http://schemas.openxmlformats.org/officeDocument/2006/relationships/externalLink" Target="externalLinks/externalLink102.xml"/><Relationship Id="rId118" Type="http://schemas.openxmlformats.org/officeDocument/2006/relationships/externalLink" Target="externalLinks/externalLink107.xml"/><Relationship Id="rId134" Type="http://schemas.openxmlformats.org/officeDocument/2006/relationships/externalLink" Target="externalLinks/externalLink123.xml"/><Relationship Id="rId139" Type="http://schemas.openxmlformats.org/officeDocument/2006/relationships/externalLink" Target="externalLinks/externalLink128.xml"/><Relationship Id="rId80" Type="http://schemas.openxmlformats.org/officeDocument/2006/relationships/externalLink" Target="externalLinks/externalLink69.xml"/><Relationship Id="rId85" Type="http://schemas.openxmlformats.org/officeDocument/2006/relationships/externalLink" Target="externalLinks/externalLink74.xml"/><Relationship Id="rId150" Type="http://schemas.openxmlformats.org/officeDocument/2006/relationships/externalLink" Target="externalLinks/externalLink139.xml"/><Relationship Id="rId155" Type="http://schemas.openxmlformats.org/officeDocument/2006/relationships/externalLink" Target="externalLinks/externalLink144.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59" Type="http://schemas.openxmlformats.org/officeDocument/2006/relationships/externalLink" Target="externalLinks/externalLink48.xml"/><Relationship Id="rId103" Type="http://schemas.openxmlformats.org/officeDocument/2006/relationships/externalLink" Target="externalLinks/externalLink92.xml"/><Relationship Id="rId108" Type="http://schemas.openxmlformats.org/officeDocument/2006/relationships/externalLink" Target="externalLinks/externalLink97.xml"/><Relationship Id="rId124" Type="http://schemas.openxmlformats.org/officeDocument/2006/relationships/externalLink" Target="externalLinks/externalLink113.xml"/><Relationship Id="rId129" Type="http://schemas.openxmlformats.org/officeDocument/2006/relationships/externalLink" Target="externalLinks/externalLink118.xml"/><Relationship Id="rId54" Type="http://schemas.openxmlformats.org/officeDocument/2006/relationships/externalLink" Target="externalLinks/externalLink43.xml"/><Relationship Id="rId70" Type="http://schemas.openxmlformats.org/officeDocument/2006/relationships/externalLink" Target="externalLinks/externalLink59.xml"/><Relationship Id="rId75" Type="http://schemas.openxmlformats.org/officeDocument/2006/relationships/externalLink" Target="externalLinks/externalLink64.xml"/><Relationship Id="rId91" Type="http://schemas.openxmlformats.org/officeDocument/2006/relationships/externalLink" Target="externalLinks/externalLink80.xml"/><Relationship Id="rId96" Type="http://schemas.openxmlformats.org/officeDocument/2006/relationships/externalLink" Target="externalLinks/externalLink85.xml"/><Relationship Id="rId140" Type="http://schemas.openxmlformats.org/officeDocument/2006/relationships/externalLink" Target="externalLinks/externalLink129.xml"/><Relationship Id="rId145" Type="http://schemas.openxmlformats.org/officeDocument/2006/relationships/externalLink" Target="externalLinks/externalLink134.xml"/><Relationship Id="rId161" Type="http://schemas.openxmlformats.org/officeDocument/2006/relationships/externalLink" Target="externalLinks/externalLink15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49" Type="http://schemas.openxmlformats.org/officeDocument/2006/relationships/externalLink" Target="externalLinks/externalLink38.xml"/><Relationship Id="rId57" Type="http://schemas.openxmlformats.org/officeDocument/2006/relationships/externalLink" Target="externalLinks/externalLink46.xml"/><Relationship Id="rId106" Type="http://schemas.openxmlformats.org/officeDocument/2006/relationships/externalLink" Target="externalLinks/externalLink95.xml"/><Relationship Id="rId114" Type="http://schemas.openxmlformats.org/officeDocument/2006/relationships/externalLink" Target="externalLinks/externalLink103.xml"/><Relationship Id="rId119" Type="http://schemas.openxmlformats.org/officeDocument/2006/relationships/externalLink" Target="externalLinks/externalLink108.xml"/><Relationship Id="rId127" Type="http://schemas.openxmlformats.org/officeDocument/2006/relationships/externalLink" Target="externalLinks/externalLink116.xml"/><Relationship Id="rId10" Type="http://schemas.openxmlformats.org/officeDocument/2006/relationships/worksheet" Target="worksheets/sheet10.xml"/><Relationship Id="rId31" Type="http://schemas.openxmlformats.org/officeDocument/2006/relationships/externalLink" Target="externalLinks/externalLink20.xml"/><Relationship Id="rId44" Type="http://schemas.openxmlformats.org/officeDocument/2006/relationships/externalLink" Target="externalLinks/externalLink33.xml"/><Relationship Id="rId52" Type="http://schemas.openxmlformats.org/officeDocument/2006/relationships/externalLink" Target="externalLinks/externalLink41.xml"/><Relationship Id="rId60" Type="http://schemas.openxmlformats.org/officeDocument/2006/relationships/externalLink" Target="externalLinks/externalLink49.xml"/><Relationship Id="rId65" Type="http://schemas.openxmlformats.org/officeDocument/2006/relationships/externalLink" Target="externalLinks/externalLink54.xml"/><Relationship Id="rId73" Type="http://schemas.openxmlformats.org/officeDocument/2006/relationships/externalLink" Target="externalLinks/externalLink62.xml"/><Relationship Id="rId78" Type="http://schemas.openxmlformats.org/officeDocument/2006/relationships/externalLink" Target="externalLinks/externalLink67.xml"/><Relationship Id="rId81" Type="http://schemas.openxmlformats.org/officeDocument/2006/relationships/externalLink" Target="externalLinks/externalLink70.xml"/><Relationship Id="rId86" Type="http://schemas.openxmlformats.org/officeDocument/2006/relationships/externalLink" Target="externalLinks/externalLink75.xml"/><Relationship Id="rId94" Type="http://schemas.openxmlformats.org/officeDocument/2006/relationships/externalLink" Target="externalLinks/externalLink83.xml"/><Relationship Id="rId99" Type="http://schemas.openxmlformats.org/officeDocument/2006/relationships/externalLink" Target="externalLinks/externalLink88.xml"/><Relationship Id="rId101" Type="http://schemas.openxmlformats.org/officeDocument/2006/relationships/externalLink" Target="externalLinks/externalLink90.xml"/><Relationship Id="rId122" Type="http://schemas.openxmlformats.org/officeDocument/2006/relationships/externalLink" Target="externalLinks/externalLink111.xml"/><Relationship Id="rId130" Type="http://schemas.openxmlformats.org/officeDocument/2006/relationships/externalLink" Target="externalLinks/externalLink119.xml"/><Relationship Id="rId135" Type="http://schemas.openxmlformats.org/officeDocument/2006/relationships/externalLink" Target="externalLinks/externalLink124.xml"/><Relationship Id="rId143" Type="http://schemas.openxmlformats.org/officeDocument/2006/relationships/externalLink" Target="externalLinks/externalLink132.xml"/><Relationship Id="rId148" Type="http://schemas.openxmlformats.org/officeDocument/2006/relationships/externalLink" Target="externalLinks/externalLink137.xml"/><Relationship Id="rId151" Type="http://schemas.openxmlformats.org/officeDocument/2006/relationships/externalLink" Target="externalLinks/externalLink140.xml"/><Relationship Id="rId156" Type="http://schemas.openxmlformats.org/officeDocument/2006/relationships/externalLink" Target="externalLinks/externalLink145.xml"/><Relationship Id="rId16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9" Type="http://schemas.openxmlformats.org/officeDocument/2006/relationships/externalLink" Target="externalLinks/externalLink28.xml"/><Relationship Id="rId109" Type="http://schemas.openxmlformats.org/officeDocument/2006/relationships/externalLink" Target="externalLinks/externalLink98.xml"/><Relationship Id="rId34" Type="http://schemas.openxmlformats.org/officeDocument/2006/relationships/externalLink" Target="externalLinks/externalLink23.xml"/><Relationship Id="rId50" Type="http://schemas.openxmlformats.org/officeDocument/2006/relationships/externalLink" Target="externalLinks/externalLink39.xml"/><Relationship Id="rId55" Type="http://schemas.openxmlformats.org/officeDocument/2006/relationships/externalLink" Target="externalLinks/externalLink44.xml"/><Relationship Id="rId76" Type="http://schemas.openxmlformats.org/officeDocument/2006/relationships/externalLink" Target="externalLinks/externalLink65.xml"/><Relationship Id="rId97" Type="http://schemas.openxmlformats.org/officeDocument/2006/relationships/externalLink" Target="externalLinks/externalLink86.xml"/><Relationship Id="rId104" Type="http://schemas.openxmlformats.org/officeDocument/2006/relationships/externalLink" Target="externalLinks/externalLink93.xml"/><Relationship Id="rId120" Type="http://schemas.openxmlformats.org/officeDocument/2006/relationships/externalLink" Target="externalLinks/externalLink109.xml"/><Relationship Id="rId125" Type="http://schemas.openxmlformats.org/officeDocument/2006/relationships/externalLink" Target="externalLinks/externalLink114.xml"/><Relationship Id="rId141" Type="http://schemas.openxmlformats.org/officeDocument/2006/relationships/externalLink" Target="externalLinks/externalLink130.xml"/><Relationship Id="rId146" Type="http://schemas.openxmlformats.org/officeDocument/2006/relationships/externalLink" Target="externalLinks/externalLink135.xml"/><Relationship Id="rId7" Type="http://schemas.openxmlformats.org/officeDocument/2006/relationships/worksheet" Target="worksheets/sheet7.xml"/><Relationship Id="rId71" Type="http://schemas.openxmlformats.org/officeDocument/2006/relationships/externalLink" Target="externalLinks/externalLink60.xml"/><Relationship Id="rId92" Type="http://schemas.openxmlformats.org/officeDocument/2006/relationships/externalLink" Target="externalLinks/externalLink81.xml"/><Relationship Id="rId16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externalLink" Target="externalLinks/externalLink18.xml"/><Relationship Id="rId24" Type="http://schemas.openxmlformats.org/officeDocument/2006/relationships/externalLink" Target="externalLinks/externalLink13.xml"/><Relationship Id="rId40" Type="http://schemas.openxmlformats.org/officeDocument/2006/relationships/externalLink" Target="externalLinks/externalLink29.xml"/><Relationship Id="rId45" Type="http://schemas.openxmlformats.org/officeDocument/2006/relationships/externalLink" Target="externalLinks/externalLink34.xml"/><Relationship Id="rId66" Type="http://schemas.openxmlformats.org/officeDocument/2006/relationships/externalLink" Target="externalLinks/externalLink55.xml"/><Relationship Id="rId87" Type="http://schemas.openxmlformats.org/officeDocument/2006/relationships/externalLink" Target="externalLinks/externalLink76.xml"/><Relationship Id="rId110" Type="http://schemas.openxmlformats.org/officeDocument/2006/relationships/externalLink" Target="externalLinks/externalLink99.xml"/><Relationship Id="rId115" Type="http://schemas.openxmlformats.org/officeDocument/2006/relationships/externalLink" Target="externalLinks/externalLink104.xml"/><Relationship Id="rId131" Type="http://schemas.openxmlformats.org/officeDocument/2006/relationships/externalLink" Target="externalLinks/externalLink120.xml"/><Relationship Id="rId136" Type="http://schemas.openxmlformats.org/officeDocument/2006/relationships/externalLink" Target="externalLinks/externalLink125.xml"/><Relationship Id="rId157" Type="http://schemas.openxmlformats.org/officeDocument/2006/relationships/externalLink" Target="externalLinks/externalLink146.xml"/><Relationship Id="rId61" Type="http://schemas.openxmlformats.org/officeDocument/2006/relationships/externalLink" Target="externalLinks/externalLink50.xml"/><Relationship Id="rId82" Type="http://schemas.openxmlformats.org/officeDocument/2006/relationships/externalLink" Target="externalLinks/externalLink71.xml"/><Relationship Id="rId152" Type="http://schemas.openxmlformats.org/officeDocument/2006/relationships/externalLink" Target="externalLinks/externalLink141.xml"/><Relationship Id="rId19" Type="http://schemas.openxmlformats.org/officeDocument/2006/relationships/externalLink" Target="externalLinks/externalLink8.xml"/><Relationship Id="rId14" Type="http://schemas.openxmlformats.org/officeDocument/2006/relationships/externalLink" Target="externalLinks/externalLink3.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56" Type="http://schemas.openxmlformats.org/officeDocument/2006/relationships/externalLink" Target="externalLinks/externalLink45.xml"/><Relationship Id="rId77" Type="http://schemas.openxmlformats.org/officeDocument/2006/relationships/externalLink" Target="externalLinks/externalLink66.xml"/><Relationship Id="rId100" Type="http://schemas.openxmlformats.org/officeDocument/2006/relationships/externalLink" Target="externalLinks/externalLink89.xml"/><Relationship Id="rId105" Type="http://schemas.openxmlformats.org/officeDocument/2006/relationships/externalLink" Target="externalLinks/externalLink94.xml"/><Relationship Id="rId126" Type="http://schemas.openxmlformats.org/officeDocument/2006/relationships/externalLink" Target="externalLinks/externalLink115.xml"/><Relationship Id="rId147" Type="http://schemas.openxmlformats.org/officeDocument/2006/relationships/externalLink" Target="externalLinks/externalLink136.xml"/><Relationship Id="rId8" Type="http://schemas.openxmlformats.org/officeDocument/2006/relationships/worksheet" Target="worksheets/sheet8.xml"/><Relationship Id="rId51" Type="http://schemas.openxmlformats.org/officeDocument/2006/relationships/externalLink" Target="externalLinks/externalLink40.xml"/><Relationship Id="rId72" Type="http://schemas.openxmlformats.org/officeDocument/2006/relationships/externalLink" Target="externalLinks/externalLink61.xml"/><Relationship Id="rId93" Type="http://schemas.openxmlformats.org/officeDocument/2006/relationships/externalLink" Target="externalLinks/externalLink82.xml"/><Relationship Id="rId98" Type="http://schemas.openxmlformats.org/officeDocument/2006/relationships/externalLink" Target="externalLinks/externalLink87.xml"/><Relationship Id="rId121" Type="http://schemas.openxmlformats.org/officeDocument/2006/relationships/externalLink" Target="externalLinks/externalLink110.xml"/><Relationship Id="rId142" Type="http://schemas.openxmlformats.org/officeDocument/2006/relationships/externalLink" Target="externalLinks/externalLink131.xml"/><Relationship Id="rId163"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externalLink" Target="externalLinks/externalLink14.xml"/><Relationship Id="rId46" Type="http://schemas.openxmlformats.org/officeDocument/2006/relationships/externalLink" Target="externalLinks/externalLink35.xml"/><Relationship Id="rId67" Type="http://schemas.openxmlformats.org/officeDocument/2006/relationships/externalLink" Target="externalLinks/externalLink56.xml"/><Relationship Id="rId116" Type="http://schemas.openxmlformats.org/officeDocument/2006/relationships/externalLink" Target="externalLinks/externalLink105.xml"/><Relationship Id="rId137" Type="http://schemas.openxmlformats.org/officeDocument/2006/relationships/externalLink" Target="externalLinks/externalLink126.xml"/><Relationship Id="rId158" Type="http://schemas.openxmlformats.org/officeDocument/2006/relationships/externalLink" Target="externalLinks/externalLink147.xml"/><Relationship Id="rId20" Type="http://schemas.openxmlformats.org/officeDocument/2006/relationships/externalLink" Target="externalLinks/externalLink9.xml"/><Relationship Id="rId41" Type="http://schemas.openxmlformats.org/officeDocument/2006/relationships/externalLink" Target="externalLinks/externalLink30.xml"/><Relationship Id="rId62" Type="http://schemas.openxmlformats.org/officeDocument/2006/relationships/externalLink" Target="externalLinks/externalLink51.xml"/><Relationship Id="rId83" Type="http://schemas.openxmlformats.org/officeDocument/2006/relationships/externalLink" Target="externalLinks/externalLink72.xml"/><Relationship Id="rId88" Type="http://schemas.openxmlformats.org/officeDocument/2006/relationships/externalLink" Target="externalLinks/externalLink77.xml"/><Relationship Id="rId111" Type="http://schemas.openxmlformats.org/officeDocument/2006/relationships/externalLink" Target="externalLinks/externalLink100.xml"/><Relationship Id="rId132" Type="http://schemas.openxmlformats.org/officeDocument/2006/relationships/externalLink" Target="externalLinks/externalLink121.xml"/><Relationship Id="rId153" Type="http://schemas.openxmlformats.org/officeDocument/2006/relationships/externalLink" Target="externalLinks/externalLink14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44256;&#55148;&#49437;\00_&#44305;&#47749;&#50669;&#49464;&#44428;&#51648;&#44396;_2&#52264;&#52712;&#54633;\hb\&#49340;&#49328;1&#51648;&#44396;(&#49892;&#49884;)\&#51452;&#44277;&#49688;&#47049;\&#51068;&#50948;&#45824;&#44032;98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km\d\&#49444;&#44228;\&#51088;&#47308;\&#44221;&#51648;&#51221;&#47532;&#47932;&#47049;&#49328;&#52636;\&#49688;&#47196;&#44368;.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B:\CIVIL\EXCLE\DAT\&#44256;&#50577;&#44288;&#51116;.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Dha\c\My%20Documents\&#49688;&#47049;&#49328;&#52636;\&#48149;&#44592;&#49324;-&#51665;&#49688;&#51221;.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49436;&#51068;&#50896;\&#47196;&#52972;%20&#46356;&#49828;&#53356;%20(d)\BUSAN\303\SAP\YD\T-DREP.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51060;&#44221;&#49689;\D\111\&#44552;&#44053;\EXCEL\SUCK\HANBIT\3-2\3-2PS.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44608;&#52285;&#49440;\&#49892;&#49884;&#49444;&#44228;\&#51088;&#47308;2\1&#52264;&#45225;&#54408;\03&#49688;&#47049;\&#50696;&#52380;&#51648;&#44396;&#49688;&#47049;(1004)\99_999_&#50672;&#44208;&#54028;&#51068;&#51060;&#47532;&#47196;.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47928;&#50857;&#54788;&#52264;&#51109;\07_2010&#45380;\WINDOWS\&#48148;&#53461;%20&#54868;&#47732;\&#54200;&#51648;&#54632;\&#51068;&#50948;&#45824;&#44032;9803.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B:\MSOffice\Excel\&#49444;&#44228;&#49436;\&#49688;&#47785;&#51068;&#50948;.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1%20&#51089;%20%20&#50629;/6%20&#44204;&#51201;%20&#44288;&#47144;&#51088;&#47308;/backup1/2001&#45380;/&#49888;&#50900;&#52397;&#49548;&#45380;&#47928;&#54868;&#49468;&#53552;/&#45236;&#50669;&#49436;.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1%20&#51089;%20%20&#50629;/6%20&#44204;&#51201;%20&#44288;&#47144;&#51088;&#47308;/Program%20Files/AutoCAD%20R14/&#49892;&#49884;/&#49569;&#46972;&#52488;&#46321;&#54617;&#44368;/&#45236;&#50669;&#49436;/&#49569;&#46972;&#52488;&#51473;&#54617;&#44368;(final).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HAIWOOK\&#50641;&#49828;&#54252;\hb\&#49340;&#49328;1&#51648;&#44396;(&#49892;&#49884;)\&#51452;&#44277;&#49688;&#47049;\&#51068;&#50948;&#45824;&#44032;98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AN-PC\scan\&#45236;&#47928;&#49436;\&#44608;&#48337;&#52384;\&#52280;&#44256;&#51088;&#47308;\&#45800;&#44032;,&#51068;&#50948;&#45824;&#44032;\My%20Documents\&#49373;&#47932;&#48292;&#52376;%20&#54616;&#49688;&#46020;%20&#48143;%20&#45453;&#47196;\&#49444;&#44228;&#48320;&#44221;\&#49444;&#44228;&#48320;&#44221;2\&#49444;&#44228;&#48320;&#44221;&#45236;&#50669;&#49436;2.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50724;&#44221;&#47197;\D\My%20Documents\ESTIMATE\&#50668;&#51032;&#46020;&#51204;&#54868;&#44397;&#44204;&#51201;&#49436;.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CIVIL_EST\EST\My%20Documents\&#51077;&#52272;\&#48264;&#50689;&#47196;\&#47924;&#50504;&#54616;&#49688;\&#49892;&#54665;(1)\&#45236;&#50669;&#49436;(1).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49569;&#54788;&#50857;\&#54532;&#47196;&#51229;&#53944;\hb\&#49340;&#49328;1&#51648;&#44396;(&#49892;&#49884;)\&#51452;&#44277;&#49688;&#47049;\&#51068;&#50948;&#45824;&#44032;9803.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50896;&#49884;&#50672;\DRAWING\111\&#44552;&#44053;\EXCEL\SUCK\HANBIT\3-2\3-2PS.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48149;&#50857;&#49340;\&#52380;&#54840;&#52380;&#44060;&#49688;&#44277;\&#48149;&#50857;&#49340;\PROJECT\2001\&#47564;&#44221;&#44053;&#49688;&#44228;\&#49569;&#54413;&#51228;&#44060;&#49688;&#44277;&#49324;\&#44552;&#44053;&#49892;&#49884;&#49444;&#44228;(&#52572;&#51333;-&#49569;&#54413;&#51228;)\&#49688;&#47049;\&#49569;&#54413;&#51228;2&#51648;&#44396;\&#48176;&#49688;&#47928;\&#51228;2&#48176;&#49688;&#53685;&#47928;\&#51228;2&#48176;&#49688;&#53685;&#47928;.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48149;&#51333;&#50896;\d\2003project\00&#54868;&#49457;&#48393;&#45812;&#51648;&#44396;\&#44396;&#51312;&#47932;&#44648;&#44592;\&#54532;&#47196;&#51229;&#53944;\&#50641;&#49472;\&#44396;&#49888;&#52488;&#46321;\&#51025;&#50857;\&#49688;&#47049;\&#49345;&#51064;&#50864;&#49688;&#44277;1.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50948;&#54805;&#50868;\C\GASAN\YJ2.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48177;&#48337;&#49440;\&#44288;&#47532;&#49892;\hb\&#49340;&#49328;1&#51648;&#44396;(&#49892;&#49884;)\&#51452;&#44277;&#49688;&#47049;\&#51068;&#50948;&#45824;&#44032;9803.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49444;&#44228;&#48512;\&#46020;&#54868;\My%20Documents\&#49437;&#48393;&#51648;&#54616;&#52264;&#46020;\&#50900;&#49569;Ic&#44368;1.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44608;&#48337;&#51456;\&#44277;&#50976;&#54260;&#45908;\1.%20&#49444;&#44228;&#51088;&#47308;&#47784;&#51020;\04)&#49688;&#47049;&#49328;&#52636;\04)&#50864;&#49688;&#44277;\4-3-3%20&#51665;&#49688;&#51221;d8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44608;&#44288;&#55148;\&#48156;&#51452;&#50857;\My%20Documents\Book.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51221;&#45209;&#51456;\C\&#51060;&#51064;&#55148;\HLC&#44277;&#49324;\&#49444;&#44228;%202&#46041;%20&#49888;&#52629;&#44277;&#49324;\&#52384;&#44540;&#53080;&#53356;&#47532;&#53944;&#44277;&#49324;\&#46020;&#44553;&#44204;&#51201;\20011221.%20&#53080;&#53580;&#51060;&#45320;%20&#53448;&#51032;&#49892;%20&#49444;&#52824;&#44277;&#49324;-2.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B:\KOR2\2&#52264;&#48320;&#44221;\2&#52264;1&#52264;.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Se08009\network\DATA-98\&#51204;&#51452;&#50948;&#49373;\&#45236;&#50669;8.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48149;&#51333;&#50896;\d\2003project\00&#54868;&#49457;&#48393;&#45812;&#51648;&#44396;\&#44396;&#51312;&#47932;&#44648;&#44592;\&#44148;&#52629;\&#44148;&#51221;&#44148;&#52629;\&#50689;&#51452;&#44221;&#47452;&#54984;&#47144;&#50896;\&#49688;&#47049;\Excel\EXCEL\SUCK\HANBIT\3-2\3-2PS.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44608;&#50980;&#49437;\&#45817;&#44396;&#51109;\My%20Documents\&#49437;&#48393;&#51648;&#54616;&#52264;&#46020;\&#50900;&#49569;Ic&#44368;1.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48169;&#49457;&#51456;\&#45224;&#51228;&#51452;\My%20Documents\&#51228;&#51452;&#50724;&#46972;\&#49345;&#49688;\&#44277;&#44592;&#48320;&#49892;&#49688;&#47049;&#49328;&#52636;-&#48176;&#49688;.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48320;&#44592;&#49457;\D\My%20Documents\SURAENG\3.&#48176;&#49688;&#44277;\&#48149;&#44592;&#49324;-&#48512;&#45824;&#44277;.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51652;&#50500;2\D\windows\&#48148;&#53461;%20&#54868;&#47732;\&#50641;&#49472;&#45936;&#51060;&#53440;\&#44608;&#52380;&#48512;&#54637;\3&#44277;&#44396;\&#49688;&#47049;.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G:\&#50896;&#52380;&#44368;&#46321;7&#44060;&#49548;\&#47588;&#54693;&#44368;&#46321;5\&#51089;&#50629;&#54028;&#51068;\&#49688;&#47532;&#44368;\DWG\YOOSHIN\1999-4\xls\ENG\SAMAN\DOHWA03.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50724;&#44221;&#47197;\2004&#45380;-&#44277;&#47924;&#48512;\&#54620;&#51652;M.S-&#50724;DR\PROJECT\WORK\2004&#45380;-&#44277;&#47924;&#48512;\&#51652;&#54665;&#54788;&#51109;\&#54620;&#44397;&#53664;&#51648;&#44277;&#49324;\&#48376;&#49324;&#49324;&#50725;&#48337;&#50896;\2005&#45380;01&#50900;08&#51068;\2005&#45380;01&#50900;12&#51068;\&#49444;&#48708;\&#53664;&#51648;&#44277;&#49324;&#48337;&#50896;&#45236;&#50669;-&#49444;&#48708;&#49688;&#5122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MSOffice\Excel\work\&#45236;&#50669;.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44608;&#51333;&#48124;\&#50689;&#51221;&#54616;&#45720;&#46020;&#49884;%20&#44277;&#44277;&#46020;&#49436;&#44288;\&#54532;&#47196;&#51117;&#53944;&#44288;&#47532;\&#51452;&#50504;&#48320;&#51204;&#49548;\&#51452;&#50504;&#49688;&#47049;\&#51452;&#50504;&#49688;&#47049;&#49328;&#52636;-1.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51060;&#51648;&#50689;\D\&#54620;&#50620;zip\MYD\&#50900;&#49569;Ic&#44368;1.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KS_KIM\&#45824;&#51204;%20EXPO\hb\&#49340;&#49328;1&#51648;&#44396;(&#49892;&#49884;)\&#51452;&#44277;&#49688;&#47049;\&#51068;&#50948;&#45824;&#44032;9803.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51312;&#54620;&#49849;\&#45224;&#51221;&#50864;\&#45224;&#51221;&#50864;\&#54861;&#49328;&#52380;\&#45224;&#52492;&#51648;&#44396;\&#49688;&#47049;(&#45224;&#52492;).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In\&#47196;&#52972;%20&#46356;&#49828;&#53356;%20(D)\hb\&#49340;&#49328;1&#51648;&#44396;(&#49892;&#49884;)\&#51452;&#44277;&#49688;&#47049;\&#51068;&#50948;&#45824;&#44032;9803.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50577;&#55148;&#52384;\MY%20DOCUMENTS\WINDOWS\&#48148;&#53461;%20&#54868;&#47732;\&#49324;&#52380;&#49884;\My%20Documents(2)\&#44608;&#54644;&#45236;&#44396;\&#44204;&#51201;e\&#49688;&#48176;&#51204;&#50696;&#49328;&#49436;(E).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50980;&#51333;&#50896;&#52264;&#51109;\&#44277;&#50857;&#51088;&#47308;&#48169;\MSOFFICE\HEXCEL\P\DAECHAG\&#45824;&#44148;&#51068;.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Lee\project\SHIN345\&#54945;&#48169;&#54693;.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52572;&#49437;&#51652;\D\PROJECT-DWG\&#51221;&#49440;&#44397;&#46020;\&#51109;&#51204;&#51648;&#44396;\&#49688;&#47049;\&#52509;&#44292;&#49688;&#47049;&#51665;&#44228;.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Lee\project\TEMP\3&#49892;&#53685;&#54633;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50976;&#51652;&#50724;\PROJECT2\job\12&#44305;&#51452;&#49888;&#52285;&#51648;&#44396;\&#49892;&#49884;&#49444;&#44228;\&#50724;&#49688;&#44277;\&#49688;&#47049;&#49328;&#52636;\&#50864;&#49688;&#49688;&#47049;\&#53664;&#44277;(1&#44277;&#44396;).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A:\&#44608;&#51652;&#53468;\&#45824;&#44048;&#46021;&#44048;&#47532;\&#49444;&#48320;&#50836;&#52397;&#49436;&#47448;\&#51032;&#51109;&#44277;&#49324;&#44288;&#47144;\&#45236;&#50669;&#49436;(0530&#52572;&#51333;2)&#51221;&#47532;\Book2.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44608;&#49437;&#44260;&#48512;&#51109;\C\&#49884;&#44277;&#51089;&#50629;\&#49688;&#45768;\&#52264;&#51452;&#51076;\KKK.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H4018\c\ESTI96\&#44053;&#51652;&#51109;&#55141;\&#54980;&#45796;&#45236;&#50669;.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B:\&#51077;&#52272;&#50504;.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44608;&#44221;&#49692;\&#45824;&#51204;%20EXPO\hb\&#49340;&#49328;1&#51648;&#44396;(&#49892;&#49884;)\&#51452;&#44277;&#49688;&#47049;\&#51068;&#50948;&#45824;&#44032;9803.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B:\&#51473;&#48516;&#45824;.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Users/&#48149;&#51456;&#54840;/Desktop/&#48176;&#49688;&#44288;&#54869;&#51109;/99&#54869;&#51109;/&#48512;&#44257;&#46041;&#51221;&#51116;&#52488;&#44368;&#51068;&#50896;1.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51221;&#49345;&#44508;\&#50577;&#54217;\ok\&#45824;&#44396;-&#45824;&#46041;\&#44396;&#51312;&#44228;&#49328;&#49436;\&#52280;&#51312;\&#54364;&#51648;&#48143;&#49444;&#44228;&#55120;&#47492;&#46020;\&#46972;&#47704;&#44368;&#48143;&#48149;&#49828;&#44368;\PILE.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H1775\c\ESTI96\&#44053;&#51652;&#51109;&#55141;\&#54980;&#45796;&#45236;&#50669;.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1%20&#51089;%20%20&#50629;/6%20&#44204;&#51201;%20&#44288;&#47144;&#51088;&#47308;/&#45236;&#50669;&#49436;sample/K-SET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49444;&#44228;&#48512;141\C\&#49552;&#50689;&#54840;\&#47928;&#54868;&#47560;&#51012;\&#45224;&#54616;\&#50857;&#51648;&#47588;&#49688;&#51312;&#49436;.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51060;&#44221;&#49689;\D\&#44148;&#52629;\&#44148;&#51221;&#44148;&#52629;\&#50689;&#51452;&#44221;&#47452;&#54984;&#47144;&#50896;\&#49688;&#47049;\Excel\EXCEL\SUCK\HANBIT\3-2\3-2P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44256;&#55148;&#49437;\00_&#44305;&#47749;&#50669;&#49464;&#44428;&#51648;&#44396;_4&#52264;&#52712;&#54633;\hb\&#49340;&#49328;1&#51648;&#44396;(&#49892;&#49884;)\&#51452;&#44277;&#49688;&#47049;\&#51068;&#50948;&#45824;&#44032;980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44608;&#54840;&#51333;\C\PROJECT\BOX\LD\B3@4030h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51221;&#49437;&#51652;\D\My%20Documents\&#44592;&#53440;\projct\ANSAN\EXL\GONG181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50724;&#51648;&#50689;\A-PROJECT\project\000&#51088;&#50672;&#50644;&#51648;&#45768;&#50612;&#47553;\01&#47564;&#50864;2&#51228;&#44060;&#49688;&#44277;&#49324;\03&#49688;&#47049;&#49328;&#52636;&#49436;\&#49688;&#47049;\&#47560;&#49892;&#4436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jjpeunju.netian.com/down/&#52572;&#51201;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50724;&#51648;&#50689;\&#50724;&#51648;&#50689;\&#50724;&#51648;&#50689;\&#51089;&#50629;&#49892;\&#51076;&#51204;&#44368;\KHJ\XLS\RC&#49836;&#46972;&#48652;\&#51109;&#45236;&#44368;(&#54620;&#44221;4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48149;&#54596;&#54788;\C\&#48124;&#50896;&#52376;&#47532;&#48169;(xls)\&#50896;&#53685;&#52404;&#50977;&#49884;&#49444;\&#45840;&#51452;&#48320;&#47560;&#5101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50724;&#51648;&#50689;\&#50724;&#51648;&#50689;\KHJ\XLS\DATA\&#51473;&#49328;&#4436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49688;&#47049;(&#44396;&#51312;&#47932;,&#54252;&#5110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AMJU-21\&#49688;&#54644;&#48373;&#44396;\pj2\&#44256;&#49457;&#44400;\&#50745;&#48317;&#49688;&#4704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49352;&#54620;\D\PROJECT-DWG\&#51221;&#49440;&#44397;&#46020;\&#51109;&#51204;&#51648;&#44396;\&#49688;&#47049;\&#52509;&#44292;&#49688;&#47049;&#51665;&#4422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Lee\project\AHTLIM\LIM\&#51076;&#54788;&#53468;\99&#50696;&#49328;-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A:\KDS\PROJECT\&#52628;%20&#54413;%20&#47161;\&#52628;&#54413;&#52572;&#51333;.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51473;&#49328;&#4436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48149;&#51221;&#49885;\&#44400;&#54252;\2002&#45380;\&#46041;&#48512;eng\&#53468;&#48177;&#49884;\&#44552;&#52380;&#46041;\&#49688;&#47049;\3&#44277;&#44396;\Book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yj\d\&#46041;&#50577;DWG\&#51652;&#46020;&#44400;\&#46020;&#47785;&#44368;\PILE.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44608;&#54840;&#51333;\C\KHJ\XLS\RC&#49836;&#46972;&#48652;\&#54620;&#44221;\&#51473;&#49328;&#4436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48149;&#51333;&#50896;\d\&#52280;&#44256;&#51088;&#47308;\&#49688;&#47049;&#52572;&#51333;\&#49688;&#47049;\temp.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44608;&#54840;&#51333;\C\XECELL\&#49548;&#50577;2-P5.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45800;&#54788;&#44396;\C\kgy\PROGRAM\EXCEL\&#45824;&#51204;&#45224;&#48512;\&#50504;&#50689;&#50977;&#44368;\&#50504;&#50689;OV-H.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44608;&#54840;&#51333;\C\&#51089;&#50629;\&#49688;&#47049;\RC%20RAHMEN\&#45796;&#50864;\&#45817;&#50984;&#44368;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48149;&#51221;&#49885;\project\&#51473;&#50896;&#47532;\&#51473;&#50896;2&#47532;\&#49688;&#47049;\&#48393;&#49457;&#47532;&#49688;&#47049;\&#50724;&#49688;&#44288;&#47196;\4.&#49688;&#47049;&#49328;&#52636;&#49436;\4.&#49688;&#47049;&#49328;&#52636;&#49436;\&#44288;&#47196;\&#44036;&#49440;&#44288;&#47196;\&#50896;&#54805;&#47592;&#54848;&#49688;&#4704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49436;&#51068;&#50896;\&#47196;&#52972;%20&#46356;&#49828;&#53356;%20(d)\project\&#46041;&#47749;\&#51109;&#54637;&#49440;\&#44396;&#51312;&#44228;&#49328;\BO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B:\EXCEL\97BUN\DANGA.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44608;&#50689;&#54872;\D\My%20Documents\&#44592;&#53440;\projct\ANSAN\EXL\GONG1818.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50724;&#51648;&#50689;\D\KHJ\XLS\BOX\&#54620;&#44221;\KHJ\XLS\RC%20RAHMEN\&#54620;&#44397;\&#51473;&#49328;&#4436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yj\d\&#54620;&#49368;&#44592;&#49696;&#45800;\&#51109;&#49688;&#44400;\&#51109;&#50504;1&#44368;\PILE.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50724;&#51648;&#50689;\D\KHJ\XLS\RC&#49836;&#46972;&#48652;\&#51109;&#45236;&#44368;(&#54620;&#44221;46).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Lee\project\Documents%20and%20Settings\All%20Users\Documents\JACRETEC%20WORK\&#49884;&#49444;&#50504;&#51204;&#50672;&#44396;&#50896;\&#47560;&#54252;&#44396;&#52397;%20&#49892;&#49884;&#49444;&#44228;&#49436;\data\&#50868;&#44592;\&#44221;&#54252;&#52380;\&#50516;&#44144;1-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49436;&#51068;&#50896;\&#47196;&#52972;%20&#46356;&#49828;&#53356;%20(d)\DOOSAN\RAHMEN\R1.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50724;&#51648;&#50689;\&#50724;&#51648;&#50689;\&#50724;&#51648;&#50689;\&#51089;&#50629;&#49892;\2,3&#50900;\&#48268;&#48120;&#52380;&#54945;&#45800;&#44368;&#47049;&#44277;&#49324;\&#49688;&#47049;\PROJET\1999&#45380;\11&#50900;\&#45817;&#50984;&#44368;\&#49688;&#47049;\&#45817;&#50984;&#44368;.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50724;&#51648;&#50689;\&#50724;&#51648;&#50689;\PROJECT\BOX\LD\B3@4030h2.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50724;&#51648;&#50689;\&#50724;&#51648;&#50689;\My%20Documents\EXCEL\&#44396;&#51312;\RAHMEN\&#54028;&#51060;&#54805;~1\&#46041;&#47932;&#51060;~1.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50724;&#51648;&#50689;\&#50724;&#51648;&#50689;\&#50724;&#51648;&#50689;\&#51089;&#50629;&#49892;\&#48268;&#48120;&#52380;&#54945;&#45800;&#44368;&#47049;&#44277;&#49324;\&#49688;&#47049;\PROJET\1999&#45380;\11&#50900;\&#45817;&#50984;&#44368;\&#49688;&#47049;\&#45817;&#50984;&#44368;.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50724;&#51648;&#50689;\D\&#51089;&#50629;&#49892;\&#46041;&#49328;&#44368;\&#52572;&#51333;&#49688;&#47049;\PROJET\1999&#45380;\11&#50900;\&#45817;&#50984;&#44368;\&#49688;&#47049;\&#45817;&#50984;&#44368;.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A:\16,&#50689;&#45824;&#47532;&#47560;&#51012;&#44036;&#46020;&#47196;&#54252;&#51109;&#44277;&#49324;.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44608;&#49345;&#50865;\2001\&#50976;&#49688;&#51648;\Q-NEW\PIER4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yj\d\dwg\&#50577;&#44305;\2&#44221;&#44036;&#46972;&#47704;\PILE.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51060;&#44221;&#49689;\C\111\&#44552;&#44053;\EXCEL\SUCK\HANBIT\3-2\3-2PS.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Jyd\&#45225;&#54408;&#48169;(&#51208;&#45824;&#49688;&#51221;&#44552;&#51648;)\MSOffice\Excel\USER\B-WALL\B98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46020;&#47196;&#48512;\D\down\abut.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Miji2000\a-project\TEST\&#51473;&#49328;&#44368;.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50724;&#51648;&#50689;\D\&#51089;&#50629;&#49892;\&#46041;&#49328;&#44368;\&#52572;&#51333;&#49688;&#47049;\TEST\&#51473;&#49328;&#44368;.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Miji2000\a-project\KHJ\XLS\RC&#49836;&#46972;&#48652;\&#51109;&#45236;&#44368;(&#54620;&#44221;46).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1997040\C&#46300;&#46972;&#51060;&#48652;\&#44608;&#50857;&#44592;\&#50641;&#49472;\GUMI4B2\&#44396;&#48120;4&#45800;2.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50724;&#51648;&#50689;\D\KHJ\XLS\RC&#49836;&#46972;&#48652;\&#54620;&#44221;\&#51473;&#49328;&#44368;.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44608;&#54840;&#51333;\C\KHJ\XLS\RC%20RAHMEN\&#54620;&#44397;\&#51473;&#49328;&#44368;.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44608;&#54840;&#51333;\C\&#50724;&#51648;&#50689;\&#51089;&#50629;&#49892;\4&#50900;\&#45800;&#50577;&#54253;&#54252;(&#52572;&#51333;)\&#45800;&#50577;&#54253;&#54252;(&#52572;&#51333;)\&#49688;&#47049;&#49328;&#52636;\&#51088;&#47308;&#50697;&#49472;\&#51665;&#44228;&#54364;&#49368;&#5454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ee\project\&#51652;&#54665;&#51089;&#50629;\&#50689;&#45909;&#54644;&#50577;&#54172;&#49496;\111.&#51089;&#50629;&#51473;\03.&#48176;&#49688;&#44277;\02.&#49688;&#47049;\BOX&#49688;&#47049;.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50724;&#51648;&#50689;\&#50724;&#51648;&#50689;\XECELL\EXCEL\&#44396;&#51312;\RAHMEN\hankyoung\&#54028;&#51060;&#54805;~1\&#46041;&#47932;&#51060;~1.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51076;&#49849;&#54872;\D\Office\&#48149;&#44592;&#49324;%20&#51089;&#50629;&#50857;\DATA\MR-BAB\&#50641;&#49472;DATA\3.&#48176;&#49688;&#44277;\&#48149;&#44592;&#49324;-&#48512;&#45824;&#44277;.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44608;&#54840;&#51333;\C\My%20Documents\EXCEL\&#44396;&#51312;\RAHMEN\&#54028;&#51060;&#54805;~1\&#46041;&#47932;&#51060;~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51221;&#49345;&#44508;\project\&#54217;&#53469;\&#53685;&#48373;&#49688;&#47049;\&#47592;&#54848;%20&#49688;&#47049;.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50724;&#51648;&#50689;\&#50724;&#51648;&#50689;\KHJ\XLS\RC&#49836;&#46972;&#48652;\&#54620;&#44221;\&#51473;&#49328;&#44368;.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50896;&#49884;&#50672;\00-PROJECT\&#45224;&#51221;&#50864;\&#54861;&#49328;&#52380;\&#45224;&#52492;&#51648;&#44396;\&#49688;&#47049;(&#45224;&#5249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A:\CIVIL\EXCLE\DAT\&#44256;&#50577;&#44288;&#51116;.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50773;&#51452;&#50857;\00PROJECT\00Project(&#51652;&#54665;&#51473;)\00lks(&#50885;&#52380;&#51648;&#44396;)\&#49688;&#47049;&#49328;&#52636;(&#52509;&#44292;)\&#44288;&#47196;&#53664;&#44277;\1&#45800;&#44228;\1&#45800;&#44228;&#50672;&#51109;&#51312;&#49436;.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A:\&#44032;&#49444;&#49324;&#47924;&#49548;(&#49340;&#50868;).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44608;&#54840;&#51333;\C\EXGOC\SLAB\&#49836;&#47000;&#4865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44608;&#54952;&#51221;\&#49340;&#49569;&#46020;&#49436;&#44288;\&#45800;&#51648;&#49444;&#44228;%20&#51089;&#50629;&#48169;\02%20&#48512;&#45824;&#53664;&#47785;%20&#49444;&#44228;\2008&#45380;&#46020;\01%20&#49444;&#44228;&#46020;&#49436;\02%20&#51064;&#52380;&#45824;&#54617;&#44368;%20&#49569;&#46020;&#49888;&#52896;&#54140;&#49828;%20&#44148;&#47549;&#44277;&#49324;\02%20&#49688;&#47049;&#49328;&#52636;&#49436;\2008&#45380;%201&#52264;%20&#44160;&#53664;&#50857;\04%20&#48176;&#49688;&#44277;\01%20&#50864;&#49688;&#44277;\01.%20&#50864;&#49688;&#44277;&#49688;&#47049;&#54364;.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50980;&#49888;\&#48148;&#53461;%20&#54868;&#47732;\project\&#54616;&#49688;&#46020;\&#44400;&#54252;&#54616;&#49688;&#52376;&#47532;&#51109;\&#44400;&#54252;&#49892;&#49884;&#49444;&#44228;\1&#53664;&#47785;\4.&#49688;&#47049;\&#52376;&#47532;&#51109;\5.&#44400;&#54252;&#45824;&#50556;(&#48512;&#45824;&#44277;).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Gunileng\jung%20ang\2005&#45380;\&#54252;&#54637;&#44397;&#46020;\&#49688;&#54644;&#48373;&#44396;\&#45824;&#47029;&#44277;&#49324;&#48708;\&#44397;&#46020;4&#54840;&#49440;(&#44221;&#51452;.&#50577;&#48513;.&#50504;&#46041;)&#50808;3&#44060;&#49548;\&#44397;&#46020;4&#54840;&#49440;(&#44221;&#51452;&#44048;&#54252;&#54036;&#51312;)&#50808;2&#44060;&#49548;\14&#44221;&#51452;&#50577;&#48513;&#50504;&#46041;.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Dha\c\&#50668;&#44592;&#51200;&#44592;\&#46028;&#47581;&#53468;.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HMW\12&#50900;27&#51068;CDWR\old-com\GA-DUK\XLS\RAMP-1\&#44221;&#48512;&#52509;&#44292;.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50724;&#51648;&#50689;\D\KHJ\XLS\DATA\&#51473;&#49328;&#44368;.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44608;&#54840;&#51333;\C\PROJET\1999&#45380;\11&#50900;\&#45817;&#50984;&#44368;\&#49688;&#47049;\&#45817;&#50984;&#44368;.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44608;&#54840;&#51333;\C\EXDAT\&#50900;&#44228;&#44368;\&#50900;&#44228;-H1.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54889;&#48337;&#52632;\C\jyh1\EXCEL\QUT'Y\abut.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50577;&#44305;&#54788;\&#49328;&#52397;&#44400;\Office\&#48149;&#44592;&#49324;%20&#51089;&#50629;&#50857;\DATA\MR-BAB\&#50641;&#49472;DATA\3.&#48176;&#49688;&#44277;\&#51060;&#48337;&#54840;-&#51665;&#49688;&#51221;1.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44608;&#54952;&#51221;\&#49340;&#49569;&#46020;&#49436;&#44288;\&#54620;&#51652;M.S-&#50724;DR\PROJECT\WORK\2004&#45380;-&#44277;&#47924;&#48512;\&#51652;&#54665;&#54788;&#51109;\&#54620;&#44397;&#53664;&#51648;&#44277;&#49324;\&#51204;&#45224;&#51648;&#49324;\2005&#45380;02&#50900;24&#51068;\&#49688;&#47049;&#49328;&#52636;&#49436;\&#49688;&#47049;&#49328;&#52636;-05&#45380;02&#50900;24&#51068;(Ver.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48149;&#51652;&#48276;\&#44277;&#50976;\My%20Documents\EXCELDATA\&#50872;&#47497;&#46020;(&#54617;&#54252;)\&#49688;&#47049;&#49328;&#52636;\&#44036;&#51648;.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1997040\C&#46300;&#46972;&#51060;&#48652;\My%20Documents\Khdata99\&#44288;&#47532;&#52397;\&#50896;&#45224;-&#50872;&#51652;\&#50896;&#45224;&#50872;&#51652;&#45209;&#52272;&#45236;&#50669;(99.4.13%20&#48512;&#49328;&#52397;).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51060;&#50689;&#50865;\C\&#50724;&#51648;&#50689;\&#51089;&#50629;&#49892;\&#48268;&#48120;&#52380;&#54945;&#45800;&#44368;&#47049;&#44277;&#49324;\&#49688;&#47049;\PROJET\1999&#45380;\11&#50900;\&#45817;&#50984;&#44368;\&#49688;&#47049;\&#45817;&#50984;&#44368;.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Pc01\e\error.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49548;&#51116;&#55141;\&#44277;&#50976;\PROJECT\2005&#45380;\4.&#47785;&#47144;&#44277;&#50896;(&#52397;&#51452;)\&#47785;&#47144;&#44277;&#50896;-08.29(&#52572;&#51333;)\2.&#49688;&#47049;\&#47785;&#47144;&#44277;&#50896;&#49688;&#47049;.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51109;&#47749;&#52384;\C\WINDOWS\&#48148;&#53461;%20&#54868;&#47732;\&#51221;&#48372;&#54868;&#47560;&#51012;%20&#54788;&#51109;&#48324;&#48516;&#47448;\&#50756;&#47308;&#54788;&#51109;\&#52649;&#52397;&#46020;\&#51221;&#48372;&#49892;&#54665;(&#49368;&#54540;)-&#44221;&#44592;&#46020;&#44305;&#51452;.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1997040\C&#46300;&#46972;&#51060;&#48652;\My%20Documents\Khdata99\&#44288;&#47532;&#52397;\&#49436;&#50872;\&#44053;&#48320;&#48513;&#47196;\My%20Documents\KHDATA\&#44288;&#47532;&#52397;\&#50896;&#45224;-&#50872;&#51652;\&#50896;&#45224;&#50872;&#51652;&#45209;&#52272;&#45236;&#50669;(99.4.13%20&#48512;&#49328;&#52397;).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44608;&#54840;&#51333;\C\KHJ\XLS\BOX\&#44148;&#54868;\KHJ\XLS\RC%20RAHMEN\&#54620;&#44397;\&#51473;&#49328;&#44368;.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44608;&#54840;&#51333;\C\KHJ\XLS\DATA\&#51473;&#49328;&#44368;.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50724;&#51648;&#50689;\D\KHJ\XLS\RC%20RAHMEN\&#54620;&#44397;\&#51473;&#49328;&#44368;.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50724;&#51648;&#50689;\D\&#51089;&#50629;&#49892;\&#46041;&#47548;\&#49328;&#53468;&#44264;&#44368;\&#54620;&#44397;\&#51473;&#49328;&#4436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50948;&#54805;&#50868;\C\MY\CH_YU_BR\KD1\CH\&#48148;&#45797;&#54032;A.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44608;&#52384;&#54840;\&#44277;&#50976;&#47928;&#49436;\&#52380;&#54840;&#49688;&#47928;&#52380;&#54840;&#48176;&#49688;&#47928;\&#52380;&#54840;&#49688;&#47928;&#44288;&#47144;\&#51089;&#50629;\&#51088;&#47308;\&#44592;&#44277;&#49324;\&#45824;&#44305;&#44368;&#50808;9&#44060;&#44368;\&#49444;&#44228;&#50696;&#49328;&#49436;(&#45824;&#44305;&#44368;&#50808;)&#52572;&#51333;&#49688;&#51221;.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51060;&#50689;&#50865;\C\&#50724;&#51648;&#50689;\&#51089;&#50629;&#49892;\&#48268;&#48120;&#52380;&#54945;&#45800;&#44368;&#47049;&#44277;&#49324;\&#49688;&#47049;\TEST\&#51473;&#49328;&#44368;.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50724;&#51648;&#50689;\&#50724;&#51648;&#50689;\&#50724;&#51648;&#50689;\&#51089;&#50629;&#49892;\2,3&#50900;\&#51076;&#51204;&#44368;\KHJ\XLS\RC&#49836;&#46972;&#48652;\&#51109;&#45236;&#44368;(&#54620;&#44221;46).xls" TargetMode="External"/></Relationships>
</file>

<file path=xl/externalLinks/_rels/externalLink93.xml.rels><?xml version="1.0" encoding="UTF-8" standalone="yes"?>
<Relationships xmlns="http://schemas.openxmlformats.org/package/2006/relationships"><Relationship Id="rId1" Type="http://schemas.microsoft.com/office/2006/relationships/xlExternalLinkPath/xlStartup" Target="&#51088;&#47308;&#49892;/1.&#49444;&#44228;/&#54252;&#52380;/00&#49688;&#54644;&#48373;&#44396;/&#49688;&#47049;/&#51221;&#44368;5/&#50024;&#48708;&#49828;/&#44256;&#45733;&#52380;/&#48149;&#44592;&#49324;-&#50745;&#48317;.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44608;&#54840;&#51333;\C\KHJ\XLS\BOX\&#54620;&#44221;\KHJ\XLS\DATA\&#51473;&#49328;&#44368;.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51060;&#46041;&#50864;\C\Office\&#48149;&#44592;&#49324;%20&#51089;&#50629;&#50857;\DATA\MR-BAB\&#50641;&#49472;DATA\3.&#48176;&#49688;&#44277;\2.&#53664;&#44277;\&#48149;&#44592;&#49324;-&#45800;&#50948;&#49688;&#47049;.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49436;&#44508;&#54617;\D\&#44508;&#54616;&#44592;\neoexdada\&#45909;&#49457;&#50668;&#45824;\&#51333;&#49440;&#51060;&#44732;\AHN\&#51453;&#51204;&#47532;%20&#51473;&#50521;&#50500;&#54028;&#53944;\&#50641;&#49472;\&#51453;&#51204;&#47532;&#49688;&#47049;&#49328;&#52636;&#49436;2.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50724;&#51648;&#50689;\&#50724;&#51648;&#50689;\KHJ\XLS\RC%20RAHMEN\&#54620;&#44221;\&#54620;&#44397;\&#51473;&#49328;&#44368;.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CHOI\Data%20(D)\&#45909;&#50577;&#44396;&#46020;&#47196;(&#48320;&#44221;&#44396;&#44036;\4&#48512;&#45824;&#44277;(&#48320;&#44221;&#44396;&#44036;).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54532;&#47536;&#53552;\D\site2\&#50629;&#47924;&#51068;&#51648;\&#50629;&#47924;&#51068;&#5164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
      <sheetName val="조명시설"/>
    </sheetNames>
    <sheetDataSet>
      <sheetData sheetId="0"/>
      <sheetData sheetId="1"/>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로교총재료집계"/>
      <sheetName val="1호수로교 "/>
      <sheetName val="2호수로교"/>
      <sheetName val="3호수로교 "/>
      <sheetName val="비계,동바리 (교각)"/>
      <sheetName val="비계,동바리"/>
      <sheetName val="교대"/>
      <sheetName val="방수제"/>
      <sheetName val="교각"/>
      <sheetName val="PE2-2"/>
      <sheetName val="PE2-3"/>
      <sheetName val="PE2-4"/>
      <sheetName val="PC1-4"/>
      <sheetName val="PC1-5"/>
      <sheetName val="교대터파기"/>
      <sheetName val="교각터파기"/>
      <sheetName val="재료집계"/>
      <sheetName val="수로교"/>
      <sheetName val="상부수로교(입력용)"/>
      <sheetName val="교대(입력용)"/>
      <sheetName val="교각(입력용)"/>
      <sheetName val="호형일람표"/>
      <sheetName val="재료출력"/>
      <sheetName val="국공유지및사유지"/>
      <sheetName val="도장수량(하1)"/>
      <sheetName val="주형"/>
      <sheetName val="노임단가"/>
      <sheetName val="U-TYPE(1)"/>
      <sheetName val="간선계산"/>
      <sheetName val="금액내역서"/>
      <sheetName val="공사비예산서(토목분)"/>
      <sheetName val="ABUT수량-A1"/>
      <sheetName val="반중력식옹벽"/>
      <sheetName val="INPUT"/>
      <sheetName val="통합"/>
      <sheetName val="지장물C"/>
      <sheetName val="4)유동표"/>
      <sheetName val="일위_파일"/>
      <sheetName val="신표지1"/>
      <sheetName val="당초내역서"/>
      <sheetName val="배수공1"/>
      <sheetName val="토공"/>
      <sheetName val="교각계산"/>
      <sheetName val="Sheet1 (2)"/>
      <sheetName val="AS복구"/>
      <sheetName val="중기터파기"/>
      <sheetName val="데이타"/>
      <sheetName val="변수값"/>
      <sheetName val="식재인부"/>
      <sheetName val="중기상차"/>
    </sheetNames>
    <sheetDataSet>
      <sheetData sheetId="0">
        <row r="6">
          <cell r="B6" t="str">
            <v>재  료</v>
          </cell>
          <cell r="C6" t="str">
            <v>두께</v>
          </cell>
        </row>
        <row r="7">
          <cell r="C7" t="str">
            <v>호형</v>
          </cell>
        </row>
        <row r="8">
          <cell r="A8" t="str">
            <v>터 파 기</v>
          </cell>
          <cell r="B8" t="str">
            <v>백호 1.0</v>
          </cell>
          <cell r="C8" t="str">
            <v>㎥</v>
          </cell>
          <cell r="D8">
            <v>174.84</v>
          </cell>
          <cell r="E8">
            <v>180.10000000000002</v>
          </cell>
          <cell r="F8">
            <v>190.14</v>
          </cell>
          <cell r="I8">
            <v>545.08000000000004</v>
          </cell>
        </row>
        <row r="9">
          <cell r="A9" t="str">
            <v>되메우기</v>
          </cell>
          <cell r="B9" t="str">
            <v>백호+소형기계</v>
          </cell>
          <cell r="C9" t="str">
            <v>㎥</v>
          </cell>
          <cell r="D9">
            <v>153.48000000000002</v>
          </cell>
          <cell r="E9">
            <v>152.19999999999999</v>
          </cell>
          <cell r="F9">
            <v>176.56</v>
          </cell>
          <cell r="I9">
            <v>482.24</v>
          </cell>
        </row>
        <row r="10">
          <cell r="A10" t="str">
            <v>잔토처리</v>
          </cell>
          <cell r="C10" t="str">
            <v>㎥</v>
          </cell>
          <cell r="D10">
            <v>21.359999999999989</v>
          </cell>
          <cell r="E10">
            <v>27.900000000000006</v>
          </cell>
          <cell r="F10">
            <v>13.579999999999998</v>
          </cell>
          <cell r="I10">
            <v>62.839999999999989</v>
          </cell>
        </row>
        <row r="11">
          <cell r="A11" t="str">
            <v>모래기초</v>
          </cell>
          <cell r="B11" t="str">
            <v>h=1.0m</v>
          </cell>
          <cell r="C11" t="str">
            <v>㎥</v>
          </cell>
          <cell r="D11">
            <v>11.2</v>
          </cell>
          <cell r="E11">
            <v>14.399999999999999</v>
          </cell>
          <cell r="F11">
            <v>5.54</v>
          </cell>
          <cell r="I11">
            <v>31.139999999999997</v>
          </cell>
        </row>
        <row r="12">
          <cell r="A12" t="str">
            <v>콘크리트(레미콘)</v>
          </cell>
          <cell r="B12" t="str">
            <v>25-240-8</v>
          </cell>
          <cell r="C12" t="str">
            <v>㎥</v>
          </cell>
          <cell r="D12">
            <v>43.94</v>
          </cell>
          <cell r="E12">
            <v>36.146000000000001</v>
          </cell>
          <cell r="F12">
            <v>18.193000000000001</v>
          </cell>
          <cell r="I12">
            <v>98</v>
          </cell>
        </row>
        <row r="13">
          <cell r="B13" t="str">
            <v>40-180-8</v>
          </cell>
          <cell r="C13" t="str">
            <v>㎥</v>
          </cell>
          <cell r="I13">
            <v>0</v>
          </cell>
        </row>
        <row r="14">
          <cell r="A14" t="str">
            <v>거 푸 집</v>
          </cell>
          <cell r="B14" t="str">
            <v>3회</v>
          </cell>
          <cell r="C14" t="str">
            <v>㎡</v>
          </cell>
          <cell r="D14">
            <v>217.48</v>
          </cell>
          <cell r="E14">
            <v>258.63</v>
          </cell>
          <cell r="F14">
            <v>126.97</v>
          </cell>
          <cell r="I14">
            <v>603</v>
          </cell>
        </row>
        <row r="15">
          <cell r="B15" t="str">
            <v>6회</v>
          </cell>
          <cell r="C15" t="str">
            <v>㎡</v>
          </cell>
          <cell r="D15">
            <v>20.939999999999998</v>
          </cell>
          <cell r="E15">
            <v>26.3</v>
          </cell>
          <cell r="F15">
            <v>19.66</v>
          </cell>
          <cell r="I15">
            <v>66</v>
          </cell>
        </row>
        <row r="16">
          <cell r="A16" t="str">
            <v>철근(복잡,D10)</v>
          </cell>
          <cell r="B16" t="str">
            <v>10㎥이상</v>
          </cell>
          <cell r="C16" t="str">
            <v>ton</v>
          </cell>
          <cell r="D16">
            <v>4.8000000000000001E-2</v>
          </cell>
          <cell r="E16">
            <v>5.6000000000000001E-2</v>
          </cell>
          <cell r="F16">
            <v>0.35599999999999998</v>
          </cell>
          <cell r="I16">
            <v>0.46</v>
          </cell>
        </row>
        <row r="17">
          <cell r="A17" t="str">
            <v>철근(복잡,D13)</v>
          </cell>
          <cell r="B17" t="str">
            <v>10㎥이상</v>
          </cell>
          <cell r="C17" t="str">
            <v>ton</v>
          </cell>
          <cell r="D17">
            <v>2.6519999999999997</v>
          </cell>
          <cell r="E17">
            <v>1.3479999999999999</v>
          </cell>
          <cell r="F17">
            <v>0.29199999999999998</v>
          </cell>
          <cell r="I17">
            <v>4.2919999999999998</v>
          </cell>
        </row>
        <row r="18">
          <cell r="A18" t="str">
            <v>철근(복잡,D16)</v>
          </cell>
          <cell r="B18" t="str">
            <v>10㎥이상</v>
          </cell>
          <cell r="C18" t="str">
            <v>ton</v>
          </cell>
          <cell r="D18">
            <v>0.61399999999999999</v>
          </cell>
          <cell r="E18">
            <v>0.99199999999999999</v>
          </cell>
          <cell r="F18">
            <v>0.49</v>
          </cell>
          <cell r="I18">
            <v>2.0960000000000001</v>
          </cell>
        </row>
        <row r="19">
          <cell r="A19" t="str">
            <v>철근(복잡,D19)</v>
          </cell>
          <cell r="B19" t="str">
            <v>10㎥이상</v>
          </cell>
          <cell r="C19" t="str">
            <v>ton</v>
          </cell>
          <cell r="D19">
            <v>0.66800000000000004</v>
          </cell>
          <cell r="E19">
            <v>0.77600000000000002</v>
          </cell>
          <cell r="F19">
            <v>0.63</v>
          </cell>
          <cell r="I19">
            <v>2.0739999999999998</v>
          </cell>
        </row>
        <row r="20">
          <cell r="A20" t="str">
            <v>철근(복잡,D22)</v>
          </cell>
          <cell r="B20" t="str">
            <v>10㎥이상</v>
          </cell>
          <cell r="C20" t="str">
            <v>ton</v>
          </cell>
          <cell r="D20">
            <v>0.34300000000000003</v>
          </cell>
          <cell r="I20">
            <v>0.34300000000000003</v>
          </cell>
        </row>
        <row r="21">
          <cell r="A21" t="str">
            <v>교좌장치</v>
          </cell>
          <cell r="B21" t="str">
            <v>MR1-3,FR1-3</v>
          </cell>
          <cell r="C21" t="str">
            <v>조</v>
          </cell>
          <cell r="D21">
            <v>6</v>
          </cell>
          <cell r="E21">
            <v>6</v>
          </cell>
          <cell r="F21">
            <v>4</v>
          </cell>
          <cell r="I21">
            <v>16</v>
          </cell>
        </row>
        <row r="22">
          <cell r="A22" t="str">
            <v>동지수판</v>
          </cell>
          <cell r="B22" t="str">
            <v>B-150</v>
          </cell>
          <cell r="C22" t="str">
            <v>m</v>
          </cell>
          <cell r="D22">
            <v>13.799999999999999</v>
          </cell>
          <cell r="E22">
            <v>15.600000000000001</v>
          </cell>
          <cell r="F22">
            <v>10.4</v>
          </cell>
          <cell r="I22">
            <v>39</v>
          </cell>
        </row>
        <row r="23">
          <cell r="A23" t="str">
            <v>Mastic Filler</v>
          </cell>
          <cell r="B23" t="str">
            <v>25MM ×20MM</v>
          </cell>
          <cell r="C23" t="str">
            <v>m</v>
          </cell>
          <cell r="D23">
            <v>8.9</v>
          </cell>
          <cell r="E23">
            <v>13.440000000000001</v>
          </cell>
          <cell r="F23">
            <v>6.7200000000000006</v>
          </cell>
          <cell r="I23">
            <v>29</v>
          </cell>
        </row>
        <row r="24">
          <cell r="A24" t="str">
            <v>Elastic Filler</v>
          </cell>
          <cell r="B24" t="str">
            <v>20MM</v>
          </cell>
          <cell r="C24" t="str">
            <v>㎡</v>
          </cell>
          <cell r="D24">
            <v>4.1499999999999995</v>
          </cell>
          <cell r="E24">
            <v>2.52</v>
          </cell>
          <cell r="F24">
            <v>1.26</v>
          </cell>
          <cell r="I24">
            <v>7</v>
          </cell>
        </row>
        <row r="25">
          <cell r="A25" t="str">
            <v>액체방수바름</v>
          </cell>
          <cell r="B25" t="str">
            <v>2회</v>
          </cell>
          <cell r="C25" t="str">
            <v>㎡</v>
          </cell>
          <cell r="D25">
            <v>136.79999999999998</v>
          </cell>
          <cell r="E25">
            <v>165.6</v>
          </cell>
          <cell r="F25">
            <v>110.39999999999999</v>
          </cell>
          <cell r="I25">
            <v>412</v>
          </cell>
        </row>
        <row r="26">
          <cell r="A26" t="str">
            <v>강관비계</v>
          </cell>
          <cell r="C26" t="str">
            <v>㎡</v>
          </cell>
          <cell r="D26">
            <v>333</v>
          </cell>
          <cell r="E26">
            <v>279</v>
          </cell>
          <cell r="F26">
            <v>129</v>
          </cell>
          <cell r="I26">
            <v>741</v>
          </cell>
        </row>
        <row r="27">
          <cell r="A27" t="str">
            <v>강관동바리</v>
          </cell>
          <cell r="C27" t="str">
            <v>공/㎥</v>
          </cell>
          <cell r="D27">
            <v>295</v>
          </cell>
          <cell r="E27">
            <v>133</v>
          </cell>
          <cell r="F27">
            <v>64</v>
          </cell>
          <cell r="I27">
            <v>492</v>
          </cell>
        </row>
        <row r="28">
          <cell r="A28" t="str">
            <v>표준난간</v>
          </cell>
          <cell r="C28" t="str">
            <v>m</v>
          </cell>
          <cell r="D28">
            <v>72</v>
          </cell>
          <cell r="I28">
            <v>72</v>
          </cell>
        </row>
        <row r="29">
          <cell r="A29" t="str">
            <v>스틸그레이팅</v>
          </cell>
          <cell r="B29" t="str">
            <v>600*995*32</v>
          </cell>
          <cell r="C29" t="str">
            <v>m</v>
          </cell>
          <cell r="D29">
            <v>36</v>
          </cell>
          <cell r="E29">
            <v>0</v>
          </cell>
          <cell r="F29">
            <v>0</v>
          </cell>
          <cell r="I29">
            <v>36</v>
          </cell>
        </row>
        <row r="30">
          <cell r="A30" t="str">
            <v>동바리수평연결재</v>
          </cell>
          <cell r="B30" t="str">
            <v>H=3.5m마다</v>
          </cell>
          <cell r="C30" t="str">
            <v>㎡</v>
          </cell>
          <cell r="D30">
            <v>91</v>
          </cell>
          <cell r="E30">
            <v>37.4</v>
          </cell>
          <cell r="F30">
            <v>18.3</v>
          </cell>
          <cell r="I30">
            <v>146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 val="관경고용테이프수집"/>
      <sheetName val="관경고용산근"/>
      <sheetName val="표지"/>
      <sheetName val="1.토총"/>
      <sheetName val="토적"/>
      <sheetName val="가정오수"/>
      <sheetName val="2.관로집"/>
      <sheetName val="관부설"/>
      <sheetName val="가정연결"/>
      <sheetName val="3.구조물집계"/>
      <sheetName val="맨홀높이"/>
      <sheetName val="맨홀2"/>
      <sheetName val="4.포장공"/>
      <sheetName val="관로"/>
      <sheetName val="가정연결관"/>
      <sheetName val="5.부대공"/>
      <sheetName val="(1)가시설공"/>
      <sheetName val="(2)경고"/>
      <sheetName val="(3)기타"/>
      <sheetName val="6.주요자재대"/>
      <sheetName val="7.폐기물"/>
      <sheetName val="중부"/>
      <sheetName val="북부"/>
      <sheetName val="남부"/>
      <sheetName val="집수정(600-700)"/>
      <sheetName val="기기리스트"/>
      <sheetName val="원형맨홀수량"/>
      <sheetName val="노무비"/>
      <sheetName val="summary"/>
      <sheetName val="chart"/>
      <sheetName val="chart update"/>
      <sheetName val="남평1"/>
      <sheetName val="남평2"/>
      <sheetName val="남평3"/>
      <sheetName val="회동1"/>
      <sheetName val="회동2"/>
      <sheetName val="회동3"/>
      <sheetName val="회동4"/>
      <sheetName val="이월도표"/>
      <sheetName val="추적+궁합"/>
      <sheetName val="로또정석"/>
      <sheetName val="최근21회정석"/>
      <sheetName val="당첨금"/>
      <sheetName val="로또그림"/>
      <sheetName val="로또용어"/>
      <sheetName val="로또abc"/>
      <sheetName val="로또10계명"/>
      <sheetName val="Sheet7"/>
      <sheetName val="Sheet6"/>
      <sheetName val="Sheet5"/>
      <sheetName val="Sheet4"/>
      <sheetName val="Sheet3 (2)"/>
      <sheetName val="음봉방향"/>
      <sheetName val="3구조물공간지"/>
      <sheetName val="1집계표간지"/>
      <sheetName val="구조물공집계표"/>
      <sheetName val="토공집계표"/>
      <sheetName val="2여과지"/>
      <sheetName val="여과지집계표"/>
      <sheetName val="여과지"/>
      <sheetName val="여과지토적표"/>
      <sheetName val="3배수지"/>
      <sheetName val="배수지집계표"/>
      <sheetName val="배수지"/>
      <sheetName val="배수지토적표"/>
      <sheetName val="4염소투입실"/>
      <sheetName val="염소투입실집계표"/>
      <sheetName val="염소투입실공사"/>
      <sheetName val="간지"/>
      <sheetName val="자재집계표"/>
      <sheetName val="주요자재집계표"/>
      <sheetName val="토공"/>
      <sheetName val="총괄토공집계"/>
      <sheetName val="시점부토공"/>
      <sheetName val="종점부토공"/>
      <sheetName val="교각토공"/>
      <sheetName val="총괄집계 "/>
      <sheetName val="총괄철근집계(1)"/>
      <sheetName val="총괄철근집계(2)"/>
      <sheetName val="구조물공"/>
      <sheetName val="본체집계"/>
      <sheetName val="본체철근집계"/>
      <sheetName val="날개벽철근집계 "/>
      <sheetName val="본체그림"/>
      <sheetName val="본체수량"/>
      <sheetName val="접속슬래브집계"/>
      <sheetName val="접속(시점)"/>
      <sheetName val="접속(종점)"/>
      <sheetName val="자재총괄"/>
      <sheetName val="시멘트레미콘구입량"/>
      <sheetName val="골재구입량"/>
      <sheetName val="VXXXXX"/>
      <sheetName val="방음벽수량"/>
      <sheetName val="방음벽기초수량"/>
      <sheetName val="방음벽설치현황"/>
      <sheetName val="단위수량"/>
      <sheetName val="가설방음판넬"/>
      <sheetName val="가설방진망"/>
      <sheetName val="세륜세차시설"/>
      <sheetName val="가도수량집계"/>
      <sheetName val="가도토공"/>
      <sheetName val="가도포장수량집계표"/>
      <sheetName val="가포장조서"/>
      <sheetName val="가도단위수량"/>
      <sheetName val="가배수관"/>
      <sheetName val="골재덮개시설"/>
      <sheetName val="준공표지판집계"/>
      <sheetName val="경계표주집계(X)"/>
      <sheetName val="경계수량(X)"/>
      <sheetName val="경계표주단위수량(X)"/>
      <sheetName val="기존도로유지관리비"/>
      <sheetName val="식재공"/>
      <sheetName val="산림복구비"/>
      <sheetName val="가설건물"/>
      <sheetName val="가옥철거조서"/>
      <sheetName val="자재집계산출"/>
      <sheetName val="지장물보호(수집)"/>
      <sheetName val="지장물산근"/>
      <sheetName val="지장물보호공단위수량"/>
      <sheetName val="총괄집계표"/>
      <sheetName val="재료집계표"/>
      <sheetName val="몰탈집계표"/>
      <sheetName val="포장집계표"/>
      <sheetName val="본선부집계"/>
      <sheetName val="TYPE별조서"/>
      <sheetName val="본선부산출"/>
      <sheetName val="진입부보도집계"/>
      <sheetName val="진입보도산출"/>
      <sheetName val="접속도로집계"/>
      <sheetName val="진입로집계"/>
      <sheetName val="진입로"/>
      <sheetName val="점자블럭집계"/>
      <sheetName val="점자블럭산출"/>
      <sheetName val="공제량집계"/>
      <sheetName val="공제량"/>
      <sheetName val="경계석총집계"/>
      <sheetName val="보차도수량집계"/>
      <sheetName val="보차도경계조서"/>
      <sheetName val="보차도산출"/>
      <sheetName val="도로경계석집계"/>
      <sheetName val="도로경계조서"/>
      <sheetName val="도로경계산출"/>
      <sheetName val="1.토공집계"/>
      <sheetName val="2.관대집계표"/>
      <sheetName val="접합"/>
      <sheetName val="3.구조물공"/>
      <sheetName val="7.폐기물집계"/>
      <sheetName val="토실"/>
      <sheetName val="VXXX"/>
      <sheetName val="Recovered_Sheet1"/>
      <sheetName val="관로공집계"/>
      <sheetName val="수밀검사조서"/>
      <sheetName val="본관조서(PVC)"/>
      <sheetName val="PVC접합개소 산출서"/>
      <sheetName val="PVC이중벽관D300집계"/>
      <sheetName val="PVC이중벽관D300집계-OPEN"/>
      <sheetName val="PVCDC300단위집계-OPEN"/>
      <sheetName val="PVCDC300단위수량-OPEN"/>
      <sheetName val="PVC이중벽관D300집계-가설흙막이"/>
      <sheetName val="PVCDC300단위집계-가설흙막이"/>
      <sheetName val="PVCDC300단위수량-가설흙막이"/>
      <sheetName val="전체맨홀집계"/>
      <sheetName val="원형1호맨홀집계표"/>
      <sheetName val="오수맨홀조서"/>
      <sheetName val="원형1맨홀(무근)집계표"/>
      <sheetName val="원형1호맨홀(철근)집계표"/>
      <sheetName val="오수원형1호맨홀단위집계"/>
      <sheetName val="오수원형맨홀1호"/>
      <sheetName val="원형1호맨홀(철근)단위수량집계"/>
      <sheetName val="원형1호맨홀(철근)단위수량"/>
      <sheetName val="BID"/>
      <sheetName val="노임"/>
      <sheetName val="계수시트"/>
      <sheetName val="원가계산서"/>
      <sheetName val="1.설계조건"/>
      <sheetName val="bm(CIcable)"/>
      <sheetName val="5.소재"/>
      <sheetName val="노임단가"/>
      <sheetName val="토사(PE)"/>
      <sheetName val="공토공단위당"/>
      <sheetName val="연결관암거"/>
      <sheetName val="고양관재"/>
      <sheetName val="슬래브"/>
      <sheetName val="(전기)설계예산서"/>
      <sheetName val="5.배수관로"/>
      <sheetName val="주요자재"/>
      <sheetName val="폐기물처리"/>
      <sheetName val="ABUT수량-A1"/>
      <sheetName val="SLAB&quot;1&quot;"/>
      <sheetName val="SE-611"/>
      <sheetName val="3BL공동구 수량"/>
      <sheetName val="왕십리방향"/>
      <sheetName val="3.2 3차처리시설"/>
      <sheetName val="자재집계"/>
      <sheetName val="설비동집계표-전체"/>
      <sheetName val="설비동집계"/>
      <sheetName val="설비동산근"/>
      <sheetName val="불인산저장조집계"/>
      <sheetName val="설비동-불인산저장조"/>
      <sheetName val="우각부보강"/>
      <sheetName val="일위대가"/>
      <sheetName val="수량산출"/>
      <sheetName val="tggwan(mac)"/>
      <sheetName val="지수"/>
      <sheetName val="총괄내역서"/>
      <sheetName val="일위대가(계측기설치)"/>
      <sheetName val="단위수량산출"/>
      <sheetName val="guard(mac)"/>
      <sheetName val="INTRO."/>
      <sheetName val="터파기및재료"/>
      <sheetName val="#REF"/>
      <sheetName val="단위수량(출력X)"/>
      <sheetName val="수량집계"/>
      <sheetName val="기본단가표"/>
      <sheetName val="진주방향"/>
      <sheetName val="마산방향"/>
      <sheetName val="마산방향철근집계"/>
      <sheetName val="일위대가목차"/>
      <sheetName val="교대"/>
      <sheetName val="SG"/>
      <sheetName val="공량산출서"/>
      <sheetName val="연결관산출조서"/>
      <sheetName val="수목표준대가"/>
      <sheetName val="DATA"/>
      <sheetName val="데이타"/>
      <sheetName val="토공정보"/>
      <sheetName val="코드표"/>
      <sheetName val="일위대가(가설)"/>
      <sheetName val="96노임기준"/>
      <sheetName val="Sheet2"/>
      <sheetName val="공통가설"/>
      <sheetName val="단가조사"/>
      <sheetName val="CAL"/>
      <sheetName val="토목"/>
      <sheetName val="TYPE-A"/>
      <sheetName val="대치판정"/>
      <sheetName val="횡배수관재료-"/>
      <sheetName val="계산서(직선부)"/>
      <sheetName val="포장재료집계표"/>
      <sheetName val="콘크리트측구연장"/>
      <sheetName val="포장공"/>
      <sheetName val="-몰탈콘크리트"/>
      <sheetName val="-배수구조물공토공"/>
      <sheetName val="예산명세서"/>
      <sheetName val="설계명세서"/>
      <sheetName val="자료입력"/>
      <sheetName val="INPUT"/>
      <sheetName val="장비집계"/>
      <sheetName val="Sheet1"/>
      <sheetName val="안전시설(수집)"/>
      <sheetName val="안전시설"/>
      <sheetName val="차액보증"/>
      <sheetName val="세부내역"/>
      <sheetName val="조견표"/>
      <sheetName val="기계경비(일반)"/>
      <sheetName val="산출근거(마산, 만천, 가례)"/>
      <sheetName val="산출근거(남강)"/>
      <sheetName val="산출근거(가설도로 조성)"/>
      <sheetName val="산출근거(가설도로 성토다짐)"/>
      <sheetName val="산출근거(가설도로 살수)"/>
      <sheetName val="산출근거(가설도로 유지보수)"/>
      <sheetName val="자재단가(완)"/>
      <sheetName val="노임단가(완)"/>
      <sheetName val="일위대가_목록"/>
      <sheetName val="일위대가(노임수정(완), 자재 및 물린단산수정필요)"/>
      <sheetName val="2007기계경비산출표(완)"/>
      <sheetName val="단가산출_목록"/>
      <sheetName val="단가산출서"/>
      <sheetName val="시험비 단가"/>
      <sheetName val="내역서"/>
      <sheetName val="일반화물자동차운임"/>
      <sheetName val="식재"/>
      <sheetName val="시설물"/>
      <sheetName val="식재출력용"/>
      <sheetName val="유지관리"/>
      <sheetName val="단가"/>
      <sheetName val="변수값"/>
      <sheetName val="중기상차"/>
      <sheetName val="AS복구"/>
      <sheetName val="중기터파기"/>
      <sheetName val="지장물보호공"/>
      <sheetName val="사다리-C"/>
      <sheetName val="상수가스보호"/>
      <sheetName val="통신보호"/>
      <sheetName val="전주지지대"/>
      <sheetName val="L형측구(화강석)"/>
      <sheetName val="L형측구(콘크리트)"/>
      <sheetName val="관보호공단위수량표"/>
      <sheetName val="오수받이뚜껑단위수량"/>
      <sheetName val="석축"/>
      <sheetName val="토공유용계획"/>
      <sheetName val="유입관로집계"/>
      <sheetName val="유입관로토적"/>
      <sheetName val="처리장집계"/>
      <sheetName val="처리장토적"/>
      <sheetName val="진입도로토적"/>
      <sheetName val="신당동집계표"/>
      <sheetName val="신당동산출근거"/>
      <sheetName val="공사설명서"/>
      <sheetName val="천방교접속"/>
      <sheetName val="대포2교접속"/>
      <sheetName val="bearing"/>
      <sheetName val="연동내역"/>
      <sheetName val="조명시설"/>
      <sheetName val="SPEC"/>
      <sheetName val="수압시험수집"/>
      <sheetName val="수압시험산근"/>
      <sheetName val="견적대비표"/>
      <sheetName val="말뚝지지력산정"/>
      <sheetName val="용량(1-2)"/>
      <sheetName val="노무단가"/>
      <sheetName val="가도공"/>
      <sheetName val="설계조건"/>
      <sheetName val="우수공"/>
      <sheetName val="S0"/>
      <sheetName val="제출내역 (2)"/>
      <sheetName val="내역서변경성원"/>
      <sheetName val="경계석"/>
      <sheetName val="EQT-ESTN"/>
      <sheetName val="자재단가"/>
      <sheetName val="6공구(당초)"/>
      <sheetName val="static.cal"/>
      <sheetName val="COST"/>
      <sheetName val="설비"/>
      <sheetName val="제품"/>
      <sheetName val="COPING"/>
      <sheetName val="JUCKEYK"/>
      <sheetName val="우배수"/>
      <sheetName val="원형1호맨홀토공수량"/>
      <sheetName val="A LINE"/>
      <sheetName val="종배수관"/>
      <sheetName val="7단가"/>
      <sheetName val="교각1"/>
      <sheetName val="입찰"/>
      <sheetName val="현경"/>
      <sheetName val="기둥"/>
      <sheetName val="저판(버림100)"/>
      <sheetName val="MSG 수량"/>
      <sheetName val="방음벽기초"/>
      <sheetName val="관급자재대"/>
      <sheetName val="배수공총괄 집계표(횡)"/>
      <sheetName val="보차도경계석집계표(종)"/>
      <sheetName val="보차도경계석 조서"/>
      <sheetName val="보차도경계석단위량"/>
      <sheetName val="경계석집계표(종)"/>
      <sheetName val="경계석단위량"/>
      <sheetName val="배수집계표(종)"/>
      <sheetName val="빗물받이집계"/>
      <sheetName val="빗물받이조서"/>
      <sheetName val="빗물받이단위량"/>
      <sheetName val="맨홀집계표 "/>
      <sheetName val="맨홀조서"/>
      <sheetName val="맨홀단위량"/>
      <sheetName val="내역"/>
      <sheetName val="집계표"/>
      <sheetName val="1-4-2.관(약)"/>
      <sheetName val="관접합및부설"/>
      <sheetName val="내역서(전기)"/>
      <sheetName val="레미콘"/>
      <sheetName val="pe이중벽관"/>
      <sheetName val="pe이중벽관 (우수)"/>
      <sheetName val="D100관"/>
      <sheetName val="D16"/>
      <sheetName val="D20"/>
      <sheetName val="D25"/>
      <sheetName val="D50"/>
      <sheetName val="D75,D100"/>
      <sheetName val="공사개요"/>
      <sheetName val="SLAB"/>
      <sheetName val="부시수량"/>
      <sheetName val="Sheet1 (2)"/>
      <sheetName val="토공 total"/>
      <sheetName val="설명"/>
      <sheetName val="자압1"/>
      <sheetName val="Total"/>
      <sheetName val="을"/>
      <sheetName val="단가일람"/>
      <sheetName val="조경일람"/>
      <sheetName val="해평견적"/>
      <sheetName val="원가계산"/>
      <sheetName val="우수받이"/>
      <sheetName val="총괄내역서(설계)"/>
      <sheetName val="고압수량(철거)"/>
      <sheetName val="데리네이타현황"/>
      <sheetName val="원가"/>
      <sheetName val="구조물철거타공정이월"/>
      <sheetName val="금액"/>
      <sheetName val="차수별내역서"/>
      <sheetName val="수지표"/>
      <sheetName val="셀명"/>
      <sheetName val="공사"/>
      <sheetName val="법면단"/>
      <sheetName val="수안보-MBR1"/>
      <sheetName val="증감내역서"/>
      <sheetName val="계산식"/>
      <sheetName val="자료"/>
      <sheetName val="산출근거"/>
      <sheetName val="요율"/>
      <sheetName val="계산서(곡선부)"/>
      <sheetName val="건축내역"/>
      <sheetName val="P-산#1-1(WOWA1)"/>
      <sheetName val="잡비계산"/>
      <sheetName val="BD"/>
      <sheetName val="식재인부"/>
      <sheetName val="개산공사비"/>
      <sheetName val="일위대가표"/>
      <sheetName val="4차공사"/>
      <sheetName val="총_구조물공"/>
      <sheetName val="부대내역"/>
      <sheetName val="-치수표(곡선부)"/>
      <sheetName val="참고사항"/>
      <sheetName val="근로자자료입력"/>
      <sheetName val="8.석축단위(H=1.5M)"/>
      <sheetName val="1월요청,실사(운용통보기준)"/>
      <sheetName val="삭제및변경불가"/>
      <sheetName val="골재집계"/>
      <sheetName val="8.PILE  (돌출)"/>
      <sheetName val="상부집계표"/>
      <sheetName val="날개벽(시점좌측)"/>
      <sheetName val="수자재단위당"/>
      <sheetName val="5.정산서"/>
      <sheetName val="1호인버트수량"/>
      <sheetName val="남평내역"/>
      <sheetName val="단면가정"/>
      <sheetName val="이토변실(A3-LINE)"/>
      <sheetName val="EP0618"/>
      <sheetName val="MOTOR"/>
      <sheetName val="전기"/>
      <sheetName val="구의33고"/>
      <sheetName val="상부수량(1)"/>
      <sheetName val="대로근거"/>
      <sheetName val="중로근거"/>
      <sheetName val="gvl"/>
      <sheetName val="인건비 "/>
      <sheetName val="당초계약"/>
      <sheetName val="역T형"/>
      <sheetName val="INPUTDATA"/>
      <sheetName val="목차"/>
      <sheetName val="집수정"/>
      <sheetName val="기계경비"/>
      <sheetName val="진접"/>
      <sheetName val="직노"/>
      <sheetName val="수량산출서"/>
      <sheetName val="용집"/>
      <sheetName val="합계금액"/>
      <sheetName val="기계상세"/>
      <sheetName val="남양주부대"/>
      <sheetName val="INFO"/>
      <sheetName val="뚝토공"/>
      <sheetName val="보차도경계석"/>
      <sheetName val="CABLE SIZE-3"/>
      <sheetName val="기둥(원형)"/>
      <sheetName val="HVAC"/>
      <sheetName val="맨홀수량"/>
      <sheetName val="투찰가"/>
      <sheetName val="목포방향"/>
      <sheetName val="구분표"/>
      <sheetName val="시점부교대"/>
      <sheetName val="일위목록"/>
      <sheetName val="산출내역서집계표"/>
      <sheetName val="1공구"/>
      <sheetName val="전기공사"/>
      <sheetName val="G.R300경비"/>
      <sheetName val="배수공1"/>
      <sheetName val="Macro(차단기)"/>
      <sheetName val="COVER"/>
      <sheetName val="광양 3기 유입수"/>
      <sheetName val="rate"/>
      <sheetName val="401"/>
      <sheetName val="3지구단위"/>
      <sheetName val="시설일위"/>
      <sheetName val="입찰안"/>
      <sheetName val="인수공규격"/>
      <sheetName val="총괄"/>
      <sheetName val="Data&amp;Result"/>
      <sheetName val="APT"/>
      <sheetName val="교각(P1)수량"/>
      <sheetName val="(A)내역서"/>
      <sheetName val="STEEL BOX 단면설계(SEC.8)"/>
      <sheetName val="6PILE  (돌출)"/>
      <sheetName val="현장관리비"/>
      <sheetName val="당초"/>
      <sheetName val="우수"/>
      <sheetName val="인건비"/>
      <sheetName val="재료비"/>
      <sheetName val="평균터파기고(1-2,ASP)"/>
      <sheetName val="TYPE-1"/>
      <sheetName val="흄관기초"/>
      <sheetName val="新철폐복2"/>
      <sheetName val="新철폐복3"/>
      <sheetName val="하수급견적대비"/>
      <sheetName val="실행철강하도"/>
      <sheetName val="유입량"/>
      <sheetName val="날개벽"/>
      <sheetName val="POOM_MOTO"/>
      <sheetName val="POOM_MOTO2"/>
      <sheetName val="물가시세"/>
      <sheetName val="동해title"/>
      <sheetName val="등록자료"/>
      <sheetName val="4차원가계산서"/>
      <sheetName val="1.우편집중내역서"/>
      <sheetName val="현장관리비집계표"/>
      <sheetName val="지구단위계획"/>
      <sheetName val="산근1,2"/>
      <sheetName val="내역서(기계)"/>
      <sheetName val="DAN"/>
      <sheetName val="상수도토공집계표"/>
      <sheetName val="BQ(실행)"/>
      <sheetName val="RangeObject"/>
      <sheetName val="대가수량"/>
      <sheetName val="Sheet17"/>
      <sheetName val="2000전체분"/>
      <sheetName val="2000년1차"/>
      <sheetName val="수로단위수량"/>
      <sheetName val="기본자료"/>
      <sheetName val="danga"/>
      <sheetName val="ilch"/>
      <sheetName val="매설지선굴착"/>
      <sheetName val="기초자료"/>
      <sheetName val="C3"/>
      <sheetName val="PIPE"/>
      <sheetName val="1-1평균터파기고(1)"/>
      <sheetName val="4)유동표"/>
      <sheetName val="차선도색현황"/>
      <sheetName val="교대시점"/>
      <sheetName val="Price List"/>
      <sheetName val="안산기계장치"/>
      <sheetName val="수지"/>
      <sheetName val="7.PILE  (돌출)"/>
      <sheetName val="설계서을"/>
      <sheetName val="시설물일위"/>
      <sheetName val="편입조서"/>
      <sheetName val="개별지가"/>
      <sheetName val="시멘트"/>
      <sheetName val="Assumptions"/>
      <sheetName val="CODE"/>
      <sheetName val="50"/>
      <sheetName val="기계경비(시간당)"/>
      <sheetName val="노무비단가"/>
      <sheetName val="A-4"/>
      <sheetName val="단중표"/>
      <sheetName val="원가입력"/>
      <sheetName val="A 견적"/>
      <sheetName val="45,46"/>
      <sheetName val="MYUN(MAC)"/>
      <sheetName val="총괄표 "/>
      <sheetName val="맨홀수량산출"/>
      <sheetName val="A-8 PD(도로중앙)"/>
      <sheetName val="깨기"/>
      <sheetName val="3.바닥판설계"/>
      <sheetName val="견적서-을지"/>
      <sheetName val="공비대비"/>
      <sheetName val="기본"/>
      <sheetName val="공사비"/>
      <sheetName val="11.우각부 보강"/>
      <sheetName val="3.하중산정4.지지력"/>
      <sheetName val="수량-양식"/>
      <sheetName val="인건-측정"/>
      <sheetName val="가감수량"/>
      <sheetName val="woo(mac)"/>
      <sheetName val="주요설비계산"/>
      <sheetName val="N賃率-職"/>
      <sheetName val="물량집계"/>
      <sheetName val="좌측"/>
      <sheetName val="역T형단위수량"/>
      <sheetName val="위치조서"/>
      <sheetName val="도장수량(하1)"/>
      <sheetName val="주형"/>
      <sheetName val="날개벽수량표"/>
      <sheetName val="토 적 표"/>
      <sheetName val="내역서-2"/>
      <sheetName val="INPUT(덕도방향-시점)"/>
      <sheetName val="군남내역서"/>
      <sheetName val="TIE-IN"/>
      <sheetName val="노견단위수량"/>
      <sheetName val="전체철근집계"/>
      <sheetName val="교각계산"/>
      <sheetName val="공정계획(내부계획25%,내부w.f)"/>
      <sheetName val="99총공사내역서"/>
      <sheetName val="RPF_일반수량(35m)"/>
      <sheetName val="지질조사"/>
      <sheetName val="M-MG1"/>
      <sheetName val="pvc vent"/>
      <sheetName val="정부노임단가"/>
      <sheetName val="물돌리기수량집계"/>
      <sheetName val="물돌리기연장산출"/>
      <sheetName val="물돌리기"/>
      <sheetName val="도근좌표"/>
      <sheetName val="횡배수관토공수량"/>
      <sheetName val="총공사비집계표"/>
      <sheetName val="카렌스센터계량기설치공사"/>
      <sheetName val="횡배수관"/>
      <sheetName val="플랜트 설치"/>
      <sheetName val="변경내역"/>
      <sheetName val="참조-(1)"/>
      <sheetName val="1_토총"/>
      <sheetName val="2_관로집"/>
      <sheetName val="3_구조물집계"/>
      <sheetName val="4_포장공"/>
      <sheetName val="5_부대공"/>
      <sheetName val="6_주요자재대"/>
      <sheetName val="7_폐기물"/>
      <sheetName val="1_설계조건"/>
      <sheetName val="5_소재"/>
      <sheetName val="Sheet3_(2)"/>
      <sheetName val="chart_update"/>
      <sheetName val="5_배수관로"/>
      <sheetName val="총괄집계_"/>
      <sheetName val="날개벽철근집계_"/>
      <sheetName val="1_토공집계"/>
      <sheetName val="2_관대집계표"/>
      <sheetName val="3_구조물공"/>
      <sheetName val="7_폐기물집계"/>
      <sheetName val="PVC접합개소_산출서"/>
      <sheetName val="3_2_3차처리시설"/>
      <sheetName val="부하계산서"/>
      <sheetName val="내역(정지)"/>
      <sheetName val="계정"/>
      <sheetName val="수입"/>
      <sheetName val="대림경상68억"/>
      <sheetName val="2호맨홀공제수량"/>
      <sheetName val="토공1"/>
      <sheetName val="토공2"/>
      <sheetName val="구조물토공1"/>
      <sheetName val="토공3"/>
      <sheetName val="형식 - 1-2-3"/>
      <sheetName val="일위대가집계"/>
      <sheetName val="갑지(추정)"/>
      <sheetName val="부하(성남)"/>
      <sheetName val="IW-LIST"/>
      <sheetName val="터널조도"/>
      <sheetName val="금액내역서"/>
      <sheetName val="특수기호강도거푸집"/>
      <sheetName val="종배수관면벽신"/>
      <sheetName val="종배수관(신)"/>
      <sheetName val="장비"/>
      <sheetName val="Baby일위대가"/>
      <sheetName val="본체"/>
      <sheetName val="품셈TABLE"/>
      <sheetName val="포장공제집계"/>
      <sheetName val="견적사양비교표"/>
      <sheetName val="CABdata"/>
      <sheetName val="제수변수량"/>
      <sheetName val="공기변수량"/>
      <sheetName val="일위대가(목록)"/>
      <sheetName val="산근(목록)"/>
      <sheetName val="이형관중량"/>
      <sheetName val="SORCE1"/>
      <sheetName val="입력자료(노무비)"/>
      <sheetName val="옹벽"/>
      <sheetName val="기계설비-물가변동"/>
      <sheetName val="설계예산2"/>
      <sheetName val="U형측구"/>
      <sheetName val="총괄표"/>
      <sheetName val="기존구조물철거집계계표"/>
      <sheetName val="원계약서"/>
      <sheetName val="식재가격"/>
      <sheetName val="식재총괄"/>
      <sheetName val="경산"/>
      <sheetName val="설계"/>
      <sheetName val="콘_재료분리(1)"/>
      <sheetName val="단가산출"/>
      <sheetName val="FAB_I"/>
      <sheetName val="공사내역"/>
      <sheetName val="공기"/>
      <sheetName val="일위대가(1)"/>
      <sheetName val="1.설계기준"/>
      <sheetName val="기술부 VENDOR LIST"/>
      <sheetName val="3.바닥판  "/>
      <sheetName val="자재집게표 "/>
      <sheetName val="MFAB"/>
      <sheetName val="MFRT"/>
      <sheetName val="MPKG"/>
      <sheetName val="MPRD"/>
      <sheetName val="간접"/>
      <sheetName val="단가비교표"/>
      <sheetName val="지급자재"/>
      <sheetName val="설비내역서"/>
      <sheetName val="건축내역서"/>
      <sheetName val="전기내역서"/>
      <sheetName val="5CHBDC"/>
      <sheetName val="화재 탐지 설비"/>
      <sheetName val="약품설비"/>
      <sheetName val="가시설(TYPE-A)"/>
      <sheetName val="1.재료집계"/>
      <sheetName val="재료집계표(1)"/>
      <sheetName val="2.토공"/>
      <sheetName val="토공수량집계표"/>
      <sheetName val="토적집계표"/>
      <sheetName val="A-LINE"/>
      <sheetName val="B-LINE"/>
      <sheetName val="C-LINE"/>
      <sheetName val="D-LINE"/>
      <sheetName val="E-LINE"/>
      <sheetName val="처리장토공"/>
      <sheetName val="맨홀깨기수량산출"/>
      <sheetName val="PE정화조철거수량산출"/>
      <sheetName val="3.오수관로공"/>
      <sheetName val="관로공재료집계"/>
      <sheetName val="하수관로수량산출"/>
      <sheetName val="하수관연장조서"/>
      <sheetName val="가정하수관수량산출"/>
      <sheetName val="터파기표준토공(비포장)"/>
      <sheetName val="터파기표준토공(콘크리트)"/>
      <sheetName val="터파기표준토공(ASP)"/>
      <sheetName val="터파기표준토공(비포장) (2)"/>
      <sheetName val="터파기표준토공(콘크리트) (2)"/>
      <sheetName val="소행맨홀토공단위수량"/>
      <sheetName val="가정하수관조서"/>
      <sheetName val="가정하수관토공조서"/>
      <sheetName val="가정하수관토공조서 (2)"/>
      <sheetName val="4.구조물공"/>
      <sheetName val="구조물공재료집계표"/>
      <sheetName val="구조물공수량집계표"/>
      <sheetName val="1)옹벽수량산출(H=2.5)"/>
      <sheetName val="옹벽단위수량(2.5)"/>
      <sheetName val="옹벽설치조서"/>
      <sheetName val="맨홀토공수량산출"/>
      <sheetName val="1호맨홀(비포장)"/>
      <sheetName val="1호맨홀(비포장,변경)"/>
      <sheetName val="1호맨홀(콘크리트)"/>
      <sheetName val="1호맨홀(콘크리트,변경)"/>
      <sheetName val="1호맨홀(아스콘덧씌우기)"/>
      <sheetName val="1호맨홀(아스콘덧씌우기,변경)"/>
      <sheetName val="관보호콘크리트수량산출"/>
      <sheetName val="환기구수량산출"/>
      <sheetName val="담장수량산출"/>
      <sheetName val="5.포장공"/>
      <sheetName val="포장공재료집계표"/>
      <sheetName val="ASP포장수량산출"/>
      <sheetName val="콘크리트포장수량산출"/>
      <sheetName val="포장복구면적"/>
      <sheetName val="콘크리트포장"/>
      <sheetName val="6.부대공"/>
      <sheetName val="부대공"/>
      <sheetName val="7.L형옹벽식측구및기타"/>
      <sheetName val="측구집계표"/>
      <sheetName val="측구토공"/>
      <sheetName val="L형옹벽측구"/>
      <sheetName val="L형측구"/>
      <sheetName val="U형플륨관"/>
      <sheetName val="우수수량산출"/>
      <sheetName val="다이크"/>
      <sheetName val="흙막이"/>
      <sheetName val="맨홀방수"/>
      <sheetName val="공사비예산서(토목분)"/>
      <sheetName val="산근1(인건비)"/>
      <sheetName val="상부공"/>
      <sheetName val="전차선로 물량표"/>
      <sheetName val="한강운반비"/>
      <sheetName val="자재"/>
      <sheetName val="공통(20-91)"/>
      <sheetName val="토공연장"/>
      <sheetName val="FOB발"/>
      <sheetName val="물가대비표"/>
      <sheetName val="nys"/>
      <sheetName val="교량하부공"/>
      <sheetName val="조건표"/>
      <sheetName val="램머"/>
      <sheetName val="WORK"/>
      <sheetName val="수로BOX"/>
      <sheetName val="L형 옹벽"/>
      <sheetName val="1-1"/>
      <sheetName val="식재수량표"/>
      <sheetName val="옹벽철근"/>
      <sheetName val="SILICATE"/>
      <sheetName val="원가계산 (2)"/>
      <sheetName val="공종"/>
      <sheetName val="석축설면"/>
      <sheetName val="법면설면"/>
      <sheetName val="석축단"/>
      <sheetName val="법면수집"/>
      <sheetName val="설계내역"/>
      <sheetName val="기초입력 DATA"/>
      <sheetName val="실행대비"/>
      <sheetName val="JUCK"/>
      <sheetName val="2021용량계산"/>
      <sheetName val="INPUT-DATA"/>
      <sheetName val="cable-data"/>
      <sheetName val="4.장비손료"/>
      <sheetName val="연결임시"/>
      <sheetName val="수식변수"/>
      <sheetName val="이름표"/>
      <sheetName val="TRE TABLE"/>
      <sheetName val="hp5월가격"/>
      <sheetName val="96.12"/>
      <sheetName val="Template"/>
      <sheetName val="Initial Input Variable"/>
      <sheetName val="지장물"/>
      <sheetName val="명세표"/>
      <sheetName val="기둥(하중)"/>
      <sheetName val="쌍송교"/>
      <sheetName val="D-3109"/>
      <sheetName val="제수"/>
      <sheetName val="토적표(1)"/>
      <sheetName val="지장물C"/>
      <sheetName val="H-PILE수량집계"/>
      <sheetName val="TARGET"/>
      <sheetName val="(C)원내역"/>
      <sheetName val="전신환매도율"/>
      <sheetName val="정부노임"/>
      <sheetName val="단가산출2"/>
      <sheetName val="단가 "/>
      <sheetName val="계산중"/>
      <sheetName val="횡배위치"/>
      <sheetName val="용소리교"/>
      <sheetName val="신우"/>
      <sheetName val="연습"/>
      <sheetName val="토적표"/>
      <sheetName val="견적조건"/>
      <sheetName val="대3류 "/>
      <sheetName val="직영(직영)"/>
      <sheetName val="입력"/>
      <sheetName val="구천"/>
      <sheetName val="9GNG운반"/>
      <sheetName val="감시비교(자동제어비교)"/>
      <sheetName val="설계예시"/>
      <sheetName val="일위산출"/>
      <sheetName val="-레미콘집계"/>
      <sheetName val="자갈,시멘트,모래산출"/>
      <sheetName val="-철근집계"/>
      <sheetName val="포장재료(1)"/>
      <sheetName val="-흄관집계"/>
      <sheetName val="세금자료"/>
      <sheetName val="증감대비표(전체변경)"/>
      <sheetName val="원가계산서(공동+분담)"/>
      <sheetName val="원가계산서(공동)"/>
      <sheetName val="원가계산서(분담-지열)"/>
      <sheetName val="공종별증감대비표"/>
      <sheetName val="건축"/>
      <sheetName val="조경"/>
      <sheetName val="기계"/>
      <sheetName val="지열"/>
      <sheetName val="가점"/>
      <sheetName val="index"/>
      <sheetName val="etc"/>
      <sheetName val="물푸기집계"/>
      <sheetName val="관로구간산출(H)"/>
      <sheetName val="물푸기산근"/>
      <sheetName val="매입세율"/>
      <sheetName val="단가산출내역(노임부분수정)"/>
      <sheetName val="수량산출서 (2)"/>
      <sheetName val="준검 내역서"/>
      <sheetName val="Culvert"/>
      <sheetName val="허용전류-IEC"/>
      <sheetName val="허용전류-IEC DATA"/>
      <sheetName val="DESIGN CRETERIA"/>
      <sheetName val="Ⅴ-2.공종별내역"/>
      <sheetName val="9811"/>
      <sheetName val="1NYS(당)"/>
      <sheetName val="잡철물"/>
      <sheetName val="맨홀수량산출(A-LINE)"/>
      <sheetName val="GI-LIST"/>
      <sheetName val="목교수량집계"/>
      <sheetName val="내역서적용수량 (지방도893)"/>
      <sheetName val="명세서"/>
      <sheetName val="포장총괄집계표"/>
      <sheetName val="설계예산"/>
      <sheetName val="슬래브1"/>
      <sheetName val="원가계산(2)"/>
      <sheetName val="CAB_OD"/>
      <sheetName val="General Data"/>
      <sheetName val="내역(한신APT)"/>
      <sheetName val="손익분석"/>
      <sheetName val="안정성검토"/>
      <sheetName val="하중계산"/>
      <sheetName val="설계기준"/>
      <sheetName val="스케즐"/>
      <sheetName val="FCM"/>
      <sheetName val="제-노임"/>
      <sheetName val="단위중량"/>
      <sheetName val="단가조사서"/>
      <sheetName val="산출"/>
      <sheetName val="1호토공"/>
      <sheetName val="발신정보"/>
      <sheetName val="투찰금액"/>
      <sheetName val="갑지"/>
      <sheetName val="잡철단가대비"/>
      <sheetName val="순성토"/>
      <sheetName val="판"/>
      <sheetName val="임시정보시트"/>
      <sheetName val="차수"/>
      <sheetName val="구조물"/>
      <sheetName val="DATA 입력란"/>
      <sheetName val="설계가"/>
      <sheetName val="변화치수"/>
      <sheetName val="S1"/>
      <sheetName val="TB-내역서"/>
      <sheetName val="수량총괄"/>
      <sheetName val="세목전체"/>
      <sheetName val="철거폐쇄현황"/>
      <sheetName val="0"/>
      <sheetName val="수문일1"/>
      <sheetName val="주요자재단가"/>
      <sheetName val="운동장 (2)"/>
      <sheetName val="사다리"/>
      <sheetName val="충주"/>
      <sheetName val="4.2.1 마루높이 검토"/>
      <sheetName val="교량전기"/>
      <sheetName val="빗물받이(910-510-410)"/>
      <sheetName val="신규일위대가"/>
      <sheetName val="신표지1"/>
      <sheetName val="2.대외공문"/>
      <sheetName val="A"/>
      <sheetName val="S-F4301"/>
      <sheetName val="activity"/>
      <sheetName val="steel data sheet"/>
      <sheetName val="총원가.24"/>
      <sheetName val="WIND"/>
      <sheetName val="BCPAB"/>
      <sheetName val="CALCULATION"/>
      <sheetName val="재료집계"/>
      <sheetName val="실행내역"/>
      <sheetName val="SEISMIC"/>
      <sheetName val="Turki"/>
      <sheetName val="1.2 Staff Schedule"/>
      <sheetName val="부재력정리"/>
      <sheetName val="Major"/>
      <sheetName val="부재치수입력"/>
      <sheetName val="약품공급2"/>
      <sheetName val="설계산출표지"/>
      <sheetName val="예가표"/>
      <sheetName val="80이상"/>
      <sheetName val="인부노임"/>
      <sheetName val="경비단가"/>
      <sheetName val="★도급내역(2공구)"/>
      <sheetName val="단가 및 재료비"/>
      <sheetName val="간접재료비산출표-27-30"/>
      <sheetName val="사  업  비  수  지  예  산  서"/>
      <sheetName val="직재"/>
      <sheetName val="2-2직관자재산출서-A-LINE"/>
      <sheetName val="참조"/>
      <sheetName val="전기산출"/>
      <sheetName val="보온자재단가표"/>
      <sheetName val="청하배수"/>
      <sheetName val="A(Rev.3)"/>
      <sheetName val="말뚝물량"/>
      <sheetName val="품셈(기초)"/>
      <sheetName val="관기성공.내"/>
      <sheetName val="일위"/>
      <sheetName val="TYPE별집계"/>
      <sheetName val="기초코드"/>
      <sheetName val="1련박스"/>
      <sheetName val="철근단면적"/>
      <sheetName val="ITB COST"/>
      <sheetName val="01"/>
      <sheetName val="단면 (2)"/>
      <sheetName val="수량산출서-2"/>
      <sheetName val="수로집계"/>
      <sheetName val="Lot1"/>
      <sheetName val="000 단가"/>
      <sheetName val="IMPEADENCE MAP 취수장"/>
      <sheetName val="1단계총괄내역서"/>
      <sheetName val="맨홀_토공"/>
      <sheetName val="Y-WORK"/>
      <sheetName val="BOX(1.5X1.5)"/>
      <sheetName val="표층포설및다짐"/>
      <sheetName val="3.하중"/>
      <sheetName val="부대tu"/>
      <sheetName val="자재단가 (2)"/>
      <sheetName val="건설기계가격표"/>
      <sheetName val="중기시간당사용료1"/>
      <sheetName val="중기시간당사용료2"/>
      <sheetName val="건설기계가격표 (2)"/>
      <sheetName val="중기시간당사용료1 (2)"/>
      <sheetName val="중기시간당사용료2 (2)"/>
      <sheetName val="구역화물운임,소운반"/>
      <sheetName val="운반10.5ton"/>
      <sheetName val="작업량및단가계산 (2)"/>
      <sheetName val="자재대가표1 (2)"/>
      <sheetName val="자재대가표2 (2)"/>
      <sheetName val="소운반4.5ton "/>
      <sheetName val="자재대가표1"/>
      <sheetName val="자재대가표2"/>
      <sheetName val="중기작업"/>
      <sheetName val="중기대가"/>
      <sheetName val="중기작업1 (2)"/>
      <sheetName val="중기작업2 (2)"/>
      <sheetName val="중기대가 (2)"/>
      <sheetName val="일위대가1"/>
      <sheetName val="일위대가1 (2)"/>
      <sheetName val="일위대가2"/>
      <sheetName val="공장가공"/>
      <sheetName val="공사원가(총)"/>
      <sheetName val="공사원가(수)"/>
      <sheetName val="공사원가(평)"/>
      <sheetName val="공사원가(부대공) "/>
      <sheetName val="관급수원공"/>
      <sheetName val="수원총"/>
      <sheetName val="제당"/>
      <sheetName val="여수토"/>
      <sheetName val="사통"/>
      <sheetName val="관급평야부"/>
      <sheetName val="평야부"/>
      <sheetName val="시험비"/>
      <sheetName val="중기대수1"/>
      <sheetName val="시험수량1"/>
      <sheetName val="공사요율"/>
      <sheetName val="2000,9월 일위"/>
      <sheetName val="공통단가"/>
      <sheetName val="운반비"/>
      <sheetName val="단가표"/>
      <sheetName val="설 계"/>
      <sheetName val="값"/>
      <sheetName val="슬래브(유곡)"/>
      <sheetName val="설계예산서"/>
      <sheetName val="예산내역서"/>
      <sheetName val="비탈면보호공수량산출"/>
      <sheetName val="2003상반기노임기준"/>
      <sheetName val="이름정의"/>
      <sheetName val="초기화면"/>
      <sheetName val="노임단가(2009.상)"/>
      <sheetName val="10.1 중기기초단가"/>
      <sheetName val="실행예산"/>
      <sheetName val="용역비내역-진짜"/>
      <sheetName val="5. 단면설계"/>
      <sheetName val="PIPE내역(FCN)"/>
      <sheetName val="일위대가-1"/>
      <sheetName val="일집"/>
      <sheetName val="VXXXXXXX"/>
      <sheetName val="깨기 총괄"/>
      <sheetName val="고유코드_설계"/>
      <sheetName val="중기조종사 단위단가"/>
      <sheetName val="아파트 내역"/>
      <sheetName val="기초단가"/>
      <sheetName val="관로토공집계표"/>
      <sheetName val="직공비"/>
      <sheetName val="용산1(해보)"/>
      <sheetName val="예정(3)"/>
      <sheetName val="동원(3)"/>
      <sheetName val="제조원가(확인)"/>
      <sheetName val="기본일위"/>
      <sheetName val="중기사용료"/>
      <sheetName val="LP-S"/>
      <sheetName val="금속및금속창호"/>
      <sheetName val="소비자가"/>
      <sheetName val="계림(함평)"/>
      <sheetName val="계림(장성)"/>
      <sheetName val="단가결정"/>
      <sheetName val="적현로"/>
      <sheetName val="자재코드"/>
      <sheetName val="도급"/>
      <sheetName val="경율산정.XLS"/>
      <sheetName val="TYPE-B 평균H"/>
      <sheetName val="Macro1"/>
      <sheetName val="단가대비표"/>
      <sheetName val="계산근거"/>
      <sheetName val="일위목차"/>
      <sheetName val="총괄서"/>
      <sheetName val="P3"/>
      <sheetName val="제직재"/>
      <sheetName val="횡배수관집계"/>
      <sheetName val="제진기"/>
      <sheetName val="설정"/>
      <sheetName val="보강토옹벽"/>
      <sheetName val="1호수량집계"/>
      <sheetName val="1호산출근거"/>
      <sheetName val="1호그리드"/>
      <sheetName val="2호수량집계"/>
      <sheetName val="2호산출근거"/>
      <sheetName val="2호그리드"/>
      <sheetName val="3호수량집계"/>
      <sheetName val="3호산출근거"/>
      <sheetName val="3호그리드"/>
      <sheetName val="그리드"/>
      <sheetName val="Strip"/>
      <sheetName val="NOMUBI"/>
      <sheetName val="sw1"/>
      <sheetName val="총집계표"/>
      <sheetName val="표준차도부연장집계-ASP"/>
      <sheetName val="보도포장연장조서-표준차도부"/>
      <sheetName val="표준차도부연장조서-ASP"/>
      <sheetName val="1동조도"/>
      <sheetName val="A-5 PD(도로중앙)"/>
      <sheetName val="노무"/>
      <sheetName val="물가자료"/>
      <sheetName val="5.모델링"/>
      <sheetName val="집수정단위수량600 "/>
      <sheetName val="S.중기사용료"/>
      <sheetName val="입력란"/>
      <sheetName val="1호맨홀토공"/>
      <sheetName val="T13(P68~72,78)"/>
      <sheetName val="CON'C"/>
      <sheetName val="파일의이용"/>
      <sheetName val="상호참고자료"/>
      <sheetName val="공사기본내용입력"/>
      <sheetName val="발주처자료입력"/>
      <sheetName val="회사기본자료"/>
      <sheetName val="하자보증자료"/>
      <sheetName val="기술자관련자료"/>
      <sheetName val="일위대가(건축)"/>
      <sheetName val="교각별철근수량집계표"/>
      <sheetName val="배수공수집"/>
      <sheetName val="Cost bd-&quot;A&quot;"/>
      <sheetName val="조명율표"/>
      <sheetName val="유입부"/>
      <sheetName val="배수지집꓄표"/>
      <sheetName val="밀도포장수량집계표"/>
      <sheetName val="전기일위대가"/>
      <sheetName val="조건"/>
      <sheetName val="자압"/>
      <sheetName val="BOX"/>
      <sheetName val="s"/>
      <sheetName val="40단가산출서"/>
      <sheetName val="40집계"/>
      <sheetName val="을지"/>
      <sheetName val="배수장토목공사비"/>
      <sheetName val="b_balju"/>
      <sheetName val="공사비증감"/>
      <sheetName val="영동(D)"/>
      <sheetName val="토공집계"/>
      <sheetName val="하중조건(평상시)"/>
      <sheetName val="수량BOQ"/>
      <sheetName val="내역서적용수량"/>
      <sheetName val="단가및재료비"/>
      <sheetName val="전선 및 전선관"/>
      <sheetName val="DATA1"/>
      <sheetName val="용수량(생활용수)"/>
      <sheetName val="자재대"/>
      <sheetName val="관로토공"/>
      <sheetName val="청천내"/>
      <sheetName val="구간별"/>
      <sheetName val="횡배수관설치현황"/>
      <sheetName val="데이터"/>
      <sheetName val="내촌육교방음벽수량집계표"/>
      <sheetName val="과천MAIN"/>
      <sheetName val="Macro(전선)"/>
      <sheetName val="철근량"/>
      <sheetName val="노임단가(2010"/>
      <sheetName val="양수장내역"/>
      <sheetName val="토공총괄표"/>
      <sheetName val="적용노임"/>
      <sheetName val="일반자재"/>
      <sheetName val="맨홀수량집계"/>
      <sheetName val="간접1"/>
      <sheetName val="호남2"/>
      <sheetName val="바닥판"/>
      <sheetName val="입력DATA"/>
      <sheetName val="수량명세서"/>
      <sheetName val="국공유지및사유지"/>
      <sheetName val="밸브설치"/>
      <sheetName val="보할공정"/>
      <sheetName val="Q-7100-001"/>
      <sheetName val="Ubeam"/>
      <sheetName val="인월수표"/>
      <sheetName val="plan&amp;section of foundation"/>
      <sheetName val="design criteria"/>
      <sheetName val="환율표"/>
      <sheetName val="ASCE Tables"/>
      <sheetName val="static_cal"/>
      <sheetName val="A-12"/>
      <sheetName val="12CGOU"/>
      <sheetName val="INPUT DATA"/>
      <sheetName val="각종양식"/>
      <sheetName val="예산M11A"/>
      <sheetName val="견적서"/>
      <sheetName val="일반공사"/>
      <sheetName val="2차"/>
      <sheetName val="1. 설계조건 2.단면가정 3. 하중계산"/>
      <sheetName val="안전시설(수ˑ_x0000_"/>
      <sheetName val="내진해석"/>
      <sheetName val="설계내역(2001)"/>
      <sheetName val="1,2공구원가계산서"/>
      <sheetName val="1공구산출내역서"/>
      <sheetName val="피벗테이블데이터분석"/>
      <sheetName val="적용단위길이"/>
      <sheetName val="노임단가 "/>
      <sheetName val="약전닥트"/>
      <sheetName val="하부철근수량"/>
      <sheetName val="토공(완충)"/>
      <sheetName val="노임(1차)"/>
      <sheetName val="거래처입력"/>
      <sheetName val="입상내역"/>
      <sheetName val="(4-2)열관류값-2"/>
      <sheetName val="b_balju_cho"/>
      <sheetName val="D"/>
      <sheetName val="단면A-A(TR)"/>
      <sheetName val="관경별내역서"/>
      <sheetName val="공사비 증감 내역서"/>
      <sheetName val="자재수량"/>
      <sheetName val="개비온집계"/>
      <sheetName val="개비온 단위"/>
      <sheetName val="내역서갑지"/>
      <sheetName val="내역서을지"/>
      <sheetName val="교사기준면적(초등)"/>
      <sheetName val="wall"/>
      <sheetName val="시중노임단가"/>
      <sheetName val="일반수량"/>
      <sheetName val="일위대가 "/>
      <sheetName val="일위대가(노임수정(완),_자재_및_물린단산수정필요)"/>
      <sheetName val="시험비_단가"/>
      <sheetName val="산출근거(마산,_만천,_가례)"/>
      <sheetName val="산출근거(가설도로_조성)"/>
      <sheetName val="산출근거(가설도로_성토다짐)"/>
      <sheetName val="산출근거(가설도로_살수)"/>
      <sheetName val="산출근거(가설도로_유지보수)"/>
      <sheetName val="토공(우물통,기타) "/>
      <sheetName val="국산화"/>
      <sheetName val="산근"/>
      <sheetName val="ASCEandUBC"/>
      <sheetName val="구체"/>
      <sheetName val="좌측날개벽"/>
      <sheetName val="우측날개벽"/>
      <sheetName val="철콘"/>
      <sheetName val="데크수량집계표 (3)"/>
      <sheetName val="수량(숲생태관람데크)"/>
      <sheetName val="수량(암석원관람데크)"/>
      <sheetName val="수량(개비자관람데크)"/>
      <sheetName val="만병초관람데크"/>
      <sheetName val="난간A"/>
      <sheetName val="난간B"/>
      <sheetName val="습지원관람데크"/>
      <sheetName val="전망대"/>
      <sheetName val="전망데크"/>
      <sheetName val="데크산책로A"/>
      <sheetName val="데크산책로B"/>
      <sheetName val="데크산책로C"/>
      <sheetName val="관람데크A"/>
      <sheetName val="관람데크B"/>
      <sheetName val="관람데크C"/>
      <sheetName val="입구계단A"/>
      <sheetName val="입구계단B"/>
      <sheetName val="입구계단C"/>
      <sheetName val="입구계단D"/>
      <sheetName val="입구계단E"/>
      <sheetName val="암석원관람데크"/>
      <sheetName val="숲생태관람데크"/>
      <sheetName val="개비자관람데크"/>
      <sheetName val="관급자재"/>
      <sheetName val="접합 및 부설 "/>
      <sheetName val="단위단가"/>
      <sheetName val="70%"/>
      <sheetName val="산출내역서"/>
      <sheetName val="3련 BOX"/>
      <sheetName val="인천성심병원"/>
      <sheetName val="평가데이터"/>
      <sheetName val="제잡비계산"/>
      <sheetName val="자재단가_사급"/>
      <sheetName val="중기적산목록"/>
      <sheetName val="내역서단가산출용"/>
      <sheetName val="내역서1999.8최종"/>
      <sheetName val="L_RPTB02_01"/>
      <sheetName val="백호우계수"/>
      <sheetName val="1-4-2_관(약)"/>
      <sheetName val="배수공총괄_집계표(횡)"/>
      <sheetName val="보차도경계석_조서"/>
      <sheetName val="맨홀집계표_"/>
      <sheetName val="Sheet1_(2)"/>
      <sheetName val="전차선로_물량표"/>
      <sheetName val="pe이중벽관_(우수)"/>
      <sheetName val="토목검측서"/>
      <sheetName val="역T형(H=6.0) (2)"/>
      <sheetName val="elecdtla"/>
      <sheetName val="기초자료입력"/>
      <sheetName val="입찰견적보고서"/>
      <sheetName val="가시설단위수량"/>
      <sheetName val="2.토목공사"/>
      <sheetName val="재료비단가"/>
      <sheetName val="투자비"/>
      <sheetName val="조성원가DATA"/>
      <sheetName val="사업비"/>
      <sheetName val="2공구산출내역"/>
      <sheetName val="중기사용료산출근거"/>
      <sheetName val="배수공 주요자재 집계표"/>
      <sheetName val="단위집계표"/>
      <sheetName val="경  비 "/>
      <sheetName val="증감대비"/>
      <sheetName val="외천교"/>
      <sheetName val="예산서"/>
      <sheetName val="actual"/>
      <sheetName val="97노임단가"/>
      <sheetName val="공구"/>
      <sheetName val="산근터빈"/>
      <sheetName val="[고양관재.XLSŝ보차도경계석집계표(종)"/>
      <sheetName val="2.고용보험료산출근거"/>
      <sheetName val="용수량_생활용수_"/>
      <sheetName val="내역서01"/>
      <sheetName val="차도조도계산"/>
      <sheetName val="01.10월"/>
      <sheetName val="설계내역서"/>
      <sheetName val="고상실행"/>
      <sheetName val="FB25JN"/>
      <sheetName val="전기실(고압)"/>
      <sheetName val="PumpSpec"/>
      <sheetName val="역T형교대(말뚝기초)"/>
      <sheetName val="심사물량"/>
      <sheetName val="심사계산"/>
      <sheetName val="7-2"/>
      <sheetName val="6-1. 관개량조서"/>
      <sheetName val="X17-TOTAL"/>
      <sheetName val="공사비_NDE"/>
      <sheetName val="단가(자재)"/>
      <sheetName val="단가(노임)"/>
      <sheetName val="기초목록"/>
      <sheetName val="CTEMCOST"/>
      <sheetName val="Front"/>
      <sheetName val="ITEM"/>
      <sheetName val="1호맨홀가감수량"/>
      <sheetName val="1호맨홀수량산출"/>
      <sheetName val="3련_BOX"/>
      <sheetName val="1_토공집계1"/>
      <sheetName val="2_관대집계표1"/>
      <sheetName val="3_구조물공1"/>
      <sheetName val="4_포장공1"/>
      <sheetName val="5_부대공1"/>
      <sheetName val="6_주요자재대1"/>
      <sheetName val="7_폐기물집계1"/>
      <sheetName val="1_토총1"/>
      <sheetName val="2_관로집1"/>
      <sheetName val="3_구조물집계1"/>
      <sheetName val="7_폐기물1"/>
      <sheetName val="총괄집계_1"/>
      <sheetName val="날개벽철근집계_1"/>
      <sheetName val="PVC접합개소_산출서1"/>
      <sheetName val="산출근거(마산,_만천,_가례)1"/>
      <sheetName val="산출근거(가설도로_조성)1"/>
      <sheetName val="산출근거(가설도로_성토다짐)1"/>
      <sheetName val="산출근거(가설도로_살수)1"/>
      <sheetName val="산출근거(가설도로_유지보수)1"/>
      <sheetName val="일위대가(노임수정(완),_자재_및_물린단산수정필요)1"/>
      <sheetName val="시험비_단가1"/>
      <sheetName val="배수공총괄_집계표(횡)1"/>
      <sheetName val="보차도경계석_조서1"/>
      <sheetName val="맨홀집계표_1"/>
      <sheetName val="전차선로_물량표1"/>
      <sheetName val="1-4-2_관(약)1"/>
      <sheetName val="pe이중벽관_(우수)1"/>
      <sheetName val="Sheet1_(2)1"/>
      <sheetName val="3련_BOX1"/>
      <sheetName val="비계공사"/>
      <sheetName val="5.2.6~7공사요율"/>
      <sheetName val="주공 갑지"/>
      <sheetName val="구동"/>
      <sheetName val="총계"/>
      <sheetName val="오수관연장산출"/>
      <sheetName val="전력구구조물산근"/>
      <sheetName val="99노임기준"/>
      <sheetName val="안정계산"/>
      <sheetName val="단면검토"/>
      <sheetName val="Graph (LGEN)"/>
      <sheetName val="out_prog"/>
      <sheetName val="선적schedule (2)"/>
      <sheetName val="진천방향"/>
      <sheetName val="토목공사"/>
      <sheetName val="견적서을지"/>
      <sheetName val="동일대내"/>
      <sheetName val="노무비 근거"/>
      <sheetName val="7월11일"/>
      <sheetName val="지수적용공사비내역서"/>
      <sheetName val="A1-DATA"/>
      <sheetName val="단면"/>
      <sheetName val="type-F"/>
      <sheetName val="I.설계조건"/>
      <sheetName val="간선계산"/>
      <sheetName val="pier(각형)"/>
      <sheetName val="조작대(1연)"/>
      <sheetName val="가시설수량"/>
      <sheetName val="총괄 내역서"/>
      <sheetName val="견적"/>
      <sheetName val="영업소산출근거"/>
      <sheetName val="기술자자료입력"/>
      <sheetName val="통관-유입(벌어짐)유출(도수)"/>
      <sheetName val="Site Expenses"/>
      <sheetName val="SRC-B3U2"/>
      <sheetName val="J01"/>
      <sheetName val="토적표(2차기성)"/>
      <sheetName val="입력데이터"/>
      <sheetName val="배수공"/>
      <sheetName val="계장 품셈표"/>
      <sheetName val="환경기계공정표 (3)"/>
      <sheetName val="수량"/>
      <sheetName val="TOTAL_BOQ"/>
      <sheetName val="골막이(야매)"/>
      <sheetName val="공사명입력"/>
      <sheetName val="목록"/>
      <sheetName val="표준건축비"/>
      <sheetName val="견적단가"/>
      <sheetName val="2"/>
      <sheetName val="합계"/>
      <sheetName val="L-type"/>
      <sheetName val="원가서"/>
      <sheetName val="투찰"/>
      <sheetName val="공종별산출내역서"/>
      <sheetName val="시가지우회도로공내역서"/>
      <sheetName val="산정표"/>
      <sheetName val="이토변실"/>
      <sheetName val="암거공"/>
      <sheetName val="설계산출기초"/>
      <sheetName val="도급예산내역서봉투"/>
      <sheetName val="공사원가계산서"/>
      <sheetName val="도급예산내역서총괄표"/>
      <sheetName val="을부담운반비"/>
      <sheetName val="운반비산출"/>
      <sheetName val="돌담교 상부수량"/>
      <sheetName val="내역서(교량)전체"/>
      <sheetName val="구역화물"/>
      <sheetName val="측구공"/>
      <sheetName val="1-1합"/>
      <sheetName val="1-1오"/>
      <sheetName val="1-1우"/>
      <sheetName val="ygd1-2"/>
      <sheetName val="ygr1-3"/>
      <sheetName val="ygr1-2"/>
      <sheetName val="ygr1-4"/>
      <sheetName val="A1"/>
      <sheetName val="일위대가 1"/>
      <sheetName val="산거 1(인력투입)"/>
      <sheetName val="일위대가 2"/>
      <sheetName val="일위대가 3"/>
      <sheetName val="지구단위계획내역서"/>
      <sheetName val="2@ BOX"/>
      <sheetName val="투입집계표"/>
      <sheetName val="이형관재료표(A-L)"/>
      <sheetName val="장비단가(010427)"/>
      <sheetName val="BEND LOSS"/>
      <sheetName val="Sensitivity"/>
      <sheetName val="평가내역"/>
      <sheetName val="내#일산설치"/>
      <sheetName val="NAV000"/>
      <sheetName val="우수총괄표 (2)"/>
      <sheetName val="간지(2)"/>
      <sheetName val="우수수량집계"/>
      <sheetName val="간지(3)"/>
      <sheetName val="관기초집계"/>
      <sheetName val="관기초"/>
      <sheetName val="관로터파기"/>
      <sheetName val="우수연결관"/>
      <sheetName val="관로연장"/>
      <sheetName val="간지(4)"/>
      <sheetName val="맨홀수량집계표"/>
      <sheetName val="1호차도"/>
      <sheetName val="2호차도"/>
      <sheetName val="간지(5)"/>
      <sheetName val="날개벽집계"/>
      <sheetName val="날개벽D600"/>
      <sheetName val="날개벽D800"/>
      <sheetName val="날개벽도면"/>
      <sheetName val="간지(6)"/>
      <sheetName val="우수받이집수정집계"/>
      <sheetName val="우수받이재료"/>
      <sheetName val="우수받이토공"/>
      <sheetName val="집수정재료"/>
      <sheetName val="간지(7)"/>
      <sheetName val="간지(9)"/>
      <sheetName val="piping"/>
      <sheetName val="변품8-37"/>
      <sheetName val="SIL98"/>
      <sheetName val="토목내역서"/>
      <sheetName val="백암비스타내역"/>
      <sheetName val="화산경계"/>
      <sheetName val="물집"/>
      <sheetName val="입출재고현황 (2)"/>
      <sheetName val="BK-6-O-1"/>
      <sheetName val="BOQ"/>
      <sheetName val="6.7.8.우물통"/>
      <sheetName val="제원.설계조건"/>
      <sheetName val="참조-(2)"/>
      <sheetName val="도장"/>
      <sheetName val="가압장구체수량산출서"/>
      <sheetName val="인사자료총집계"/>
      <sheetName val="개략"/>
      <sheetName val="상부수량"/>
      <sheetName val="라. 콘크리트블록 수량산출"/>
      <sheetName val="집계"/>
      <sheetName val="내2"/>
      <sheetName val="giathanh1"/>
      <sheetName val="제수변실산출근거"/>
      <sheetName val="산출근거목록"/>
      <sheetName val="일대목록"/>
      <sheetName val="RE9604"/>
      <sheetName val="내역서 "/>
      <sheetName val="suk(mac)"/>
      <sheetName val="관급자재단가내역"/>
      <sheetName val="2차총원가"/>
      <sheetName val="list"/>
      <sheetName val="유동표"/>
      <sheetName val="부대공집계표"/>
      <sheetName val="확정실적"/>
      <sheetName val="화해(함평)"/>
      <sheetName val="화해(장성)"/>
      <sheetName val="버스운행안내"/>
      <sheetName val="예방접종계획"/>
      <sheetName val="근태계획서"/>
      <sheetName val="철근집계표"/>
      <sheetName val="도로토적"/>
      <sheetName val="토적계산서"/>
      <sheetName val="LEGEND"/>
      <sheetName val="취수탑"/>
      <sheetName val="공무2과"/>
      <sheetName val="4.5 휨응력"/>
      <sheetName val="문학간접"/>
      <sheetName val="マージン"/>
      <sheetName val="낙찰표"/>
      <sheetName val="수목데이타"/>
      <sheetName val="기계내역"/>
      <sheetName val="통합"/>
      <sheetName val="점수계산1-2"/>
      <sheetName val="(10) 단가산출결과"/>
      <sheetName val="일위총괄표"/>
      <sheetName val="견적을지"/>
      <sheetName val="가로등내"/>
      <sheetName val="덕전리"/>
      <sheetName val="000000"/>
      <sheetName val="간지 (세)"/>
      <sheetName val="여과지동"/>
      <sheetName val="Excel"/>
      <sheetName val="평면도"/>
      <sheetName val="당정동경상이수"/>
      <sheetName val="당정동공통이수"/>
      <sheetName val="비용"/>
      <sheetName val="11.자재단가"/>
      <sheetName val="환경평가"/>
      <sheetName val="인구"/>
      <sheetName val="종단계산"/>
      <sheetName val="일위_파일"/>
      <sheetName val="완성주택"/>
      <sheetName val="중동상가"/>
      <sheetName val=",2"/>
      <sheetName val="조도계산서 (도서)"/>
      <sheetName val="BQ"/>
      <sheetName val="D-3503"/>
      <sheetName val="design load"/>
      <sheetName val="working load at the btm ft."/>
      <sheetName val="stability check"/>
      <sheetName val="Proposal"/>
      <sheetName val="직원수당"/>
      <sheetName val="간접비내역-1"/>
      <sheetName val="DESIGN_CRETERIA"/>
      <sheetName val="정산서  (2)"/>
      <sheetName val="Schedule"/>
      <sheetName val="Factor"/>
      <sheetName val="130견적노무비 TOTAL"/>
      <sheetName val="기준"/>
      <sheetName val="COST-850"/>
      <sheetName val="275 SUMM"/>
      <sheetName val="노임9월"/>
      <sheetName val="GROUNDING SYSTEM"/>
      <sheetName val="MCCSUM"/>
      <sheetName val="U-TYPE(1)"/>
      <sheetName val="3.하중계산"/>
      <sheetName val="가공비"/>
      <sheetName val="관리,부대비"/>
      <sheetName val="사급자재"/>
      <sheetName val="자동제어"/>
      <sheetName val="동관마찰손실표"/>
      <sheetName val="품목"/>
      <sheetName val="회사정보"/>
      <sheetName val="단위중량표"/>
      <sheetName val="교육종류"/>
      <sheetName val="예정공정표"/>
      <sheetName val="설계개요"/>
      <sheetName val="유출B"/>
      <sheetName val="3.공통공사대비"/>
      <sheetName val="관경결정"/>
      <sheetName val="Macro2"/>
      <sheetName val="서∼군(2)"/>
      <sheetName val="자재목록"/>
      <sheetName val="내역갑지"/>
      <sheetName val="표  지"/>
      <sheetName val="토공수량산출"/>
      <sheetName val="기자재단가조사서"/>
      <sheetName val="신규노무비"/>
      <sheetName val="전등설비"/>
      <sheetName val="강교(Sub)"/>
      <sheetName val="EACT10"/>
      <sheetName val="송장"/>
      <sheetName val="철근정산"/>
      <sheetName val="기존도수로깨기"/>
      <sheetName val="수량총"/>
      <sheetName val="토공총"/>
      <sheetName val="신광초조도계선사업"/>
      <sheetName val="99노임단가"/>
      <sheetName val="옹벽기초자료"/>
      <sheetName val="현황산출서"/>
      <sheetName val="기계가격"/>
      <sheetName val="토사(PE "/>
      <sheetName val="_x0000_"/>
      <sheetName val="현황"/>
      <sheetName val="Sheet3"/>
      <sheetName val="산출근거1"/>
      <sheetName val="대비"/>
      <sheetName val="입찰결과보고"/>
      <sheetName val="B1(반포1차)"/>
      <sheetName val="30신설일위대가"/>
      <sheetName val="30집계표"/>
      <sheetName val="TOTAL3"/>
      <sheetName val="링크해지용"/>
      <sheetName val="-15.0"/>
      <sheetName val="현장유지관리비"/>
      <sheetName val="기계단가"/>
      <sheetName val="정렬"/>
      <sheetName val="도면자료제출일정"/>
      <sheetName val="기계경비적용기준"/>
      <sheetName val="중기일위대가"/>
      <sheetName val="관일"/>
      <sheetName val="분뇨"/>
      <sheetName val="21301동"/>
      <sheetName val="REACTION(USE평시)"/>
      <sheetName val="REACTION(USD지진시)"/>
      <sheetName val="데이터입력"/>
      <sheetName val="표지1"/>
      <sheetName val="부대공자재집계표"/>
      <sheetName val="자재산출"/>
      <sheetName val="자재산출1"/>
      <sheetName val="수량집계표"/>
      <sheetName val="관매달기산출근거"/>
      <sheetName val="BOX횡단수량집계"/>
      <sheetName val="BOX횡단수량산출근거"/>
      <sheetName val="가설건물산출근거"/>
      <sheetName val="물푸기수량집계표"/>
      <sheetName val="물푸기량(관로A)"/>
      <sheetName val="굴착고(A)"/>
      <sheetName val="물푸기량 (관로OA)"/>
      <sheetName val="굴착고(OA)"/>
      <sheetName val="방지턱수량집계"/>
      <sheetName val="방지턱"/>
      <sheetName val="차선도색수량집계"/>
      <sheetName val="차선도색-1"/>
      <sheetName val="차선도색-2"/>
      <sheetName val="차선도색-3"/>
      <sheetName val="차선도색수량"/>
      <sheetName val="U형측구수로관"/>
      <sheetName val="U형측구수로관산출근거"/>
      <sheetName val="L형측구깨기및복구"/>
      <sheetName val="L형측구깨기 및 복구산출근거"/>
      <sheetName val="가물막이"/>
      <sheetName val="로우프"/>
      <sheetName val="나.설계조건"/>
      <sheetName val="발전"/>
      <sheetName val="전문품의"/>
      <sheetName val="anchor"/>
      <sheetName val="복공및주형(수직)"/>
      <sheetName val="소일위대가코드표"/>
      <sheetName val="기성내역서표지"/>
      <sheetName val="2000년하반기"/>
      <sheetName val="기종별 합계"/>
      <sheetName val="가설공사비"/>
      <sheetName val="지주목시비량산출서"/>
      <sheetName val="배수통관(좌)"/>
      <sheetName val="노임단"/>
      <sheetName val="교대(A1-A2)"/>
      <sheetName val="설계기준 및 하중계산"/>
      <sheetName val="98수문일위"/>
      <sheetName val="단 부"/>
      <sheetName val="공종목록표"/>
      <sheetName val="배수장공사비명세서"/>
      <sheetName val="5.공종별예산내역서"/>
      <sheetName val="유효폭의 계산"/>
      <sheetName val="부자재비"/>
      <sheetName val="차드1"/>
      <sheetName val="물가"/>
      <sheetName val="자재비산출"/>
      <sheetName val="착공내역서"/>
      <sheetName val="2_관대집!_x0000_"/>
      <sheetName val="2_관대집I_x0000_"/>
      <sheetName val="2_관대집_x0000__x0000_"/>
      <sheetName val="2_관대집_x0001__x0000_"/>
      <sheetName val="몰탈재료산출"/>
      <sheetName val="구조물사항"/>
      <sheetName val="H-pile(298x299)"/>
      <sheetName val="H-pile(250x250)"/>
      <sheetName val="계화배수"/>
      <sheetName val="다이꾸"/>
      <sheetName val="철거산출근거"/>
      <sheetName val="해외(원화)"/>
      <sheetName val="1호맨홀자연토공"/>
      <sheetName val="파이프류"/>
      <sheetName val="실행(ALT1)"/>
      <sheetName val="철근총괄집계표"/>
      <sheetName val="토목주소"/>
      <sheetName val="프랜트면허"/>
      <sheetName val="2차기성내역서"/>
      <sheetName val="L형_옹벽"/>
      <sheetName val="5_정산서"/>
      <sheetName val="토공_total"/>
      <sheetName val="8_석축단위(H=1_5M)"/>
      <sheetName val="깨기_총괄"/>
      <sheetName val="기초입력_DATA"/>
      <sheetName val="설_계"/>
      <sheetName val="원가계산_(2)"/>
      <sheetName val="암거단위"/>
      <sheetName val="횡 연장"/>
      <sheetName val="본실행경비"/>
      <sheetName val="공사비내역서"/>
      <sheetName val="VST재료산출"/>
      <sheetName val="UBC(WIND)"/>
      <sheetName val="산출1"/>
      <sheetName val="3연box"/>
      <sheetName val="특수선일위대가"/>
      <sheetName val="공문(신)"/>
      <sheetName val="검측서"/>
      <sheetName val="시행예산"/>
      <sheetName val="상반기손익차2총괄"/>
      <sheetName val="수주추정"/>
      <sheetName val="도기류"/>
      <sheetName val="영업소실적"/>
      <sheetName val="함수"/>
      <sheetName val="신고분기설정참고"/>
      <sheetName val="거래처자료등록"/>
      <sheetName val="간접비계산"/>
      <sheetName val="주빔의 설계"/>
      <sheetName val="BQMP"/>
      <sheetName val="부안일위"/>
      <sheetName val="일위합"/>
      <sheetName val="운반공"/>
      <sheetName val="중기사"/>
      <sheetName val="기계경"/>
      <sheetName val="장비단"/>
      <sheetName val="자재단"/>
      <sheetName val="기계합"/>
      <sheetName val="상 부"/>
      <sheetName val="8-2.수량산출서_중형"/>
      <sheetName val="수목단가"/>
      <sheetName val="시설수량표"/>
      <sheetName val="GT 1050x650"/>
      <sheetName val="토목원가계산"/>
      <sheetName val="토목(대안)"/>
      <sheetName val="노임단가명세표"/>
      <sheetName val="단가적용기준"/>
      <sheetName val="안정검토(온1)"/>
      <sheetName val="pier-1"/>
      <sheetName val="이토밸브실수량집계(D600)"/>
      <sheetName val="계약서"/>
      <sheetName val="࠶IĂ_x0000_嫗ऀࠀ"/>
      <sheetName val="unitpric"/>
      <sheetName val="bi"/>
      <sheetName val="범례표"/>
      <sheetName val="교각별수량"/>
      <sheetName val="9902"/>
      <sheetName val="고재중량"/>
      <sheetName val="기초공"/>
      <sheetName val="에너지요금"/>
      <sheetName val="1_토총2"/>
      <sheetName val="2_관로집2"/>
      <sheetName val="3_구조물집계2"/>
      <sheetName val="4_포장공2"/>
      <sheetName val="5_부대공2"/>
      <sheetName val="6_주요자재대2"/>
      <sheetName val="7_폐기물2"/>
      <sheetName val="토적기초자료"/>
      <sheetName val="단 box"/>
      <sheetName val="분석투자 내역(광명)"/>
      <sheetName val="토사(PE_x0009_"/>
      <sheetName val="건축일위"/>
      <sheetName val="그라우팅일위"/>
      <sheetName val="재료단가"/>
    </sheetNames>
    <sheetDataSet>
      <sheetData sheetId="0" refreshError="1"/>
      <sheetData sheetId="1"/>
      <sheetData sheetId="2"/>
      <sheetData sheetId="3"/>
      <sheetData sheetId="4"/>
      <sheetData sheetId="5"/>
      <sheetData sheetId="6"/>
      <sheetData sheetId="7"/>
      <sheetData sheetId="8"/>
      <sheetData sheetId="9"/>
      <sheetData sheetId="10"/>
      <sheetData sheetId="11">
        <row r="31">
          <cell r="I31">
            <v>0</v>
          </cell>
        </row>
      </sheetData>
      <sheetData sheetId="12"/>
      <sheetData sheetId="13"/>
      <sheetData sheetId="14"/>
      <sheetData sheetId="15"/>
      <sheetData sheetId="16">
        <row r="24">
          <cell r="B24" t="str">
            <v>수평곡관</v>
          </cell>
        </row>
      </sheetData>
      <sheetData sheetId="17"/>
      <sheetData sheetId="18"/>
      <sheetData sheetId="19">
        <row r="24">
          <cell r="B24" t="str">
            <v>수평곡관</v>
          </cell>
        </row>
      </sheetData>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refreshError="1"/>
      <sheetData sheetId="138"/>
      <sheetData sheetId="139"/>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sheetData sheetId="538" refreshError="1"/>
      <sheetData sheetId="539" refreshError="1"/>
      <sheetData sheetId="540"/>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sheetData sheetId="1057"/>
      <sheetData sheetId="1058"/>
      <sheetData sheetId="1059"/>
      <sheetData sheetId="1060"/>
      <sheetData sheetId="1061"/>
      <sheetData sheetId="1062"/>
      <sheetData sheetId="1063"/>
      <sheetData sheetId="1064"/>
      <sheetData sheetId="1065"/>
      <sheetData sheetId="1066"/>
      <sheetData sheetId="1067" refreshError="1"/>
      <sheetData sheetId="1068" refreshError="1"/>
      <sheetData sheetId="1069" refreshError="1"/>
      <sheetData sheetId="1070" refreshError="1"/>
      <sheetData sheetId="1071" refreshError="1"/>
      <sheetData sheetId="1072"/>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sheetData sheetId="1202"/>
      <sheetData sheetId="1203"/>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sheetData sheetId="1653" refreshError="1"/>
      <sheetData sheetId="1654"/>
      <sheetData sheetId="1655"/>
      <sheetData sheetId="1656"/>
      <sheetData sheetId="1657"/>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o(mac)"/>
      <sheetName val="ABUT수량-A1"/>
      <sheetName val="집수정(600-700)"/>
      <sheetName val="DATE"/>
    </sheetNames>
    <sheetDataSet>
      <sheetData sheetId="0" refreshError="1"/>
      <sheetData sheetId="1" refreshError="1"/>
      <sheetData sheetId="2" refreshError="1"/>
      <sheetData sheetId="3"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C(중앙열)"/>
      <sheetName val="YC(외측열)"/>
      <sheetName val="제목"/>
      <sheetName val="자재"/>
      <sheetName val="집계표"/>
      <sheetName val="관로토공"/>
      <sheetName val="제수변실토공"/>
      <sheetName val="공기변실토공"/>
      <sheetName val="펌프실토공"/>
      <sheetName val="제수변실"/>
      <sheetName val="공기변실"/>
      <sheetName val="제수변보호통"/>
      <sheetName val="지상식소화전"/>
      <sheetName val="펌프실"/>
      <sheetName val="수량양식"/>
      <sheetName val="BOX2020"/>
      <sheetName val="2@BOX"/>
      <sheetName val="변화2020~3020"/>
      <sheetName val="변화3020~2@2520"/>
      <sheetName val="굴곡부2020"/>
      <sheetName val="마감벽1518"/>
      <sheetName val="받침대1010"/>
      <sheetName val="신축이음단위수량"/>
      <sheetName val="저류지"/>
      <sheetName val="사이펀"/>
      <sheetName val="인부신상자료"/>
      <sheetName val="ABUT수량-A1"/>
      <sheetName val="교각계산"/>
      <sheetName val="DATE"/>
      <sheetName val="맨홀수량산출"/>
      <sheetName val="단위수량"/>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터파기및재료"/>
      <sheetName val="준검 내역서"/>
      <sheetName val="sub"/>
      <sheetName val="INPUT"/>
      <sheetName val="1차증가원가계산"/>
      <sheetName val="토사(PE)"/>
      <sheetName val="설계내역서"/>
      <sheetName val="가감수량"/>
      <sheetName val="맨홀수량산출"/>
      <sheetName val="인부신상자료"/>
      <sheetName val="데리네이타현황"/>
      <sheetName val="DATE"/>
      <sheetName val="수량산출"/>
      <sheetName val="집수정(600-700)"/>
      <sheetName val="ABUT수량-A1"/>
      <sheetName val="제출내역 (2)"/>
      <sheetName val="내역서"/>
      <sheetName val="표지 (2)"/>
      <sheetName val="담장산출"/>
      <sheetName val="3-2PS"/>
      <sheetName val="내역서01"/>
      <sheetName val="JUCKEYK"/>
      <sheetName val="공구원가계산"/>
      <sheetName val="1호맨홀가감수량"/>
      <sheetName val="가시설(TYPE-A)"/>
      <sheetName val="1-1평균터파기고(1)"/>
      <sheetName val="1호맨홀수량산출"/>
      <sheetName val="참고"/>
      <sheetName val="공사개요"/>
      <sheetName val="Sheet1"/>
      <sheetName val="#REF"/>
      <sheetName val="교각계산"/>
      <sheetName val="Sheet5"/>
      <sheetName val="건축-물가변동"/>
      <sheetName val="노임(1차)"/>
      <sheetName val="위치조서"/>
      <sheetName val="2호맨홀공제수량"/>
      <sheetName val="기준비용"/>
      <sheetName val="비목군분류일위"/>
      <sheetName val="품셈집계표"/>
      <sheetName val="자재조사표"/>
      <sheetName val="일반부표집계표"/>
      <sheetName val="구조물철거타공정이월"/>
      <sheetName val="4)유동표"/>
      <sheetName val="원형1호맨홀토공수량"/>
      <sheetName val="Sheet2"/>
      <sheetName val="일위대가(가설)"/>
      <sheetName val="당초"/>
      <sheetName val="2000전체분"/>
      <sheetName val="견적의뢰서"/>
      <sheetName val="200"/>
      <sheetName val="Sheet1 (2)"/>
      <sheetName val="공사별 가중치 산출근거(토목)"/>
      <sheetName val="가중치근거(조경)"/>
      <sheetName val="Total"/>
      <sheetName val="일위집계표"/>
      <sheetName val="약품공급2"/>
      <sheetName val="I一般比"/>
      <sheetName val="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9_999_연결파일이리로"/>
      <sheetName val="#REF"/>
      <sheetName val="교각1"/>
      <sheetName val="input"/>
      <sheetName val="설계조건"/>
      <sheetName val="안정계산"/>
      <sheetName val="단면검토"/>
      <sheetName val="석축설면"/>
      <sheetName val="석축단"/>
      <sheetName val="법면수집"/>
      <sheetName val="법면단"/>
      <sheetName val="가도공"/>
      <sheetName val="DATE"/>
      <sheetName val="단면 (2)"/>
      <sheetName val="날개벽(시점좌측)"/>
      <sheetName val="1호인버트수량"/>
      <sheetName val="맨홀수량산출"/>
      <sheetName val="축동제 총괄"/>
      <sheetName val="수량산출"/>
      <sheetName val="노임단가"/>
      <sheetName val="6PILE  (돌출)"/>
      <sheetName val="2.단면가정 "/>
      <sheetName val="101502"/>
      <sheetName val="견적의뢰서"/>
      <sheetName val="2000전체분"/>
      <sheetName val="2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
      <sheetName val="조명시설"/>
      <sheetName val="수량명세서"/>
    </sheetNames>
    <sheetDataSet>
      <sheetData sheetId="0"/>
      <sheetData sheetId="1"/>
      <sheetData sheetId="2"/>
      <sheetData sheetId="3"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목(가-마)"/>
      <sheetName val="수목(바-주목)"/>
      <sheetName val="수목(중국단풍-)"/>
      <sheetName val="식재인부"/>
      <sheetName val="지주목수"/>
      <sheetName val="데이타"/>
      <sheetName val="갑지"/>
      <sheetName val="목차"/>
      <sheetName val="1표지-공사시방서"/>
      <sheetName val="2표지-설계내역서"/>
      <sheetName val="원가계산서"/>
      <sheetName val="관급내역서"/>
      <sheetName val="내역서"/>
      <sheetName val="일위대가표"/>
      <sheetName val="aiming(일위대가표)"/>
      <sheetName val="산출서"/>
      <sheetName val="F단가비교표"/>
      <sheetName val="3표지-설계도면"/>
      <sheetName val="노임"/>
      <sheetName val="炷舅?XLS]데이타'!$E$124"/>
      <sheetName val="ls]노임"/>
      <sheetName val="____"/>
      <sheetName val="___"/>
      <sheetName val="설변공종별"/>
      <sheetName val="설변조정내역"/>
      <sheetName val="건기토원가"/>
      <sheetName val="집계표"/>
      <sheetName val="건축원가"/>
      <sheetName val="토목원가"/>
      <sheetName val="기계원가"/>
      <sheetName val="건축집계"/>
      <sheetName val="건축내역"/>
      <sheetName val="토목내역"/>
      <sheetName val="기계내역"/>
      <sheetName val="표지"/>
      <sheetName val=""/>
      <sheetName val="소일위대가코드표"/>
      <sheetName val="炷舅?XLS"/>
      <sheetName val="ls"/>
      <sheetName val="토공사"/>
      <sheetName val="품셈집계표"/>
      <sheetName val="자재조사표(참고용)"/>
      <sheetName val="일반부표집계표"/>
      <sheetName val="수목일위"/>
      <sheetName val="AS포장복구 "/>
      <sheetName val="원가계산"/>
      <sheetName val="간접"/>
      <sheetName val="품셈TABLE"/>
      <sheetName val="표지 (2)"/>
      <sheetName val="6호기"/>
      <sheetName val="2000.11월설계내역"/>
      <sheetName val="Sheet1"/>
      <sheetName val="Customer Databas"/>
      <sheetName val="수목데이타"/>
      <sheetName val="설명"/>
      <sheetName val="노임단가"/>
      <sheetName val="단가조사"/>
      <sheetName val="기타 정보통신공사"/>
      <sheetName val="건축2"/>
      <sheetName val="수목표준대가"/>
      <sheetName val="원내역"/>
      <sheetName val="단가대비표"/>
      <sheetName val="공종단가"/>
      <sheetName val="자재단가조사표-수목"/>
      <sheetName val="참고"/>
      <sheetName val="공사개요"/>
      <sheetName val="장비별표(오거보링)(Ø400)(12M)"/>
      <sheetName val="䈘목(중국단풍-)"/>
      <sheetName val="갑  지"/>
      <sheetName val="접속도로1"/>
      <sheetName val="평가데이터"/>
      <sheetName val="unit 4"/>
      <sheetName val="1"/>
      <sheetName val="2"/>
      <sheetName val="3"/>
      <sheetName val="4"/>
      <sheetName val="5"/>
      <sheetName val="시설물일위"/>
      <sheetName val="가설공사"/>
      <sheetName val="단가결정"/>
      <sheetName val="내역아"/>
      <sheetName val="울타리"/>
      <sheetName val="화재 탐지 설비"/>
      <sheetName val="Total"/>
      <sheetName val="문학간접"/>
      <sheetName val="횡배수관재료-"/>
      <sheetName val="계산서(직선부)"/>
      <sheetName val="포장재료집계표"/>
      <sheetName val="콘크리트측구연장"/>
      <sheetName val="포장공"/>
      <sheetName val="-몰탈콘크리트"/>
      <sheetName val="-배수구조물공토공"/>
      <sheetName val="간선계산"/>
      <sheetName val="준검 내역서"/>
      <sheetName val="가설공사비"/>
      <sheetName val="도로구조공사비"/>
      <sheetName val="도로토공공사비"/>
      <sheetName val="여수토공사비"/>
      <sheetName val="이름표지정"/>
      <sheetName val="노무,재료"/>
      <sheetName val="전익자재"/>
      <sheetName val="금액"/>
      <sheetName val="9811"/>
      <sheetName val="수량산출서"/>
      <sheetName val="기초일위"/>
      <sheetName val="시설일위"/>
      <sheetName val="조명일위"/>
      <sheetName val="직재"/>
      <sheetName val="재집"/>
      <sheetName val="일위대가(가설)"/>
      <sheetName val="1차증가원가계산"/>
      <sheetName val="Sheet2"/>
      <sheetName val="철근총괄집계표"/>
      <sheetName val="#REF"/>
      <sheetName val="집수정(600-700)"/>
      <sheetName val="토사(PE)"/>
      <sheetName val="DATE"/>
      <sheetName val="Sheet3"/>
      <sheetName val="터파기및재료"/>
      <sheetName val="빗물받이(910-510-410)"/>
      <sheetName val="우수"/>
      <sheetName val="데리네이타현황"/>
      <sheetName val="일위대가"/>
      <sheetName val="골조시행"/>
      <sheetName val="건축-물가변동"/>
      <sheetName val="현장관리비"/>
      <sheetName val="내역"/>
      <sheetName val="DANGA"/>
      <sheetName val="Sheet1 (2)"/>
      <sheetName val="교사기준면적(초등)"/>
      <sheetName val="단가 및 재료비"/>
      <sheetName val="단가산출2"/>
      <sheetName val="49"/>
      <sheetName val="금융비용"/>
      <sheetName val="2000년1차"/>
      <sheetName val="2000전체분"/>
      <sheetName val="금액내역서"/>
      <sheetName val="총괄내역"/>
      <sheetName val="전주2本1"/>
      <sheetName val="조명시설"/>
      <sheetName val="1.설계조건"/>
      <sheetName val="data"/>
      <sheetName val="직접경비"/>
      <sheetName val="직접인건비"/>
      <sheetName val="공종별원가계산"/>
      <sheetName val="가감수량"/>
      <sheetName val="맨홀수량산출"/>
      <sheetName val="기본단가표"/>
      <sheetName val="연습"/>
      <sheetName val="별표집계"/>
      <sheetName val="조건"/>
      <sheetName val="남양내역"/>
      <sheetName val="Sheet4"/>
      <sheetName val="A"/>
      <sheetName val="자재단가"/>
      <sheetName val="9509"/>
      <sheetName val="전체"/>
      <sheetName val="공종목록표"/>
      <sheetName val="총괄내역서"/>
      <sheetName val="개인"/>
      <sheetName val="견적시담(송포2공구)"/>
      <sheetName val="노임이"/>
      <sheetName val="INPUT"/>
      <sheetName val="단가산출"/>
      <sheetName val="EACT10"/>
      <sheetName val="횡배수관토공수량"/>
      <sheetName val="단가"/>
      <sheetName val="10공구일위"/>
      <sheetName val="산출내역서집계표"/>
      <sheetName val="DC-O-4-S(설명서)"/>
      <sheetName val="기계경비적용기준"/>
      <sheetName val="5 일위목록"/>
      <sheetName val="7 단가조사"/>
      <sheetName val="6 일위대가"/>
      <sheetName val="토공산출(주차장)"/>
      <sheetName val="현장관리"/>
      <sheetName val="공통가설"/>
      <sheetName val="매입"/>
      <sheetName val="토공산출 (아파트)"/>
      <sheetName val="파일의이용"/>
      <sheetName val="E.P.T수량산출서"/>
      <sheetName val="품셈"/>
      <sheetName val="입찰"/>
      <sheetName val="현경"/>
      <sheetName val="기초자료입력"/>
      <sheetName val="2공구산출내역"/>
      <sheetName val="단가산출1"/>
      <sheetName val="철콘"/>
      <sheetName val="년도별시공"/>
      <sheetName val="정렬"/>
      <sheetName val="Mc1"/>
      <sheetName val="간접비"/>
      <sheetName val="시멘트"/>
      <sheetName val="수목단가"/>
      <sheetName val="식재수량표"/>
      <sheetName val="식재일위"/>
      <sheetName val="123"/>
      <sheetName val="평가내역"/>
      <sheetName val="공내역"/>
      <sheetName val="전기"/>
      <sheetName val="비목군분류일위"/>
      <sheetName val="ABUT수량-A1"/>
      <sheetName val="참조"/>
      <sheetName val="배수내역"/>
      <sheetName val="참조M"/>
      <sheetName val="DT"/>
      <sheetName val="롤러"/>
      <sheetName val="펌프차타설"/>
      <sheetName val="물가자료"/>
      <sheetName val="BID"/>
      <sheetName val="시설물기초"/>
      <sheetName val="Ⅶ-2.현장경비산출"/>
      <sheetName val="전기혼잡제경비(45)"/>
      <sheetName val="현장"/>
      <sheetName val="공구원가계산"/>
      <sheetName val="단가표 (2)"/>
      <sheetName val="충주"/>
      <sheetName val="시설수량표"/>
      <sheetName val="기초자료"/>
      <sheetName val="중기사용료산출근거"/>
      <sheetName val="노임(1차)"/>
      <sheetName val="부하계산서"/>
      <sheetName val="일위대가-1"/>
      <sheetName val="내역(APT)"/>
      <sheetName val="골조대비내역"/>
      <sheetName val="기계설비-물가변동"/>
      <sheetName val="예가표"/>
      <sheetName val="식재"/>
      <sheetName val="시설물"/>
      <sheetName val="식재출력용"/>
      <sheetName val="유지관리"/>
      <sheetName val="계수시트"/>
      <sheetName val="일위목록"/>
      <sheetName val="세부내역"/>
      <sheetName val="관공일위대가"/>
      <sheetName val="일위대가목차"/>
      <sheetName val="수안보-MBR1"/>
      <sheetName val="일위"/>
      <sheetName val="공사별 가중치 산출근거(토목)"/>
      <sheetName val="가중치근거(조경)"/>
      <sheetName val="에너지동"/>
      <sheetName val="경산"/>
      <sheetName val="카렌스센터계량기설치공사"/>
      <sheetName val="내역서01"/>
      <sheetName val="2.대외공문"/>
      <sheetName val="토목주소"/>
      <sheetName val="공사비예산서(토목분)"/>
      <sheetName val="공사요율산출표"/>
      <sheetName val="수량산출"/>
      <sheetName val="자재 집계표"/>
      <sheetName val="말고개터널조명전압강하"/>
      <sheetName val="예산명세서"/>
      <sheetName val="설계명세서"/>
      <sheetName val="자료입력"/>
      <sheetName val="준공정산"/>
      <sheetName val="총괄표"/>
      <sheetName val="대가표(품셈)"/>
      <sheetName val="조명율표"/>
      <sheetName val="GAS"/>
      <sheetName val="전선 및 전선관"/>
      <sheetName val="투찰금액"/>
      <sheetName val="1차 내역서"/>
      <sheetName val="금융"/>
      <sheetName val="지주목시비량산출서"/>
      <sheetName val="귀래 설계 공내역서"/>
      <sheetName val="설계내역서"/>
      <sheetName val="개소별수량산출"/>
      <sheetName val="총괄표1"/>
      <sheetName val="DB@Acess"/>
      <sheetName val="Civil"/>
      <sheetName val="퇴직금(울산천상)"/>
      <sheetName val="실행간접비용"/>
      <sheetName val="合成単価作成表-BLDG"/>
      <sheetName val="삭제금지단가"/>
      <sheetName val="설계서"/>
      <sheetName val="공사기본내용입력"/>
      <sheetName val="공통"/>
      <sheetName val="동해title"/>
      <sheetName val="운동장 (2)"/>
      <sheetName val="기성청구"/>
      <sheetName val="설계내역일위"/>
      <sheetName val="일반부표"/>
      <sheetName val="견적"/>
      <sheetName val="부하계산"/>
      <sheetName val="설계예산서"/>
      <sheetName val="토공수량"/>
      <sheetName val="설계내"/>
      <sheetName val="SG"/>
      <sheetName val="견적율"/>
      <sheetName val="밸브설치"/>
      <sheetName val="입력자료"/>
      <sheetName val="BH"/>
      <sheetName val="각종단가"/>
      <sheetName val="지수"/>
      <sheetName val="대치판정"/>
      <sheetName val="JUCKEYK"/>
      <sheetName val="기성내역"/>
      <sheetName val="01"/>
      <sheetName val="자료"/>
      <sheetName val="간선"/>
      <sheetName val="전압"/>
      <sheetName val="조도"/>
      <sheetName val="동력"/>
      <sheetName val="단위단가"/>
      <sheetName val="가도공"/>
      <sheetName val="상 부"/>
      <sheetName val="부대공Ⅱ"/>
      <sheetName val="교육종류"/>
      <sheetName val="현관"/>
      <sheetName val="인원"/>
      <sheetName val="날개벽(좌,우=60도-4개)"/>
      <sheetName val="입찰안"/>
      <sheetName val="정화조방수미장"/>
      <sheetName val="중기일위대가"/>
      <sheetName val="MOTOR"/>
      <sheetName val="코드"/>
      <sheetName val="D&amp;P특기사항"/>
      <sheetName val="예산갑지"/>
      <sheetName val="실행철강하도"/>
      <sheetName val="EJ"/>
      <sheetName val="1호인버트수량"/>
      <sheetName val="석축설면"/>
      <sheetName val="법면단"/>
      <sheetName val="설계조건"/>
      <sheetName val="안정계산"/>
      <sheetName val="단면검토"/>
      <sheetName val="제수"/>
      <sheetName val="공기"/>
      <sheetName val="소야공정계획표"/>
      <sheetName val="JUCK"/>
      <sheetName val="bearing"/>
      <sheetName val="노무비단가"/>
      <sheetName val="토공집계"/>
      <sheetName val="주요항목별"/>
      <sheetName val="4-10"/>
      <sheetName val="기타_정보통신공사"/>
      <sheetName val="2000_11월설계내역"/>
      <sheetName val="Customer_Databas"/>
      <sheetName val="AS포장복구_"/>
      <sheetName val="표지_(2)"/>
      <sheetName val="갑__지"/>
      <sheetName val="unit_4"/>
      <sheetName val="화재_탐지_설비"/>
      <sheetName val="준검_내역서"/>
      <sheetName val="Sheet1_(2)"/>
      <sheetName val="단가_및_재료비"/>
      <sheetName val="1_설계조건"/>
      <sheetName val="토공산출_(아파트)"/>
      <sheetName val="Ⅶ-2_현장경비산출"/>
      <sheetName val="단가표_(2)"/>
      <sheetName val="5_일위목록"/>
      <sheetName val="7_단가조사"/>
      <sheetName val="6_일위대가"/>
      <sheetName val="E_P_T수량산출서"/>
      <sheetName val="공종집계"/>
      <sheetName val="EQT-ESTN"/>
      <sheetName val="퍼스트"/>
      <sheetName val="건축내역서"/>
      <sheetName val="설비내역서"/>
      <sheetName val="전기내역서"/>
      <sheetName val="3.바닥판  "/>
      <sheetName val="공작물조직표(용배수)"/>
      <sheetName val="날개벽"/>
      <sheetName val="인건비"/>
      <sheetName val="제잡비"/>
      <sheetName val="토집"/>
      <sheetName val="소요자재"/>
      <sheetName val="노무산출서"/>
      <sheetName val="횡배수관수량집계"/>
      <sheetName val="횡배수관기초"/>
      <sheetName val="6PILE  (돌출)"/>
      <sheetName val="당초내역서"/>
      <sheetName val="사급자재"/>
      <sheetName val="약품설비"/>
      <sheetName val="담장산출"/>
      <sheetName val="노무비"/>
      <sheetName val="원가"/>
      <sheetName val="잡비"/>
      <sheetName val="절감계산"/>
      <sheetName val="1안"/>
      <sheetName val="PW3"/>
      <sheetName val="PW4"/>
      <sheetName val="SC1"/>
      <sheetName val="PE"/>
      <sheetName val="PM"/>
      <sheetName val="TR"/>
      <sheetName val="Cost bd-&quot;A&quot;"/>
      <sheetName val="터널조도"/>
      <sheetName val="산출근거"/>
      <sheetName val="설계내역"/>
      <sheetName val="목차 "/>
      <sheetName val="계획서"/>
      <sheetName val="연장"/>
      <sheetName val="위치도(점용허가용)"/>
      <sheetName val="신청서"/>
      <sheetName val="간지"/>
      <sheetName val="배수공"/>
      <sheetName val="일위집계표"/>
      <sheetName val="공통비총괄표"/>
      <sheetName val="내역서2안"/>
      <sheetName val="단가비교"/>
      <sheetName val="03하반기내역서"/>
      <sheetName val="04상반기"/>
      <sheetName val="약품공급2"/>
      <sheetName val="기기리스트"/>
      <sheetName val="부대공1(65-77,93-95)"/>
      <sheetName val="부대공2(78-"/>
      <sheetName val="배수및구조물공1"/>
      <sheetName val="구조물토공"/>
      <sheetName val="토공2(11~19)"/>
      <sheetName val="배수및구조물공2"/>
      <sheetName val="토공1(1~10,92)"/>
      <sheetName val="토공3(20~31)"/>
      <sheetName val="날개벽수량표"/>
      <sheetName val="자단"/>
      <sheetName val="인공산출"/>
      <sheetName val="SCHE"/>
      <sheetName val="평교-내역"/>
      <sheetName val="WORK"/>
      <sheetName val="11월"/>
      <sheetName val="공정코드"/>
      <sheetName val="정부노임단가"/>
      <sheetName val="참조(2)"/>
      <sheetName val="FB25JN"/>
      <sheetName val=" 견적서"/>
      <sheetName val="귀래_설계_공내역서"/>
      <sheetName val="자재_집계표"/>
      <sheetName val="전선_및_전선관"/>
      <sheetName val="GAS저장소"/>
      <sheetName val="라인마킹"/>
      <sheetName val="위험물저장소"/>
      <sheetName val="일반창고동"/>
      <sheetName val="총괄"/>
      <sheetName val="기초1"/>
      <sheetName val="일위대가목록"/>
      <sheetName val="XXXXXX"/>
      <sheetName val="평형별수량표"/>
      <sheetName val="가설개략"/>
      <sheetName val="을지"/>
      <sheetName val="평당"/>
      <sheetName val="매입세"/>
      <sheetName val="창호"/>
      <sheetName val="지급자재"/>
      <sheetName val="EQUIP-H"/>
      <sheetName val="7단가"/>
      <sheetName val="구조물공1(51~56)"/>
      <sheetName val="근거(기밀댐퍼)"/>
      <sheetName val="가설"/>
      <sheetName val="구조포설"/>
      <sheetName val="복구"/>
      <sheetName val="부대"/>
      <sheetName val="부호표"/>
      <sheetName val="토공"/>
      <sheetName val="자판실행"/>
      <sheetName val="교대시점"/>
      <sheetName val="진주방향"/>
      <sheetName val="Sheet6"/>
      <sheetName val="설계예시"/>
      <sheetName val="시공"/>
      <sheetName val="전계가"/>
      <sheetName val="전기공사"/>
      <sheetName val="炷舅_XLS_데이타'!$E$124"/>
      <sheetName val="ls_노임"/>
      <sheetName val="炷舅_XLS"/>
      <sheetName val="가격비"/>
      <sheetName val="설계"/>
      <sheetName val="수량계산서 집계표(가설 신설 및 철거-을지로3가 3호선)"/>
      <sheetName val="수량계산서 집계표(신설-을지로3가 3호선)"/>
      <sheetName val="수량계산서 집계표(철거-을지로3가 3호선)"/>
      <sheetName val="1차_내역서"/>
      <sheetName val="가로등"/>
      <sheetName val="PAINT"/>
      <sheetName val="TEL"/>
      <sheetName val="실행"/>
      <sheetName val="신표지1"/>
      <sheetName val="시추주상도"/>
      <sheetName val="주관사업"/>
      <sheetName val="천방교접속"/>
      <sheetName val="배수판"/>
      <sheetName val="일반문틀 설치"/>
      <sheetName val="샌딩 에폭시 도장"/>
      <sheetName val="스텐문틀설치"/>
      <sheetName val="기타_정보통신공사1"/>
      <sheetName val="Customer_Databas1"/>
      <sheetName val="AS포장복구_1"/>
      <sheetName val="2000_11월설계내역1"/>
      <sheetName val="표지_(2)1"/>
      <sheetName val="갑__지1"/>
      <sheetName val="unit_41"/>
      <sheetName val="화재_탐지_설비1"/>
      <sheetName val="준검_내역서1"/>
      <sheetName val="Sheet1_(2)1"/>
      <sheetName val="단가_및_재료비1"/>
      <sheetName val="1_설계조건1"/>
      <sheetName val="Ⅶ-2_현장경비산출1"/>
      <sheetName val="토공산출_(아파트)1"/>
      <sheetName val="5_일위목록1"/>
      <sheetName val="7_단가조사1"/>
      <sheetName val="6_일위대가1"/>
      <sheetName val="E_P_T수량산출서1"/>
      <sheetName val="1.가설"/>
      <sheetName val="4.목공사"/>
      <sheetName val="덕소내역"/>
      <sheetName val="전기일위대가"/>
      <sheetName val="토공집계표"/>
      <sheetName val="단목"/>
      <sheetName val="토목수량"/>
      <sheetName val="9GNG운반"/>
      <sheetName val="기성내역서표지"/>
      <sheetName val="수목데이타 "/>
      <sheetName val="Y-WORK"/>
      <sheetName val="설계가"/>
      <sheetName val="자재"/>
      <sheetName val="98지급계획"/>
      <sheetName val="와동25-3(변경)"/>
      <sheetName val="부안일위"/>
      <sheetName val="위치조서"/>
      <sheetName val="과세내역(세부)"/>
      <sheetName val="적용기준"/>
      <sheetName val="을"/>
      <sheetName val="실행(표지,갑,을)"/>
      <sheetName val="-배수구조물⳵토공"/>
      <sheetName val="경상비"/>
      <sheetName val="연돌일위집계"/>
      <sheetName val="토공실행"/>
      <sheetName val="경비"/>
      <sheetName val="말뚝지지력산정"/>
      <sheetName val="참고자료"/>
      <sheetName val="건축(을)"/>
      <sheetName val="가스내역"/>
      <sheetName val="3차준공"/>
      <sheetName val="MAIN"/>
      <sheetName val="품셈표"/>
      <sheetName val="계산내역(설비)"/>
      <sheetName val="TB-내역서"/>
      <sheetName val="성곽내역서"/>
      <sheetName val="대공종"/>
      <sheetName val="수량집계"/>
      <sheetName val="A-4"/>
      <sheetName val="설계기준"/>
      <sheetName val="2.2.10.샤시등"/>
      <sheetName val="내역1"/>
      <sheetName val="공사비산출내역"/>
      <sheetName val="I一般比"/>
      <sheetName val="수로단위수량"/>
      <sheetName val="sub"/>
      <sheetName val="N賃率-職"/>
      <sheetName val="H-pile(298x299)"/>
      <sheetName val="H-pile(250x250)"/>
      <sheetName val="기초공"/>
      <sheetName val="기둥(원형)"/>
      <sheetName val="인사자료총집계"/>
      <sheetName val="구조물철거타공정이월"/>
      <sheetName val="邅☳"/>
      <sheetName val="항목(1)"/>
      <sheetName val="BOOK4"/>
      <sheetName val="역T형교대(말뚝기초)"/>
      <sheetName val="단면가정"/>
      <sheetName val="관리,공감"/>
      <sheetName val="CC16-내역서"/>
      <sheetName val="COVER"/>
      <sheetName val="단위수량"/>
      <sheetName val="부대내역"/>
      <sheetName val="제잡비집계"/>
      <sheetName val="가설건물"/>
      <sheetName val="70%"/>
      <sheetName val="ITEM"/>
      <sheetName val="가스(내역)"/>
      <sheetName val="타견적(을)"/>
      <sheetName val="부시수량"/>
      <sheetName val="설계서(본관)"/>
      <sheetName val="영업.일1"/>
      <sheetName val="전등설비"/>
      <sheetName val="부하(성남)"/>
      <sheetName val="견적서"/>
      <sheetName val="고개가설"/>
      <sheetName val="동력부하계산"/>
      <sheetName val="영창26"/>
      <sheetName val="도급예산내역서봉투"/>
      <sheetName val="공사원가계산서"/>
      <sheetName val="설계산출표지"/>
      <sheetName val="도급예산내역서총괄표"/>
      <sheetName val="을부담운반비"/>
      <sheetName val="운반비산출"/>
      <sheetName val="우배수"/>
      <sheetName val="원형맨홀수량"/>
      <sheetName val="현장관리비 산출내역"/>
      <sheetName val="철거산출근거"/>
      <sheetName val="공사비집계표"/>
      <sheetName val="사전공사"/>
      <sheetName val="cable-data"/>
      <sheetName val="List"/>
      <sheetName val="10"/>
      <sheetName val="11"/>
      <sheetName val="6"/>
      <sheetName val="7"/>
      <sheetName val="8"/>
      <sheetName val="9"/>
      <sheetName val="개요"/>
      <sheetName val="수량"/>
      <sheetName val="발생토"/>
      <sheetName val="투자효율분석"/>
      <sheetName val="오억미만"/>
      <sheetName val="토목"/>
      <sheetName val="200"/>
      <sheetName val="코드표"/>
      <sheetName val="1.설계기준"/>
      <sheetName val="AS복구"/>
      <sheetName val="중기터파기"/>
      <sheetName val="변수값"/>
      <sheetName val="중기상차"/>
      <sheetName val="일목"/>
      <sheetName val="ENTRY"/>
      <sheetName val="수량집계표"/>
      <sheetName val="공종별수량집계"/>
      <sheetName val="우수공"/>
      <sheetName val="자재표"/>
      <sheetName val="재료단가"/>
      <sheetName val="공사발의서"/>
      <sheetName val="S0"/>
      <sheetName val="이름정의"/>
      <sheetName val="초기화면"/>
      <sheetName val="기계실 D200"/>
      <sheetName val="tggwan(mac)"/>
      <sheetName val="월별입차량"/>
      <sheetName val="GAEYO"/>
      <sheetName val="인부신상자료"/>
      <sheetName val="TRE TABLE"/>
      <sheetName val="3.공통공사대비"/>
      <sheetName val="전차선로 물량표"/>
      <sheetName val="한강운반비"/>
      <sheetName val="공통(20-91)"/>
      <sheetName val="하수급견적대비"/>
      <sheetName val="설명서"/>
      <sheetName val="예정공정표"/>
      <sheetName val="표지1"/>
      <sheetName val="현장지지물물량"/>
      <sheetName val="자"/>
      <sheetName val="노"/>
      <sheetName val="일위대가(건축)"/>
      <sheetName val="내2"/>
      <sheetName val="암거단위-1련"/>
      <sheetName val="프랜트면허"/>
      <sheetName val="원형1호맨홀토공수량"/>
      <sheetName val="2호맨홀공제수량"/>
      <sheetName val="신우"/>
      <sheetName val="공사원가"/>
      <sheetName val="계약내역서(을지)"/>
      <sheetName val="통합내역"/>
      <sheetName val="재정비직인"/>
      <sheetName val="G.R300경비"/>
      <sheetName val="자재_집계표1"/>
      <sheetName val="귀래_설계_공내역서1"/>
      <sheetName val="전선_및_전선관1"/>
      <sheetName val="2_대외공문"/>
      <sheetName val="공사별_가중치_산출근거(토목)"/>
      <sheetName val="상_부"/>
      <sheetName val="운동장_(2)"/>
      <sheetName val="1차_내역서1"/>
      <sheetName val="_견적서"/>
      <sheetName val="수량계산서_집계표(가설_신설_및_철거-을지로3가_3호선)"/>
      <sheetName val="수량계산서_집계표(신설-을지로3가_3호선)"/>
      <sheetName val="수량계산서_집계표(철거-을지로3가_3호선)"/>
      <sheetName val="3_바닥판__"/>
      <sheetName val="가격조사서"/>
      <sheetName val="22인공"/>
      <sheetName val="JOIN(2span)"/>
      <sheetName val="바닥판"/>
      <sheetName val="주빔의 설계"/>
      <sheetName val="철근량산정및사용성검토"/>
      <sheetName val="입력DATA"/>
      <sheetName val="변경일위"/>
      <sheetName val="기타공사"/>
      <sheetName val="단청(제외)"/>
      <sheetName val="목공집계"/>
      <sheetName val="미장(2)"/>
      <sheetName val="운반"/>
      <sheetName val="지붕(기와)"/>
      <sheetName val="※참고자료※"/>
      <sheetName val="재정비내역"/>
      <sheetName val="지적고시내역"/>
      <sheetName val="인건비 "/>
      <sheetName val="table"/>
      <sheetName val="왕십리방향"/>
      <sheetName val="자재집게표 "/>
      <sheetName val="Code"/>
      <sheetName val="계정"/>
      <sheetName val="남양시작동자105노65기1.3화1.2"/>
      <sheetName val="남양시작동010313100%"/>
      <sheetName val="조명율"/>
      <sheetName val="항목등록"/>
      <sheetName val="남양구조시험동"/>
      <sheetName val="관내역"/>
      <sheetName val="경율산정.XLS"/>
      <sheetName val="차수"/>
      <sheetName val="Ȁ_x0004_夁瓅"/>
      <sheetName val="관기성공.내"/>
      <sheetName val="월별"/>
      <sheetName val="가감수량(2호)"/>
      <sheetName val="맨홀수량산출(2호)"/>
      <sheetName val="기성2"/>
      <sheetName val="직노"/>
      <sheetName val="3.하중산정4.지지력"/>
      <sheetName val="연결임시"/>
      <sheetName val="Front"/>
      <sheetName val="wall"/>
      <sheetName val="HVAC"/>
      <sheetName val="날개벽(시점좌측)"/>
      <sheetName val="도시가스현황"/>
      <sheetName val="결재갑지"/>
      <sheetName val="직접공사비집계표_7"/>
      <sheetName val="공통가설_8"/>
      <sheetName val="기타시설"/>
      <sheetName val="아파트_9"/>
      <sheetName val="주민복지관"/>
      <sheetName val="지하주차장"/>
      <sheetName val="Book1"/>
      <sheetName val="용산1(해보)"/>
      <sheetName val="현장조사"/>
      <sheetName val="요약&amp;결과"/>
      <sheetName val="기구조직"/>
      <sheetName val="기계경비일람"/>
      <sheetName val="포장자재집계표"/>
      <sheetName val="INPUTDATA"/>
      <sheetName val="2000,9월 일위"/>
      <sheetName val="품의서(0217)"/>
      <sheetName val="간선토공재집"/>
      <sheetName val="지선토공재집"/>
      <sheetName val="1공구내역서(1)"/>
      <sheetName val="b_balju_cho"/>
      <sheetName val="식재일위대가"/>
      <sheetName val="단위수량산출"/>
      <sheetName val="VXXXXX"/>
      <sheetName val="전선관"/>
      <sheetName val="단가입력창"/>
      <sheetName val="공종단가표 "/>
      <sheetName val="(A)내역서"/>
      <sheetName val="산출2-기기동력"/>
      <sheetName val="cal"/>
      <sheetName val="3BL공동구 수량"/>
      <sheetName val="XL4Poppy"/>
      <sheetName val="현장관리비 "/>
      <sheetName val="청천내"/>
      <sheetName val="기준액"/>
      <sheetName val="D16"/>
      <sheetName val="D25"/>
      <sheetName val="D22"/>
      <sheetName val="노 무 비"/>
      <sheetName val="중기사용료"/>
      <sheetName val="계측제어설비"/>
      <sheetName val="소방"/>
      <sheetName val="자재운반단가일람표"/>
      <sheetName val="예정(3)"/>
      <sheetName val="unitpric"/>
      <sheetName val="교대"/>
      <sheetName val="DATA1"/>
      <sheetName val="직원투입계획"/>
      <sheetName val="Sheet13"/>
      <sheetName val="발전기"/>
      <sheetName val="Sheet14"/>
      <sheetName val="부속동"/>
      <sheetName val="36+45-113-18+19+20I"/>
      <sheetName val="내역표지"/>
      <sheetName val="기타경비"/>
      <sheetName val="잔토처리"/>
      <sheetName val="터파기,되메우기,램머,코아"/>
      <sheetName val="절단,포장깨기"/>
      <sheetName val="표  지"/>
      <sheetName val="도급"/>
      <sheetName val="대비표(토공1안)"/>
      <sheetName val="단면 (2)"/>
      <sheetName val="시화점실행"/>
      <sheetName val="단가 산출서(산근#1~#102)"/>
      <sheetName val="재료집계표"/>
      <sheetName val="99.12"/>
      <sheetName val="카메라"/>
      <sheetName val="결재판(삭제하지말아주세요)"/>
      <sheetName val="O＆P"/>
      <sheetName val="일위_파일"/>
      <sheetName val="신규품셈목차"/>
      <sheetName val="시중노임단가"/>
      <sheetName val="총괄집계표"/>
      <sheetName val="전익정산집계"/>
      <sheetName val="X17-TOTAL"/>
      <sheetName val="투입비"/>
      <sheetName val="철근량"/>
      <sheetName val="증감내역서"/>
      <sheetName val="날개벽(좌,우=45도,75도)"/>
      <sheetName val="설계변경조서"/>
      <sheetName val="P-산#1-1(WOWA1)"/>
      <sheetName val="환율 및 노임"/>
      <sheetName val="속 일위대가"/>
      <sheetName val="자재단가대비표"/>
      <sheetName val="우각부보강"/>
      <sheetName val="설비2차"/>
      <sheetName val="단가조사표"/>
      <sheetName val="일위대가(계측기설치)"/>
      <sheetName val="투찰내역"/>
      <sheetName val="자재단가집계"/>
      <sheetName val="증감대비"/>
      <sheetName val="2.가로등(영구)"/>
      <sheetName val="교각1"/>
      <sheetName val="가격"/>
      <sheetName val="암거단위"/>
      <sheetName val="횡 연장"/>
      <sheetName val="내역(토목)"/>
      <sheetName val="무시"/>
      <sheetName val="수량계산서 집계표(가설 신설 및 철거-을지로3가 2호선)"/>
      <sheetName val="수량계산서 집계표(신설-을지로3가 2호선)"/>
      <sheetName val="수량계산서 집계표(철거-을지로3가 2호선)"/>
      <sheetName val="앉음벽 (2)"/>
      <sheetName val="입출재고현황 (2)"/>
      <sheetName val="6.가격조사서 "/>
      <sheetName val="집계"/>
      <sheetName val="1안내역"/>
      <sheetName val="공사대장"/>
      <sheetName val="토적계산"/>
      <sheetName val="안정검토(온1)"/>
      <sheetName val="공사비총괄표"/>
      <sheetName val="Factor"/>
      <sheetName val="1단계"/>
      <sheetName val="기준표"/>
      <sheetName val="환경기계공정표 (3)"/>
      <sheetName val="내역서-전체낙찰율"/>
      <sheetName val="인부노임"/>
      <sheetName val="ilch"/>
      <sheetName val="5.전사투자계획종함안"/>
      <sheetName val="내역서(전기)"/>
      <sheetName val="b_balju"/>
      <sheetName val="인제내역"/>
      <sheetName val="목동세대 산출근거"/>
      <sheetName val="운반공"/>
      <sheetName val="General Data"/>
      <sheetName val="가로등내역서"/>
      <sheetName val="대림경상68억"/>
      <sheetName val="도급원가"/>
      <sheetName val="내역서(기성청구)"/>
      <sheetName val="고창방향"/>
      <sheetName val="수입"/>
      <sheetName val="건축공사수량"/>
      <sheetName val="환율표"/>
      <sheetName val="한일양산"/>
      <sheetName val="심사물량"/>
      <sheetName val="심사계산"/>
      <sheetName val="3연box"/>
      <sheetName val="단 box"/>
      <sheetName val="물가대비표"/>
      <sheetName val="XREF"/>
      <sheetName val="감가상각누계액"/>
      <sheetName val="관람석제출"/>
      <sheetName val="woo(mac)"/>
      <sheetName val="부표총괄표"/>
      <sheetName val="산출내역(K2)"/>
      <sheetName val="구조물공"/>
      <sheetName val="제출내역 (2)"/>
      <sheetName val="6공구(당초)"/>
      <sheetName val="부대공"/>
      <sheetName val="공사비집계"/>
      <sheetName val="투찰"/>
      <sheetName val="견"/>
      <sheetName val="SUMMARY(S)"/>
      <sheetName val="중갑지"/>
      <sheetName val="잡철물"/>
      <sheetName val="FAB별"/>
      <sheetName val="영동(D)"/>
      <sheetName val="3.바닥판설계"/>
      <sheetName val="분류"/>
      <sheetName val="RAW DATA"/>
      <sheetName val="#3_일위대가목록"/>
      <sheetName val="DATA_Garak"/>
      <sheetName val="DATA_Total"/>
      <sheetName val="DATA_Kwangju"/>
      <sheetName val="DATA_Daejeon"/>
      <sheetName val="DATA_Sadang"/>
      <sheetName val="DATA_Yangjae"/>
      <sheetName val="DATA_Yoido"/>
      <sheetName val="DATA_Ulsan"/>
      <sheetName val="DATA_Incheon"/>
      <sheetName val="DATA_Jeonju"/>
      <sheetName val="토공정보"/>
      <sheetName val="신.분"/>
      <sheetName val="견적대비표"/>
      <sheetName val="테이블"/>
      <sheetName val="장비가동"/>
      <sheetName val="아파트"/>
      <sheetName val="부대시설"/>
      <sheetName val="물량표"/>
      <sheetName val="안내"/>
      <sheetName val="입력"/>
      <sheetName val="대비표"/>
      <sheetName val="방호시설검토"/>
      <sheetName val="LF자재단가"/>
      <sheetName val="예산M12A"/>
      <sheetName val="SCHEDULE"/>
      <sheetName val="ELECTRIC"/>
      <sheetName val="세부내역서"/>
      <sheetName val="보차도경계석"/>
      <sheetName val="일위집계(기존)"/>
      <sheetName val="1,2공구원가계산서"/>
      <sheetName val="Macro2"/>
      <sheetName val="1공구산출내역서"/>
      <sheetName val="Macro1"/>
      <sheetName val="설계내역서 "/>
      <sheetName val="소비자가"/>
      <sheetName val="설직재-1"/>
      <sheetName val="제직재"/>
      <sheetName val="대비"/>
      <sheetName val="노임 단가"/>
      <sheetName val="ETC"/>
      <sheetName val="관계주식"/>
      <sheetName val="토목내역서"/>
      <sheetName val="냉천부속동"/>
      <sheetName val="내역서1"/>
      <sheetName val="샘플표지"/>
      <sheetName val="건축(APT,부대동)"/>
      <sheetName val="POOM_MOTO"/>
      <sheetName val="POOM_MOTO2"/>
      <sheetName val="000000"/>
      <sheetName val="교대철근집계"/>
      <sheetName val="토목-물가"/>
      <sheetName val="F4-F7"/>
      <sheetName val="선급금신청서"/>
      <sheetName val="Sheet7(ㅅ)"/>
      <sheetName val="별표 "/>
      <sheetName val="건축공사"/>
      <sheetName val="덕전리"/>
      <sheetName val="일반전기"/>
      <sheetName val="EQUIP LIST"/>
      <sheetName val="배수관토공"/>
      <sheetName val="예가비교표"/>
      <sheetName val="일위(PN)"/>
      <sheetName val="전문품의"/>
      <sheetName val="유기공정"/>
      <sheetName val="견적대비"/>
      <sheetName val="공량산출서"/>
      <sheetName val="단위세대물량"/>
      <sheetName val="실행대비"/>
      <sheetName val="개산공사비"/>
      <sheetName val="과단위"/>
      <sheetName val="기별(종합)"/>
      <sheetName val="48일위"/>
      <sheetName val="48수량"/>
      <sheetName val="22수량"/>
      <sheetName val="49일위"/>
      <sheetName val="22일위"/>
      <sheetName val="49수량"/>
      <sheetName val="공사현황"/>
      <sheetName val="자재단가_사급"/>
      <sheetName val="중기기준"/>
      <sheetName val="중기적산목록"/>
      <sheetName val="공종별자재"/>
      <sheetName val="전체제잡비"/>
      <sheetName val="세골재  T2 변경 현황"/>
      <sheetName val="단가비교표"/>
      <sheetName val="3차설계"/>
      <sheetName val="빙장비사양"/>
      <sheetName val="장비사양"/>
      <sheetName val="도급FORM"/>
      <sheetName val="변화치수"/>
      <sheetName val="단"/>
      <sheetName val="J直材4"/>
      <sheetName val="사급자재비"/>
      <sheetName val="mcc일위대가"/>
      <sheetName val="DATA 입력란"/>
      <sheetName val="Macro(차단기)"/>
      <sheetName val="CON'C"/>
      <sheetName val="대로근거"/>
      <sheetName val="중로근거"/>
      <sheetName val="공용시설내역"/>
      <sheetName val="8.PILE  (돌출)"/>
      <sheetName val="MAT"/>
      <sheetName val="자금청구"/>
      <sheetName val="기성고조서 "/>
      <sheetName val="봉급(직영)"/>
      <sheetName val="경비산출"/>
      <sheetName val="수량산출표"/>
      <sheetName val="댐구조도"/>
      <sheetName val="세월교산출기초"/>
      <sheetName val="1회기성을"/>
      <sheetName val="기계경비(시간당)"/>
      <sheetName val="램머"/>
      <sheetName val="1SGATE97"/>
      <sheetName val="Apt내역"/>
      <sheetName val="C3"/>
      <sheetName val="0.갑지"/>
      <sheetName val="8.현장관리비"/>
      <sheetName val="7.안전관리비"/>
      <sheetName val="96보완계획7.12"/>
      <sheetName val="2.토목공사"/>
      <sheetName val="자재조사표"/>
      <sheetName val="기슭막이(야면석찰쌓기)"/>
      <sheetName val="CTEMCOST"/>
      <sheetName val="단가표"/>
      <sheetName val="c_balju"/>
      <sheetName val="대,유,램"/>
      <sheetName val="Sheet5"/>
      <sheetName val="단가산출서 (2)"/>
      <sheetName val="단가산출서"/>
      <sheetName val="구의33고"/>
      <sheetName val="갑지(추정)"/>
      <sheetName val="내역서(ebs)"/>
      <sheetName val="매원개착터널총괄"/>
      <sheetName val="유림골조"/>
      <sheetName val="00000"/>
      <sheetName val="3련 BOX"/>
      <sheetName val="기성(1차) "/>
      <sheetName val="평형별㓈_x0019_؟"/>
      <sheetName val="설계서(7)"/>
      <sheetName val="목표세부명세"/>
      <sheetName val="MAT_N048"/>
      <sheetName val="공주-교대(A1)"/>
      <sheetName val="BQ"/>
      <sheetName val="일위대가(내역)"/>
      <sheetName val="foxz"/>
      <sheetName val="실행집계"/>
      <sheetName val="원실행"/>
      <sheetName val="공통가설계"/>
      <sheetName val="공통가설비"/>
      <sheetName val="현관계"/>
      <sheetName val="원가LIST"/>
      <sheetName val="월별투입계획"/>
      <sheetName val="[수목일위.XLS][수목일위.XLS]el________2"/>
      <sheetName val="현황"/>
      <sheetName val="현황(1공구)"/>
      <sheetName val="현황(2공구)"/>
      <sheetName val="현황(3공구)"/>
      <sheetName val="1공구 단가 (정원)"/>
      <sheetName val="1공구 단가 (산광)"/>
      <sheetName val="1공구 단가 (용호)"/>
      <sheetName val="간지 (2)"/>
      <sheetName val="2공구 단가(인성)"/>
      <sheetName val="2공구 단가(대동)"/>
      <sheetName val="2공구 단가(산광)"/>
      <sheetName val="터널구조물산근"/>
      <sheetName val="도로구조물산근"/>
      <sheetName val="터널굴착단산"/>
      <sheetName val="장약패턴90M2"/>
      <sheetName val="토공산근"/>
      <sheetName val="단가산출근거"/>
      <sheetName val="구조물공수량명세서"/>
      <sheetName val="실행내역서"/>
      <sheetName val="1.토공"/>
      <sheetName val="2.배수공"/>
      <sheetName val="3.구조물공"/>
      <sheetName val="4.포장공"/>
      <sheetName val="5부대공"/>
      <sheetName val="6사급자재대"/>
      <sheetName val="공통가설공"/>
      <sheetName val="BASIC1"/>
      <sheetName val="재료비"/>
      <sheetName val="중기비"/>
      <sheetName val="공사비"/>
      <sheetName val="가드레일산근"/>
      <sheetName val="적용2002"/>
      <sheetName val="중기"/>
      <sheetName val="PACKING LIST"/>
      <sheetName val="조경공사(총괄)"/>
      <sheetName val="지주목 및 비료산출기준"/>
      <sheetName val="지주목및비료산출"/>
      <sheetName val="시설물수량산출서"/>
      <sheetName val="수량집계A"/>
      <sheetName val="철근집계A"/>
      <sheetName val="[수목일위.XLS][수목일위.XLS]el________3"/>
      <sheetName val="물가시세"/>
      <sheetName val="1. 설계예산서"/>
      <sheetName val="2. 목차"/>
      <sheetName val="3.설계설명서"/>
      <sheetName val="4.시방서갑지"/>
      <sheetName val="5.시방서(일반시방서)"/>
      <sheetName val="6.시방서갑지(특기)"/>
      <sheetName val="7.예정공정표"/>
      <sheetName val="8. 설계예산서"/>
      <sheetName val="16.설계서용지(갑)"/>
      <sheetName val="17. 내역서갑지"/>
      <sheetName val="공종별집계표"/>
      <sheetName val="내 역 서"/>
      <sheetName val="일 위 대 가 표"/>
      <sheetName val="일위대가표(자동제어반제작)"/>
      <sheetName val="수 량 산 출 서"/>
      <sheetName val="계통도갑지"/>
      <sheetName val="일위대가 "/>
      <sheetName val="예산내역서"/>
      <sheetName val="총계"/>
      <sheetName val="원가서"/>
      <sheetName val="기계경비산출기준"/>
      <sheetName val="노무"/>
      <sheetName val="실행(ALT1)"/>
      <sheetName val="변경내역"/>
      <sheetName val="BOJUNGGM"/>
      <sheetName val="가시설"/>
      <sheetName val="기초단가"/>
      <sheetName val="결재판"/>
      <sheetName val="중기조종사 단위단가"/>
      <sheetName val="관접합및부설"/>
      <sheetName val="장비집계"/>
      <sheetName val="nys"/>
      <sheetName val="관급자재"/>
      <sheetName val="폐기물"/>
      <sheetName val="다공관8"/>
      <sheetName val="다공관12"/>
      <sheetName val="다공관20"/>
      <sheetName val="다공관22"/>
      <sheetName val="영구ANCHOR(1사면)"/>
      <sheetName val="영구ANCHOR(8-2사면)"/>
      <sheetName val="격자블럭공"/>
      <sheetName val="격자블럭호표"/>
      <sheetName val="장비손료"/>
      <sheetName val="공사설명서"/>
      <sheetName val="토공총괄표"/>
      <sheetName val="계산서(곡선부)"/>
      <sheetName val="16-1"/>
      <sheetName val="요율"/>
      <sheetName val="전기일위목록"/>
      <sheetName val="전기대가"/>
      <sheetName val="산출조서표지"/>
      <sheetName val="공량산출"/>
      <sheetName val="단가산출_목록"/>
      <sheetName val="골재집계"/>
      <sheetName val="도장재료산출"/>
      <sheetName val="설비"/>
      <sheetName val="PC"/>
      <sheetName val="절감계산(보일러)"/>
      <sheetName val="포항보고서"/>
      <sheetName val="Macro7"/>
      <sheetName val="106C0300"/>
      <sheetName val="단가비교표_공통1"/>
      <sheetName val="기성내역서"/>
      <sheetName val="마북 손익분석(CATIA)"/>
      <sheetName val="현금"/>
      <sheetName val="원가계산서 "/>
      <sheetName val="기계경비"/>
      <sheetName val="궤도부설(424-441,1-27)"/>
      <sheetName val="레일단(70-125)"/>
      <sheetName val="장대단(55-71,126-129)"/>
      <sheetName val="궤도철거(442-448,36-54,130-134)"/>
      <sheetName val="분기(135-174,257-302)"/>
      <sheetName val="교상침목(177-183,151-184,254-262)"/>
      <sheetName val="침목단WT(182-246)"/>
      <sheetName val="궤도이설(20-27)"/>
      <sheetName val="기타1(558-577,263-293)"/>
      <sheetName val="자갈"/>
      <sheetName val="기타2(336-382)"/>
      <sheetName val="장,교(549-571,5-6,11-12,16-17,22"/>
      <sheetName val="체결구(348-375)"/>
      <sheetName val="기계상차(388)"/>
      <sheetName val="용접(389-423)"/>
      <sheetName val="장대(449-475)"/>
      <sheetName val="레일w(476-494)"/>
      <sheetName val="레일P(495-501)"/>
      <sheetName val="침목WT(502-518)"/>
      <sheetName val="침목PP(533-548)"/>
      <sheetName val="궤간정정"/>
      <sheetName val="면(37)"/>
      <sheetName val="면맞춤"/>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
      <sheetName val="가설소"/>
      <sheetName val="신품"/>
      <sheetName val="명세서"/>
      <sheetName val="1.1서버도입"/>
      <sheetName val="예산서"/>
      <sheetName val="5정거장"/>
      <sheetName val="1-3길내기"/>
      <sheetName val="99년신청"/>
      <sheetName val="우수받이"/>
      <sheetName val="예산서(6)"/>
      <sheetName val="접속도로"/>
      <sheetName val="빌딩 안내"/>
      <sheetName val="건축공사집계"/>
      <sheetName val="현장경비"/>
      <sheetName val="피벗테이블데이터분석"/>
      <sheetName val="평균높이산출근거"/>
      <sheetName val="횡배수관위치조서"/>
      <sheetName val="09공임"/>
      <sheetName val="기중"/>
      <sheetName val="일위2"/>
      <sheetName val="J01"/>
      <sheetName val="제경비"/>
      <sheetName val="기준비용"/>
      <sheetName val="UPDATA"/>
      <sheetName val="마감LIST-1"/>
      <sheetName val="교각계산"/>
      <sheetName val="성곽내역헾"/>
      <sheetName val="포장집계"/>
      <sheetName val="포장연장"/>
      <sheetName val="제수문"/>
      <sheetName val="1호토공"/>
      <sheetName val="좌홍배수장"/>
      <sheetName val="좌홍배수장토공"/>
      <sheetName val="45,46"/>
      <sheetName val="단가입력"/>
      <sheetName val="당초"/>
      <sheetName val="SPC노임(5월)"/>
      <sheetName val="IBM UX"/>
      <sheetName val="총괄집퀀ᦔ"/>
      <sheetName val="연돌일退←_xdc00_"/>
      <sheetName val="연돌일위退←"/>
      <sheetName val="연돌일_x0000__x0000_Ԁ"/>
      <sheetName val="자동제어"/>
      <sheetName val="선급비용"/>
      <sheetName val="일위1"/>
      <sheetName val="99년하반기"/>
      <sheetName val="주소록"/>
      <sheetName val="제2~4호표"/>
      <sheetName val="2-나.물가조사서"/>
      <sheetName val="지입재료비"/>
      <sheetName val="사통"/>
      <sheetName val="참조-(1)"/>
      <sheetName val="산출기준(파견전산실)"/>
      <sheetName val="10월"/>
      <sheetName val="L_RPTA05_목록"/>
      <sheetName val="익월작업계힉"/>
      <sheetName val="변경총괄지(1)"/>
      <sheetName val="노단"/>
      <sheetName val="guard(mac)"/>
      <sheetName val="Sheet17"/>
      <sheetName val="관로토공"/>
      <sheetName val="중기손료"/>
      <sheetName val="퇴직공제부금산출근거"/>
      <sheetName val="배수관공"/>
      <sheetName val="설계기준 및 하중계산"/>
      <sheetName val="type-F"/>
      <sheetName val="동일대내"/>
      <sheetName val="도배공사언고"/>
      <sheetName val="용수량(생활용수)"/>
      <sheetName val="대구실행"/>
      <sheetName val="배관내역서"/>
      <sheetName val="배관품셈총괄표"/>
      <sheetName val="해평견적"/>
      <sheetName val="본선 토공 분배표"/>
      <sheetName val="분양가상한산출"/>
      <sheetName val="보건노"/>
      <sheetName val="도"/>
      <sheetName val="96노임기준"/>
      <sheetName val="설계예산2"/>
      <sheetName val="금액집계"/>
      <sheetName val="평형공사비"/>
      <sheetName val="DESIGN CRETERIA"/>
      <sheetName val="말뚝물량"/>
      <sheetName val="원가계산서(남측)"/>
      <sheetName val="h-013211-2"/>
      <sheetName val="uang"/>
      <sheetName val="적용단위길이"/>
      <sheetName val="특수기호강도거푸집"/>
      <sheetName val="종배수관면벽신"/>
      <sheetName val="종배수관(신)"/>
      <sheetName val="일위총괄표"/>
      <sheetName val="PL단가산정"/>
      <sheetName val="그림"/>
      <sheetName val="그림2"/>
      <sheetName val="loading"/>
      <sheetName val="11.닥트설치공사(bm)"/>
      <sheetName val="도급내역서(3)"/>
      <sheetName val="가시설수량"/>
      <sheetName val="copy"/>
      <sheetName val="서식"/>
      <sheetName val="연결관산출조서"/>
      <sheetName val="-레미콘집계"/>
      <sheetName val="자갈,시멘트,모래산출"/>
      <sheetName val="-철근집계"/>
      <sheetName val="포장재료(1)"/>
      <sheetName val="-흄관집계"/>
      <sheetName val="계획금액"/>
      <sheetName val="2003상반기노임기준"/>
      <sheetName val="산출기초"/>
      <sheetName val="값"/>
      <sheetName val="버스운행안내"/>
      <sheetName val="근태계획서"/>
      <sheetName val="예방접종계획"/>
      <sheetName val="N賃԰_x0000__x0000_"/>
      <sheetName val="내역서 제출"/>
      <sheetName val="3.부제O호표"/>
      <sheetName val="4.장비손료"/>
      <sheetName val="5.소모재료비"/>
      <sheetName val="9.공삭공지층별작업시간"/>
      <sheetName val="7.주입분사시간제원표"/>
      <sheetName val="6.작업시간표"/>
      <sheetName val="8.시멘트제원표"/>
      <sheetName val="2.품제O호표"/>
      <sheetName val="1.총괄표1500mm"/>
      <sheetName val="수량3"/>
      <sheetName val="횡배수관"/>
      <sheetName val="실행원가내역"/>
      <sheetName val="갑__지2"/>
      <sheetName val="Customer_Databas2"/>
      <sheetName val="AS포장복구_2"/>
      <sheetName val="2000_11월설계내역2"/>
      <sheetName val="기타_정보통신공사2"/>
      <sheetName val="표지_(2)2"/>
      <sheetName val="unit_42"/>
      <sheetName val="화재_탐지_설비2"/>
      <sheetName val="준검_내역서2"/>
      <sheetName val="단가_및_재료비2"/>
      <sheetName val="Sheet1_(2)2"/>
      <sheetName val="1_설계조건2"/>
      <sheetName val="토공산출_(아파트)2"/>
      <sheetName val="5_일위목록2"/>
      <sheetName val="7_단가조사2"/>
      <sheetName val="6_일위대가2"/>
      <sheetName val="원가계산서구조조정"/>
      <sheetName val="기성세부내역서"/>
      <sheetName val="기성원가계산서"/>
      <sheetName val="기성부분내역서"/>
      <sheetName val="공량산출근거서"/>
      <sheetName val="단가(자재)"/>
      <sheetName val="단가(노임)"/>
      <sheetName val="기초목록"/>
      <sheetName val="표 지"/>
      <sheetName val="AHU집계"/>
      <sheetName val="공조기휀"/>
      <sheetName val="공조기"/>
      <sheetName val="정내"/>
      <sheetName val="실행내역"/>
      <sheetName val="기별"/>
      <sheetName val="수로교총재료집계"/>
      <sheetName val="PriceSummary"/>
      <sheetName val="2.도실원내역(원본)"/>
      <sheetName val="영창2餀"/>
      <sheetName val="영창2"/>
      <sheetName val="매립"/>
      <sheetName val="공사"/>
      <sheetName val="공사설명서외"/>
      <sheetName val="차액보증"/>
      <sheetName val="1_x0005__x0005_"/>
      <sheetName val="1_x0005_"/>
      <sheetName val="예정공狸5"/>
      <sheetName val="예정공绘5"/>
      <sheetName val="1_x0005_B"/>
      <sheetName val="설_x0005__x0000_"/>
      <sheetName val="6. 안전관리비"/>
      <sheetName val="설헾⽬"/>
      <sheetName val="설헾〄"/>
      <sheetName val="설茸7"/>
      <sheetName val="1_x0005__x0000_"/>
      <sheetName val="토공A"/>
      <sheetName val="업무분장"/>
      <sheetName val="1. 설계조건 2.단면가정 3. 하중계산"/>
      <sheetName val="일반자료"/>
      <sheetName val="기본일위"/>
      <sheetName val="과천MAIN"/>
      <sheetName val="석축단"/>
      <sheetName val="송정-증포간  계약내역서"/>
      <sheetName val="총괄서"/>
      <sheetName val="JH2001"/>
      <sheetName val="4차원가계산서"/>
      <sheetName val="수주추정"/>
      <sheetName val="당정동공통이수"/>
      <sheetName val="당정동경상이수"/>
      <sheetName val="관급"/>
      <sheetName val="총누계"/>
      <sheetName val="단면(직벽형)-H=1m"/>
      <sheetName val="SLAB&quot;1&quot;"/>
      <sheetName val="공사비집계표(서해안고속도로)"/>
      <sheetName val="PIPE(UG)내역"/>
      <sheetName val="COPING"/>
      <sheetName val="산출동탄"/>
      <sheetName val="표준계약서"/>
      <sheetName val="A가설공사"/>
      <sheetName val="G균열보수공사"/>
      <sheetName val="Z기타공사"/>
      <sheetName val="P도배공사"/>
      <sheetName val="M도장공사"/>
      <sheetName val="R목공사_old"/>
      <sheetName val="K미장공사"/>
      <sheetName val="Q설비공사"/>
      <sheetName val="H방수공사"/>
      <sheetName val="S보수,보강공사"/>
      <sheetName val="L석공사"/>
      <sheetName val="I수장공사"/>
      <sheetName val="F조적공사"/>
      <sheetName val="B지반보강공사"/>
      <sheetName val="N지붕공사"/>
      <sheetName val="O창호공사"/>
      <sheetName val="D철거및잔재처리"/>
      <sheetName val="U철골공사"/>
      <sheetName val="E철근콘크리트공사"/>
      <sheetName val="J타일공사"/>
      <sheetName val="C토공사"/>
      <sheetName val="공문"/>
      <sheetName val="Requirement(Work Crew)"/>
      <sheetName val="표층포설및다짐"/>
      <sheetName val="영업_일1"/>
      <sheetName val="el\설계서\수목일위_XLS]데이타"/>
      <sheetName val="1공구_단가_(정원)"/>
      <sheetName val="1공구_단가_(산광)"/>
      <sheetName val="1공구_단가_(용호)"/>
      <sheetName val="간지_(2)"/>
      <sheetName val="2공구_단가(인성)"/>
      <sheetName val="2공구_단가(대동)"/>
      <sheetName val="2공구_단가(산광)"/>
      <sheetName val="1_토공"/>
      <sheetName val="2_배수공"/>
      <sheetName val="3_구조물공"/>
      <sheetName val="4_포장공"/>
      <sheetName val="PACKING_LIST"/>
      <sheetName val="지주목_및_비료산출기준"/>
      <sheetName val="el\설계서\수목일위_XLS"/>
      <sheetName val="1__설계예산서"/>
      <sheetName val="2__목차"/>
      <sheetName val="3_설계설명서"/>
      <sheetName val="4_시방서갑지"/>
      <sheetName val="5_시방서(일반시방서)"/>
      <sheetName val="6_시방서갑지(특기)"/>
      <sheetName val="7_예정공정표"/>
      <sheetName val="8__설계예산서"/>
      <sheetName val="16_설계서용지(갑)"/>
      <sheetName val="17__내역서갑지"/>
      <sheetName val="내_역_서"/>
      <sheetName val="일_위_대_가_표"/>
      <sheetName val="수_량_산_출_서"/>
      <sheetName val="일위대가_"/>
      <sheetName val="중기조종사_단위단가"/>
      <sheetName val="제출내역_(2)"/>
      <sheetName val="케이블류 OLD"/>
      <sheetName val="TOTAL_BOQ"/>
      <sheetName val="TYPE-1"/>
      <sheetName val="단가목록"/>
      <sheetName val="노임목록"/>
      <sheetName val="자재목록"/>
      <sheetName val="군남내역서"/>
      <sheetName val="J형측구단위수량"/>
      <sheetName val="목록"/>
      <sheetName val="오餀ԯ"/>
      <sheetName val="원본(갑지)"/>
      <sheetName val="제수변수량"/>
      <sheetName val="0_갑지"/>
      <sheetName val="8_현장관리비"/>
      <sheetName val="7_안전관리비"/>
      <sheetName val="인원계획-미화"/>
      <sheetName val="재무가정"/>
      <sheetName val="1Month+Sheet2!"/>
      <sheetName val="견적 (2)"/>
      <sheetName val="총괄 내역서"/>
      <sheetName val="Summary Sheet"/>
      <sheetName val="가설(사)"/>
      <sheetName val="목집(사)"/>
      <sheetName val="운반(사)"/>
      <sheetName val="지붕(사)"/>
      <sheetName val="아파트 "/>
      <sheetName val="GI-LIST"/>
      <sheetName val="E_P_T수량산출서2"/>
      <sheetName val="마포토정"/>
      <sheetName val="단중표-ST"/>
      <sheetName val="물량산출"/>
      <sheetName val="분석대장"/>
      <sheetName val="base"/>
      <sheetName val="내역서을지"/>
      <sheetName val="산근1,2"/>
      <sheetName val="5사남"/>
      <sheetName val="Ⅶ-2_현장경비산출2"/>
      <sheetName val="단가표_(2)1"/>
      <sheetName val="6PILE__(돌출)"/>
      <sheetName val="기계실_D200"/>
      <sheetName val="1_가설"/>
      <sheetName val="4_목공사"/>
      <sheetName val="3련_BOX"/>
      <sheetName val="횡_연장"/>
      <sheetName val="목차_"/>
      <sheetName val="입출재고현황_(2)"/>
      <sheetName val="수목데이타_"/>
      <sheetName val="주빔의_설계"/>
      <sheetName val="3_공통공사대비"/>
      <sheetName val="전차선로_물량표"/>
      <sheetName val="2_2_10_샤시등"/>
      <sheetName val="G_R300경비"/>
      <sheetName val="현장관리비_"/>
      <sheetName val="3_하중산정4_지지력"/>
      <sheetName val="3_바닥판설계"/>
      <sheetName val="현장관리비_산출내역"/>
      <sheetName val="3BL공동구_수량"/>
      <sheetName val="옥외전력간선설비공사"/>
      <sheetName val="부재력정리"/>
      <sheetName val="회로내역(승인)"/>
      <sheetName val="PROJECT BRIEF"/>
      <sheetName val="방지책개소별명세"/>
      <sheetName val="08-공사비총괄표"/>
      <sheetName val="06-원가계산서"/>
      <sheetName val="04-간지"/>
      <sheetName val="01-적용기준"/>
      <sheetName val="03-목차"/>
      <sheetName val="07-총괄내역서"/>
      <sheetName val="02-표지"/>
      <sheetName val="공사완료입력"/>
      <sheetName val="교대토공시점"/>
      <sheetName val="청하배수"/>
      <sheetName val="일위대가(1)"/>
      <sheetName val="C-노임단가"/>
      <sheetName val="원데이타"/>
      <sheetName val="도급기성"/>
      <sheetName val="배수장토목공사비"/>
      <sheetName val="제잡비계산"/>
      <sheetName val="용역비내역-진짜"/>
      <sheetName val="갈현동"/>
      <sheetName val="경영"/>
      <sheetName val="98년"/>
      <sheetName val="실적"/>
      <sheetName val="1공구원가계산"/>
      <sheetName val="1공구원가계산서"/>
      <sheetName val="일위산출"/>
      <sheetName val="LP-S"/>
      <sheetName val="입찰견적보고서"/>
      <sheetName val="원가계산 (2)"/>
      <sheetName val="건축"/>
      <sheetName val="기초입력 DATA"/>
      <sheetName val="제경비적용기준"/>
      <sheetName val="공사자료입력"/>
      <sheetName val="포장수량단위"/>
      <sheetName val="참조 (2)"/>
      <sheetName val="적용공정"/>
      <sheetName val="Recovered_Sheet1"/>
      <sheetName val="수량계표"/>
      <sheetName val="콘크스"/>
      <sheetName val="-치수표(곡선부)"/>
      <sheetName val="내역서생태통로"/>
      <sheetName val="원가계산(생태통로)"/>
      <sheetName val="생태통로"/>
      <sheetName val="내역서(석산부지)"/>
      <sheetName val="원가계산(석산부지)"/>
      <sheetName val="석산부지녹화"/>
      <sheetName val="일위대가목록(식재)"/>
      <sheetName val="일위대가 (식재)"/>
      <sheetName val="자재단가(식재)"/>
      <sheetName val="노임단가(식재)"/>
      <sheetName val="집계(공통)"/>
      <sheetName val="집계(건축-총괄)"/>
      <sheetName val="집계(건축-공동주택)"/>
      <sheetName val="집계(건축-업무)"/>
      <sheetName val="집계(건축-지하)"/>
      <sheetName val="집계(건축-근생)"/>
      <sheetName val="내역(건축-공동주택)"/>
      <sheetName val="집계(기계-총괄)"/>
      <sheetName val="집계(기계-공동주택)"/>
      <sheetName val="집계(기계-업무)"/>
      <sheetName val="집계(기계-지하)"/>
      <sheetName val="집계(기계-근생)"/>
      <sheetName val="집계(기계-복리)"/>
      <sheetName val="집계(토목)"/>
      <sheetName val="골조-APT 갑지"/>
      <sheetName val="월간관리비"/>
      <sheetName val="임금단가"/>
      <sheetName val="장비목록표"/>
      <sheetName val="장비운전경비"/>
      <sheetName val="표_재료"/>
      <sheetName val="자재단가2007.10"/>
      <sheetName val="자재단가2008.4"/>
      <sheetName val="을-ATYPE"/>
      <sheetName val="제경비율"/>
      <sheetName val="해외(원화)"/>
      <sheetName val="기초코드"/>
      <sheetName val="구조물5월기성내역"/>
      <sheetName val="설명서 "/>
      <sheetName val="팔당터널(1공구)"/>
      <sheetName val="재료값"/>
      <sheetName val="iec"/>
      <sheetName val="ks"/>
      <sheetName val="선로정수"/>
      <sheetName val="경비_원본"/>
      <sheetName val="노임,재료비"/>
      <sheetName val="부대tu"/>
      <sheetName val="설계총괄표"/>
      <sheetName val="판매시설"/>
      <sheetName val="L_RPTB02_01"/>
      <sheetName val="설계예산"/>
      <sheetName val="토목검측서"/>
      <sheetName val="노임단가표"/>
      <sheetName val="6-1. 관개량조서"/>
      <sheetName val="화성태안9공구내역(실행)"/>
      <sheetName val="장비경비"/>
      <sheetName val="11-2.아파트내역"/>
      <sheetName val="INDEX  LIST"/>
      <sheetName val="타공종이기"/>
      <sheetName val="평당공사비산정"/>
      <sheetName val="화장실"/>
      <sheetName val="세금자료"/>
      <sheetName val="실행,원가 최종예상"/>
      <sheetName val="적점"/>
      <sheetName val="플랜트 설치"/>
      <sheetName val="00노임기준"/>
      <sheetName val="고유코드_설계"/>
      <sheetName val="원가data"/>
      <sheetName val="토목(대안)"/>
      <sheetName val="30집계표"/>
      <sheetName val="아파트 내역"/>
      <sheetName val="FOB발"/>
      <sheetName val="산출내역서"/>
      <sheetName val="조경집계표"/>
      <sheetName val="7.원가계산서(품셈)"/>
      <sheetName val="조경내역서"/>
      <sheetName val="일위대가1"/>
      <sheetName val="단가산출근거 목록표"/>
      <sheetName val="단 가 산 출 근 거"/>
      <sheetName val="중기 목록표"/>
      <sheetName val="시간당 중기사용료"/>
      <sheetName val="노임단가목록"/>
      <sheetName val="환율및 기초자료"/>
      <sheetName val="순공사비내역서"/>
      <sheetName val="일위대가목록표"/>
      <sheetName val="기계경비목록"/>
      <sheetName val="단가산출목록"/>
      <sheetName val="단목객토단위수량산출"/>
      <sheetName val="맹암거,초지"/>
      <sheetName val="대상수목수량"/>
      <sheetName val="년도별노임표"/>
      <sheetName val="중기목록표"/>
      <sheetName val="공정표"/>
      <sheetName val="LOOKUP"/>
      <sheetName val="CABLE SIZE-1"/>
      <sheetName val="Sheet15"/>
      <sheetName val="산출(부하간선)"/>
      <sheetName val="1-4-2.관(약)"/>
      <sheetName val="일위대가목록표(1)"/>
      <sheetName val="일위대가표(1)"/>
      <sheetName val="일위대가목록표(2)"/>
      <sheetName val="일위대가표(2)"/>
      <sheetName val="자재단가조사서"/>
      <sheetName val="노임단가조사서"/>
      <sheetName val="산근1"/>
      <sheetName val="산근2"/>
      <sheetName val="산근3"/>
      <sheetName val="산근4"/>
      <sheetName val="산근5"/>
      <sheetName val="산근6"/>
      <sheetName val="산근7"/>
      <sheetName val="산근8"/>
      <sheetName val="산근9"/>
      <sheetName val="산근10"/>
      <sheetName val="산근11"/>
      <sheetName val="산근12"/>
      <sheetName val="산근13"/>
      <sheetName val="21301동"/>
      <sheetName val="지질조사"/>
      <sheetName val="배수장공사비명세서"/>
      <sheetName val="내역갑지"/>
      <sheetName val="참고사항"/>
      <sheetName val="근로자자료입력"/>
      <sheetName val="Tool"/>
      <sheetName val="1-최종안"/>
      <sheetName val="사업분석-분양가결정"/>
      <sheetName val="산출근거(복구)"/>
      <sheetName val="투자비"/>
      <sheetName val="조성원가DATA"/>
      <sheetName val="사업비"/>
      <sheetName val="장비투입계획"/>
      <sheetName val="매채조회"/>
      <sheetName val="공사비증감"/>
      <sheetName val="월별수입"/>
      <sheetName val="건설기계"/>
      <sheetName val="2공구하도급내역서"/>
      <sheetName val="램프"/>
      <sheetName val="화설내"/>
      <sheetName val="내역서1999.8최종"/>
      <sheetName val="BSD (2)"/>
      <sheetName val="COST"/>
      <sheetName val="99노임기준"/>
      <sheetName val="협력업체"/>
      <sheetName val="★도급내역(2공구)"/>
      <sheetName val="계정code"/>
      <sheetName val="총괄내역서(설계)"/>
      <sheetName val="기본정보입력"/>
      <sheetName val="케이블트레이"/>
      <sheetName val="경비내역(을)-1"/>
      <sheetName val="7.계측제어"/>
      <sheetName val="6.동력"/>
      <sheetName val="13.방송공사"/>
      <sheetName val="15.소방공사"/>
      <sheetName val="12.옥외 방송공사"/>
      <sheetName val="8.옥외 보안등공사"/>
      <sheetName val="9.전등공사"/>
      <sheetName val="4.전력간선공사"/>
      <sheetName val="1.전력인입"/>
      <sheetName val="10.전열 공사"/>
      <sheetName val="11.전화공사"/>
      <sheetName val="5.CABLE TRAY"/>
      <sheetName val="3.피뢰공사"/>
      <sheetName val="14.TV공사"/>
      <sheetName val="1.2 동력(철거)"/>
      <sheetName val="1.접지공사"/>
      <sheetName val="구체"/>
      <sheetName val="좌측날개벽"/>
      <sheetName val="우측날개벽"/>
      <sheetName val="맨홀수량집계"/>
      <sheetName val="중기집계"/>
      <sheetName val="단가일람"/>
      <sheetName val="자재일람"/>
      <sheetName val="조경일람"/>
      <sheetName val="EARTH"/>
      <sheetName val="재료"/>
      <sheetName val="본사공가현황"/>
      <sheetName val="pier(각형)"/>
      <sheetName val="기본단가"/>
      <sheetName val="7월11일"/>
      <sheetName val="토공사(흙막이)"/>
      <sheetName val="상호참고자료"/>
      <sheetName val="발주처자료입력"/>
      <sheetName val="회사기본자료"/>
      <sheetName val="하자보증자료"/>
      <sheetName val="기술자관련자료"/>
      <sheetName val="원가계산하도"/>
      <sheetName val="주공 갑지"/>
      <sheetName val="골조물량"/>
      <sheetName val="현장식당(1)"/>
      <sheetName val="경율산정"/>
      <sheetName val="A LINE"/>
      <sheetName val="입력란"/>
      <sheetName val="97노임단가"/>
      <sheetName val="00상노임"/>
      <sheetName val="공사진행"/>
      <sheetName val="설계산출기초"/>
      <sheetName val="내역(원)"/>
      <sheetName val="수정"/>
      <sheetName val="직원관련자료"/>
      <sheetName val="상부공철근집계(ABC)"/>
      <sheetName val="AL공사(원)"/>
      <sheetName val="수목_바_주목_"/>
      <sheetName val="시점교대"/>
      <sheetName val="백호우계수"/>
      <sheetName val="2.고용보험료산출근거"/>
      <sheetName val="실행_ALT1_"/>
      <sheetName val="48일위(기존)"/>
      <sheetName val="조내역"/>
      <sheetName val="본실행경비"/>
      <sheetName val="D-철근총괄"/>
      <sheetName val="기술자자료입력"/>
      <sheetName val="단가및재료비"/>
      <sheetName val="직접경비호표"/>
      <sheetName val="관련자료입력"/>
      <sheetName val="98수문일위"/>
      <sheetName val="쌍송교"/>
      <sheetName val="H-PILE수량집계"/>
      <sheetName val="3.건축(현장안)"/>
      <sheetName val="총괄변경내역서"/>
      <sheetName val="실행내역 "/>
      <sheetName val="청-교대(A1-A2)"/>
      <sheetName val="2.냉난방설비공사"/>
      <sheetName val="CAT_5"/>
      <sheetName val="인건-측정"/>
      <sheetName val="태안9)3-2)원내역"/>
      <sheetName val="001"/>
      <sheetName val="견적(100%)"/>
      <sheetName val="DNT OSBL"/>
      <sheetName val="sぎ"/>
      <sheetName val="마감표"/>
      <sheetName val="경⠀ស"/>
      <sheetName val="내역(건축)"/>
      <sheetName val="토공(우물통,기타) "/>
      <sheetName val="안양동교 1안"/>
      <sheetName val="설계변경내역 98"/>
      <sheetName val="개별직종노임단가(2005.1)"/>
      <sheetName val="TABLE DB"/>
      <sheetName val="쌍용 data base"/>
      <sheetName val="법면설면"/>
      <sheetName val="법면수집"/>
      <sheetName val="자재코드"/>
      <sheetName val="99노임단가"/>
      <sheetName val="상촌터널실행"/>
      <sheetName val="양재동 고향생각"/>
      <sheetName val="건설산출"/>
      <sheetName val="설계변경총괄표(계산식)"/>
      <sheetName val="여과지동"/>
      <sheetName val="Summary"/>
      <sheetName val="부표총괄"/>
      <sheetName val="계장 품셈표"/>
      <sheetName val="마산방향"/>
      <sheetName val="거래처등록"/>
      <sheetName val="은행코드"/>
      <sheetName val="8설7발"/>
      <sheetName val="비계공사"/>
      <sheetName val="시가지우회도로공내역서"/>
      <sheetName val="내역(전체_금차)"/>
      <sheetName val="제경비_전체"/>
      <sheetName val="제경비_금차준공분"/>
      <sheetName val="식재가격"/>
      <sheetName val="식재총괄"/>
      <sheetName val="8.설치품셈"/>
      <sheetName val="actual"/>
      <sheetName val="공사별 가중치 산출근거(건축)"/>
      <sheetName val="설계명세서-2"/>
      <sheetName val="개비온집계"/>
      <sheetName val="개비온 단위"/>
      <sheetName val="운반자료"/>
      <sheetName val="UPRI"/>
      <sheetName val="계획"/>
      <sheetName val="총집계표"/>
      <sheetName val="구간산출"/>
      <sheetName val="수량산출(음암)"/>
      <sheetName val="단계별내역 (2)"/>
      <sheetName val="사업비변경내역(96.9단가)"/>
      <sheetName val="상반기손익차2총괄"/>
      <sheetName val="참조_(2)"/>
      <sheetName val="원가계산_(2)"/>
      <sheetName val="LD"/>
      <sheetName val="고시단가"/>
      <sheetName val="기초입력_DATA"/>
      <sheetName val="일위대가_(식재)"/>
      <sheetName val="11-2_아파트내역"/>
      <sheetName val="골조-APT_갑지"/>
      <sheetName val="플랜트_설치"/>
      <sheetName val="설명서_"/>
      <sheetName val="6-1__관개량조서"/>
      <sheetName val="자재단가2007_10"/>
      <sheetName val="자재단가2008_4"/>
      <sheetName val="아파트_내역"/>
      <sheetName val="7_원가계산서(품셈)"/>
      <sheetName val="단가산출근거_목록표"/>
      <sheetName val="북제주원가"/>
      <sheetName val="조건표"/>
      <sheetName val="직접노무비"/>
      <sheetName val=" 상부공통집계(총괄)"/>
      <sheetName val="본실행_x0005__x0000_"/>
      <sheetName val="24.보증금"/>
      <sheetName val="구조"/>
      <sheetName val="조경일0"/>
      <sheetName val="방수"/>
      <sheetName val="단가집"/>
      <sheetName val="갑지1"/>
      <sheetName val="단위수량산출서"/>
      <sheetName val="1~9 하중계산"/>
      <sheetName val="실행내역서 "/>
      <sheetName val="유동표"/>
      <sheetName val="INDEX__LIST"/>
      <sheetName val="인건비_"/>
      <sheetName val="표__지"/>
      <sheetName val="자재비"/>
      <sheetName val="2)관접합"/>
      <sheetName val="토공연장"/>
      <sheetName val="각사별공사비분개 "/>
      <sheetName val="기준"/>
      <sheetName val="FCM"/>
      <sheetName val="Sheet4_x0000__x0010_[수목일위.XLS]가드레일산근_x0000_耀_x000f_[수목일"/>
      <sheetName val="AL공사԰"/>
      <sheetName val="정산산출서(배수판)"/>
      <sheetName val="FTRN20-총괄표"/>
      <sheetName val="토적집계"/>
      <sheetName val="el_설계서_수목일위.XLS_데이타"/>
      <sheetName val="el_설계서_수목일위.XLS"/>
      <sheetName val="가설공사내역"/>
      <sheetName val="401"/>
      <sheetName val="예총"/>
      <sheetName val="계정c԰_x0000_缀"/>
      <sheetName val="제안서입력"/>
      <sheetName val="D"/>
      <sheetName val="일위대가단가표"/>
      <sheetName val="BQ(실행)"/>
      <sheetName val="공사요율"/>
      <sheetName val="공종별산출내역서"/>
      <sheetName val="4.설계예산내역서"/>
      <sheetName val="6.관급자재조서"/>
      <sheetName val="품신"/>
      <sheetName val="3.예정공정표"/>
      <sheetName val="7.청제공기계기구조서"/>
      <sheetName val="5. 현장관리비(new) "/>
      <sheetName val="24.보증금(전신전화가입권)"/>
      <sheetName val="일위-1"/>
      <sheetName val="IHS"/>
      <sheetName val="결과조달"/>
      <sheetName val="산근"/>
      <sheetName val="AL공사ԯ_x0000_缀"/>
      <sheetName val="공사비명세서"/>
      <sheetName val="공사계획서"/>
      <sheetName val="변경-C"/>
      <sheetName val="VST재료산출"/>
      <sheetName val="내역서1999_8최종"/>
      <sheetName val="단_가_산_출_근_거"/>
      <sheetName val="중기_목록표"/>
      <sheetName val="시간당_중기사용료"/>
      <sheetName val="동문건설"/>
      <sheetName val="6.송금의뢰내역서"/>
      <sheetName val="기본설정"/>
      <sheetName val="기자재비"/>
      <sheetName val="전체실행"/>
      <sheetName val="배수통관(좌)"/>
      <sheetName val="관리동"/>
      <sheetName val="청제공기계일위대가"/>
      <sheetName val="토  공"/>
      <sheetName val="발주내역"/>
      <sheetName val="포장복구집계"/>
      <sheetName val="재료수량(1)"/>
      <sheetName val="적격"/>
      <sheetName val="소방 하 내역"/>
      <sheetName val="도급내역"/>
      <sheetName val="공사비 증감 내역서"/>
      <sheetName val="계약서"/>
      <sheetName val="환율및_기초자료"/>
      <sheetName val="CABLE_SIZE-1"/>
      <sheetName val="1-4-2_관(약)"/>
      <sheetName val="1.취수장"/>
      <sheetName val="Scenario"/>
      <sheetName val="실행철강렀቟"/>
      <sheetName val="자재 집_x0005__x0003_"/>
      <sheetName val="_x0000__x0003__x0000__x0004_"/>
      <sheetName val="건축일위"/>
      <sheetName val="그라우팅일위"/>
      <sheetName val="3.고용보험료산출근거"/>
      <sheetName val="4.고용보험"/>
      <sheetName val="단가(긴급전화)"/>
      <sheetName val="자재(원원+원대)"/>
      <sheetName val="1SPAN"/>
      <sheetName val="견적단가"/>
      <sheetName val="빙축열"/>
      <sheetName val="DATA-UPS"/>
      <sheetName val="공사명입력"/>
      <sheetName val="2BOX본체"/>
      <sheetName val="인건비(10)"/>
      <sheetName val="현장경상비"/>
      <sheetName val="31.경비기본입력"/>
      <sheetName val="골막이(야매)"/>
      <sheetName val="내역을"/>
      <sheetName val="교량하부공"/>
      <sheetName val="건설기계사용료목록"/>
      <sheetName val="자재단가조사"/>
      <sheetName val="피해현황"/>
      <sheetName val="피해현황 (수량합계)"/>
      <sheetName val="품목납기"/>
      <sheetName val="연동내역"/>
      <sheetName val="5.2.6~7공사요율"/>
      <sheetName val="실행내역(10.13)"/>
      <sheetName val="시설물단가표"/>
      <sheetName val="노무비단가표"/>
      <sheetName val="연결관암거"/>
      <sheetName val="Sheet4_x0000__x0000__x0000__x0000__x0000__x0000__x0000__x0010_[수목일위.XLS]가드레일산근_x0000_"/>
      <sheetName val="월ԯ_x0000_缀"/>
      <sheetName val="월Ň԰"/>
      <sheetName val="월԰ԯ_x0000_"/>
      <sheetName val="램퀀"/>
      <sheetName val="기䩇ԯ"/>
      <sheetName val="월䩇ԯ"/>
      <sheetName val="월片ԯ"/>
      <sheetName val="월ကᙿ"/>
      <sheetName val="기怀፵ꈀ"/>
      <sheetName val="3단계"/>
      <sheetName val="2단계"/>
      <sheetName val="월԰瀀፮"/>
      <sheetName val="기怀፵"/>
      <sheetName val="기堀᎟鰀"/>
      <sheetName val="월堀᎟鰀"/>
      <sheetName val="마감물량"/>
      <sheetName val="날怀፵"/>
      <sheetName val="램怀"/>
      <sheetName val="램堀"/>
      <sheetName val="월별氀饿"/>
      <sheetName val="기԰_x0000_缀"/>
      <sheetName val="프랜怀፵"/>
      <sheetName val="월԰堀᎟"/>
      <sheetName val="날԰_x0000_"/>
      <sheetName val="4_시방서롌቟"/>
      <sheetName val="옹벽"/>
      <sheetName val="패널"/>
      <sheetName val="4_시방서Ռ_x0000_"/>
      <sheetName val="D-䈀ᅪ԰_x0000_"/>
      <sheetName val="일위목록표-내역서순"/>
      <sheetName val="2015년 제3차 공사 물량조사 양식.xlsx"/>
      <sheetName val="순공사비"/>
      <sheetName val="4. 검토"/>
      <sheetName val="전기단가조사서"/>
      <sheetName val="업체명"/>
      <sheetName val="관리"/>
      <sheetName val="총물량"/>
      <sheetName val="분석가정"/>
      <sheetName val="PLP"/>
      <sheetName val="경영계획1월"/>
      <sheetName val="하도"/>
      <sheetName val="손익분석"/>
      <sheetName val="철집"/>
      <sheetName val="마산방향철근집계"/>
      <sheetName val="이설비"/>
      <sheetName val="폐기물처리"/>
      <sheetName val="원가계산서(용역)"/>
      <sheetName val="방수비"/>
      <sheetName val="복구비"/>
      <sheetName val="도급예산내헾】_x0005__x0000_"/>
      <sheetName val="전도금정산서(27)"/>
      <sheetName val="정보"/>
      <sheetName val="[수목일위.XLS]el\설계서\수목일위_XLS]데이타"/>
      <sheetName val="[수목일위.XLS]el\설계서\수목일위_XLS"/>
      <sheetName val="7단_x0005_"/>
      <sheetName val="3도로"/>
      <sheetName val="BS1(302)"/>
      <sheetName val="가정급수관"/>
      <sheetName val="철거산ԯ_x0000_缀"/>
      <sheetName val="1.3(배치도)"/>
      <sheetName val="주식"/>
      <sheetName val="안산기계장치"/>
      <sheetName val="도로"/>
      <sheetName val="규격"/>
      <sheetName val="3.공통공ⴀ敆遵"/>
      <sheetName val="재료산출"/>
      <sheetName val="표준내역"/>
      <sheetName val="RESOURCE"/>
      <sheetName val="금액결정"/>
      <sheetName val="페인트"/>
      <sheetName val="crude.SLAB RE-bar"/>
      <sheetName val="전압강하자료"/>
      <sheetName val="내역(전체-변경)"/>
      <sheetName val="교량공"/>
      <sheetName val="1-1평균터파기고(1)"/>
      <sheetName val="ALL"/>
      <sheetName val="12월일반업무"/>
      <sheetName val="중기목록"/>
      <sheetName val="SAM"/>
      <sheetName val="절단표"/>
      <sheetName val="단청(1)제외"/>
      <sheetName val="미장및수장"/>
      <sheetName val="수리보고"/>
      <sheetName val="BOX전기내역"/>
      <sheetName val="지입집계"/>
      <sheetName val="BJJIN"/>
      <sheetName val="설계변경 (2)"/>
      <sheetName val="EP0618"/>
      <sheetName val="자재_집계표2"/>
      <sheetName val="1차_내역서2"/>
      <sheetName val="전선_및_전선관2"/>
      <sheetName val="2_대외공문1"/>
      <sheetName val="운동장_(2)1"/>
      <sheetName val="공사별_가중치_산출근거(토목)1"/>
      <sheetName val="상_부1"/>
      <sheetName val="귀래_설계_공내역서2"/>
      <sheetName val="3_바닥판__1"/>
      <sheetName val="_견적서1"/>
      <sheetName val="평형별㓈؟"/>
      <sheetName val="수량계산서_집계표(가설_신설_및_철거-을지로3가_3호선1"/>
      <sheetName val="수량계산서_집계표(신설-을지로3가_3호선)1"/>
      <sheetName val="수량계산서_집계표(철거-을지로3가_3호선)1"/>
      <sheetName val="TRE_TABLE"/>
      <sheetName val="2000,9월_일위"/>
      <sheetName val="단면_(2)"/>
      <sheetName val="환경기계공정표_(3)"/>
      <sheetName val="Cost_bd-&quot;A&quot;"/>
      <sheetName val="5_전사투자계획종함안"/>
      <sheetName val="RAW_DATA"/>
      <sheetName val="별표_"/>
      <sheetName val="1_설계기준"/>
      <sheetName val="2_가로등(영구)"/>
      <sheetName val="General_Data"/>
      <sheetName val="Ȁ夁瓅"/>
      <sheetName val="경율산정_XLS"/>
      <sheetName val="관기성공_내"/>
      <sheetName val="남양시작동자105노65기1_3화1_2"/>
      <sheetName val="단가_산출서(산근#1~#102)"/>
      <sheetName val="신_분"/>
      <sheetName val="설계기준_및_하중계산"/>
      <sheetName val="설계내역서_"/>
      <sheetName val="96보완계획7_12"/>
      <sheetName val="일반문틀_설치"/>
      <sheetName val="샌딩_에폭시_도장"/>
      <sheetName val="환율_및_노임"/>
      <sheetName val="속_일위대가"/>
      <sheetName val="노_무_비"/>
      <sheetName val="EQUIP_LIST"/>
      <sheetName val="단가산출서_(2)"/>
      <sheetName val="기성고조서_"/>
      <sheetName val="공종단가표_"/>
      <sheetName val="6_가격조사서_"/>
      <sheetName val="빌딩_안내"/>
      <sheetName val="전체 현장 공사명 입력(26건)"/>
      <sheetName val="구천"/>
      <sheetName val="씨링(물가조사)"/>
      <sheetName val="씨링(기계경비)"/>
      <sheetName val="분양가격표"/>
      <sheetName val="변경내역대비표(2)"/>
      <sheetName val="자압1"/>
      <sheetName val="단위량당중기"/>
      <sheetName val="매출"/>
      <sheetName val="Breakdown"/>
      <sheetName val="UnitRate"/>
      <sheetName val="현장일보"/>
      <sheetName val="신규일위대가"/>
      <sheetName val="정산내역서"/>
      <sheetName val="철근단면적"/>
      <sheetName val="계약내역서(을지"/>
      <sheetName val="특별교실"/>
      <sheetName val="3.일반사상"/>
      <sheetName val="PROJECT BRIEF(EX.NEW)"/>
      <sheetName val="교통대책내역"/>
      <sheetName val="Template"/>
      <sheetName val="관리,공᠀"/>
      <sheetName val="2_토목공사"/>
      <sheetName val="노임_단가"/>
      <sheetName val="단_box"/>
      <sheetName val="database"/>
      <sheetName val="O실보"/>
      <sheetName val="안청갑지"/>
      <sheetName val="신축(단위)"/>
      <sheetName val="노임단가 (2)"/>
      <sheetName val="서∼군(2)"/>
      <sheetName val="총괄내역단가"/>
      <sheetName val="예산M11A"/>
      <sheetName val="도면자료제출일정"/>
      <sheetName val="95MAKER"/>
      <sheetName val="BOX-1510"/>
      <sheetName val="조도계산서 (도서)"/>
      <sheetName val="노원열병합  건축공사기성내역서"/>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수원공매수"/>
      <sheetName val="복공계산"/>
      <sheetName val="08공임"/>
      <sheetName val="6.18"/>
      <sheetName val="SYS_DB"/>
      <sheetName val="단위가격"/>
      <sheetName val="단가 산출서(산근#1~簀╕쐀╕렀"/>
      <sheetName val="1-1"/>
      <sheetName val="상부공"/>
      <sheetName val="계약내역서(_x0000__x0000__x0005_"/>
      <sheetName val="단가적용(터널)"/>
      <sheetName val="단위가격_할증"/>
      <sheetName val="합의경상"/>
      <sheetName val="철거산저潖㄀"/>
      <sheetName val="연⢄"/>
      <sheetName val="연"/>
      <sheetName val="연肄"/>
      <sheetName val="연ࢄ"/>
      <sheetName val="연C"/>
      <sheetName val="전차선로ԯ_x0000_缀_x0000_"/>
      <sheetName val="단면치수"/>
      <sheetName val="PVC 내역서"/>
      <sheetName val="[수목일위.XLS][수목일위.XLS]el\설계서\수목일위"/>
      <sheetName val="0001new"/>
      <sheetName val="3차준_x0000_"/>
      <sheetName val="2.2.1咘Ȏ㎩ì_x0000_"/>
      <sheetName val="2.2.1_x0000__x0000_㘨↌␬"/>
      <sheetName val="2.2.1_x0000__x0000_䜨ሉὴ"/>
      <sheetName val="8.석축단위(H=1.5M)"/>
      <sheetName val="6.단가조사표"/>
      <sheetName val="2.노무비"/>
      <sheetName val="2-1.노무비단가"/>
      <sheetName val="5.폐기물운반비"/>
      <sheetName val="4.폐기물량"/>
      <sheetName val="공사芸Â헾⿠"/>
      <sheetName val="통합내역서"/>
      <sheetName val="계약내역서(을橂】"/>
      <sheetName val="운반비"/>
      <sheetName val="B.O.M"/>
      <sheetName val="총_구조물공"/>
      <sheetName val="외주"/>
      <sheetName val="0.0ControlSheet"/>
      <sheetName val="(Monthly)"/>
      <sheetName val="cctv"/>
      <sheetName val="당월(1)"/>
      <sheetName val="Edit(01)"/>
      <sheetName val="Upgrades pricing"/>
      <sheetName val="노임자재단가"/>
      <sheetName val="노임 (2차)"/>
      <sheetName val="VOR"/>
      <sheetName val="과세면세표"/>
      <sheetName val="2층LOAD"/>
      <sheetName val="투자_x0000__x0000_Ԁ_x0000_"/>
      <sheetName val="원형1호맨_x0005__x0000__x0000__x0000_"/>
      <sheetName val="P.M 별"/>
      <sheetName val="항목邨_x001f_턘"/>
      <sheetName val="항목揄⿖_x0000_"/>
      <sheetName val="항목揄⾨_x0000_"/>
      <sheetName val="미수수익(적금)"/>
      <sheetName val="당초내역׃"/>
      <sheetName val="증감₆᝔氀"/>
      <sheetName val="Cost bd-墠+壬"/>
      <sheetName val="자문요청"/>
      <sheetName val="열린교실"/>
      <sheetName val="FA설치명세"/>
      <sheetName val="지장물C"/>
      <sheetName val="2.2.1嵦ī_x0000__x0000_ꥈ"/>
      <sheetName val="2.2.1䘭疋瀨ȕ㱵"/>
      <sheetName val="2.2.1_x0000__x0000_᩿↌"/>
      <sheetName val="2.2.1_x0000__x0000_᷀ḨỌ"/>
      <sheetName val="修正表紙"/>
      <sheetName val="연"/>
      <sheetName val="연颛"/>
      <sheetName val="연ﺛ"/>
      <sheetName val="조도계산(1)"/>
      <sheetName val="STEEL BOX 단면설계(SEC.8)"/>
      <sheetName val="보도경계블럭"/>
      <sheetName val="트렌드"/>
      <sheetName val="1.우편집중내역서"/>
      <sheetName val="공비현2"/>
      <sheetName val="지구단위계획"/>
      <sheetName val="관로토공집계표"/>
      <sheetName val="xxx"/>
      <sheetName val="[수목일위.XLS][수목일위.XLS]el________4"/>
      <sheetName val="[수목일위.XLS][수목일위.XLS]el________5"/>
      <sheetName val="[수목일위.XLS][수목일위.XLS]el________6"/>
      <sheetName val="[수목일위.XLS][수목일위.XLS]el________7"/>
      <sheetName val="[수목일위.XLS][수목일위.XLS]el________8"/>
      <sheetName val="[수목일위.XLS][수목일위.XLS]el________9"/>
      <sheetName val="[수목일위.XLS][수목일위.XLS]el_______12"/>
      <sheetName val="[수목일위.XLS][수목일위.XLS]el_______13"/>
      <sheetName val="[수목일위.XLS][수목일위.XLS]el_______10"/>
      <sheetName val="[수목일위.XLS][수목일위.XLS]el_______11"/>
      <sheetName val="[수목일위.XLS][수목일위.XLS]el_______14"/>
      <sheetName val="[수목일위.XLS][수목일위.XLS]el_______15"/>
      <sheetName val="바닥_x0000_"/>
      <sheetName val="rate"/>
      <sheetName val="[수목일위.XLS][수목일위.XLS]el_______28"/>
      <sheetName val="[수목일위.XLS][수목일위.XLS]el_______29"/>
      <sheetName val="[수목일위.XLS][수목일위.XLS]el_______16"/>
      <sheetName val="[수목일위.XLS][수목일위.XLS]el_______17"/>
      <sheetName val="[수목일위.XLS][수목일위.XLS]el_______18"/>
      <sheetName val="[수목일위.XLS][수목일위.XLS]el_______19"/>
      <sheetName val="[수목일위.XLS][수목일위.XLS]el_______20"/>
      <sheetName val="[수목일위.XLS][수목일위.XLS]el_______21"/>
      <sheetName val="[수목일위.XLS][수목일위.XLS]el_______22"/>
      <sheetName val="[수목일위.XLS][수목일위.XLS]el_______23"/>
      <sheetName val="[수목일위.XLS][수목일위.XLS]el_______24"/>
      <sheetName val="[수목일위.XLS][수목일위.XLS]el_______25"/>
      <sheetName val="[수목일위.XLS][수목일위.XLS]el_______26"/>
      <sheetName val="[수목일위.XLS][수목일위.XLS]el_______27"/>
      <sheetName val="[수목일위.XLS][수목일위.XLS]el_______34"/>
      <sheetName val="[수목일위.XLS][수목일위.XLS]el_______35"/>
      <sheetName val="[수목일위.XLS][수목일위.XLS]el_______30"/>
      <sheetName val="[수목일위.XLS][수목일위.XLS]el_______31"/>
      <sheetName val="[수목일위.XLS][수목일위.XLS]el_______32"/>
      <sheetName val="[수목일위.XLS][수목일위.XLS]el_______33"/>
      <sheetName val="6.열원설비"/>
      <sheetName val="6-3 공조용 펌프선정"/>
      <sheetName val="표"/>
      <sheetName val="설周-"/>
      <sheetName val="견적의뢰서"/>
      <sheetName val="영업_x0008__x0000_"/>
      <sheetName val="[수목일위.XLS][수목일위.XLS]el_______40"/>
      <sheetName val="[수목일위.XLS][수목일위.XLS]el_______41"/>
      <sheetName val="[수목일위.XLS][수목일위.XLS]el_______38"/>
      <sheetName val="[수목일위.XLS][수목일위.XLS]el_______39"/>
      <sheetName val="[수목일위.XLS][수목일위.XLS]el_______36"/>
      <sheetName val="[수목일위.XLS][수목일위.XLS]el_______37"/>
      <sheetName val="[수목일위.XLS][수목일위.XLS]el_______44"/>
      <sheetName val="[수목일위.XLS][수목일위.XLS]el_______45"/>
      <sheetName val="선금급신청서"/>
      <sheetName val="[수목일위.XLS][수목일위.XLS]el_______42"/>
      <sheetName val="[수목일위.XLS][수목일위.XLS]el_______43"/>
      <sheetName val="[수목일위.XLS][수목일위.XLS]el_______50"/>
      <sheetName val="[수목일위.XLS][수목일위.XLS]el_______51"/>
      <sheetName val="[수목일위.XLS][수목일위.XLS]el_______52"/>
      <sheetName val="[수목일위.XLS][수목일위.XLS]el_______53"/>
      <sheetName val="[수목일위.XLS][수목일위.XLS]el_______48"/>
      <sheetName val="[수목일위.XLS][수목일위.XLS]el_______49"/>
      <sheetName val="[수목일위.XLS][수목일위.XLS]el_______46"/>
      <sheetName val="[수목일위.XLS][수목일위.XLS]el_______47"/>
      <sheetName val="[수목일위.XLS][수목일위.XLS]el_______54"/>
      <sheetName val="[수목일위.XLS][수목일위.XLS]el_______55"/>
      <sheetName val="주방"/>
      <sheetName val="산수배수"/>
      <sheetName val="2.2.1丵⿌_x0005__x0000_"/>
      <sheetName val="2.2.1丵⽃_x0005__x0000_"/>
      <sheetName val="2.2.1丵⿝_x0005__x0000_"/>
      <sheetName val="2.2.1丵⾎_x0005__x0000_"/>
      <sheetName val="S.중기사용료"/>
      <sheetName val="[수목일위.XLS][수목일위.XLS]el_______56"/>
      <sheetName val="[수목일위.XLS][수목일위.XLS]el_______57"/>
      <sheetName val="[수목일위.XLS][수목일위.XLS]el_______62"/>
      <sheetName val="[수목일위.XLS][수목일위.XLS]el_______63"/>
      <sheetName val="[수목일위.XLS][수목일위.XLS]el_______58"/>
      <sheetName val="[수목일위.XLS][수목일위.XLS]el_______59"/>
      <sheetName val="[수목일위.XLS][수목일위.XLS]el_______60"/>
      <sheetName val="[수목일위.XLS][수목일위.XLS]el_______61"/>
      <sheetName val="[수목일위.XLS][수목일위.XLS]el_______66"/>
      <sheetName val="[수목일위.XLS][수목일위.XLS]el_______67"/>
      <sheetName val="[수목일위.XLS][수목일위.XLS]el_______70"/>
      <sheetName val="[수목일위.XLS][수목일위.XLS]el_______71"/>
      <sheetName val="ENTR׃"/>
      <sheetName val="archi(본사)"/>
      <sheetName val="견적조건"/>
      <sheetName val="el\설계서\수목일︀ᇕ԰_x0000_缀_x0000__x0000__x0000_Ȁ"/>
      <sheetName val="el\설계서\수목일︀ᇕ԰_x0000_缀_x0000__x0000__x0000_焀"/>
      <sheetName val="el\설계서\수목일︀ᇕ԰_x0000_缀_x0000__x0000__x0000_Ԁ"/>
      <sheetName val="TYPE집계표"/>
      <sheetName val="전력"/>
      <sheetName val="잡비계산"/>
      <sheetName val="단가적용"/>
      <sheetName val="에԰_x0000_缀"/>
      <sheetName val="조경일壀"/>
      <sheetName val="지수적용공사비내역서"/>
      <sheetName val="하중조건(평상시)"/>
      <sheetName val="급여조견표"/>
      <sheetName val="취수탑"/>
      <sheetName val="구헾"/>
      <sheetName val="접합 및 부설 "/>
      <sheetName val="품셈 "/>
      <sheetName val="우측날개_x0005_"/>
      <sheetName val="우측날개畠"/>
      <sheetName val="원가蠀ᎊ찀ᎊ"/>
      <sheetName val="설계ᎃ"/>
      <sheetName val="슬래브"/>
      <sheetName val="기계내역서"/>
      <sheetName val="주공 _x0005__x0000_"/>
      <sheetName val="철근량산정및사용성검⩿"/>
      <sheetName val="세목전체"/>
      <sheetName val="일위대가(긴급전화)"/>
      <sheetName val="긴급전화(단가)"/>
      <sheetName val="장문교(대전)"/>
      <sheetName val="고압수량(철거)"/>
      <sheetName val="공량(전기)"/>
      <sheetName val="도로정위치부표"/>
      <sheetName val="DB구축"/>
      <sheetName val="도로조사부표"/>
      <sheetName val="입력변수"/>
      <sheetName val="카펫타일"/>
      <sheetName val="낙엽송지주목"/>
      <sheetName val="Sheet8"/>
      <sheetName val="Sheet9"/>
      <sheetName val="Sheet10"/>
      <sheetName val="Sheet11"/>
      <sheetName val="Sheet12"/>
      <sheetName val="Sheet16"/>
      <sheetName val="Module1"/>
      <sheetName val="Module2"/>
      <sheetName val="국내조달(통합-1)"/>
      <sheetName val="D-623D"/>
      <sheetName val="유입맨홀산출"/>
      <sheetName val="최적단면"/>
      <sheetName val="NOMUBI"/>
      <sheetName val="sw1"/>
      <sheetName val="적용단가"/>
      <sheetName val="내역서적용수량 (지방도893)"/>
      <sheetName val="TOTAL3"/>
      <sheetName val="설계명세"/>
      <sheetName val="C1"/>
      <sheetName val="BOX단위철근"/>
      <sheetName val="주beam"/>
      <sheetName val="하성지구"/>
      <sheetName val="헐기조서"/>
      <sheetName val="수량산출(비굴착)"/>
      <sheetName val="변경내역서"/>
      <sheetName val="지주토목내역서"/>
      <sheetName val="[수목일위.XLS][수목일위.XLS]el_______64"/>
      <sheetName val="[수목일위.XLS][수목일위.XLS]el_______65"/>
      <sheetName val="[수목일위.XLS][수목일위.XLS]el_______68"/>
      <sheetName val="[수목일위.XLS][수목일위.XLS]el_______69"/>
      <sheetName val="[수목일위.XLS][수목일위.XLS]el_______72"/>
      <sheetName val="[수목일위.XLS][수목일위.XLS]el_______73"/>
      <sheetName val="[수목일위.XLS][수목일위.XLS]el_______76"/>
      <sheetName val="[수목일위.XLS][수목일위.XLS]el_______77"/>
      <sheetName val="[수목일위.XLS][수목일위.XLS]el_______74"/>
      <sheetName val="[수목일위.XLS][수목일위.XLS]el_______75"/>
      <sheetName val="Coding"/>
      <sheetName val="시산표"/>
      <sheetName val="Pjny"/>
      <sheetName val="갑지(집행)"/>
      <sheetName val="데리네읶타현황"/>
      <sheetName val="(C)원내역"/>
      <sheetName val="[수목일위.XLS][수목일위.XLS]el_______78"/>
      <sheetName val="[수목일위.XLS][수목일위.XLS]el_______79"/>
      <sheetName val="[수목일위.XLS][수목일위.XLS]el_______88"/>
      <sheetName val="[수목일위.XLS][수목일위.XLS]el_______89"/>
      <sheetName val="[수목일위.XLS][수목일위.XLS]el_______80"/>
      <sheetName val="[수목일위.XLS][수목일위.XLS]el_______81"/>
      <sheetName val="[수목일위.XLS][수목일위.XLS]el_______82"/>
      <sheetName val="[수목일위.XLS][수목일위.XLS]el_______83"/>
      <sheetName val="[수목일위.XLS][수목일위.XLS]el_______86"/>
      <sheetName val="[수목일위.XLS][수목일위.XLS]el_______87"/>
      <sheetName val="[수목일위.XLS][수목일위.XLS]el_______84"/>
      <sheetName val="[수목일위.XLS][수목일위.XLS]el_______85"/>
      <sheetName val="[수목일위.XLS][수목일위.XLS]el_______90"/>
      <sheetName val="[수목일위.XLS][수목일위.XLS]el_______91"/>
      <sheetName val="노무비계"/>
      <sheetName val="A-8 PD(도로중앙)"/>
      <sheetName val="[수목일위.XLS][수목일위.XLS]el_______92"/>
      <sheetName val="[수목일위.XLS][수목일위.XLS]el_______93"/>
      <sheetName val="[수목일위.XLS][수목일위.XLS]el_______94"/>
      <sheetName val="[수목일위.XLS][수목일위.XLS]el_______95"/>
      <sheetName val="[수목일위.XLS][수목일위.XLS]el_______96"/>
      <sheetName val="[수목일위.XLS][수목일위.XLS]el_______97"/>
      <sheetName val="00년"/>
      <sheetName val="영업墫᎟鰀"/>
      <sheetName val="영업涫⮦_x0001_"/>
      <sheetName val="3차Ö_x0000_"/>
      <sheetName val="_Recovered_SheetName_621_"/>
      <sheetName val="맨홀기준"/>
      <sheetName val="101동"/>
      <sheetName val="정공공사"/>
      <sheetName val="단가조사서"/>
      <sheetName val="2. 공원조도"/>
      <sheetName val="지선토공鍐¹"/>
      <sheetName val="지선토공徸〒"/>
      <sheetName val="토공실_x0000_"/>
      <sheetName val="별제권_정리담보권1"/>
      <sheetName val="회사정보"/>
      <sheetName val="단가일헾"/>
      <sheetName val="배수ᰀ"/>
      <sheetName val="단가일尜"/>
      <sheetName val="건설기ᰀ"/>
      <sheetName val="_x0000_䅅呒"/>
      <sheetName val="DB"/>
      <sheetName val="T6-6(2)"/>
      <sheetName val="costing_CV"/>
      <sheetName val="[수목일위.XLS][수목일위.XLS]el_설계서_수목_4"/>
      <sheetName val="[수목일위.XLS][수목일위.XLS]el_설계서_수목_5"/>
      <sheetName val="[수목일위.XLS][수목일위.XLS]el_설계서_수목_2"/>
      <sheetName val="[수목일위.XLS][수목일위.XLS]el_설계서_수목_3"/>
      <sheetName val="직접공사_x0000__x0000_Ԁ_x0000_쀀"/>
      <sheetName val="직접공사_x0000__x0000_Ԁ_x0000_耀⨶"/>
      <sheetName val="울산시산표"/>
      <sheetName val="적용토목"/>
      <sheetName val="[수목일위.XLS][수목일위.XLS]el_______98"/>
      <sheetName val="[수목일위.XLS][수목일위.XLS]el_______99"/>
      <sheetName val="[수목일위.XLS][수목일위.XLS]el______110"/>
      <sheetName val="[수목일위.XLS][수목일위.XLS]el______111"/>
      <sheetName val="[수목일위.XLS][수목일위.XLS]el______102"/>
      <sheetName val="[수목일위.XLS][수목일위.XLS]el______103"/>
      <sheetName val="[수목일위.XLS][수목일위.XLS]el______100"/>
      <sheetName val="[수목일위.XLS][수목일위.XLS]el______101"/>
      <sheetName val="[수목일위.XLS][수목일위.XLS]el______104"/>
      <sheetName val="[수목일위.XLS][수목일위.XLS]el______105"/>
      <sheetName val="[수목일위.XLS][수목일위.XLS]el______106"/>
      <sheetName val="[수목일위.XLS][수목일위.XLS]el______107"/>
      <sheetName val="[수목일위.XLS][수목일위.XLS]el______108"/>
      <sheetName val="[수목일위.XLS][수목일위.XLS]el______109"/>
      <sheetName val="영업֫_x0000_缀"/>
      <sheetName val="식재일위墀."/>
      <sheetName val="관舓⼱"/>
      <sheetName val="관_x0005__x0000_"/>
      <sheetName val="[수목일위.XLS_x0000_][수목일위.XLS]el_______4"/>
      <sheetName val="[수목일위.XLS_x0000_][수목일위.XLS]el_______5"/>
      <sheetName val="[수목일위.XLS][수목일위.XLS_x0000_]el_______6"/>
      <sheetName val="[수목일위.XLS][수목일위.XLS_x0000_]el_______7"/>
      <sheetName val="[수목일위.XLS_x0000_][수목일위.XLS]el_______2"/>
      <sheetName val="[수목일위.XLS_x0000_][수목일위.XLS]el_______3"/>
      <sheetName val="[수목일위.XLS][수목일위.XLS]el______210"/>
      <sheetName val="[수목일위.XLS][수목일위.XLS]el______211"/>
      <sheetName val="[수목일위.XLS][수목일위.XLS]el______206"/>
      <sheetName val="[수목일위.XLS][수목일위.XLS]el______207"/>
      <sheetName val=" 갑지"/>
      <sheetName val="DATA(VTL)"/>
      <sheetName val="스텐문틀堐_x001b_"/>
      <sheetName val="직공비"/>
      <sheetName val="[수목일위.XLS][수목일위.XLS]el______114"/>
      <sheetName val="[수목일위.XLS][수목일위.XLS]el______115"/>
      <sheetName val="[수목일위.XLS][수목일위.XLS]el______112"/>
      <sheetName val="[수목일위.XLS][수목일위.XLS]el______113"/>
      <sheetName val="[수목일위.XLS][수목일위.XLS]el______118"/>
      <sheetName val="[수목일위.XLS][수목일위.XLS]el______119"/>
      <sheetName val="[수목일위.XLS][수목일위.XLS]el______116"/>
      <sheetName val="[수목일위.XLS][수목일위.XLS]el______117"/>
      <sheetName val="[수목일위.XLS][수목일위.XLS]el______178"/>
      <sheetName val="[수목일위.XLS][수목일위.XLS]el______179"/>
      <sheetName val="[수목일위.XLS][수목일위.XLS]el______176"/>
      <sheetName val="[수목일위.XLS][수목일위.XLS]el______177"/>
      <sheetName val="[수목일위.XLS][수목일위.XLS]el______134"/>
      <sheetName val="[수목일위.XLS][수목일위.XLS]el______135"/>
      <sheetName val="[수목일위.XLS][수목일위.XLS]el______132"/>
      <sheetName val="[수목일위.XLS][수목일위.XLS]el______133"/>
      <sheetName val="[수목일위.XLS][수목일위.XLS]el______130"/>
      <sheetName val="[수목일위.XLS][수목일위.XLS]el______131"/>
      <sheetName val="[수목일위.XLS][수목일위.XLS]el______128"/>
      <sheetName val="[수목일위.XLS][수목일위.XLS]el______129"/>
      <sheetName val="[수목일위.XLS][수목일위.XLS]el______126"/>
      <sheetName val="[수목일위.XLS][수목일위.XLS]el______127"/>
      <sheetName val="[수목일위.XLS][수목일위.XLS]el______124"/>
      <sheetName val="[수목일위.XLS][수목일위.XLS]el______125"/>
      <sheetName val="[수목일위.XLS][수목일위.XLS]el______120"/>
      <sheetName val="[수목일위.XLS][수목일위.XLS]el______121"/>
      <sheetName val="[수목일위.XLS][수목일위.XLS]el______122"/>
      <sheetName val="[수목일위.XLS][수목일위.XLS]el______123"/>
      <sheetName val="[수목일위.XLS][수목일위.XLS]el______138"/>
      <sheetName val="[수목일위.XLS][수목일위.XLS]el______139"/>
      <sheetName val="[수목일위.XLS][수목일위.XLS]el______136"/>
      <sheetName val="[수목일위.XLS][수목일위.XLS]el______137"/>
      <sheetName val="단위집계표"/>
      <sheetName val="[수목일위.XLS][수목일위.XLS]el______142"/>
      <sheetName val="[수목일위.XLS][수목일위.XLS]el______143"/>
      <sheetName val="[수목일위.XLS][수목일위.XLS]el______140"/>
      <sheetName val="[수목일위.XLS][수목일위.XLS]el______141"/>
      <sheetName val="[수목일위.XLS][수목일위.XLS]el______146"/>
      <sheetName val="[수목일위.XLS][수목일위.XLS]el______147"/>
      <sheetName val="[수목일위.XLS][수목일위.XLS]el______144"/>
      <sheetName val="[수목일위.XLS][수목일위.XLS]el______145"/>
      <sheetName val="[수목일위.XLS][수목일위.XLS]el______148"/>
      <sheetName val="[수목일위.XLS][수목일위.XLS]el______149"/>
      <sheetName val="[수목일위.XLS][수목일위.XLS]el______150"/>
      <sheetName val="[수목일위.XLS][수목일위.XLS]el______151"/>
      <sheetName val="[수목일위.XLS][수목일위.XLS]el______154"/>
      <sheetName val="[수목일위.XLS][수목일위.XLS]el______155"/>
      <sheetName val="[수목일위.XLS][수목일위.XLS]el______152"/>
      <sheetName val="[수목일위.XLS][수목일위.XLS]el______153"/>
      <sheetName val="[수목일위.XLS][수목일위.XLS]el______158"/>
      <sheetName val="[수목일위.XLS][수목일위.XLS]el______159"/>
      <sheetName val="[수목일위.XLS][수목일위.XLS]el______156"/>
      <sheetName val="[수목일위.XLS][수목일위.XLS]el______157"/>
      <sheetName val="[수목일위.XLS][수목일위.XLS]el______160"/>
      <sheetName val="[수목일위.XLS][수목일위.XLS]el______161"/>
      <sheetName val="[수목일위.XLS][수목일위.XLS]el______162"/>
      <sheetName val="[수목일위.XLS][수목일위.XLS]el______163"/>
      <sheetName val="[수목일위.XLS][수목일위.XLS]el______166"/>
      <sheetName val="[수목일위.XLS][수목일위.XLS]el______167"/>
      <sheetName val="[수목일위.XLS][수목일위.XLS]el______164"/>
      <sheetName val="[수목일위.XLS][수목일위.XLS]el______165"/>
      <sheetName val="타공이기수량"/>
      <sheetName val="총괄공정표"/>
      <sheetName val="[수목일위.XLS][수목일위.XLS]el______170"/>
      <sheetName val="[수목일위.XLS][수목일위.XLS]el______171"/>
      <sheetName val="[수목일위.XLS][수목일위.XLS]el______168"/>
      <sheetName val="[수목일위.XLS][수목일위.XLS]el______169"/>
      <sheetName val="[수목일위.XLS][수목일위.XLS]el______174"/>
      <sheetName val="[수목일위.XLS][수목일위.XLS]el______175"/>
      <sheetName val="[수목일위.XLS][수목일위.XLS]el______172"/>
      <sheetName val="[수목일위.XLS][수목일위.XLS]el______173"/>
      <sheetName val="할증"/>
      <sheetName val="[수목일위.XLS][수목일위.XLS]el______184"/>
      <sheetName val="[수목일위.XLS][수목일위.XLS]el______185"/>
      <sheetName val="[수목일위.XLS][수목일위.XLS]el______182"/>
      <sheetName val="[수목일위.XLS][수목일위.XLS]el______183"/>
      <sheetName val="[수목일위.XLS][수목일위.XLS]el______180"/>
      <sheetName val="[수목일위.XLS][수목일위.XLS]el______181"/>
      <sheetName val="7.PILE  (돌출)"/>
      <sheetName val="토적표"/>
      <sheetName val="단면기준"/>
      <sheetName val="자재_집계표ૐ"/>
      <sheetName val="[수목일위.XLS][수목일위.XLS]el______194"/>
      <sheetName val="[수목일위.XLS][수목일위.XLS]el______195"/>
      <sheetName val="[수목일위.XLS][수목일위.XLS]el______186"/>
      <sheetName val="[수목일위.XLS][수목일위.XLS]el______187"/>
      <sheetName val="[수목일위.XLS][수목일위.XLS]el______188"/>
      <sheetName val="[수목일위.XLS][수목일위.XLS]el______189"/>
      <sheetName val="[수목일위.XLS][수목일위.XLS]el______190"/>
      <sheetName val="[수목일위.XLS][수목일위.XLS]el______191"/>
      <sheetName val="[수목일위.XLS][수목일위.XLS]el______192"/>
      <sheetName val="[수목일위.XLS][수목일위.XLS]el______193"/>
      <sheetName val="[수목일위.XLS][수목일위.XLS]el______200"/>
      <sheetName val="[수목일위.XLS][수목일위.XLS]el______201"/>
      <sheetName val="[수목일위.XLS][수목일위.XLS]el______196"/>
      <sheetName val="[수목일위.XLS][수목일위.XLS]el______197"/>
      <sheetName val="[수목일위.XLS][수목일위.XLS]el______198"/>
      <sheetName val="[수목일위.XLS][수목일위.XLS]el______199"/>
      <sheetName val="[수목일위.XLS][수목일위.XLS]el______204"/>
      <sheetName val="[수목일위.XLS][수목일위.XLS]el______205"/>
      <sheetName val="[수목일위.XLS][수목일위.XLS]el______202"/>
      <sheetName val="[수목일위.XLS][수목일위.XLS]el______203"/>
      <sheetName val="[수목일위.XLS][수목일위.XLS]el______208"/>
      <sheetName val="[수목일위.XLS][수목일위.XLS]el______209"/>
      <sheetName val="급탕순환펌프"/>
      <sheetName val="XXXX_x0000__x0000_"/>
      <sheetName val="EXPENSE"/>
      <sheetName val="오억미_x0000_"/>
      <sheetName val="REDUCER"/>
      <sheetName val="WE'T"/>
      <sheetName val="우각부보_x0000_"/>
      <sheetName val="우각부보헾"/>
      <sheetName val="[수목일위.XLSѝ조성원가DATA"/>
      <sheetName val="20관리비율"/>
      <sheetName val="공사발의_x0000_"/>
      <sheetName val="대가2(원본)"/>
      <sheetName val="종배수관"/>
      <sheetName val="연부97-1"/>
      <sheetName val="맨홀수량"/>
      <sheetName val="유류사용대장"/>
      <sheetName val="1공구"/>
      <sheetName val="SLAB"/>
      <sheetName val="COPING-1"/>
      <sheetName val="역T형교대-2수량"/>
      <sheetName val="3차_x0000__x0000_"/>
      <sheetName val="단청(제외_x0000_"/>
      <sheetName val="B부대공"/>
      <sheetName val="제원입력"/>
      <sheetName val="구분표"/>
      <sheetName val="1.일위대가"/>
      <sheetName val="laroux"/>
      <sheetName val="중량산출"/>
      <sheetName val="PANEL 중량산출"/>
      <sheetName val="CT "/>
      <sheetName val="발신정보"/>
      <sheetName val="2F 회의실견적(5_14 일대)"/>
      <sheetName val="동원(3)"/>
      <sheetName val="동력부하(도산)"/>
      <sheetName val="금전출납"/>
      <sheetName val="일위헾】_x0005_"/>
      <sheetName val="일위ⱂ⾖_x0005__x0000_"/>
      <sheetName val="_x0007__x0008__x0003_ꡀ΃_x0000__x0000_꤀"/>
      <sheetName val="차수공개요"/>
      <sheetName val="재정睮⾯_x0005_"/>
      <sheetName val="재정ᛅ〒_x0005_"/>
      <sheetName val="재정脸;腼"/>
      <sheetName val="도근좌표"/>
      <sheetName val="조작대(1연)"/>
      <sheetName val="집수정"/>
      <sheetName val="Edit"/>
      <sheetName val="토목공사일반"/>
      <sheetName val="본체"/>
      <sheetName val="시중노임(공사)"/>
      <sheetName val="제안서"/>
      <sheetName val="행정표준(1)"/>
      <sheetName val="행정표준(2)"/>
      <sheetName val="암거날개벽"/>
      <sheetName val="Initial Input Variable"/>
      <sheetName val="노무비산출"/>
      <sheetName val="CONCRETE"/>
      <sheetName val="자재단가비교표"/>
      <sheetName val="손익차9월2"/>
      <sheetName val="자재_집계표"/>
      <sheetName val="비용"/>
      <sheetName val="내역서적용수량"/>
      <sheetName val="도체종-상수표"/>
      <sheetName val="원형1호맨홀토공수㐬"/>
      <sheetName val="[수목일위.XLS]B__MSOffice_Excel___2"/>
      <sheetName val="한강운반擀"/>
      <sheetName val="[수목일위.XLS][수목일위.XLS]el_설계서____4"/>
      <sheetName val="[수목일위.XLS][수목일위.XLS]el_설계서____5"/>
      <sheetName val="[수목일위.XLS_x0000_][수목일위.XLS]el_설계서___8"/>
      <sheetName val="[수목일위.XLS_x0000_][수목일위.XLS]el_설계서___9"/>
      <sheetName val="[수목일위.XLS][수목일위.XLS]el_설계서____2"/>
      <sheetName val="[수목일위.XLS][수목일위.XLS]el_설계서____3"/>
      <sheetName val="[수목일위.XLS_x0000_][수목일위.XLS]el_설계서___2"/>
      <sheetName val="[수목일위.XLS_x0000_][수목일위.XLS]el_설계서___3"/>
      <sheetName val="[수목일위.XLS][수목일위.XLS_x0000_]el_설계서__12"/>
      <sheetName val="[수목일위.XLS][수목일위.XLS_x0000_]el_설계서__13"/>
      <sheetName val="[수목일위.XLS_x0000_][수목일위.XLS]el_설계서___4"/>
      <sheetName val="[수목일위.XLS_x0000_][수목일위.XLS]el_설계서___5"/>
      <sheetName val="[수목일위.XLS_x0000_][수목일위.XLS]el_설계서___6"/>
      <sheetName val="[수목일위.XLS_x0000_][수목일위.XLS]el_설계서___7"/>
      <sheetName val="[수목일위.XLS][수목일위.XLS_x0000_]el_설계서__10"/>
      <sheetName val="[수목일위.XLS][수목일위.XLS_x0000_]el_설계서__11"/>
      <sheetName val="[수목일위.XLS][수목일위.XLS]el_설계서___14"/>
      <sheetName val="[수목일위.XLS][수목일위.XLS]el_설계서___15"/>
      <sheetName val="[수목일위.XLS][수목일위.XLS]el_설계서____8"/>
      <sheetName val="[수목일위.XLS][수목일위.XLS]el_설계서____9"/>
      <sheetName val="[수목일위.XLS][수목일위.XLS]el_설계서____6"/>
      <sheetName val="[수목일위.XLS][수목일위.XLS]el_설계서____7"/>
      <sheetName val="[수목일위.XLS][수목일위.XLS_x0000_]el_설계서__14"/>
      <sheetName val="[수목일위.XLS][수목일위.XLS_x0000_]el_설계서__15"/>
      <sheetName val="[수목일위.XLS][수목일위.XLS]el_설계서___16"/>
      <sheetName val="[수목일위.XLS][수목일위.XLS]el_설계서___17"/>
      <sheetName val="[수목일위.XLS][수목일위.XLS]el_설계서___10"/>
      <sheetName val="[수목일위.XLS][수목일위.XLS]el_설계서___11"/>
      <sheetName val="[수목일위.XLS][수목일위.XLS]el_설계서___12"/>
      <sheetName val="[수목일위.XLS][수목일위.XLS]el_설계서___13"/>
      <sheetName val="[수목일위.XLS][수목일위.XLS]el_설계서___68"/>
      <sheetName val="[수목일위.XLS][수목일위.XLS]el_설계서___69"/>
      <sheetName val="[수목일위.XLS][수목일위.XLS]el_설계서___50"/>
      <sheetName val="[수목일위.XLS][수목일위.XLS]el_설계서___51"/>
      <sheetName val="[수목일위.XLS][수목일위.XLS]el_설계서___40"/>
      <sheetName val="[수목일위.XLS][수목일위.XLS]el_설계서___41"/>
      <sheetName val="[수목일위.XLS][수목일위.XLS]el_설계서___26"/>
      <sheetName val="[수목일위.XLS][수목일위.XLS]el_설계서___27"/>
      <sheetName val="[수목일위.XLS][수목일위.XLS]el_설계서___24"/>
      <sheetName val="[수목일위.XLS][수목일위.XLS]el_설계서___25"/>
      <sheetName val="[수목일위.XLS][수목일위.XLS]el_설계서___18"/>
      <sheetName val="[수목일위.XLS][수목일위.XLS]el_설계서___19"/>
      <sheetName val="[수목일위.XLS][수목일위.XLS]el_설계서___20"/>
      <sheetName val="[수목일위.XLS][수목일위.XLS]el_설계서___21"/>
      <sheetName val="[수목일위.XLS][수목일위.XLS]el_설계서___22"/>
      <sheetName val="[수목일위.XLS][수목일위.XLS]el_설계서___23"/>
      <sheetName val="[수목일위.XLS][수목일위.XLS]el_설계서___32"/>
      <sheetName val="[수목일위.XLS][수목일위.XLS]el_설계서___33"/>
      <sheetName val="[수목일위.XLS][수목일위.XLS]el_설계서___28"/>
      <sheetName val="[수목일위.XLS][수목일위.XLS]el_설계서___29"/>
      <sheetName val="[수목일위.XLS][수목일위.XLS]el_설계서___30"/>
      <sheetName val="[수목일위.XLS][수목일위.XLS]el_설계서___31"/>
      <sheetName val="[수목일위.XLS][수목일위.XLS]el_설계서___34"/>
      <sheetName val="[수목일위.XLS][수목일위.XLS]el_설계서___35"/>
      <sheetName val="[수목일위.XLS][수목일위.XLS]el_설계서___36"/>
      <sheetName val="[수목일위.XLS][수목일위.XLS]el_설계서___37"/>
      <sheetName val="[수목일위.XLS][수목일위.XLS]el_설계서___42"/>
      <sheetName val="[수목일위.XLS][수목일위.XLS]el_설계서___43"/>
      <sheetName val="[수목일위.XLS][수목일위.XLS]el_설계서___38"/>
      <sheetName val="[수목일위.XLS][수목일위.XLS]el_설계서___39"/>
      <sheetName val="[수목일위.XLS][수목일위.XLS]el_설계서___44"/>
      <sheetName val="[수목일위.XLS][수목일위.XLS]el_설계서___45"/>
      <sheetName val="[수목일위.XLS][수목일위.XLS]el_설계서___46"/>
      <sheetName val="[수목일위.XLS][수목일위.XLS]el_설계서___47"/>
      <sheetName val="[수목일위.XLS][수목일위.XLS]el_설계서___48"/>
      <sheetName val="[수목일위.XLS][수목일위.XLS]el_설계서___49"/>
      <sheetName val="[수목일위.XLS][수목일위.XLS]el_설계서___56"/>
      <sheetName val="[수목일위.XLS][수목일위.XLS]el_설계서___57"/>
      <sheetName val="[수목일위.XLS][수목일위.XLS]el_설계서___52"/>
      <sheetName val="[수목일위.XLS][수목일위.XLS]el_설계서___53"/>
      <sheetName val="[수목일위.XLS][수목일위.XLS]el_설계서___54"/>
      <sheetName val="[수목일위.XLS][수목일위.XLS]el_설계서___55"/>
      <sheetName val="[수목일위.XLS][수목일위.XLS]el_설계서___58"/>
      <sheetName val="[수목일위.XLS][수목일위.XLS]el_설계서___59"/>
      <sheetName val="[수목일위.XLS][수목일위.XLS]el_설계서___80"/>
      <sheetName val="[수목일위.XLS][수목일위.XLS]el_설계서___81"/>
      <sheetName val="[수목일위.XLS][수목일위.XLS]el_설계서___60"/>
      <sheetName val="[수목일위.XLS][수목일위.XLS]el_설계서___61"/>
      <sheetName val="[수목일위.XLS][수목일위.XLS]el_설계서___62"/>
      <sheetName val="[수목일위.XLS][수목일위.XLS]el_설계서___63"/>
      <sheetName val="[수목일위.XLS][수목일위.XLS]el_설계서___64"/>
      <sheetName val="[수목일위.XLS][수목일위.XLS]el_설계서___65"/>
      <sheetName val="[수목일위.XLS][수목일위.XLS]el_설계서___66"/>
      <sheetName val="[수목일위.XLS][수목일위.XLS]el_설계서___67"/>
      <sheetName val="[수목일위.XLS][수목일위.XLS]el_설계서___74"/>
      <sheetName val="[수목일위.XLS][수목일위.XLS]el_설계서___75"/>
      <sheetName val="[수목일위.XLS][수목일위.XLS]el_설계서___70"/>
      <sheetName val="[수목일위.XLS][수목일위.XLS]el_설계서___71"/>
      <sheetName val="[수목일위.XLS][수목일위.XLS]el_설계서___72"/>
      <sheetName val="[수목일위.XLS][수목일위.XLS]el_설계서___73"/>
      <sheetName val="[수목일위.XLS][수목일위.XLS]el_설계서___82"/>
      <sheetName val="[수목일위.XLS][수목일위.XLS]el_설계서___83"/>
      <sheetName val="[수목일위.XLS][수목일위.XLS]el_설계서___76"/>
      <sheetName val="[수목일위.XLS][수목일위.XLS]el_설계서___77"/>
      <sheetName val="[수목일위.XLS][수목일위.XLS]el_설계서___78"/>
      <sheetName val="[수목일위.XLS][수목일위.XLS]el_설계서___79"/>
      <sheetName val="[수목일위.XLS][수목일위.XLS]el_설계서___84"/>
      <sheetName val="[수목일위.XLS][수목일위.XLS]el_설계서___85"/>
      <sheetName val="[수목일위.XLS][수목일위.XLS]el_설계서_수목_6"/>
      <sheetName val="[수목일위.XLS][수목일위.XLS]el_설계서_수목_7"/>
      <sheetName val="[수목일위.XLS][수목일위.XLS]el_설계서_수목_8"/>
      <sheetName val="[수목일위.XLS][수목일위.XLS]el_설계서_수목_9"/>
      <sheetName val="[수목일위.XLS][수목일위.XLS]el_설계서_수_12"/>
      <sheetName val="[수목일위.XLS][수목일위.XLS]el_설계서_수_13"/>
      <sheetName val="[수목일위.XLS][수목일위.XLS]el_설계서_수_10"/>
      <sheetName val="[수목일위.XLS][수목일위.XLS]el_설계서_수_11"/>
      <sheetName val="[수목일위.XLS][수목일위.XLS]el_설계서_수_48"/>
      <sheetName val="[수목일위.XLS][수목일위.XLS]el_설계서_수_49"/>
      <sheetName val="[수목일위.XLS][수목일위.XLS]el_설계서_수_16"/>
      <sheetName val="[수목일위.XLS][수목일위.XLS]el_설계서_수_17"/>
      <sheetName val="[수목일위.XLS][수목일위.XLS]el_설계서_수_14"/>
      <sheetName val="[수목일위.XLS][수목일위.XLS]el_설계서_수_15"/>
      <sheetName val="[수목일위.XLS][수목일위.XLS]el_설계서_수_22"/>
      <sheetName val="[수목일위.XLS][수목일위.XLS]el_설계서_수_23"/>
      <sheetName val="[수목일위.XLS][수목일위.XLS]el_설계서_수_24"/>
      <sheetName val="[수목일위.XLS][수목일위.XLS]el_설계서_수_25"/>
      <sheetName val="[수목일위.XLS][수목일위.XLS]el_설계서_수_20"/>
      <sheetName val="[수목일위.XLS][수목일위.XLS]el_설계서_수_21"/>
      <sheetName val="[수목일위.XLS][수목일위.XLS]el_설계서_수_18"/>
      <sheetName val="[수목일위.XLS][수목일위.XLS]el_설계서_수_19"/>
      <sheetName val="[수목일위.XLS][수목일위.XLS]el_설계서_수_32"/>
      <sheetName val="[수목일위.XLS][수목일위.XLS]el_설계서_수_33"/>
      <sheetName val="[수목일위.XLS][수목일위.XLS]el_설계서_수_26"/>
      <sheetName val="[수목일위.XLS][수목일위.XLS]el_설계서_수_27"/>
      <sheetName val="[수목일위.XLS][수목일위.XLS]el_설계서_수_28"/>
      <sheetName val="[수목일위.XLS][수목일위.XLS]el_설계서_수_29"/>
      <sheetName val="[수목일위.XLS][수목일위.XLS]el_설계서_수_30"/>
      <sheetName val="[수목일위.XLS][수목일위.XLS]el_설계서_수_31"/>
      <sheetName val="[수목일위.XLS][수목일위.XLS]el_설계서_수_34"/>
      <sheetName val="[수목일위.XLS][수목일위.XLS]el_설계서_수_35"/>
      <sheetName val="[수목일위.XLS][수목일위.XLS]el_설계서_수_36"/>
      <sheetName val="[수목일위.XLS][수목일위.XLS]el_설계서_수_37"/>
      <sheetName val="[수목일위.XLS][수목일위.XLS]el_설계서_수_46"/>
      <sheetName val="[수목일위.XLS][수목일위.XLS]el_설계서_수_47"/>
      <sheetName val="[수목일위.XLS][수목일위.XLS]el_설계서_수_38"/>
      <sheetName val="[수목일위.XLS][수목일위.XLS]el_설계서_수_39"/>
      <sheetName val="[수목일위.XLS][수목일위.XLS]el_설계서_수_40"/>
      <sheetName val="[수목일위.XLS][수목일위.XLS]el_설계서_수_41"/>
      <sheetName val="[수목일위.XLS][수목일위.XLS]el_설계서_수_42"/>
      <sheetName val="[수목일위.XLS][수목일위.XLS]el_설계서_수_43"/>
      <sheetName val="[수목일위.XLS][수목일위.XLS]el_설계서_수_44"/>
      <sheetName val="[수목일위.XLS][수목일위.XLS]el_설계서_수_45"/>
      <sheetName val="[수목일위.XLS][수목일위.XLS]el_설계서_수_56"/>
      <sheetName val="[수목일위.XLS][수목일위.XLS]el_설계서_수_57"/>
      <sheetName val="[수목일위.XLS][수목일위.XLS]el_설계서_수_58"/>
      <sheetName val="[수목일위.XLS][수목일위.XLS]el_설계서_수_59"/>
      <sheetName val="[수목일위.XLS][수목일위.XLS]el_설계서_수_50"/>
      <sheetName val="[수목일위.XLS][수목일위.XLS]el_설계서_수_51"/>
      <sheetName val="[수목일위.XLS][수목일위.XLS]el_설계서_수_52"/>
      <sheetName val="[수목일위.XLS][수목일위.XLS]el_설계서_수_53"/>
      <sheetName val="[수목일위.XLS][수목일위.XLS]el_설계서_수_54"/>
      <sheetName val="[수목일위.XLS][수목일위.XLS]el_설계서_수_55"/>
      <sheetName val="[수목일위.XLS][수목일위.XLS]el_설계서_수_62"/>
      <sheetName val="[수목일위.XLS][수목일위.XLS]el_설계서_수_63"/>
      <sheetName val="[수목일위.XLS][수목일위.XLS]el_설계서_수_60"/>
      <sheetName val="[수목일위.XLS][수목일위.XLS]el_설계서_수_61"/>
      <sheetName val="[수목일위.XLS][수목일위.XLS]el_설계서_수_68"/>
      <sheetName val="[수목일위.XLS][수목일위.XLS]el_설계서_수_69"/>
      <sheetName val="[수목일위.XLS][수목일위.XLS]el_설계서_수_64"/>
      <sheetName val="[수목일위.XLS][수목일위.XLS]el_설계서_수_65"/>
      <sheetName val="[수목일위.XLS][수목일위.XLS]el_설계서_수_66"/>
      <sheetName val="[수목일위.XLS][수목일위.XLS]el_설계서_수_67"/>
      <sheetName val="일위대가-2"/>
      <sheetName val="steel data sheet"/>
      <sheetName val="당초,변경"/>
      <sheetName val="[수목일위.XLS][수목일위.XLS_x0000_]el______14"/>
      <sheetName val="[수목일위.XLS][수목일위.XLS_x0000_]el______15"/>
      <sheetName val="[수목일위.XLS][수목일위.XLS_x0000_]el_______8"/>
      <sheetName val="[수목일위.XLS][수목일위.XLS_x0000_]el_______9"/>
      <sheetName val="[수목일위.XLS][수목일위.XLS_x0000_]el______10"/>
      <sheetName val="[수목일위.XLS][수목일위.XLS_x0000_]el______11"/>
      <sheetName val="[수목일위.XLS][수목일위.XLS_x0000_]el______12"/>
      <sheetName val="[수목일위.XLS][수목일위.XLS_x0000_]el______13"/>
      <sheetName val="A소화조"/>
      <sheetName val="B소화조"/>
      <sheetName val="A조실험"/>
      <sheetName val="B조실험"/>
      <sheetName val="수목데이타暷"/>
      <sheetName val="기흥하도용"/>
      <sheetName val="갑__지3"/>
      <sheetName val="기타_정보통신공사3"/>
      <sheetName val="AS포장복구_3"/>
      <sheetName val="Customer_Databas3"/>
      <sheetName val="2000_11월설계내역3"/>
      <sheetName val="표지_(2)3"/>
      <sheetName val="화재_탐지_설비3"/>
      <sheetName val="unit_43"/>
      <sheetName val="단가_및_재료비3"/>
      <sheetName val="준검_내역서3"/>
      <sheetName val="Sheet1_(2)3"/>
      <sheetName val="토공산출_(아파트)3"/>
      <sheetName val="1_설계조건3"/>
      <sheetName val="Ⅶ-2_현장경비산출3"/>
      <sheetName val="자재_집계표3"/>
      <sheetName val="5_일위목록3"/>
      <sheetName val="7_단가조사3"/>
      <sheetName val="6_일위대가3"/>
      <sheetName val="E_P_T수량산출서3"/>
      <sheetName val="전선_및_전선관3"/>
      <sheetName val="공사별_가중치_산출근거(토목)2"/>
      <sheetName val="운동장_(2)2"/>
      <sheetName val="1차_내역서3"/>
      <sheetName val="귀래_설계_공내역서3"/>
      <sheetName val="2_대외공문2"/>
      <sheetName val="상_부2"/>
      <sheetName val="단가표_(2)2"/>
      <sheetName val="3_바닥판__2"/>
      <sheetName val="_견적서2"/>
      <sheetName val="목차_1"/>
      <sheetName val="기계실_D2001"/>
      <sheetName val="6PILE__(돌출)1"/>
      <sheetName val="수량계산서_집계표(가설_신설_및_철거-을지로3가_3호선2"/>
      <sheetName val="수량계산서_집계표(신설-을지로3가_3호선)2"/>
      <sheetName val="수량계산서_집계표(철거-을지로3가_3호선)2"/>
      <sheetName val="3_공통공사대비1"/>
      <sheetName val="전차선로_물량표1"/>
      <sheetName val="영업_일11"/>
      <sheetName val="주빔의_설계1"/>
      <sheetName val="단면_(2)1"/>
      <sheetName val="2_2_10_샤시등1"/>
      <sheetName val="1_가설1"/>
      <sheetName val="4_목공사1"/>
      <sheetName val="G_R300경비1"/>
      <sheetName val="수목데이타_1"/>
      <sheetName val="3_하중산정4_지지력1"/>
      <sheetName val="2_가로등(영구)1"/>
      <sheetName val="현장관리비_산출내역1"/>
      <sheetName val="현장관리비_1"/>
      <sheetName val="3BL공동구_수량1"/>
      <sheetName val="관기성공_내1"/>
      <sheetName val="표__지1"/>
      <sheetName val="인건비_1"/>
      <sheetName val="환경기계공정표_(3)1"/>
      <sheetName val="TRE_TABLE1"/>
      <sheetName val="Cost_bd-&quot;A&quot;1"/>
      <sheetName val="남양시작동자105노65기1_3화1_21"/>
      <sheetName val="노임_단가1"/>
      <sheetName val="단_box1"/>
      <sheetName val="2000,9월_일위1"/>
      <sheetName val="경율산정_XLS1"/>
      <sheetName val="신_분1"/>
      <sheetName val="설계기준_및_하중계산1"/>
      <sheetName val="General_Data1"/>
      <sheetName val="별표_1"/>
      <sheetName val="1_설계기준1"/>
      <sheetName val="제출내역_(2)1"/>
      <sheetName val="단가_산출서(산근#1~#102)1"/>
      <sheetName val="RAW_DATA1"/>
      <sheetName val="설계내역서_1"/>
      <sheetName val="5_전사투자계획종함안1"/>
      <sheetName val="3_바닥판설계1"/>
      <sheetName val="96보완계획7_121"/>
      <sheetName val="일반문틀_설치1"/>
      <sheetName val="샌딩_에폭시_도장1"/>
      <sheetName val="환율_및_노임1"/>
      <sheetName val="속_일위대가1"/>
      <sheetName val="노_무_비1"/>
      <sheetName val="EQUIP_LIST1"/>
      <sheetName val="입출재고현황_(2)1"/>
      <sheetName val="횡_연장1"/>
      <sheetName val="단가산출서_(2)1"/>
      <sheetName val="기성고조서_1"/>
      <sheetName val="공종단가표_1"/>
      <sheetName val="6_가격조사서_1"/>
      <sheetName val="빌딩_안내1"/>
      <sheetName val="99_12"/>
      <sheetName val="1공구_단가_(정원)1"/>
      <sheetName val="1공구_단가_(산광)1"/>
      <sheetName val="1공구_단가_(용호)1"/>
      <sheetName val="간지_(2)1"/>
      <sheetName val="2공구_단가(인성)1"/>
      <sheetName val="2공구_단가(대동)1"/>
      <sheetName val="2공구_단가(산광)1"/>
      <sheetName val="1_토공1"/>
      <sheetName val="2_배수공1"/>
      <sheetName val="3_구조물공1"/>
      <sheetName val="4_포장공1"/>
      <sheetName val="PACKING_LIST1"/>
      <sheetName val="지주목_및_비료산출기준1"/>
      <sheetName val="1__설계예산서1"/>
      <sheetName val="2__목차1"/>
      <sheetName val="3_설계설명서1"/>
      <sheetName val="4_시방서갑지1"/>
      <sheetName val="5_시방서(일반시방서)1"/>
      <sheetName val="6_시방서갑지(특기)1"/>
      <sheetName val="7_예정공정표1"/>
      <sheetName val="8__설계예산서1"/>
      <sheetName val="16_설계서용지(갑)1"/>
      <sheetName val="17__내역서갑지1"/>
      <sheetName val="내_역_서1"/>
      <sheetName val="일_위_대_가_표1"/>
      <sheetName val="수_량_산_출_서1"/>
      <sheetName val="일위대가_1"/>
      <sheetName val="중기조종사_단위단가1"/>
      <sheetName val="세골재__T2_변경_현황"/>
      <sheetName val="2-나_물가조사서"/>
      <sheetName val="앉음벽_(2)"/>
      <sheetName val="IBM_UX"/>
      <sheetName val="연돌일退←"/>
      <sheetName val="내역서_제출"/>
      <sheetName val="수량계산서_집계표(가설_신설_및_철거-을지로3가_2호선)"/>
      <sheetName val="수량계산서_집계표(신설-을지로3가_2호선)"/>
      <sheetName val="수량계산서_집계표(철거-을지로3가_2호선)"/>
      <sheetName val="케이블류_OLD"/>
      <sheetName val="2_도실원내역(원본)"/>
      <sheetName val="DNT_OSBL"/>
      <sheetName val="표_지"/>
      <sheetName val="11_닥트설치공사(bm)"/>
      <sheetName val="DESIGN_CRETERIA"/>
      <sheetName val="3련_BOX1"/>
      <sheetName val="0_갑지1"/>
      <sheetName val="8_현장관리비1"/>
      <sheetName val="7_안전관리비1"/>
      <sheetName val="2_토목공사1"/>
      <sheetName val="본선_토공_분배표"/>
      <sheetName val="견적_(2)"/>
      <sheetName val="DATA_입력란"/>
      <sheetName val="1__설계조건_2_단면가정_3__하중계산"/>
      <sheetName val="아파트_"/>
      <sheetName val="6__안전관리비"/>
      <sheetName val="마북_손익분석(CATIA)"/>
      <sheetName val="목동세대_산출근거"/>
      <sheetName val="8_PILE__(돌출)"/>
      <sheetName val="3_부제O호표"/>
      <sheetName val="4_장비손료"/>
      <sheetName val="5_소모재료비"/>
      <sheetName val="9_공삭공지층별작업시간"/>
      <sheetName val="7_주입분사시간제원표"/>
      <sheetName val="6_작업시간표"/>
      <sheetName val="8_시멘트제원표"/>
      <sheetName val="2_품제O호표"/>
      <sheetName val="1_총괄표1500mm"/>
      <sheetName val="Requirement(Work_Crew)"/>
      <sheetName val="3_건축(현장안)"/>
      <sheetName val="원가계산_(2)1"/>
      <sheetName val="기초입력_DATA1"/>
      <sheetName val="참조_(2)1"/>
      <sheetName val="일위대가_(식재)1"/>
      <sheetName val="골조-APT_갑지1"/>
      <sheetName val="자재단가2007_101"/>
      <sheetName val="자재단가2008_41"/>
      <sheetName val="설명서_1"/>
      <sheetName val="6-1__관개량조서1"/>
      <sheetName val="11-2_아파트내역1"/>
      <sheetName val="INDEX__LIST1"/>
      <sheetName val="실행,원가_최종예상"/>
      <sheetName val="플랜트_설치1"/>
      <sheetName val="아파트_내역1"/>
      <sheetName val="7_원가계산서(품셈)1"/>
      <sheetName val="단가산출근거_목록표1"/>
      <sheetName val="단_가_산_출_근_거1"/>
      <sheetName val="중기_목록표1"/>
      <sheetName val="시간당_중기사용료1"/>
      <sheetName val="환율및_기초자료1"/>
      <sheetName val="CABLE_SIZE-11"/>
      <sheetName val="1-4-2_관(약)1"/>
      <sheetName val="내역서1999_8최종1"/>
      <sheetName val="BSD_(2)"/>
      <sheetName val="7_계측제어"/>
      <sheetName val="6_동력"/>
      <sheetName val="13_방송공사"/>
      <sheetName val="15_소방공사"/>
      <sheetName val="12_옥외_방송공사"/>
      <sheetName val="8_옥외_보안등공사"/>
      <sheetName val="9_전등공사"/>
      <sheetName val="4_전력간선공사"/>
      <sheetName val="1_전력인입"/>
      <sheetName val="10_전열_공사"/>
      <sheetName val="11_전화공사"/>
      <sheetName val="5_CABLE_TRAY"/>
      <sheetName val="3_피뢰공사"/>
      <sheetName val="14_TV공사"/>
      <sheetName val="1_2_동력(철거)"/>
      <sheetName val="1_접지공사"/>
      <sheetName val="주공_갑지"/>
      <sheetName val="A_LINE"/>
      <sheetName val="2_고용보험료산출근거"/>
      <sheetName val="실행내역_"/>
      <sheetName val="2_냉난방설비공사"/>
      <sheetName val="Summary_Sheet"/>
      <sheetName val="총괄_내역서"/>
      <sheetName val="PROJECT_BRIEF"/>
      <sheetName val="기성(1차)_"/>
      <sheetName val="4__검토"/>
      <sheetName val="안양동교_1안"/>
      <sheetName val="설계변경내역_98"/>
      <sheetName val="개별직종노임단가(2005_1)"/>
      <sheetName val="TABLE_DB"/>
      <sheetName val="쌍용_data_base"/>
      <sheetName val="양재동_고향생각"/>
      <sheetName val="토공(우물통,기타)_"/>
      <sheetName val="계장_품셈표"/>
      <sheetName val="8_설치품셈"/>
      <sheetName val="공사별_가중치_산출근거(건축)"/>
      <sheetName val="개비온_단위"/>
      <sheetName val="단계별내역_(2)"/>
      <sheetName val="사업비변경내역(96_9단가)"/>
      <sheetName val="_상부공통집계(총괄)"/>
      <sheetName val="본실행"/>
      <sheetName val="24_보증금"/>
      <sheetName val="1~9_하중계산"/>
      <sheetName val="실행내역서_"/>
      <sheetName val="각사별공사비분개_"/>
      <sheetName val="Sheet4[수목일위_XLS]가드레일산근耀[수목일"/>
      <sheetName val="el_설계서_수목일위_XLS_데이타"/>
      <sheetName val="el_설계서_수목일위_XLS"/>
      <sheetName val="4_설계예산내역서"/>
      <sheetName val="6_관급자재조서"/>
      <sheetName val="3_예정공정표"/>
      <sheetName val="7_청제공기계기구조서"/>
      <sheetName val="5__현장관리비(new)_"/>
      <sheetName val="24_보증금(전신전화가입권)"/>
      <sheetName val="6_송금의뢰내역서"/>
      <sheetName val="토__공"/>
      <sheetName val="소방_하_내역"/>
      <sheetName val="공사비_증감_내역서"/>
      <sheetName val="1_취수장"/>
      <sheetName val="자재_집"/>
      <sheetName val="3_고용보험료산출근거"/>
      <sheetName val="4_고용보험"/>
      <sheetName val="31_경비기본입력"/>
      <sheetName val="피해현황_(수량합계)"/>
      <sheetName val="5_2_6~7공사요율"/>
      <sheetName val="실행내역(10_13)"/>
      <sheetName val="Sheet4[수목일위_XLS]가드레일산근"/>
      <sheetName val="2015년_제3차_공사_물량조사_양식_xlsx"/>
      <sheetName val="[수목일위_XLS]el\설계서\수목일위_XLS]데이타"/>
      <sheetName val="[수목일위_XLS]el\설계서\수목일위_XLS"/>
      <sheetName val="[수목일위_XLS][수목일위_XLS]el_______66"/>
      <sheetName val="[수목일위_XLS][수목일위_XLS]el_______67"/>
      <sheetName val="[수목일위_XLS][수목일위_XLS]el_______60"/>
      <sheetName val="[수목일위_XLS][수목일위_XLS]el_______61"/>
      <sheetName val="[수목일위_XLS][수목일위_XLS]el\설계서\수목일위"/>
      <sheetName val="6_단가조사표"/>
      <sheetName val="2_노무비"/>
      <sheetName val="2-1_노무비단가"/>
      <sheetName val="5_폐기물운반비"/>
      <sheetName val="4_폐기물량"/>
      <sheetName val="송정-증포간__계약내역서"/>
      <sheetName val="B_O_M"/>
      <sheetName val="노임단가_(2)"/>
      <sheetName val="1_1서버도입"/>
      <sheetName val="노임_(2차)"/>
      <sheetName val="7단"/>
      <sheetName val="1"/>
      <sheetName val="1B"/>
      <sheetName val="설"/>
      <sheetName val="crude_SLAB_RE-bar"/>
      <sheetName val="2_2_1嵦īꥈ"/>
      <sheetName val="2_2_1咘Ȏ㎩ì"/>
      <sheetName val="2_2_1㘨↌␬"/>
      <sheetName val="2_2_1䜨ሉὴ"/>
      <sheetName val="2_2_1䘭疋瀨ȕ㱵"/>
      <sheetName val="2_2_1᩿↌"/>
      <sheetName val="2_2_1᷀ḨỌ"/>
      <sheetName val="설계변경_(2)"/>
      <sheetName val="계약내역서("/>
      <sheetName val="1_3(배치도)"/>
      <sheetName val="도급예산내헾】"/>
      <sheetName val="8_석축단위(H=1_5M)"/>
      <sheetName val="[수목일위_XLS][수목일위_XLS]el_______58"/>
      <sheetName val="[수목일위_XLS][수목일위_XLS]el_______59"/>
      <sheetName val="[수목일위_XLS][수목일위_XLS]el________2"/>
      <sheetName val="[수목일위_XLS][수목일위_XLS]el________3"/>
      <sheetName val="1_우편집중내역서"/>
      <sheetName val="자재집게표_"/>
      <sheetName val="3_공통공ⴀ敆遵"/>
      <sheetName val="전체_현장_공사명_입력(26건)"/>
      <sheetName val="PROJECT_BRIEF(EX_NEW)"/>
      <sheetName val="조도계산서_(도서)"/>
      <sheetName val="노원열병합__건축공사기성내역서"/>
      <sheetName val="3_일반사상"/>
      <sheetName val="0_0ControlSheet"/>
      <sheetName val="Upgrades_pricing"/>
      <sheetName val="6_18"/>
      <sheetName val="원형1호맨"/>
      <sheetName val="P_M_별"/>
      <sheetName val="항목邨턘"/>
      <sheetName val="[수목일위_XLS][수목일위_XLS]el________8"/>
      <sheetName val="[수목일위_XLS][수목일위_XLS]el________9"/>
      <sheetName val="[수목일위_XLS][수목일위_XLS]el________4"/>
      <sheetName val="[수목일위_XLS][수목일위_XLS]el________5"/>
      <sheetName val="[수목일위_XLS][수목일위_XLS]el________6"/>
      <sheetName val="[수목일위_XLS][수목일위_XLS]el________7"/>
      <sheetName val="Cost_bd-墠+壬"/>
      <sheetName val="[수목일위_XLS][수목일위_XLS]el_______10"/>
      <sheetName val="[수목일위_XLS][수목일위_XLS]el_______11"/>
      <sheetName val="[수목일위_XLS][수목일위_XLS]el_______12"/>
      <sheetName val="[수목일위_XLS][수목일위_XLS]el_______13"/>
      <sheetName val="[수목일위_XLS][수목일위_XLS]el_______14"/>
      <sheetName val="[수목일위_XLS][수목일위_XLS]el_______15"/>
      <sheetName val="[수목일위_XLS][수목일위_XLS]el_______42"/>
      <sheetName val="[수목일위_XLS][수목일위_XLS]el_______43"/>
      <sheetName val="[수목일위_XLS][수목일위_XLS]el_______38"/>
      <sheetName val="[수목일위_XLS][수목일위_XLS]el_______39"/>
      <sheetName val="[수목일위_XLS][수목일위_XLS]el_______16"/>
      <sheetName val="[수목일위_XLS][수목일위_XLS]el_______17"/>
      <sheetName val="[수목일위_XLS][수목일위_XLS]el_______36"/>
      <sheetName val="[수목일위_XLS][수목일위_XLS]el_______37"/>
      <sheetName val="[수목일위_XLS][수목일위_XLS]el_______18"/>
      <sheetName val="[수목일위_XLS][수목일위_XLS]el_______19"/>
      <sheetName val="[수목일위_XLS][수목일위_XLS]el_______20"/>
      <sheetName val="[수목일위_XLS][수목일위_XLS]el_______21"/>
      <sheetName val="[수목일위_XLS][수목일위_XLS]el_______22"/>
      <sheetName val="[수목일위_XLS][수목일위_XLS]el_______23"/>
      <sheetName val="[수목일위_XLS][수목일위_XLS]el_______24"/>
      <sheetName val="[수목일위_XLS][수목일위_XLS]el_______25"/>
      <sheetName val="[수목일위_XLS][수목일위_XLS]el_______26"/>
      <sheetName val="[수목일위_XLS][수목일위_XLS]el_______27"/>
      <sheetName val="[수목일위_XLS][수목일위_XLS]el_______32"/>
      <sheetName val="[수목일위_XLS][수목일위_XLS]el_______33"/>
      <sheetName val="[수목일위_XLS][수목일위_XLS]el_______28"/>
      <sheetName val="[수목일위_XLS][수목일위_XLS]el_______29"/>
      <sheetName val="[수목일위_XLS][수목일위_XLS]el_______30"/>
      <sheetName val="[수목일위_XLS][수목일위_XLS]el_______31"/>
      <sheetName val="[수목일위_XLS][수목일위_XLS]el_______34"/>
      <sheetName val="[수목일위_XLS][수목일위_XLS]el_______35"/>
      <sheetName val="[수목일위_XLS][수목일위_XLS]el_______40"/>
      <sheetName val="[수목일위_XLS][수목일위_XLS]el_______41"/>
      <sheetName val="[수목일위_XLS][수목일위_XLS]el_______52"/>
      <sheetName val="[수목일위_XLS][수목일위_XLS]el_______53"/>
      <sheetName val="[수목일위_XLS][수목일위_XLS]el_______44"/>
      <sheetName val="[수목일위_XLS][수목일위_XLS]el_______45"/>
      <sheetName val="[수목일위_XLS][수목일위_XLS]el_______46"/>
      <sheetName val="[수목일위_XLS][수목일위_XLS]el_______47"/>
      <sheetName val="[수목일위_XLS][수목일위_XLS]el_______48"/>
      <sheetName val="[수목일위_XLS][수목일위_XLS]el_______49"/>
      <sheetName val="[수목일위_XLS][수목일위_XLS]el_______50"/>
      <sheetName val="[수목일위_XLS][수목일위_XLS]el_______51"/>
      <sheetName val="[수목일위_XLS][수목일위_XLS]el_______54"/>
      <sheetName val="[수목일위_XLS][수목일위_XLS]el_______55"/>
      <sheetName val="[수목일위_XLS][수목일위_XLS]el_______56"/>
      <sheetName val="[수목일위_XLS][수목일위_XLS]el_______57"/>
      <sheetName val="[수목일위_XLS][수목일위_XLS]el_______62"/>
      <sheetName val="[수목일위_XLS][수목일위_XLS]el_______63"/>
      <sheetName val="[수목일위_XLS][수목일위_XLS]el_______64"/>
      <sheetName val="[수목일위_XLS][수목일위_XLS]el_______65"/>
      <sheetName val="[수목일위_XLS][수목일위_XLS]el_______72"/>
      <sheetName val="[수목일위_XLS][수목일위_XLS]el_______73"/>
      <sheetName val="[수목일위_XLS][수목일위_XLS]el_______70"/>
      <sheetName val="[수목일위_XLS][수목일위_XLS]el_______71"/>
      <sheetName val="[수목일위_XLS][수목일위_XLS]el_______68"/>
      <sheetName val="[수목일위_XLS][수목일위_XLS]el_______69"/>
      <sheetName val="_x0004__x0000__x0006__x0000_"/>
      <sheetName val="̀Ԁ̀̀"/>
      <sheetName val="추가예산"/>
      <sheetName val="반월시설물집계"/>
      <sheetName val="[수목일위.XLS][수목일위.XLS]el___서_수목_2"/>
      <sheetName val="[수목일위.XLS][수목일위.XLS]el___서_수목_3"/>
      <sheetName val="[수목일위.XLS][수목일위.XLS]el______목_2"/>
      <sheetName val="[수목일위.XLS][수목일위.XLS]el______목_3"/>
      <sheetName val="집계(기계餀ኘ԰_x0000_"/>
      <sheetName val="입찰결과보고"/>
      <sheetName val="부품"/>
      <sheetName val="D-철尜_x0013_層"/>
      <sheetName val="?䅅呒"/>
      <sheetName val="배수︀"/>
      <sheetName val="입餀ኘ"/>
      <sheetName val="발주내역서"/>
      <sheetName val="[수목일위.XLS]el\설계서\수목렃耀ﻯ+_x0000_"/>
      <sheetName val="1공구(을)"/>
      <sheetName val="노임변동률"/>
      <sheetName val="원가계산서_x0005__x0000__x0000_"/>
      <sheetName val="A2"/>
      <sheetName val="일위집계(苈)헾"/>
      <sheetName val="대가수량"/>
      <sheetName val="도급예산내역서총괄堩"/>
      <sheetName val="날1"/>
      <sheetName val="공통(20-_x0000__x0000_Ԁ"/>
      <sheetName val="[수목일위.XLS][수목일위.XLS]el______298"/>
      <sheetName val="[수목일위.XLS][수목일위.XLS]el______299"/>
      <sheetName val="[수목일위.XLS][수목일위.XLS]el______366"/>
      <sheetName val="[수목일위.XLS][수목일위.XLS]el______367"/>
      <sheetName val="연돌일退←?"/>
      <sheetName val="연돌일"/>
      <sheetName val="철거산ԯ"/>
      <sheetName val="계정c԰"/>
      <sheetName val="기԰"/>
      <sheetName val="부대대비"/>
      <sheetName val="냉연집계"/>
      <sheetName val="[수목일위.XLS][수목일위.XLS]el__계_____2"/>
      <sheetName val="[수목일위.XLS][수목일위.XLS]el__계_____3"/>
      <sheetName val="U-TYPE(1)"/>
      <sheetName val="[수목일위.XLS][수목일위.XLS_x0000_]el______18"/>
      <sheetName val="[수목일위.XLS][수목일위.XLS_x0000_]el______19"/>
      <sheetName val="[수목일위.XLS][수목일위.XLS_x0000_]el______16"/>
      <sheetName val="[수목일위.XLS][수목일위.XLS_x0000_]el______17"/>
      <sheetName val="기본사항"/>
      <sheetName val="[수목일위.XLS][수목일위.XLS]el______212"/>
      <sheetName val="[수목일위.XLS][수목일위.XLS]el______213"/>
      <sheetName val="[수목일위.XLS][수목일위.XLS]el______214"/>
      <sheetName val="[수목일위.XLS][수목일위.XLS]el______215"/>
      <sheetName val="[수목일위.XLS][수목일위.XLS]el______216"/>
      <sheetName val="[수목일위.XLS][수목일위.XLS]el______217"/>
      <sheetName val="[수목일위.XLS][수목일위.XLS]el______220"/>
      <sheetName val="[수목일위.XLS][수목일위.XLS]el______221"/>
      <sheetName val="[수목일위.XLS][수목일위.XLS]el______222"/>
      <sheetName val="[수목일위.XLS][수목일위.XLS]el______223"/>
      <sheetName val="비교1"/>
      <sheetName val="공통비(전체)"/>
      <sheetName val="토목공사"/>
      <sheetName val="[수목일위.XLS][수목일위.XLS]el______218"/>
      <sheetName val="[수목일위.XLS][수목일위.XLS]el______219"/>
      <sheetName val="[수목일위.XLS][수목일위.XLS]el______224"/>
      <sheetName val="[수목일위.XLS][수목일위.XLS]el______225"/>
      <sheetName val="갑__지4"/>
      <sheetName val="기타_정보통신공사4"/>
      <sheetName val="AS포장복구_4"/>
      <sheetName val="Customer_Databas4"/>
      <sheetName val="2000_11월설계내역4"/>
      <sheetName val="표지_(2)4"/>
      <sheetName val="화재_탐지_설비4"/>
      <sheetName val="unit_44"/>
      <sheetName val="단가_및_재료비4"/>
      <sheetName val="준검_내역서4"/>
      <sheetName val="Sheet1_(2)4"/>
      <sheetName val="토공산출_(아파트)4"/>
      <sheetName val="1_설계조건4"/>
      <sheetName val="Ⅶ-2_현장경비산출4"/>
      <sheetName val="자재_집계표4"/>
      <sheetName val="5_일위목록4"/>
      <sheetName val="7_단가조사4"/>
      <sheetName val="6_일위대가4"/>
      <sheetName val="E_P_T수량산출서4"/>
      <sheetName val="전선_및_전선관4"/>
      <sheetName val="공사별_가중치_산출근거(토목)3"/>
      <sheetName val="운동장_(2)3"/>
      <sheetName val="1차_내역서4"/>
      <sheetName val="귀래_설계_공내역서4"/>
      <sheetName val="2_대외공문3"/>
      <sheetName val="상_부3"/>
      <sheetName val="단가표_(2)3"/>
      <sheetName val="3_바닥판__3"/>
      <sheetName val="_견적서3"/>
      <sheetName val="목차_2"/>
      <sheetName val="기계실_D2002"/>
      <sheetName val="6PILE__(돌출)2"/>
      <sheetName val="수량계산서_집계표(가설_신설_및_철거-을지로3가_3호선3"/>
      <sheetName val="수량계산서_집계표(신설-을지로3가_3호선)3"/>
      <sheetName val="수량계산서_집계표(철거-을지로3가_3호선)3"/>
      <sheetName val="3_공통공사대비2"/>
      <sheetName val="전차선로_물량표2"/>
      <sheetName val="영업_일12"/>
      <sheetName val="주빔의_설계2"/>
      <sheetName val="단면_(2)2"/>
      <sheetName val="2_2_10_샤시등2"/>
      <sheetName val="1_가설2"/>
      <sheetName val="4_목공사2"/>
      <sheetName val="G_R300경비2"/>
      <sheetName val="수목데이타_2"/>
      <sheetName val="3_하중산정4_지지력2"/>
      <sheetName val="2_가로등(영구)2"/>
      <sheetName val="현장관리비_산출내역2"/>
      <sheetName val="현장관리비_2"/>
      <sheetName val="3BL공동구_수량2"/>
      <sheetName val="관기성공_내2"/>
      <sheetName val="표__지2"/>
      <sheetName val="인건비_2"/>
      <sheetName val="환경기계공정표_(3)2"/>
      <sheetName val="TRE_TABLE2"/>
      <sheetName val="Cost_bd-&quot;A&quot;2"/>
      <sheetName val="남양시작동자105노65기1_3화1_22"/>
      <sheetName val="노임_단가2"/>
      <sheetName val="단_box2"/>
      <sheetName val="2000,9월_일위2"/>
      <sheetName val="경율산정_XLS2"/>
      <sheetName val="신_분2"/>
      <sheetName val="설계기준_및_하중계산2"/>
      <sheetName val="General_Data2"/>
      <sheetName val="별표_2"/>
      <sheetName val="1_설계기준2"/>
      <sheetName val="제출내역_(2)2"/>
      <sheetName val="단가_산출서(산근#1~#102)2"/>
      <sheetName val="RAW_DATA2"/>
      <sheetName val="설계내역서_2"/>
      <sheetName val="5_전사투자계획종함안2"/>
      <sheetName val="3_바닥판설계2"/>
      <sheetName val="96보완계획7_122"/>
      <sheetName val="일반문틀_설치2"/>
      <sheetName val="샌딩_에폭시_도장2"/>
      <sheetName val="환율_및_노임2"/>
      <sheetName val="속_일위대가2"/>
      <sheetName val="노_무_비2"/>
      <sheetName val="EQUIP_LIST2"/>
      <sheetName val="입출재고현황_(2)2"/>
      <sheetName val="횡_연장2"/>
      <sheetName val="단가산출서_(2)2"/>
      <sheetName val="기성고조서_2"/>
      <sheetName val="공종단가표_2"/>
      <sheetName val="6_가격조사서_2"/>
      <sheetName val="빌딩_안내2"/>
      <sheetName val="99_121"/>
      <sheetName val="1공구_단가_(정원)2"/>
      <sheetName val="1공구_단가_(산광)2"/>
      <sheetName val="1공구_단가_(용호)2"/>
      <sheetName val="간지_(2)2"/>
      <sheetName val="2공구_단가(인성)2"/>
      <sheetName val="2공구_단가(대동)2"/>
      <sheetName val="2공구_단가(산광)2"/>
      <sheetName val="1_토공2"/>
      <sheetName val="2_배수공2"/>
      <sheetName val="3_구조물공2"/>
      <sheetName val="4_포장공2"/>
      <sheetName val="PACKING_LIST2"/>
      <sheetName val="지주목_및_비료산출기준2"/>
      <sheetName val="1__설계예산서2"/>
      <sheetName val="2__목차2"/>
      <sheetName val="3_설계설명서2"/>
      <sheetName val="4_시방서갑지2"/>
      <sheetName val="5_시방서(일반시방서)2"/>
      <sheetName val="6_시방서갑지(특기)2"/>
      <sheetName val="7_예정공정표2"/>
      <sheetName val="8__설계예산서2"/>
      <sheetName val="16_설계서용지(갑)2"/>
      <sheetName val="17__내역서갑지2"/>
      <sheetName val="내_역_서2"/>
      <sheetName val="일_위_대_가_표2"/>
      <sheetName val="수_량_산_출_서2"/>
      <sheetName val="일위대가_2"/>
      <sheetName val="중기조종사_단위단가2"/>
      <sheetName val="세골재__T2_변경_현황1"/>
      <sheetName val="2-나_물가조사서1"/>
      <sheetName val="앉음벽_(2)1"/>
      <sheetName val="IBM_UX1"/>
      <sheetName val="내역서_제출1"/>
      <sheetName val="수량계산서_집계표(가설_신설_및_철거-을지로3가_2호선1"/>
      <sheetName val="수량계산서_집계표(신설-을지로3가_2호선)1"/>
      <sheetName val="수량계산서_집계표(철거-을지로3가_2호선)1"/>
      <sheetName val="케이블류_OLD1"/>
      <sheetName val="2_도실원내역(원본)1"/>
      <sheetName val="DNT_OSBL1"/>
      <sheetName val="0_갑지2"/>
      <sheetName val="8_현장관리비2"/>
      <sheetName val="7_안전관리비2"/>
      <sheetName val="2_토목공사2"/>
      <sheetName val="본선_토공_분배표1"/>
      <sheetName val="3련_BOX2"/>
      <sheetName val="마북_손익분석(CATIA)1"/>
      <sheetName val="표_지1"/>
      <sheetName val="11_닥트설치공사(bm)1"/>
      <sheetName val="DESIGN_CRETERIA1"/>
      <sheetName val="견적_(2)1"/>
      <sheetName val="DATA_입력란1"/>
      <sheetName val="1__설계조건_2_단면가정_3__하중계산1"/>
      <sheetName val="아파트_1"/>
      <sheetName val="6__안전관리비1"/>
      <sheetName val="목동세대_산출근거1"/>
      <sheetName val="8_PILE__(돌출)1"/>
      <sheetName val="3_부제O호표1"/>
      <sheetName val="4_장비손료1"/>
      <sheetName val="5_소모재료비1"/>
      <sheetName val="9_공삭공지층별작업시간1"/>
      <sheetName val="7_주입분사시간제원표1"/>
      <sheetName val="6_작업시간표1"/>
      <sheetName val="8_시멘트제원표1"/>
      <sheetName val="2_품제O호표1"/>
      <sheetName val="1_총괄표1500mm1"/>
      <sheetName val="Requirement(Work_Crew)1"/>
      <sheetName val="3_건축(현장안)1"/>
      <sheetName val="원가계산_(2)2"/>
      <sheetName val="기초입력_DATA2"/>
      <sheetName val="참조_(2)2"/>
      <sheetName val="일위대가_(식재)2"/>
      <sheetName val="골조-APT_갑지2"/>
      <sheetName val="자재단가2007_102"/>
      <sheetName val="자재단가2008_42"/>
      <sheetName val="설명서_2"/>
      <sheetName val="6-1__관개량조서2"/>
      <sheetName val="11-2_아파트내역2"/>
      <sheetName val="INDEX__LIST2"/>
      <sheetName val="실행,원가_최종예상1"/>
      <sheetName val="플랜트_설치2"/>
      <sheetName val="아파트_내역2"/>
      <sheetName val="7_원가계산서(품셈)2"/>
      <sheetName val="단가산출근거_목록표2"/>
      <sheetName val="단_가_산_출_근_거2"/>
      <sheetName val="중기_목록표2"/>
      <sheetName val="시간당_중기사용료2"/>
      <sheetName val="환율및_기초자료2"/>
      <sheetName val="CABLE_SIZE-12"/>
      <sheetName val="1-4-2_관(약)2"/>
      <sheetName val="내역서1999_8최종2"/>
      <sheetName val="BSD_(2)1"/>
      <sheetName val="7_계측제어1"/>
      <sheetName val="6_동력1"/>
      <sheetName val="13_방송공사1"/>
      <sheetName val="15_소방공사1"/>
      <sheetName val="12_옥외_방송공사1"/>
      <sheetName val="8_옥외_보안등공사1"/>
      <sheetName val="9_전등공사1"/>
      <sheetName val="4_전력간선공사1"/>
      <sheetName val="1_전력인입1"/>
      <sheetName val="10_전열_공사1"/>
      <sheetName val="11_전화공사1"/>
      <sheetName val="5_CABLE_TRAY1"/>
      <sheetName val="3_피뢰공사1"/>
      <sheetName val="14_TV공사1"/>
      <sheetName val="1_2_동력(철거)1"/>
      <sheetName val="1_접지공사1"/>
      <sheetName val="주공_갑지1"/>
      <sheetName val="A_LINE1"/>
      <sheetName val="2_고용보험료산출근거1"/>
      <sheetName val="실행내역_1"/>
      <sheetName val="2_냉난방설비공사1"/>
      <sheetName val="Summary_Sheet1"/>
      <sheetName val="총괄_내역서1"/>
      <sheetName val="PROJECT_BRIEF1"/>
      <sheetName val="기성(1차)_1"/>
      <sheetName val="4__검토1"/>
      <sheetName val="안양동교_1안1"/>
      <sheetName val="설계변경내역_981"/>
      <sheetName val="개별직종노임단가(2005_1)1"/>
      <sheetName val="TABLE_DB1"/>
      <sheetName val="쌍용_data_base1"/>
      <sheetName val="양재동_고향생각1"/>
      <sheetName val="토공(우물통,기타)_1"/>
      <sheetName val="계장_품셈표1"/>
      <sheetName val="8_설치품셈1"/>
      <sheetName val="공사별_가중치_산출근거(건축)1"/>
      <sheetName val="개비온_단위1"/>
      <sheetName val="단계별내역_(2)1"/>
      <sheetName val="사업비변경내역(96_9단가)1"/>
      <sheetName val="_상부공통집계(총괄)1"/>
      <sheetName val="24_보증금1"/>
      <sheetName val="1~9_하중계산1"/>
      <sheetName val="실행내역서_1"/>
      <sheetName val="각사별공사비분개_1"/>
      <sheetName val="el_설계서_수목일위_XLS_데이타1"/>
      <sheetName val="el_설계서_수목일위_XLS1"/>
      <sheetName val="4_설계예산내역서1"/>
      <sheetName val="6_관급자재조서1"/>
      <sheetName val="3_예정공정표1"/>
      <sheetName val="7_청제공기계기구조서1"/>
      <sheetName val="5__현장관리비(new)_1"/>
      <sheetName val="24_보증금(전신전화가입권)1"/>
      <sheetName val="6_송금의뢰내역서1"/>
      <sheetName val="토__공1"/>
      <sheetName val="소방_하_내역1"/>
      <sheetName val="공사비_증감_내역서1"/>
      <sheetName val="1_취수장1"/>
      <sheetName val="3_고용보험료산출근거1"/>
      <sheetName val="4_고용보험1"/>
      <sheetName val="31_경비기본입력1"/>
      <sheetName val="피해현황_(수량합계)1"/>
      <sheetName val="5_2_6~7공사요율1"/>
      <sheetName val="실행내역(10_13)1"/>
      <sheetName val="2015년_제3차_공사_물량조사_양식_xlsx1"/>
      <sheetName val="[수목일위_XLS]el\설계서\수목일위_XLS]데이타1"/>
      <sheetName val="[수목일위_XLS]el\설계서\수목일위_XLS1"/>
      <sheetName val="[수목일위_XLS][수목일위_XLS]el_______74"/>
      <sheetName val="[수목일위_XLS][수목일위_XLS]el_______75"/>
      <sheetName val="[수목일위_XLS][수목일위_XLS]el_______76"/>
      <sheetName val="[수목일위_XLS][수목일위_XLS]el_______77"/>
      <sheetName val="[수목일위_XLS][수목일위_XLS]el\설계서\수목일1"/>
      <sheetName val="6_단가조사표1"/>
      <sheetName val="2_노무비1"/>
      <sheetName val="2-1_노무비단가1"/>
      <sheetName val="5_폐기물운반비1"/>
      <sheetName val="4_폐기물량1"/>
      <sheetName val="송정-증포간__계약내역서1"/>
      <sheetName val="B_O_M1"/>
      <sheetName val="노임단가_(2)1"/>
      <sheetName val="1_1서버도입1"/>
      <sheetName val="노임_(2차)1"/>
      <sheetName val="crude_SLAB_RE-bar1"/>
      <sheetName val="2_2_1䘭疋瀨ȕ㱵1"/>
      <sheetName val="설계변경_(2)1"/>
      <sheetName val="1_3(배치도)1"/>
      <sheetName val="8_석축단위(H=1_5M)1"/>
      <sheetName val="[수목일위_XLS][수목일위_XLS]el_______78"/>
      <sheetName val="[수목일위_XLS][수목일위_XLS]el_______79"/>
      <sheetName val="[수목일위_XLS][수목일위_XLS]el________1"/>
      <sheetName val="[수목일위_XLS][수목일위_XLS]el_______80"/>
      <sheetName val="1_우편집중내역서1"/>
      <sheetName val="자재집게표_1"/>
      <sheetName val="3_공통공ⴀ敆遵1"/>
      <sheetName val="전체_현장_공사명_입력(26건)1"/>
      <sheetName val="PROJECT_BRIEF(EX_NEW)1"/>
      <sheetName val="조도계산서_(도서)1"/>
      <sheetName val="노원열병합__건축공사기성내역서1"/>
      <sheetName val="3_일반사상1"/>
      <sheetName val="0_0ControlSheet1"/>
      <sheetName val="Upgrades_pricing1"/>
      <sheetName val="6_181"/>
      <sheetName val="P_M_별1"/>
      <sheetName val="[수목일위_XLS][수목일위_XLS]el_______81"/>
      <sheetName val="[수목일위_XLS][수목일위_XLS]el_______82"/>
      <sheetName val="[수목일위_XLS][수목일위_XLS]el_______83"/>
      <sheetName val="[수목일위_XLS][수목일위_XLS]el_______84"/>
      <sheetName val="[수목일위_XLS][수목일위_XLS]el_______85"/>
      <sheetName val="[수목일위_XLS][수목일위_XLS]el_______86"/>
      <sheetName val="Cost_bd-墠+壬1"/>
      <sheetName val="[수목일위_XLS][수목일위_XLS]el_______87"/>
      <sheetName val="[수목일위_XLS][수목일위_XLS]el_______88"/>
      <sheetName val="[수목일위_XLS][수목일위_XLS]el_______89"/>
      <sheetName val="[수목일위_XLS][수목일위_XLS]el_______90"/>
      <sheetName val="[수목일위_XLS][수목일위_XLS]el_______91"/>
      <sheetName val="[수목일위_XLS][수목일위_XLS]el_______92"/>
      <sheetName val="[수목일위_XLS][수목일위_XLS]el_______93"/>
      <sheetName val="[수목일위_XLS][수목일위_XLS]el_______94"/>
      <sheetName val="[수목일위_XLS][수목일위_XLS]el_______95"/>
      <sheetName val="[수목일위_XLS][수목일위_XLS]el_______96"/>
      <sheetName val="[수목일위_XLS][수목일위_XLS]el_______97"/>
      <sheetName val="[수목일위_XLS][수목일위_XLS]el_______98"/>
      <sheetName val="[수목일위_XLS][수목일위_XLS]el_______99"/>
      <sheetName val="[수목일위_XLS][수목일위_XLS]el______100"/>
      <sheetName val="[수목일위_XLS][수목일위_XLS]el______101"/>
      <sheetName val="[수목일위_XLS][수목일위_XLS]el______102"/>
      <sheetName val="[수목일위_XLS][수목일위_XLS]el______103"/>
      <sheetName val="[수목일위_XLS][수목일위_XLS]el______104"/>
      <sheetName val="[수목일위_XLS][수목일위_XLS]el______105"/>
      <sheetName val="[수목일위_XLS][수목일위_XLS]el______106"/>
      <sheetName val="[수목일위_XLS][수목일위_XLS]el______107"/>
      <sheetName val="[수목일위_XLS][수목일위_XLS]el______108"/>
      <sheetName val="[수목일위_XLS][수목일위_XLS]el______109"/>
      <sheetName val="[수목일위_XLS][수목일위_XLS]el______110"/>
      <sheetName val="[수목일위_XLS][수목일위_XLS]el______111"/>
      <sheetName val="[수목일위_XLS][수목일위_XLS]el______112"/>
      <sheetName val="[수목일위_XLS][수목일위_XLS]el______113"/>
      <sheetName val="[수목일위_XLS][수목일위_XLS]el______114"/>
      <sheetName val="[수목일위_XLS][수목일위_XLS]el______115"/>
      <sheetName val="[수목일위_XLS][수목일위_XLS]el______116"/>
      <sheetName val="[수목일위_XLS][수목일위_XLS]el______117"/>
      <sheetName val="[수목일위_XLS][수목일위_XLS]el______118"/>
      <sheetName val="[수목일위_XLS][수목일위_XLS]el______119"/>
      <sheetName val="[수목일위_XLS][수목일위_XLS]el______120"/>
      <sheetName val="[수목일위_XLS][수목일위_XLS]el______121"/>
      <sheetName val="[수목일위_XLS][수목일위_XLS]el______122"/>
      <sheetName val="[수목일위_XLS][수목일위_XLS]el______123"/>
      <sheetName val="[수목일위_XLS][수목일위_XLS]el______124"/>
      <sheetName val="[수목일위_XLS][수목일위_XLS]el______125"/>
      <sheetName val="[수목일위_XLS][수목일위_XLS]el______126"/>
      <sheetName val="[수목일위_XLS][수목일위_XLS]el______127"/>
      <sheetName val="[수목일위_XLS][수목일위_XLS]el______128"/>
      <sheetName val="[수목일위_XLS][수목일위_XLS]el______129"/>
      <sheetName val="[수목일위_XLS][수목일위_XLS]el______130"/>
      <sheetName val="[수목일위_XLS][수목일위_XLS]el______131"/>
      <sheetName val="[수목일위_XLS][수목일위_XLS]el______132"/>
      <sheetName val="[수목일위_XLS][수목일위_XLS]el______133"/>
      <sheetName val="[수목일위_XLS][수목일위_XLS]el______134"/>
      <sheetName val="[수목일위_XLS][수목일위_XLS]el______135"/>
      <sheetName val="[수목일위_XLS][수목일위_XLS]el______136"/>
      <sheetName val="[수목일위_XLS][수목일위_XLS]el______137"/>
      <sheetName val="[수목일위_XLS][수목일위_XLS]el______138"/>
      <sheetName val="[수목일위_XLS][수목일위_XLS]el______139"/>
      <sheetName val="[수목일위_XLS][수목일위_XLS]el______140"/>
      <sheetName val="[수목일위_XLS][수목일위_XLS]el______141"/>
      <sheetName val="[수목일위_XLS][수목일위_XLS]el______142"/>
      <sheetName val="[수목일위_XLS][수목일위_XLS]el______143"/>
      <sheetName val="[수목일위_XLS][수목일위_XLS]el______144"/>
      <sheetName val="[수목일위_XLS][수목일위_XLS]el______145"/>
      <sheetName val="[수목일위_XLS][수목일위_XLS]el______146"/>
      <sheetName val="[수목일위_XLS][수목일위_XLS]el______147"/>
      <sheetName val="[수목일위_XLS][수목일위_XLS]el______148"/>
      <sheetName val="[수목일위_XLS][수목일위_XLS]el_______2"/>
      <sheetName val="[수목일위_XLS][수목일위_XLS]el_______3"/>
      <sheetName val="[수목일위_XLS][수목일위_XLS]el_______4"/>
      <sheetName val="[수목일위_XLS][수목일위_XLS]el_______5"/>
      <sheetName val="[수목일위_XLS][수목일위_XLS]el_______6"/>
      <sheetName val="[수목일위_XLS][수목일위_XLS]el_______7"/>
      <sheetName val="[수목일위_XLS][수목일위_XLS]el______14"/>
      <sheetName val="[수목일위_XLS][수목일위_XLS]el______15"/>
      <sheetName val="[수목일위_XLS][수목일위_XLS]el_______8"/>
      <sheetName val="[수목일위_XLS][수목일위_XLS]el_______9"/>
      <sheetName val="[수목일위_XLS][수목일위_XLS]el______10"/>
      <sheetName val="[수목일위_XLS][수목일위_XLS]el______11"/>
      <sheetName val="[수목일위_XLS][수목일위_XLS]el______12"/>
      <sheetName val="[수목일위_XLS][수목일위_XLS]el______13"/>
      <sheetName val="[수목일위_XLS][수목일위_XLS]el______149"/>
      <sheetName val="[수목일위_XLS][수목일위_XLS]el______150"/>
      <sheetName val="[수목일위_XLS][수목일위_XLS]el______151"/>
      <sheetName val="[수목일위_XLS][수목일위_XLS]el______152"/>
      <sheetName val="STEEL_BOX_단면설계(SEC_8)"/>
      <sheetName val="단가_산출서(산근#1~簀╕쐀╕렀"/>
      <sheetName val="[수목일위_XLS][수목일위_XLS]el______153"/>
      <sheetName val="[수목일위_XLS][수목일위_XLS]el______154"/>
      <sheetName val="[수목일위_XLS][수목일위_XLS]el______155"/>
      <sheetName val="[수목일위_XLS][수목일위_XLS]el______156"/>
      <sheetName val="[수목일위_XLS][수목일위_XLS]el______157"/>
      <sheetName val="[수목일위_XLS][수목일위_XLS]el______158"/>
      <sheetName val="[수목일위_XLS][수목일위_XLS]el______159"/>
      <sheetName val="[수목일위_XLS][수목일위_XLS]el______160"/>
      <sheetName val="[수목일위_XLS][수목일위_XLS]el______161"/>
      <sheetName val="[수목일위_XLS][수목일위_XLS]el______162"/>
      <sheetName val="[수목일위_XLS][수목일위_XLS]el______163"/>
      <sheetName val="[수목일위_XLS][수목일위_XLS]el______164"/>
      <sheetName val="[수목일위_XLS][수목일위_XLS]el______165"/>
      <sheetName val="[수목일위_XLS][수목일위_XLS]el______166"/>
      <sheetName val="[수목일위_XLS][수목일위_XLS]el______167"/>
      <sheetName val="[수목일위_XLS][수목일위_XLS]el______168"/>
      <sheetName val="[수목일위_XLS][수목일위_XLS]el______169"/>
      <sheetName val="[수목일위_XLS][수목일위_XLS]el______170"/>
      <sheetName val="[수목일위_XLS][수목일위_XLS]el______171"/>
      <sheetName val="[수목일위_XLS][수목일위_XLS]el______172"/>
      <sheetName val="[수목일위_XLS]el\설계서\수목일위_XLS]데이타2"/>
      <sheetName val="[수목일위_XLS]el\설계서\수목일위_XLS2"/>
      <sheetName val="el\설계서\수목일위_XLS]데이타1"/>
      <sheetName val="el\설계서\수목일위_XLS1"/>
      <sheetName val="[수목일위.XLS][수목일위.XLS]el______228"/>
      <sheetName val="[수목일위.XLS][수목일위.XLS]el______229"/>
      <sheetName val="[수목일위.XLS][수목일위.XLS]el______226"/>
      <sheetName val="[수목일위.XLS][수목일위.XLS]el______227"/>
      <sheetName val="[수목일위.XLS][수목일위.XLS]el______230"/>
      <sheetName val="[수목일위.XLS][수목일위.XLS]el______231"/>
      <sheetName val="[수목일위.XLS][수목일위.XLS]el______238"/>
      <sheetName val="[수목일위.XLS][수목일위.XLS]el______239"/>
      <sheetName val="[수목일위.XLS][수목일위.XLS]el______232"/>
      <sheetName val="[수목일위.XLS][수목일위.XLS]el______233"/>
      <sheetName val="[수목일위.XLS][수목일위.XLS]el______234"/>
      <sheetName val="[수목일위.XLS][수목일위.XLS]el______235"/>
      <sheetName val="[수목일위.XLS][수목일위.XLS]el______236"/>
      <sheetName val="[수목일위.XLS][수목일위.XLS]el______237"/>
      <sheetName val="[수목일위.XLS][수목일위.XLS]el______242"/>
      <sheetName val="[수목일위.XLS][수목일위.XLS]el______243"/>
      <sheetName val="[수목일위.XLS][수목일위.XLS]el______240"/>
      <sheetName val="[수목일위.XLS][수목일위.XLS]el______241"/>
      <sheetName val="[수목일위.XLS][수목일위.XLS]el______254"/>
      <sheetName val="[수목일위.XLS][수목일위.XLS]el______255"/>
      <sheetName val="[수목일위.XLS][수목일위.XLS]el______248"/>
      <sheetName val="[수목일위.XLS][수목일위.XLS]el______249"/>
      <sheetName val="[수목일위.XLS][수목일위.XLS]el______246"/>
      <sheetName val="[수목일위.XLS][수목일위.XLS]el______247"/>
      <sheetName val="[수목일위.XLS][수목일위.XLS]el______244"/>
      <sheetName val="[수목일위.XLS][수목일위.XLS]el______245"/>
      <sheetName val="[수목일위.XLS][수목일위.XLS]el______256"/>
      <sheetName val="[수목일위.XLS][수목일위.XLS]el______257"/>
      <sheetName val="[수목일위.XLS][수목일위.XLS]el______250"/>
      <sheetName val="[수목일위.XLS][수목일위.XLS]el______251"/>
      <sheetName val="[수목일위.XLS][수목일위.XLS]el______252"/>
      <sheetName val="[수목일위.XLS][수목일위.XLS]el______253"/>
      <sheetName val="[수목일위.XLS][수목일위.XLS]el______260"/>
      <sheetName val="[수목일위.XLS][수목일위.XLS]el______261"/>
      <sheetName val="[수목일위.XLS][수목일위.XLS]el______258"/>
      <sheetName val="[수목일위.XLS][수목일위.XLS]el______259"/>
      <sheetName val="[수목일위.XLS][수목일위.XLS]el______262"/>
      <sheetName val="[수목일위.XLS][수목일위.XLS]el______263"/>
      <sheetName val="[수목일위.XLS][수목일위.XLS]el______268"/>
      <sheetName val="[수목일위.XLS][수목일위.XLS]el______269"/>
      <sheetName val="[수목일위.XLS][수목일위.XLS]el______264"/>
      <sheetName val="[수목일위.XLS][수목일위.XLS]el______265"/>
      <sheetName val="[수목일위.XLS][수목일위.XLS]el______266"/>
      <sheetName val="[수목일위.XLS][수목일위.XLS]el______267"/>
      <sheetName val="[수목일위.XLS][수목일위.XLS]el______272"/>
      <sheetName val="[수목일위.XLS][수목일위.XLS]el______273"/>
      <sheetName val="[수목일위.XLS][수목일위.XLS]el______270"/>
      <sheetName val="[수목일위.XLS][수목일위.XLS]el______271"/>
      <sheetName val="[수목일위.XLS][수목일위.XLS]el______274"/>
      <sheetName val="[수목일위.XLS][수목일위.XLS]el______275"/>
      <sheetName val="[수목일위.XLS][수목일위.XLS]el______276"/>
      <sheetName val="[수목일위.XLS][수목일위.XLS]el______277"/>
      <sheetName val="[수목일위.XLS][수목일위.XLS]el______278"/>
      <sheetName val="[수목일위.XLS][수목일위.XLS]el______279"/>
      <sheetName val="[수목일위.XLS][수목일위.XLS]el______280"/>
      <sheetName val="[수목일위.XLS][수목일위.XLS]el______281"/>
      <sheetName val="[수목일위.XLS][수목일위.XLS]el______284"/>
      <sheetName val="[수목일위.XLS][수목일위.XLS]el______285"/>
      <sheetName val="[수목일위.XLS][수목일위.XLS]el______282"/>
      <sheetName val="[수목일위.XLS][수목일위.XLS]el______283"/>
      <sheetName val="[수목일위.XLS][수목일위.XLS]el______288"/>
      <sheetName val="[수목일위.XLS][수목일위.XLS]el______289"/>
      <sheetName val="[수목일위.XLS][수목일위.XLS]el______286"/>
      <sheetName val="[수목일위.XLS][수목일위.XLS]el______287"/>
      <sheetName val="[수목일위.XLS][수목일위.XLS]el______294"/>
      <sheetName val="[수목일위.XLS][수목일위.XLS]el______295"/>
      <sheetName val="[수목일위.XLS][수목일위.XLS]el______290"/>
      <sheetName val="[수목일위.XLS][수목일위.XLS]el______291"/>
      <sheetName val="[수목일위.XLS][수목일위.XLS]el______292"/>
      <sheetName val="[수목일위.XLS][수목일위.XLS]el______293"/>
      <sheetName val="[수목일위.XLS][수목일위.XLS]el______296"/>
      <sheetName val="[수목일위.XLS][수목일위.XLS]el______297"/>
      <sheetName val="[수목일위.XLS][수목일위.XLS]el______368"/>
      <sheetName val="[수목일위.XLS][수목일위.XLS]el______369"/>
      <sheetName val="EKOG10건축"/>
      <sheetName val="법인세비용(03년말)"/>
      <sheetName val="[수목일위.XLS][수목일위.XLS]el______320"/>
      <sheetName val="[수목일위.XLS][수목일위.XLS]el______321"/>
      <sheetName val="[수목일위.XLS][수목일위.XLS]el______330"/>
      <sheetName val="[수목일위.XLS][수목일위.XLS]el______331"/>
      <sheetName val="[수목일위.XLS][수목일위.XLS]el______300"/>
      <sheetName val="[수목일위.XLS][수목일위.XLS]el______301"/>
      <sheetName val="[수목일위.XLS][수목일위.XLS]el______304"/>
      <sheetName val="[수목일위.XLS][수목일위.XLS]el______305"/>
      <sheetName val="[수목일위.XLS][수목일위.XLS]el______302"/>
      <sheetName val="[수목일위.XLS][수목일위.XLS]el______303"/>
      <sheetName val="[수목일위.XLS][수목일위.XLS]el______312"/>
      <sheetName val="[수목일위.XLS][수목일위.XLS]el______313"/>
      <sheetName val="[수목일위.XLS][수목일위.XLS]el______306"/>
      <sheetName val="[수목일위.XLS][수목일위.XLS]el______307"/>
      <sheetName val="[수목일위.XLS][수목일위.XLS]el______308"/>
      <sheetName val="[수목일위.XLS][수목일위.XLS]el______309"/>
      <sheetName val="[수목일위.XLS][수목일위.XLS]el______310"/>
      <sheetName val="[수목일위.XLS][수목일위.XLS]el______311"/>
      <sheetName val="[수목일위.XLS][수목일위.XLS]el______314"/>
      <sheetName val="[수목일위.XLS][수목일위.XLS]el______315"/>
      <sheetName val="[수목일위.XLS][수목일위.XLS]el______316"/>
      <sheetName val="[수목일위.XLS][수목일위.XLS]el______317"/>
      <sheetName val="[수목일위.XLS][수목일위.XLS]el______318"/>
      <sheetName val="[수목일위.XLS][수목일위.XLS]el______319"/>
      <sheetName val="[수목일위.XLS][수목일위.XLS]el______322"/>
      <sheetName val="[수목일위.XLS][수목일위.XLS]el______323"/>
      <sheetName val="[수목일위.XLS][수목일위.XLS]el______324"/>
      <sheetName val="[수목일위.XLS][수목일위.XLS]el______325"/>
      <sheetName val="[수목일위.XLS][수목일위.XLS]el______332"/>
      <sheetName val="[수목일위.XLS][수목일위.XLS]el______333"/>
      <sheetName val="[수목일위.XLS][수목일위.XLS]el______326"/>
      <sheetName val="[수목일위.XLS][수목일위.XLS]el______327"/>
      <sheetName val="[수목일위.XLS][수목일위.XLS]el______328"/>
      <sheetName val="[수목일위.XLS][수목일위.XLS]el______329"/>
      <sheetName val="자재_집계표淠"/>
      <sheetName val="[수목일위.XLS][수목일위.XLS]el______336"/>
      <sheetName val="[수목일위.XLS][수목일위.XLS]el______337"/>
      <sheetName val="[수목일위.XLS][수목일위.XLS]el______334"/>
      <sheetName val="[수목일위.XLS][수목일위.XLS]el______335"/>
      <sheetName val="[수목일위.XLS][수목일위.XLS]el__계__수__2"/>
      <sheetName val="[수목일위.XLS][수목일위.XLS]el__계__수__3"/>
      <sheetName val="[수목일위.XLS][수목일위.XLS]el______338"/>
      <sheetName val="[수목일위.XLS][수목일위.XLS]el______339"/>
      <sheetName val="[수목일위.XLS][수목일위.XLS]el______342"/>
      <sheetName val="[수목일위.XLS][수목일위.XLS]el______343"/>
      <sheetName val="[수목일위.XLS][수목일위.XLS]el______340"/>
      <sheetName val="[수목일위.XLS][수목일위.XLS]el______341"/>
      <sheetName val="[수목일위.XLS][수목일위.XLS]el______344"/>
      <sheetName val="[수목일위.XLS][수목일위.XLS]el______345"/>
      <sheetName val="[수목일위.XLS][수목일위.XLS]el______346"/>
      <sheetName val="[수목일위.XLS][수목일위.XLS]el______347"/>
      <sheetName val="[수목일위.XLS][수목일위.XLS]el______354"/>
      <sheetName val="[수목일위.XLS][수목일위.XLS]el______355"/>
      <sheetName val="[수목일위.XLS][수목일위.XLS]el______348"/>
      <sheetName val="[수목일위.XLS][수목일위.XLS]el______349"/>
      <sheetName val="RESULT"/>
      <sheetName val="[수목일위.XLS][수목일위.XLS]el______350"/>
      <sheetName val="[수목일위.XLS][수목일위.XLS]el______351"/>
      <sheetName val="[수목일위.XLS][수목일위.XLS]el______352"/>
      <sheetName val="[수목일위.XLS][수목일위.XLS]el______353"/>
      <sheetName val="[수목일위.XLS][수목일위.XLS]el______356"/>
      <sheetName val="[수목일위.XLS][수목일위.XLS]el______357"/>
      <sheetName val="[수목일위.XLS][수목일위.XLS]el______358"/>
      <sheetName val="[수목일위.XLS][수목일위.XLS]el______359"/>
      <sheetName val="[수목일위.XLS][수목일위.XLS]el______360"/>
      <sheetName val="[수목일위.XLS][수목일위.XLS]el______361"/>
      <sheetName val="[수목일위.XLS][수목일위.XLS]el______364"/>
      <sheetName val="[수목일위.XLS][수목일위.XLS]el______365"/>
      <sheetName val="[수목일위.XLS][수목일위.XLS]el______362"/>
      <sheetName val="[수목일위.XLS][수목일위.XLS]el______363"/>
      <sheetName val="감리공문"/>
      <sheetName val="1.2가설공"/>
      <sheetName val="기계"/>
      <sheetName val="[수목일위.XLS][수목일위.XLS]el______510"/>
      <sheetName val="[수목일위.XLS][수목일위.XLS]el______511"/>
      <sheetName val="스포회원매출"/>
      <sheetName val="[수목일위.XLS][수목일위.XLS]el_설계서__136"/>
      <sheetName val="[수목일위.XLS][수목일위.XLS]el_설계서__137"/>
      <sheetName val="[수목일위.XLS][수목일위.XLS]el_설계서___86"/>
      <sheetName val="[수목일위.XLS][수목일위.XLS]el_설계서___87"/>
      <sheetName val="[수목일위.XLS][수목일위.XLS]el_설계서__124"/>
      <sheetName val="[수목일위.XLS][수목일위.XLS]el_설계서__125"/>
      <sheetName val="[수목일위.XLS][수목일위.XLS]el_설계서__126"/>
      <sheetName val="[수목일위.XLS][수목일위.XLS]el_설계서__127"/>
      <sheetName val="[수목일위.XLS][수목일위.XLS]el_설계서__106"/>
      <sheetName val="[수목일위.XLS][수목일위.XLS]el_설계서__107"/>
      <sheetName val="[수목일위.XLS][수목일위.XLS]el_설계서__104"/>
      <sheetName val="[수목일위.XLS][수목일위.XLS]el_설계서__105"/>
      <sheetName val="[수목일위.XLS][수목일위.XLS]el_설계서___88"/>
      <sheetName val="[수목일위.XLS][수목일위.XLS]el_설계서___89"/>
      <sheetName val="[수목일위.XLS][수목일위.XLS]el_설계서___90"/>
      <sheetName val="[수목일위.XLS][수목일위.XLS]el_설계서___91"/>
      <sheetName val="[수목일위.XLS][수목일위.XLS]el_설계서___94"/>
      <sheetName val="[수목일위.XLS][수목일위.XLS]el_설계서___95"/>
      <sheetName val="[수목일위.XLS][수목일위.XLS]el_설계서___92"/>
      <sheetName val="[수목일위.XLS][수목일위.XLS]el_설계서___93"/>
      <sheetName val="[수목일위.XLS][수목일위.XLS]el_설계서___98"/>
      <sheetName val="[수목일위.XLS][수목일위.XLS]el_설계서___99"/>
      <sheetName val="[수목일위.XLS][수목일위.XLS]el_설계서__102"/>
      <sheetName val="[수목일위.XLS][수목일위.XLS]el_설계서__103"/>
      <sheetName val="[수목일위.XLS][수목일위.XLS]el_설계서___96"/>
      <sheetName val="[수목일위.XLS][수목일위.XLS]el_설계서___97"/>
      <sheetName val="[수목일위.XLS][수목일위.XLS]el_설계서__100"/>
      <sheetName val="[수목일위.XLS][수목일위.XLS]el_설계서__101"/>
      <sheetName val="[수목일위.XLS][수목일위.XLS]el_설계서__110"/>
      <sheetName val="[수목일위.XLS][수목일위.XLS]el_설계서__111"/>
      <sheetName val="[수목일위.XLS][수목일위.XLS]el_설계서__108"/>
      <sheetName val="[수목일위.XLS][수목일위.XLS]el_설계서__109"/>
      <sheetName val="[수목일위.XLS][수목일위.XLS]el_설계서__122"/>
      <sheetName val="[수목일위.XLS][수목일위.XLS]el_설계서__123"/>
      <sheetName val="[수목일위.XLS][수목일위.XLS]el_설계서__112"/>
      <sheetName val="[수목일위.XLS][수목일위.XLS]el_설계서__113"/>
      <sheetName val="[수목일위.XLS][수목일위.XLS]el_설계서__114"/>
      <sheetName val="[수목일위.XLS][수목일위.XLS]el_설계서__115"/>
      <sheetName val="[수목일위.XLS][수목일위.XLS]el_설계서__116"/>
      <sheetName val="[수목일위.XLS][수목일위.XLS]el_설계서__117"/>
      <sheetName val="[수목일위.XLS][수목일위.XLS]el_설계서__118"/>
      <sheetName val="[수목일위.XLS][수목일위.XLS]el_설계서__119"/>
      <sheetName val="[수목일위.XLS][수목일위.XLS]el_설계서__120"/>
      <sheetName val="[수목일위.XLS][수목일위.XLS]el_설계서__121"/>
      <sheetName val="[수목일위.XLS][수목일위.XLS]el_설계서__132"/>
      <sheetName val="[수목일위.XLS][수목일위.XLS]el_설계서__133"/>
      <sheetName val="[수목일위.XLS][수목일위.XLS]el_설계서__128"/>
      <sheetName val="[수목일위.XLS][수목일위.XLS]el_설계서__129"/>
      <sheetName val="[수목일위.XLS][수목일위.XLS]el_설계서__130"/>
      <sheetName val="[수목일위.XLS][수목일위.XLS]el_설계서__131"/>
      <sheetName val="[수목일위.XLS][수목일위.XLS]el_설계서__134"/>
      <sheetName val="[수목일위.XLS][수목일위.XLS]el_설계서__135"/>
      <sheetName val="[수목일위.XLS][수목일위.XLS]el_설계서__138"/>
      <sheetName val="[수목일위.XLS][수목일위.XLS]el_설계서__139"/>
      <sheetName val="[수목일위.XLS][수목일위.XLS]el_설계서__146"/>
      <sheetName val="[수목일위.XLS][수목일위.XLS]el_설계서__147"/>
      <sheetName val="[수목일위.XLS][수목일위.XLS]el_설계서__144"/>
      <sheetName val="[수목일위.XLS][수목일위.XLS]el_설계서__145"/>
      <sheetName val="[수목일위.XLS][수목일위.XLS]el_설계서__140"/>
      <sheetName val="[수목일위.XLS][수목일위.XLS]el_설계서__141"/>
      <sheetName val="[수목일위.XLS][수목일위.XLS]el_설계서__142"/>
      <sheetName val="[수목일위.XLS][수목일위.XLS]el_설계서__143"/>
      <sheetName val="[수목일위.XLS][수목일위.XLS]el___서_수목_4"/>
      <sheetName val="[수목일위.XLS][수목일위.XLS]el___서_수목_5"/>
      <sheetName val="[수목일위.XLS][수목일위.XLS]el______목_4"/>
      <sheetName val="[수목일위.XLS][수목일위.XLS]el______목_5"/>
      <sheetName val="대창(장성)"/>
      <sheetName val="POL6차-PIPING"/>
      <sheetName val="[수목일위.XLS][수목일위.XLS]el_설계서__148"/>
      <sheetName val="[수목일위.XLS][수목일위.XLS]el_설계서__149"/>
      <sheetName val="표지怈"/>
      <sheetName val="매입세율"/>
      <sheetName val="도급예산내㛬Y괨␭걨"/>
      <sheetName val="도급예산내㛬Y괨␭纨"/>
      <sheetName val="수목일위.XLS"/>
      <sheetName val="%EC%88%98%EB%AA%A9%EC%9D%BC%EC%"/>
      <sheetName val="확산동"/>
      <sheetName val="통계자료"/>
      <sheetName val="MFAB"/>
      <sheetName val="MFRT"/>
      <sheetName val="MPKG"/>
      <sheetName val="MPRD"/>
      <sheetName val="[수목일위.XLS][수목일위.XLS_x0000_]el______20"/>
      <sheetName val="[수목일위.XLS][수목일위.XLS_x0000_]el______21"/>
      <sheetName val="[수목일위.XLS][수목일위.XLS]el______370"/>
      <sheetName val="[수목일위.XLS][수목일위.XLS]el______371"/>
      <sheetName val="[수목일위.XLS][수목일위.XLS]el______374"/>
      <sheetName val="[수목일위.XLS][수목일위.XLS]el______375"/>
      <sheetName val="[수목일위.XLS][수목일위.XLS]el______372"/>
      <sheetName val="[수목일위.XLS][수목일위.XLS]el______373"/>
      <sheetName val="[수목일위.XLS][수목일위.XLS]el______382"/>
      <sheetName val="[수목일위.XLS][수목일위.XLS]el______383"/>
      <sheetName val="[수목일위.XLS][수목일위.XLS]el______376"/>
      <sheetName val="[수목일위.XLS][수목일위.XLS]el______377"/>
      <sheetName val="[수목일위.XLS][수목일위.XLS]el______378"/>
      <sheetName val="[수목일위.XLS][수목일위.XLS]el______379"/>
      <sheetName val="[수목일위.XLS][수목일위.XLS]el______380"/>
      <sheetName val="[수목일위.XLS][수목일위.XLS]el______381"/>
      <sheetName val="[수목일위.XLS][수목일위.XLS]el______384"/>
      <sheetName val="[수목일위.XLS][수목일위.XLS]el______385"/>
      <sheetName val="[수목일위.XLS][수목일위.XLS]el______386"/>
      <sheetName val="[수목일위.XLS][수목일위.XLS]el______387"/>
      <sheetName val="[수목일위.XLS][수목일위.XLS]el______388"/>
      <sheetName val="[수목일위.XLS][수목일위.XLS]el______389"/>
      <sheetName val="[수목일위.XLS][수목일위.XLS]el______396"/>
      <sheetName val="[수목일위.XLS][수목일위.XLS]el______397"/>
      <sheetName val="[수목일위.XLS][수목일위.XLS]el______390"/>
      <sheetName val="[수목일위.XLS][수목일위.XLS]el______391"/>
      <sheetName val="[수목일위.XLS][수목일위.XLS]el______392"/>
      <sheetName val="[수목일위.XLS][수목일위.XLS]el______393"/>
      <sheetName val="[수목일위.XLS][수목일위.XLS]el______394"/>
      <sheetName val="[수목일위.XLS][수목일위.XLS]el______395"/>
      <sheetName val="[수목일위.XLS][수목일위.XLS]el______398"/>
      <sheetName val="[수목일위.XLS][수목일위.XLS]el______399"/>
      <sheetName val="[수목일위.XLS][수목일위.XLS]el______400"/>
      <sheetName val="[수목일위.XLS][수목일위.XLS]el______401"/>
      <sheetName val="[수목일위.XLS][수목일위.XLS]el______404"/>
      <sheetName val="[수목일위.XLS][수목일위.XLS]el______405"/>
      <sheetName val="[수목일위.XLS][수목일위.XLS]el_설_서_수목_2"/>
      <sheetName val="[수목일위.XLS][수목일위.XLS]el_설_서_수목_3"/>
      <sheetName val="[수목일위.XLS][수목일위.XLS]el_설_서_수목_4"/>
      <sheetName val="[수목일위.XLS][수목일위.XLS]el_설_서_수목_5"/>
      <sheetName val="[수목일위.XLS][수목일위.XLS]el_설_서_수목_6"/>
      <sheetName val="[수목일위.XLS][수목일위.XLS]el_설_서_수목_7"/>
      <sheetName val="[수목일위.XLS][수목일위.XLS]el_설_서_수목_8"/>
      <sheetName val="[수목일위.XLS][수목일위.XLS]el_설_서_수목_9"/>
      <sheetName val="[수목일위.XLS][수목일위.XLS]el_설_서_수_10"/>
      <sheetName val="[수목일위.XLS][수목일위.XLS]el_설_서_수_11"/>
      <sheetName val="[수목일위.XLS][수목일위.XLS]el_설_서_수_12"/>
      <sheetName val="[수목일위.XLS][수목일위.XLS]el_설_서_수_13"/>
      <sheetName val="인부신상쌄괅"/>
      <sheetName val="[수목일위.XLS][수목일위.XLS]el______402"/>
      <sheetName val="[수목일위.XLS][수목일위.XLS]el______403"/>
      <sheetName val="[수목일위.XLS][수목일위.XLS]el______412"/>
      <sheetName val="[수목일위.XLS][수목일위.XLS]el______413"/>
      <sheetName val="[수목일위.XLS][수목일위.XLS]el______406"/>
      <sheetName val="[수목일위.XLS][수목일위.XLS]el______407"/>
      <sheetName val="[수목일위.XLS][수목일위.XLS]el______408"/>
      <sheetName val="[수목일위.XLS][수목일위.XLS]el______409"/>
      <sheetName val="[수목일위.XLS][수목일위.XLS]el______410"/>
      <sheetName val="[수목일위.XLS][수목일위.XLS]el______411"/>
      <sheetName val="[수목일위.XLS][수목일위.XLS]el______432"/>
      <sheetName val="[수목일위.XLS][수목일위.XLS]el______433"/>
      <sheetName val="[수목일위.XLS][수목일위.XLS]el______418"/>
      <sheetName val="[수목일위.XLS][수목일위.XLS]el______419"/>
      <sheetName val="[수목일위.XLS][수목일위.XLS]el______414"/>
      <sheetName val="[수목일위.XLS][수목일위.XLS]el______415"/>
      <sheetName val="[수목일위.XLS][수목일위.XLS]el______420"/>
      <sheetName val="[수목일위.XLS][수목일위.XLS]el______421"/>
      <sheetName val="[수목일위.XLS][수목일위.XLS]el______416"/>
      <sheetName val="[수목일위.XLS][수목일위.XLS]el______417"/>
      <sheetName val="[수목일위.XLS][수목일위.XLS]el______422"/>
      <sheetName val="[수목일위.XLS][수목일위.XLS]el______423"/>
      <sheetName val="[수목일위.XLS][수목일위.XLS]el______426"/>
      <sheetName val="[수목일위.XLS][수목일위.XLS]el______427"/>
      <sheetName val="[수목일위.XLS][수목일위.XLS]el______424"/>
      <sheetName val="[수목일위.XLS][수목일위.XLS]el______425"/>
      <sheetName val="[수목일위.XLS][수목일위.XLS]el______428"/>
      <sheetName val="[수목일위.XLS][수목일위.XLS]el______429"/>
      <sheetName val="[수목일위.XLS][수목일위.XLS]el______430"/>
      <sheetName val="[수목일위.XLS][수목일위.XLS]el______431"/>
      <sheetName val="[수목일위.XLS][수목일위.XLS]el______436"/>
      <sheetName val="[수목일위.XLS][수목일위.XLS]el______437"/>
      <sheetName val="[수목일위.XLS][수목일위.XLS]el______438"/>
      <sheetName val="[수목일위.XLS][수목일위.XLS]el______439"/>
      <sheetName val="[수목일위.XLS][수목일위.XLS]el______434"/>
      <sheetName val="[수목일위.XLS][수목일위.XLS]el______435"/>
      <sheetName val="[수목일위.XLS][수목일위.XLS]el______442"/>
      <sheetName val="[수목일위.XLS][수목일위.XLS]el______443"/>
      <sheetName val="[수목일위.XLS][수목일위.XLS]el______440"/>
      <sheetName val="[수목일위.XLS][수목일위.XLS]el______441"/>
      <sheetName val="[수목일위.XLS][수목일위.XLS]el______446"/>
      <sheetName val="[수목일위.XLS][수목일위.XLS]el______447"/>
      <sheetName val="[수목일위.XLS][수목일위.XLS]el______444"/>
      <sheetName val="[수목일위.XLS][수목일위.XLS]el______445"/>
      <sheetName val="[수목일위.XLS][수목일위.XLS]el______448"/>
      <sheetName val="[수목일위.XLS][수목일위.XLS]el______449"/>
      <sheetName val="[수목일위.XLS][수목일위.XLS]el______450"/>
      <sheetName val="[수목일위.XLS][수목일위.XLS]el______451"/>
      <sheetName val="[수목일위.XLS][수목일위.XLS]el______456"/>
      <sheetName val="[수목일위.XLS][수목일위.XLS]el______457"/>
      <sheetName val="[수목일위.XLS][수목일위.XLS]el______452"/>
      <sheetName val="[수목일위.XLS][수목일위.XLS]el______453"/>
      <sheetName val="[수목일위.XLS][수목일위.XLS]el______454"/>
      <sheetName val="[수목일위.XLS][수목일위.XLS]el______455"/>
      <sheetName val="[수목일위.XLS][수목일위.XLS]el______468"/>
      <sheetName val="[수목일위.XLS][수목일위.XLS]el______469"/>
      <sheetName val="[수목일위.XLS][수목일위.XLS]el______460"/>
      <sheetName val="[수목일위.XLS][수목일위.XLS]el______461"/>
      <sheetName val="[수목일위.XLS][수목일위.XLS]el______458"/>
      <sheetName val="[수목일위.XLS][수목일위.XLS]el______459"/>
      <sheetName val="[수목일위.XLS][수목일위.XLS]el______462"/>
      <sheetName val="[수목일위.XLS][수목일위.XLS]el______463"/>
      <sheetName val="[수목일위.XLS][수목일위.XLS]el______464"/>
      <sheetName val="[수목일위.XLS][수목일위.XLS]el______465"/>
      <sheetName val="[수목일위.XLS][수목일위.XLS]el______466"/>
      <sheetName val="[수목일위.XLS][수목일위.XLS]el______467"/>
      <sheetName val="[수목일위.XLS][수목일위.XLS]el______470"/>
      <sheetName val="[수목일위.XLS][수목일위.XLS]el______471"/>
      <sheetName val="[수목일위.XLS][수목일위.XLS]el_설_서____2"/>
      <sheetName val="[수목일위.XLS][수목일위.XLS]el_설_서____3"/>
      <sheetName val="[수목일위.XLS][수목일위.XLS]el______472"/>
      <sheetName val="[수목일위.XLS][수목일위.XLS]el______473"/>
      <sheetName val="[수목일위.XLS][수목일위.XLS]el______474"/>
      <sheetName val="[수목일위.XLS][수목일위.XLS]el______475"/>
      <sheetName val="[수목일위.XLS][수목일위.XLS]el______476"/>
      <sheetName val="[수목일위.XLS][수목일위.XLS]el______477"/>
      <sheetName val="[수목일위.XLS][수목일위.XLS]el______478"/>
      <sheetName val="[수목일위.XLS][수목일위.XLS]el______479"/>
      <sheetName val="[수목일위.XLS][수목일위.XLS]el______480"/>
      <sheetName val="[수목일위.XLS][수목일위.XLS]el______481"/>
      <sheetName val="[수목일위.XLS][수목일위.XLS]el_설계__수목_2"/>
      <sheetName val="[수목일위.XLS][수목일위.XLS]el_설계__수목_3"/>
      <sheetName val="[수목일위.XLS][수목일위.XLS]el______482"/>
      <sheetName val="[수목일위.XLS][수목일위.XLS]el______483"/>
      <sheetName val="[수목일위.XLS][수목일위.XLS]el______484"/>
      <sheetName val="[수목일위.XLS][수목일위.XLS]el______485"/>
      <sheetName val="[수목일위.XLS][수목일위.XLS]el______486"/>
      <sheetName val="[수목일위.XLS][수목일위.XLS]el______487"/>
      <sheetName val="cable-_x0000__x0000_ㅐ_x0000_"/>
      <sheetName val="작용하중산정"/>
      <sheetName val="예정壸_x0000__x0000_"/>
      <sheetName val="배수철근"/>
      <sheetName val="1차설계변경내역"/>
      <sheetName val="기본DATA"/>
      <sheetName val="소_x0000__x0000_Ā"/>
      <sheetName val="D"/>
      <sheetName val="Dꁀ"/>
      <sheetName val="단ﶻ¸_x0000_"/>
      <sheetName val="[수목일위.XLS][수목일위.XLS]el______488"/>
      <sheetName val="[수목일위.XLS][수목일위.XLS]el______489"/>
      <sheetName val="[수목일위.XLS][수목일위.XLS]el______490"/>
      <sheetName val="[수목일위.XLS][수목일위.XLS]el______491"/>
      <sheetName val="[수목일위.XLS][수목일위.XLS]el______494"/>
      <sheetName val="[수목일위.XLS][수목일위.XLS]el______495"/>
      <sheetName val="[수목일위.XLS][수목일위.XLS]el______492"/>
      <sheetName val="[수목일위.XLS][수목일위.XLS]el______493"/>
      <sheetName val="[수목일위.XLS][수목일위.XLS]el______496"/>
      <sheetName val="[수목일위.XLS][수목일위.XLS]el______497"/>
      <sheetName val="[수목일위.XLS][수목일위.XLS]el______498"/>
      <sheetName val="[수목일위.XLS][수목일위.XLS]el______499"/>
      <sheetName val="[수목일위.XLS][수목일위.XLS]el______502"/>
      <sheetName val="[수목일위.XLS][수목일위.XLS]el______503"/>
      <sheetName val="[수목일위.XLS][수목일위.XLS]el______500"/>
      <sheetName val="[수목일위.XLS][수목일위.XLS]el______501"/>
      <sheetName val="[수목일위.XLS][수목일위.XLS]el______506"/>
      <sheetName val="[수목일위.XLS][수목일위.XLS]el______507"/>
      <sheetName val="[수목일위.XLS][수목일위.XLS]el______504"/>
      <sheetName val="[수목일위.XLS][수목일위.XLS]el______505"/>
      <sheetName val="[수목일위.XLS][수목일위.XLS]el______508"/>
      <sheetName val="[수목일위.XLS][수목일위.XLS]el______509"/>
      <sheetName val="[수목일위.XLS][수목일위.XLS]el______520"/>
      <sheetName val="[수목일위.XLS][수목일위.XLS]el______521"/>
      <sheetName val="[수목일위.XLS][수목일위.XLS]el______524"/>
      <sheetName val="[수목일위.XLS][수목일위.XLS]el______525"/>
      <sheetName val="[수목일위.XLS][수목일위.XLS]el______512"/>
      <sheetName val="[수목일위.XLS][수목일위.XLS]el______513"/>
      <sheetName val="[수목일위.XLS][수목일위.XLS]el______514"/>
      <sheetName val="[수목일위.XLS][수목일위.XLS]el______515"/>
      <sheetName val="[수목일위.XLS][수목일위.XLS]el______516"/>
      <sheetName val="[수목일위.XLS][수목일위.XLS]el______517"/>
      <sheetName val="[수목일위.XLS][수목일위.XLS]el______518"/>
      <sheetName val="[수목일위.XLS][수목일위.XLS]el______519"/>
      <sheetName val="[수목일위.XLS][수목일위.XLS]el______522"/>
      <sheetName val="[수목일위.XLS][수목일위.XLS]el______523"/>
      <sheetName val="[수목일위.XLS][수목일위.XLS]el______526"/>
      <sheetName val="[수목일위.XLS][수목일위.XLS]el______527"/>
      <sheetName val="포설물량(8회분)"/>
      <sheetName val="암거"/>
      <sheetName val="[수목일위.XLS][수목일위.XLS]el_설계서_수__2"/>
      <sheetName val="[수목일위.XLS][수목일위.XLS]el_설계서_수__3"/>
      <sheetName val="[수목일위.XLS][수목일위.XLS]el_설계서_수__6"/>
      <sheetName val="[수목일위.XLS][수목일위.XLS]el_설계서_수__7"/>
      <sheetName val="[수목일위.XLS][수목일위.XLS]el_설계서_수__4"/>
      <sheetName val="[수목일위.XLS][수목일위.XLS]el_설계서_수__5"/>
      <sheetName val="[수목일위.XLS][수목일위.XLS]el_설계서_수__8"/>
      <sheetName val="[수목일위.XLS][수목일위.XLS]el_설계서_수__9"/>
      <sheetName val="ENTR旀"/>
      <sheetName val="[수목일위.XLS][수목일위.XLS]el___서_수_10"/>
      <sheetName val="[수목일위.XLS][수목일위.XLS]el___서_수_11"/>
      <sheetName val="[수목일위.XLS][수목일위.XLS]el___서_수_12"/>
      <sheetName val="[수목일위.XLS][수목일위.XLS]el___서_수_13"/>
      <sheetName val="[수목일위.XLS][수목일위.XLS]el___서_수목_6"/>
      <sheetName val="[수목일위.XLS][수목일위.XLS]el___서_수목_7"/>
      <sheetName val="[수목일위.XLS][수목일위.XLS]el___서_수목_8"/>
      <sheetName val="[수목일위.XLS][수목일위.XLS]el___서_수목_9"/>
      <sheetName val="이름표"/>
      <sheetName val="상수관로토공수량"/>
      <sheetName val="통합내Å"/>
      <sheetName val="2.2.1萹đြʵ㉸"/>
      <sheetName val="101502"/>
      <sheetName val="품셈총괄표"/>
      <sheetName val="신당동집계표"/>
      <sheetName val="기성橂】"/>
      <sheetName val="단위수량(1)"/>
      <sheetName val="통계연보"/>
    </sheetNames>
    <sheetDataSet>
      <sheetData sheetId="0" refreshError="1"/>
      <sheetData sheetId="1" refreshError="1"/>
      <sheetData sheetId="2">
        <row r="2">
          <cell r="E2">
            <v>23200</v>
          </cell>
        </row>
      </sheetData>
      <sheetData sheetId="3" refreshError="1">
        <row r="2">
          <cell r="E2">
            <v>23200</v>
          </cell>
        </row>
        <row r="5">
          <cell r="B5">
            <v>0.09</v>
          </cell>
        </row>
        <row r="18">
          <cell r="B18">
            <v>0.14000000000000001</v>
          </cell>
          <cell r="C18">
            <v>0.09</v>
          </cell>
        </row>
        <row r="19">
          <cell r="B19">
            <v>0.23</v>
          </cell>
          <cell r="C19">
            <v>0.14000000000000001</v>
          </cell>
        </row>
        <row r="20">
          <cell r="B20">
            <v>0.32</v>
          </cell>
          <cell r="C20">
            <v>0.19</v>
          </cell>
        </row>
        <row r="22">
          <cell r="B22">
            <v>0.5</v>
          </cell>
          <cell r="C22">
            <v>0.28999999999999998</v>
          </cell>
        </row>
        <row r="24">
          <cell r="B24">
            <v>0.68</v>
          </cell>
          <cell r="C24">
            <v>0.39</v>
          </cell>
        </row>
        <row r="48">
          <cell r="B48">
            <v>0.11</v>
          </cell>
          <cell r="C48">
            <v>7.0000000000000007E-2</v>
          </cell>
        </row>
        <row r="49">
          <cell r="B49">
            <v>0.17</v>
          </cell>
          <cell r="C49">
            <v>0.1</v>
          </cell>
        </row>
        <row r="50">
          <cell r="B50">
            <v>0.23</v>
          </cell>
          <cell r="C50">
            <v>0.14000000000000001</v>
          </cell>
        </row>
        <row r="51">
          <cell r="B51">
            <v>0.3</v>
          </cell>
          <cell r="C51">
            <v>0.18</v>
          </cell>
        </row>
        <row r="52">
          <cell r="B52">
            <v>0.37</v>
          </cell>
          <cell r="C52">
            <v>0.22</v>
          </cell>
        </row>
        <row r="54">
          <cell r="B54">
            <v>0.51</v>
          </cell>
          <cell r="C54">
            <v>0.3</v>
          </cell>
        </row>
        <row r="56">
          <cell r="B56">
            <v>0.65</v>
          </cell>
          <cell r="C56">
            <v>0.39</v>
          </cell>
        </row>
        <row r="59">
          <cell r="B59">
            <v>0.87</v>
          </cell>
          <cell r="C59">
            <v>0.52</v>
          </cell>
        </row>
      </sheetData>
      <sheetData sheetId="4">
        <row r="2">
          <cell r="E2">
            <v>23200</v>
          </cell>
        </row>
      </sheetData>
      <sheetData sheetId="5" refreshError="1">
        <row r="2">
          <cell r="E2">
            <v>23200</v>
          </cell>
        </row>
        <row r="3">
          <cell r="E3">
            <v>44600</v>
          </cell>
        </row>
        <row r="4">
          <cell r="E4">
            <v>66500</v>
          </cell>
        </row>
        <row r="5">
          <cell r="E5">
            <v>123000</v>
          </cell>
        </row>
        <row r="6">
          <cell r="E6">
            <v>3600</v>
          </cell>
        </row>
        <row r="7">
          <cell r="E7">
            <v>6400</v>
          </cell>
        </row>
        <row r="8">
          <cell r="E8">
            <v>13000</v>
          </cell>
        </row>
        <row r="9">
          <cell r="E9">
            <v>22300</v>
          </cell>
        </row>
        <row r="10">
          <cell r="E10">
            <v>47700</v>
          </cell>
        </row>
        <row r="11">
          <cell r="E11">
            <v>203800</v>
          </cell>
        </row>
        <row r="12">
          <cell r="E12">
            <v>407710</v>
          </cell>
        </row>
        <row r="13">
          <cell r="E13">
            <v>815430</v>
          </cell>
        </row>
        <row r="14">
          <cell r="E14">
            <v>1630860</v>
          </cell>
        </row>
        <row r="15">
          <cell r="E15">
            <v>6100</v>
          </cell>
        </row>
        <row r="16">
          <cell r="E16">
            <v>9700</v>
          </cell>
        </row>
        <row r="17">
          <cell r="E17">
            <v>13500</v>
          </cell>
        </row>
        <row r="18">
          <cell r="E18">
            <v>20800</v>
          </cell>
        </row>
        <row r="19">
          <cell r="E19">
            <v>37500</v>
          </cell>
        </row>
        <row r="20">
          <cell r="E20">
            <v>18600</v>
          </cell>
        </row>
        <row r="21">
          <cell r="E21">
            <v>42000</v>
          </cell>
        </row>
        <row r="22">
          <cell r="E22">
            <v>41500</v>
          </cell>
        </row>
        <row r="23">
          <cell r="E23">
            <v>68250</v>
          </cell>
        </row>
        <row r="24">
          <cell r="E24">
            <v>76100</v>
          </cell>
        </row>
        <row r="25">
          <cell r="E25">
            <v>157500</v>
          </cell>
        </row>
        <row r="26">
          <cell r="E26">
            <v>127000</v>
          </cell>
        </row>
        <row r="27">
          <cell r="E27">
            <v>380</v>
          </cell>
        </row>
        <row r="28">
          <cell r="E28">
            <v>910</v>
          </cell>
        </row>
        <row r="29">
          <cell r="E29">
            <v>1400</v>
          </cell>
        </row>
        <row r="30">
          <cell r="E30">
            <v>3460</v>
          </cell>
        </row>
        <row r="31">
          <cell r="E31">
            <v>3100</v>
          </cell>
        </row>
        <row r="32">
          <cell r="E32">
            <v>5300</v>
          </cell>
        </row>
        <row r="33">
          <cell r="E33">
            <v>8500</v>
          </cell>
        </row>
        <row r="34">
          <cell r="E34">
            <v>23700</v>
          </cell>
        </row>
        <row r="35">
          <cell r="E35">
            <v>71170</v>
          </cell>
        </row>
        <row r="36">
          <cell r="E36">
            <v>4070</v>
          </cell>
        </row>
        <row r="37">
          <cell r="E37">
            <v>5100</v>
          </cell>
        </row>
        <row r="38">
          <cell r="E38">
            <v>10000</v>
          </cell>
        </row>
        <row r="39">
          <cell r="E39">
            <v>23500</v>
          </cell>
        </row>
        <row r="40">
          <cell r="E40">
            <v>45600</v>
          </cell>
        </row>
        <row r="42">
          <cell r="E42">
            <v>27000</v>
          </cell>
        </row>
        <row r="44">
          <cell r="E44">
            <v>2200</v>
          </cell>
        </row>
        <row r="45">
          <cell r="E45">
            <v>3200</v>
          </cell>
        </row>
        <row r="47">
          <cell r="E47">
            <v>22400</v>
          </cell>
        </row>
        <row r="48">
          <cell r="E48">
            <v>271810</v>
          </cell>
        </row>
        <row r="49">
          <cell r="E49">
            <v>327470</v>
          </cell>
        </row>
        <row r="50">
          <cell r="E50">
            <v>427240</v>
          </cell>
        </row>
        <row r="51">
          <cell r="E51">
            <v>1500</v>
          </cell>
        </row>
        <row r="52">
          <cell r="E52">
            <v>2200</v>
          </cell>
        </row>
        <row r="53">
          <cell r="E53">
            <v>5800</v>
          </cell>
        </row>
        <row r="54">
          <cell r="E54">
            <v>14000</v>
          </cell>
        </row>
        <row r="55">
          <cell r="E55">
            <v>20000</v>
          </cell>
        </row>
        <row r="56">
          <cell r="E56">
            <v>30100</v>
          </cell>
        </row>
        <row r="57">
          <cell r="E57">
            <v>45200</v>
          </cell>
        </row>
        <row r="58">
          <cell r="E58">
            <v>13500</v>
          </cell>
        </row>
        <row r="59">
          <cell r="E59">
            <v>25600</v>
          </cell>
        </row>
        <row r="60">
          <cell r="E60">
            <v>55600</v>
          </cell>
        </row>
        <row r="61">
          <cell r="E61">
            <v>13600</v>
          </cell>
        </row>
        <row r="62">
          <cell r="E62">
            <v>42500</v>
          </cell>
        </row>
        <row r="63">
          <cell r="E63">
            <v>50400</v>
          </cell>
        </row>
        <row r="64">
          <cell r="E64">
            <v>82000</v>
          </cell>
        </row>
        <row r="65">
          <cell r="E65">
            <v>18900</v>
          </cell>
        </row>
        <row r="66">
          <cell r="E66">
            <v>52600</v>
          </cell>
        </row>
        <row r="67">
          <cell r="E67">
            <v>98600</v>
          </cell>
        </row>
        <row r="68">
          <cell r="E68">
            <v>148200</v>
          </cell>
        </row>
        <row r="69">
          <cell r="E69">
            <v>48200</v>
          </cell>
        </row>
        <row r="70">
          <cell r="E70">
            <v>164700</v>
          </cell>
        </row>
        <row r="71">
          <cell r="E71">
            <v>294200</v>
          </cell>
        </row>
        <row r="72">
          <cell r="E72">
            <v>411900</v>
          </cell>
        </row>
        <row r="73">
          <cell r="E73">
            <v>258900</v>
          </cell>
        </row>
        <row r="74">
          <cell r="E74">
            <v>482500</v>
          </cell>
        </row>
        <row r="75">
          <cell r="E75">
            <v>765000</v>
          </cell>
        </row>
        <row r="76">
          <cell r="E76">
            <v>5800</v>
          </cell>
        </row>
        <row r="77">
          <cell r="E77">
            <v>12900</v>
          </cell>
        </row>
        <row r="78">
          <cell r="E78">
            <v>29400</v>
          </cell>
        </row>
        <row r="79">
          <cell r="E79">
            <v>52000</v>
          </cell>
        </row>
        <row r="80">
          <cell r="E80">
            <v>91700</v>
          </cell>
        </row>
        <row r="81">
          <cell r="E81">
            <v>12000</v>
          </cell>
        </row>
        <row r="82">
          <cell r="E82">
            <v>18600</v>
          </cell>
        </row>
        <row r="83">
          <cell r="E83">
            <v>33600</v>
          </cell>
        </row>
        <row r="84">
          <cell r="E84">
            <v>61800</v>
          </cell>
        </row>
        <row r="85">
          <cell r="E85">
            <v>244540</v>
          </cell>
        </row>
        <row r="86">
          <cell r="E86">
            <v>24800</v>
          </cell>
        </row>
        <row r="87">
          <cell r="E87">
            <v>36600</v>
          </cell>
        </row>
        <row r="88">
          <cell r="E88">
            <v>54300</v>
          </cell>
        </row>
        <row r="89">
          <cell r="E89">
            <v>85200</v>
          </cell>
        </row>
        <row r="90">
          <cell r="E90">
            <v>220600</v>
          </cell>
        </row>
        <row r="91">
          <cell r="E91">
            <v>367400</v>
          </cell>
        </row>
        <row r="92">
          <cell r="E92">
            <v>4600</v>
          </cell>
        </row>
        <row r="93">
          <cell r="E93">
            <v>7200</v>
          </cell>
        </row>
        <row r="94">
          <cell r="E94">
            <v>13200</v>
          </cell>
        </row>
        <row r="95">
          <cell r="E95">
            <v>30300</v>
          </cell>
        </row>
        <row r="96">
          <cell r="E96">
            <v>164700</v>
          </cell>
        </row>
        <row r="97">
          <cell r="E97">
            <v>12000</v>
          </cell>
        </row>
        <row r="98">
          <cell r="E98">
            <v>19600</v>
          </cell>
        </row>
        <row r="100">
          <cell r="E100">
            <v>64400</v>
          </cell>
        </row>
        <row r="101">
          <cell r="E101">
            <v>20100</v>
          </cell>
        </row>
        <row r="102">
          <cell r="E102">
            <v>30500</v>
          </cell>
        </row>
        <row r="103">
          <cell r="E103">
            <v>63000</v>
          </cell>
        </row>
        <row r="105">
          <cell r="E105">
            <v>173000</v>
          </cell>
        </row>
        <row r="106">
          <cell r="E106">
            <v>361000</v>
          </cell>
        </row>
        <row r="107">
          <cell r="E107">
            <v>476170</v>
          </cell>
        </row>
        <row r="108">
          <cell r="E108">
            <v>663000</v>
          </cell>
        </row>
        <row r="109">
          <cell r="E109">
            <v>998000</v>
          </cell>
        </row>
        <row r="110">
          <cell r="E110">
            <v>2224530</v>
          </cell>
        </row>
        <row r="111">
          <cell r="E111">
            <v>23600</v>
          </cell>
        </row>
        <row r="112">
          <cell r="E112">
            <v>72600</v>
          </cell>
        </row>
        <row r="113">
          <cell r="E113">
            <v>175300</v>
          </cell>
        </row>
        <row r="114">
          <cell r="E114">
            <v>600</v>
          </cell>
        </row>
        <row r="115">
          <cell r="E115">
            <v>29300</v>
          </cell>
        </row>
        <row r="116">
          <cell r="E116">
            <v>82300</v>
          </cell>
        </row>
        <row r="117">
          <cell r="E117">
            <v>120000</v>
          </cell>
        </row>
        <row r="118">
          <cell r="E118">
            <v>180000</v>
          </cell>
        </row>
        <row r="119">
          <cell r="E119">
            <v>8300</v>
          </cell>
        </row>
        <row r="120">
          <cell r="E120">
            <v>25200</v>
          </cell>
        </row>
        <row r="121">
          <cell r="E121">
            <v>25500</v>
          </cell>
        </row>
        <row r="122">
          <cell r="E122">
            <v>49100</v>
          </cell>
        </row>
        <row r="123">
          <cell r="E123">
            <v>81700</v>
          </cell>
        </row>
        <row r="124">
          <cell r="E124">
            <v>25100</v>
          </cell>
        </row>
        <row r="125">
          <cell r="E125">
            <v>40000</v>
          </cell>
        </row>
        <row r="126">
          <cell r="E126">
            <v>77200</v>
          </cell>
        </row>
        <row r="127">
          <cell r="E127">
            <v>136000</v>
          </cell>
        </row>
        <row r="128">
          <cell r="E128">
            <v>2600</v>
          </cell>
        </row>
        <row r="129">
          <cell r="E129">
            <v>8030</v>
          </cell>
        </row>
        <row r="130">
          <cell r="E130">
            <v>12650</v>
          </cell>
        </row>
        <row r="131">
          <cell r="E131">
            <v>10000</v>
          </cell>
        </row>
        <row r="132">
          <cell r="E132">
            <v>18000</v>
          </cell>
        </row>
        <row r="133">
          <cell r="E133">
            <v>36000</v>
          </cell>
        </row>
        <row r="134">
          <cell r="E134">
            <v>54700</v>
          </cell>
        </row>
        <row r="135">
          <cell r="E135">
            <v>97500</v>
          </cell>
        </row>
        <row r="136">
          <cell r="E136">
            <v>289060</v>
          </cell>
        </row>
        <row r="137">
          <cell r="E137">
            <v>12500</v>
          </cell>
        </row>
        <row r="138">
          <cell r="E138">
            <v>23600</v>
          </cell>
        </row>
        <row r="139">
          <cell r="E139">
            <v>43800</v>
          </cell>
        </row>
        <row r="140">
          <cell r="E140">
            <v>81100</v>
          </cell>
        </row>
        <row r="141">
          <cell r="E141">
            <v>2300</v>
          </cell>
        </row>
        <row r="142">
          <cell r="E142">
            <v>10500</v>
          </cell>
        </row>
        <row r="143">
          <cell r="E143">
            <v>16100</v>
          </cell>
        </row>
        <row r="144">
          <cell r="E144">
            <v>33500</v>
          </cell>
        </row>
        <row r="145">
          <cell r="E145">
            <v>4800</v>
          </cell>
        </row>
        <row r="146">
          <cell r="E146">
            <v>11200</v>
          </cell>
        </row>
        <row r="147">
          <cell r="E147">
            <v>21000</v>
          </cell>
        </row>
        <row r="148">
          <cell r="E148">
            <v>180000</v>
          </cell>
        </row>
        <row r="149">
          <cell r="E149">
            <v>308700</v>
          </cell>
        </row>
        <row r="150">
          <cell r="E150">
            <v>372960</v>
          </cell>
        </row>
        <row r="151">
          <cell r="E151">
            <v>406000</v>
          </cell>
        </row>
        <row r="152">
          <cell r="E152">
            <v>1662040</v>
          </cell>
        </row>
        <row r="153">
          <cell r="E153">
            <v>11000</v>
          </cell>
        </row>
        <row r="154">
          <cell r="E154">
            <v>23500</v>
          </cell>
        </row>
        <row r="155">
          <cell r="E155">
            <v>36700</v>
          </cell>
        </row>
        <row r="156">
          <cell r="E156">
            <v>7300</v>
          </cell>
        </row>
        <row r="157">
          <cell r="E157">
            <v>21900</v>
          </cell>
        </row>
        <row r="158">
          <cell r="E158">
            <v>61000</v>
          </cell>
        </row>
        <row r="159">
          <cell r="E159">
            <v>99900</v>
          </cell>
        </row>
        <row r="160">
          <cell r="E160">
            <v>14800</v>
          </cell>
        </row>
        <row r="161">
          <cell r="E161">
            <v>33100</v>
          </cell>
        </row>
        <row r="162">
          <cell r="E162">
            <v>131040</v>
          </cell>
        </row>
        <row r="163">
          <cell r="E163">
            <v>1300</v>
          </cell>
        </row>
        <row r="164">
          <cell r="E164">
            <v>2000</v>
          </cell>
        </row>
        <row r="165">
          <cell r="E165">
            <v>3900</v>
          </cell>
        </row>
        <row r="166">
          <cell r="E166">
            <v>2400</v>
          </cell>
        </row>
        <row r="168">
          <cell r="E168">
            <v>3670</v>
          </cell>
        </row>
        <row r="169">
          <cell r="E169">
            <v>8820</v>
          </cell>
        </row>
        <row r="170">
          <cell r="E170">
            <v>11760</v>
          </cell>
        </row>
        <row r="171">
          <cell r="E171">
            <v>10100</v>
          </cell>
        </row>
        <row r="172">
          <cell r="E172">
            <v>17100</v>
          </cell>
        </row>
        <row r="173">
          <cell r="E173">
            <v>31100</v>
          </cell>
        </row>
        <row r="174">
          <cell r="E174">
            <v>162500</v>
          </cell>
        </row>
        <row r="176">
          <cell r="E176">
            <v>21000</v>
          </cell>
        </row>
        <row r="177">
          <cell r="E177">
            <v>30100</v>
          </cell>
        </row>
        <row r="178">
          <cell r="E178">
            <v>98800</v>
          </cell>
        </row>
        <row r="179">
          <cell r="E179">
            <v>158000</v>
          </cell>
        </row>
        <row r="180">
          <cell r="E180">
            <v>202000</v>
          </cell>
        </row>
        <row r="183">
          <cell r="E183">
            <v>1300</v>
          </cell>
        </row>
        <row r="184">
          <cell r="E184">
            <v>2800</v>
          </cell>
        </row>
        <row r="185">
          <cell r="E185">
            <v>4000</v>
          </cell>
        </row>
        <row r="186">
          <cell r="E186">
            <v>10500</v>
          </cell>
        </row>
        <row r="187">
          <cell r="E187">
            <v>24700</v>
          </cell>
        </row>
        <row r="188">
          <cell r="E188">
            <v>50600</v>
          </cell>
        </row>
        <row r="189">
          <cell r="E189">
            <v>88000</v>
          </cell>
        </row>
        <row r="190">
          <cell r="E190">
            <v>176500</v>
          </cell>
        </row>
        <row r="191">
          <cell r="E191">
            <v>8100</v>
          </cell>
        </row>
        <row r="192">
          <cell r="E192">
            <v>10900</v>
          </cell>
        </row>
        <row r="193">
          <cell r="E193">
            <v>18600</v>
          </cell>
        </row>
        <row r="194">
          <cell r="E194">
            <v>76120</v>
          </cell>
        </row>
        <row r="195">
          <cell r="E195">
            <v>101000</v>
          </cell>
        </row>
        <row r="196">
          <cell r="E196">
            <v>149000</v>
          </cell>
        </row>
        <row r="197">
          <cell r="E197">
            <v>290000</v>
          </cell>
        </row>
        <row r="198">
          <cell r="E198">
            <v>466000</v>
          </cell>
        </row>
        <row r="199">
          <cell r="E199">
            <v>1544760</v>
          </cell>
        </row>
        <row r="200">
          <cell r="E200">
            <v>5600</v>
          </cell>
        </row>
        <row r="201">
          <cell r="E201">
            <v>17200</v>
          </cell>
        </row>
        <row r="202">
          <cell r="E202">
            <v>9200</v>
          </cell>
        </row>
        <row r="203">
          <cell r="E203">
            <v>18200</v>
          </cell>
        </row>
        <row r="204">
          <cell r="E204">
            <v>34700</v>
          </cell>
        </row>
        <row r="205">
          <cell r="E205">
            <v>65100</v>
          </cell>
        </row>
        <row r="206">
          <cell r="E206">
            <v>108000</v>
          </cell>
        </row>
        <row r="207">
          <cell r="E207">
            <v>150000</v>
          </cell>
        </row>
        <row r="210">
          <cell r="E210">
            <v>9500</v>
          </cell>
        </row>
        <row r="211">
          <cell r="E211">
            <v>16000</v>
          </cell>
        </row>
        <row r="212">
          <cell r="E212">
            <v>26400</v>
          </cell>
        </row>
        <row r="213">
          <cell r="E213">
            <v>47700</v>
          </cell>
        </row>
        <row r="214">
          <cell r="E214">
            <v>70600</v>
          </cell>
        </row>
        <row r="215">
          <cell r="E215">
            <v>154700</v>
          </cell>
        </row>
        <row r="216">
          <cell r="E216">
            <v>430</v>
          </cell>
        </row>
        <row r="217">
          <cell r="E217">
            <v>1100</v>
          </cell>
        </row>
        <row r="218">
          <cell r="E218">
            <v>1000</v>
          </cell>
        </row>
        <row r="219">
          <cell r="E219">
            <v>1500</v>
          </cell>
        </row>
        <row r="220">
          <cell r="E220">
            <v>4700</v>
          </cell>
        </row>
        <row r="221">
          <cell r="E221">
            <v>22300</v>
          </cell>
        </row>
        <row r="222">
          <cell r="E222">
            <v>36400</v>
          </cell>
        </row>
        <row r="223">
          <cell r="E223">
            <v>52900</v>
          </cell>
        </row>
        <row r="224">
          <cell r="E224">
            <v>4000</v>
          </cell>
        </row>
        <row r="225">
          <cell r="E225">
            <v>8200</v>
          </cell>
        </row>
        <row r="552">
          <cell r="E552">
            <v>48300</v>
          </cell>
        </row>
      </sheetData>
      <sheetData sheetId="6" refreshError="1"/>
      <sheetData sheetId="7" refreshError="1"/>
      <sheetData sheetId="8">
        <row r="2">
          <cell r="E2">
            <v>23200</v>
          </cell>
        </row>
      </sheetData>
      <sheetData sheetId="9">
        <row r="2">
          <cell r="E2">
            <v>23200</v>
          </cell>
        </row>
      </sheetData>
      <sheetData sheetId="10">
        <row r="2">
          <cell r="E2">
            <v>23200</v>
          </cell>
        </row>
      </sheetData>
      <sheetData sheetId="11">
        <row r="2">
          <cell r="E2">
            <v>23200</v>
          </cell>
        </row>
      </sheetData>
      <sheetData sheetId="12">
        <row r="2">
          <cell r="E2">
            <v>23200</v>
          </cell>
        </row>
      </sheetData>
      <sheetData sheetId="13">
        <row r="2">
          <cell r="E2">
            <v>23200</v>
          </cell>
        </row>
      </sheetData>
      <sheetData sheetId="14">
        <row r="2">
          <cell r="E2">
            <v>23200</v>
          </cell>
        </row>
      </sheetData>
      <sheetData sheetId="15">
        <row r="2">
          <cell r="E2">
            <v>23200</v>
          </cell>
        </row>
      </sheetData>
      <sheetData sheetId="16">
        <row r="2">
          <cell r="E2">
            <v>23200</v>
          </cell>
        </row>
      </sheetData>
      <sheetData sheetId="17">
        <row r="2">
          <cell r="E2">
            <v>23200</v>
          </cell>
        </row>
      </sheetData>
      <sheetData sheetId="18">
        <row r="2">
          <cell r="E2">
            <v>23200</v>
          </cell>
        </row>
      </sheetData>
      <sheetData sheetId="19"/>
      <sheetData sheetId="20"/>
      <sheetData sheetId="21">
        <row r="2">
          <cell r="E2">
            <v>23200</v>
          </cell>
        </row>
      </sheetData>
      <sheetData sheetId="22">
        <row r="2">
          <cell r="E2">
            <v>23200</v>
          </cell>
        </row>
      </sheetData>
      <sheetData sheetId="23">
        <row r="2">
          <cell r="E2">
            <v>23200</v>
          </cell>
        </row>
      </sheetData>
      <sheetData sheetId="24">
        <row r="2">
          <cell r="E2">
            <v>23200</v>
          </cell>
        </row>
      </sheetData>
      <sheetData sheetId="25">
        <row r="2">
          <cell r="E2">
            <v>23200</v>
          </cell>
        </row>
      </sheetData>
      <sheetData sheetId="26">
        <row r="2">
          <cell r="E2">
            <v>23200</v>
          </cell>
        </row>
      </sheetData>
      <sheetData sheetId="27">
        <row r="2">
          <cell r="E2">
            <v>23200</v>
          </cell>
        </row>
      </sheetData>
      <sheetData sheetId="28">
        <row r="2">
          <cell r="E2">
            <v>23200</v>
          </cell>
        </row>
      </sheetData>
      <sheetData sheetId="29">
        <row r="2">
          <cell r="E2">
            <v>23200</v>
          </cell>
        </row>
      </sheetData>
      <sheetData sheetId="30">
        <row r="2">
          <cell r="E2">
            <v>23200</v>
          </cell>
        </row>
      </sheetData>
      <sheetData sheetId="31">
        <row r="2">
          <cell r="E2">
            <v>23200</v>
          </cell>
        </row>
      </sheetData>
      <sheetData sheetId="32">
        <row r="2">
          <cell r="E2">
            <v>23200</v>
          </cell>
        </row>
      </sheetData>
      <sheetData sheetId="33">
        <row r="2">
          <cell r="E2">
            <v>23200</v>
          </cell>
        </row>
      </sheetData>
      <sheetData sheetId="34">
        <row r="2">
          <cell r="E2">
            <v>23200</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sheetData sheetId="336"/>
      <sheetData sheetId="337"/>
      <sheetData sheetId="338"/>
      <sheetData sheetId="339"/>
      <sheetData sheetId="340"/>
      <sheetData sheetId="341" refreshError="1"/>
      <sheetData sheetId="342"/>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sheetData sheetId="454" refreshError="1"/>
      <sheetData sheetId="455" refreshError="1"/>
      <sheetData sheetId="456"/>
      <sheetData sheetId="457" refreshError="1"/>
      <sheetData sheetId="458" refreshError="1"/>
      <sheetData sheetId="459" refreshError="1"/>
      <sheetData sheetId="460" refreshError="1"/>
      <sheetData sheetId="461"/>
      <sheetData sheetId="462"/>
      <sheetData sheetId="463"/>
      <sheetData sheetId="464"/>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sheetData sheetId="529" refreshError="1"/>
      <sheetData sheetId="530" refreshError="1"/>
      <sheetData sheetId="531" refreshError="1"/>
      <sheetData sheetId="532" refreshError="1"/>
      <sheetData sheetId="533"/>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sheetData sheetId="2854"/>
      <sheetData sheetId="2855"/>
      <sheetData sheetId="2856"/>
      <sheetData sheetId="2857"/>
      <sheetData sheetId="2858"/>
      <sheetData sheetId="2859"/>
      <sheetData sheetId="2860"/>
      <sheetData sheetId="286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sheetData sheetId="2885"/>
      <sheetData sheetId="2886"/>
      <sheetData sheetId="2887"/>
      <sheetData sheetId="2888"/>
      <sheetData sheetId="2889"/>
      <sheetData sheetId="2890"/>
      <sheetData sheetId="2891"/>
      <sheetData sheetId="2892"/>
      <sheetData sheetId="2893"/>
      <sheetData sheetId="2894"/>
      <sheetData sheetId="2895"/>
      <sheetData sheetId="2896"/>
      <sheetData sheetId="2897"/>
      <sheetData sheetId="2898"/>
      <sheetData sheetId="2899"/>
      <sheetData sheetId="2900"/>
      <sheetData sheetId="2901"/>
      <sheetData sheetId="2902"/>
      <sheetData sheetId="2903"/>
      <sheetData sheetId="2904"/>
      <sheetData sheetId="2905"/>
      <sheetData sheetId="2906"/>
      <sheetData sheetId="2907"/>
      <sheetData sheetId="2908"/>
      <sheetData sheetId="2909"/>
      <sheetData sheetId="2910"/>
      <sheetData sheetId="2911"/>
      <sheetData sheetId="2912"/>
      <sheetData sheetId="2913"/>
      <sheetData sheetId="2914"/>
      <sheetData sheetId="2915"/>
      <sheetData sheetId="2916"/>
      <sheetData sheetId="2917"/>
      <sheetData sheetId="2918"/>
      <sheetData sheetId="2919"/>
      <sheetData sheetId="2920"/>
      <sheetData sheetId="2921"/>
      <sheetData sheetId="2922"/>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sheetData sheetId="2947"/>
      <sheetData sheetId="2948"/>
      <sheetData sheetId="2949"/>
      <sheetData sheetId="2950"/>
      <sheetData sheetId="2951"/>
      <sheetData sheetId="2952"/>
      <sheetData sheetId="2953"/>
      <sheetData sheetId="2954"/>
      <sheetData sheetId="2955"/>
      <sheetData sheetId="2956"/>
      <sheetData sheetId="2957"/>
      <sheetData sheetId="2958"/>
      <sheetData sheetId="2959"/>
      <sheetData sheetId="2960"/>
      <sheetData sheetId="2961"/>
      <sheetData sheetId="2962"/>
      <sheetData sheetId="2963"/>
      <sheetData sheetId="2964"/>
      <sheetData sheetId="2965"/>
      <sheetData sheetId="2966"/>
      <sheetData sheetId="2967"/>
      <sheetData sheetId="2968"/>
      <sheetData sheetId="2969"/>
      <sheetData sheetId="2970"/>
      <sheetData sheetId="2971"/>
      <sheetData sheetId="2972"/>
      <sheetData sheetId="2973"/>
      <sheetData sheetId="2974"/>
      <sheetData sheetId="2975"/>
      <sheetData sheetId="2976"/>
      <sheetData sheetId="2977"/>
      <sheetData sheetId="2978"/>
      <sheetData sheetId="2979"/>
      <sheetData sheetId="2980"/>
      <sheetData sheetId="2981"/>
      <sheetData sheetId="2982"/>
      <sheetData sheetId="2983"/>
      <sheetData sheetId="2984"/>
      <sheetData sheetId="2985"/>
      <sheetData sheetId="2986"/>
      <sheetData sheetId="2987"/>
      <sheetData sheetId="2988"/>
      <sheetData sheetId="2989"/>
      <sheetData sheetId="2990"/>
      <sheetData sheetId="2991"/>
      <sheetData sheetId="2992"/>
      <sheetData sheetId="2993"/>
      <sheetData sheetId="2994"/>
      <sheetData sheetId="2995"/>
      <sheetData sheetId="2996"/>
      <sheetData sheetId="2997"/>
      <sheetData sheetId="2998"/>
      <sheetData sheetId="2999"/>
      <sheetData sheetId="3000"/>
      <sheetData sheetId="3001"/>
      <sheetData sheetId="3002"/>
      <sheetData sheetId="3003"/>
      <sheetData sheetId="3004"/>
      <sheetData sheetId="3005"/>
      <sheetData sheetId="3006"/>
      <sheetData sheetId="3007"/>
      <sheetData sheetId="3008"/>
      <sheetData sheetId="3009"/>
      <sheetData sheetId="3010"/>
      <sheetData sheetId="3011"/>
      <sheetData sheetId="3012"/>
      <sheetData sheetId="3013"/>
      <sheetData sheetId="3014"/>
      <sheetData sheetId="3015"/>
      <sheetData sheetId="3016"/>
      <sheetData sheetId="3017"/>
      <sheetData sheetId="3018"/>
      <sheetData sheetId="3019"/>
      <sheetData sheetId="3020"/>
      <sheetData sheetId="3021"/>
      <sheetData sheetId="3022"/>
      <sheetData sheetId="3023"/>
      <sheetData sheetId="3024"/>
      <sheetData sheetId="3025"/>
      <sheetData sheetId="3026"/>
      <sheetData sheetId="3027"/>
      <sheetData sheetId="3028"/>
      <sheetData sheetId="3029"/>
      <sheetData sheetId="3030"/>
      <sheetData sheetId="3031"/>
      <sheetData sheetId="3032"/>
      <sheetData sheetId="3033"/>
      <sheetData sheetId="3034"/>
      <sheetData sheetId="3035"/>
      <sheetData sheetId="3036"/>
      <sheetData sheetId="3037"/>
      <sheetData sheetId="3038"/>
      <sheetData sheetId="3039"/>
      <sheetData sheetId="3040"/>
      <sheetData sheetId="3041"/>
      <sheetData sheetId="3042"/>
      <sheetData sheetId="3043"/>
      <sheetData sheetId="3044"/>
      <sheetData sheetId="3045"/>
      <sheetData sheetId="3046"/>
      <sheetData sheetId="3047"/>
      <sheetData sheetId="3048"/>
      <sheetData sheetId="3049"/>
      <sheetData sheetId="3050"/>
      <sheetData sheetId="3051"/>
      <sheetData sheetId="3052"/>
      <sheetData sheetId="3053"/>
      <sheetData sheetId="3054"/>
      <sheetData sheetId="3055"/>
      <sheetData sheetId="3056"/>
      <sheetData sheetId="3057"/>
      <sheetData sheetId="3058"/>
      <sheetData sheetId="3059"/>
      <sheetData sheetId="3060"/>
      <sheetData sheetId="3061"/>
      <sheetData sheetId="3062"/>
      <sheetData sheetId="3063"/>
      <sheetData sheetId="3064"/>
      <sheetData sheetId="3065"/>
      <sheetData sheetId="3066"/>
      <sheetData sheetId="3067" refreshError="1"/>
      <sheetData sheetId="3068"/>
      <sheetData sheetId="3069"/>
      <sheetData sheetId="3070"/>
      <sheetData sheetId="3071"/>
      <sheetData sheetId="3072"/>
      <sheetData sheetId="3073"/>
      <sheetData sheetId="3074"/>
      <sheetData sheetId="3075"/>
      <sheetData sheetId="3076"/>
      <sheetData sheetId="3077"/>
      <sheetData sheetId="3078"/>
      <sheetData sheetId="3079"/>
      <sheetData sheetId="3080"/>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sheetData sheetId="3115"/>
      <sheetData sheetId="3116"/>
      <sheetData sheetId="3117"/>
      <sheetData sheetId="3118"/>
      <sheetData sheetId="3119"/>
      <sheetData sheetId="3120"/>
      <sheetData sheetId="3121"/>
      <sheetData sheetId="3122"/>
      <sheetData sheetId="3123"/>
      <sheetData sheetId="3124"/>
      <sheetData sheetId="3125"/>
      <sheetData sheetId="3126"/>
      <sheetData sheetId="3127"/>
      <sheetData sheetId="3128"/>
      <sheetData sheetId="3129"/>
      <sheetData sheetId="3130"/>
      <sheetData sheetId="3131"/>
      <sheetData sheetId="3132"/>
      <sheetData sheetId="3133"/>
      <sheetData sheetId="3134"/>
      <sheetData sheetId="3135"/>
      <sheetData sheetId="3136"/>
      <sheetData sheetId="3137"/>
      <sheetData sheetId="3138"/>
      <sheetData sheetId="3139"/>
      <sheetData sheetId="3140"/>
      <sheetData sheetId="3141"/>
      <sheetData sheetId="3142"/>
      <sheetData sheetId="3143"/>
      <sheetData sheetId="3144"/>
      <sheetData sheetId="3145"/>
      <sheetData sheetId="3146"/>
      <sheetData sheetId="3147"/>
      <sheetData sheetId="3148"/>
      <sheetData sheetId="3149"/>
      <sheetData sheetId="3150"/>
      <sheetData sheetId="3151"/>
      <sheetData sheetId="3152"/>
      <sheetData sheetId="3153"/>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sheetData sheetId="3217"/>
      <sheetData sheetId="3218"/>
      <sheetData sheetId="3219"/>
      <sheetData sheetId="3220"/>
      <sheetData sheetId="3221"/>
      <sheetData sheetId="3222"/>
      <sheetData sheetId="3223"/>
      <sheetData sheetId="3224"/>
      <sheetData sheetId="3225"/>
      <sheetData sheetId="3226"/>
      <sheetData sheetId="3227"/>
      <sheetData sheetId="3228"/>
      <sheetData sheetId="3229"/>
      <sheetData sheetId="3230"/>
      <sheetData sheetId="3231"/>
      <sheetData sheetId="3232"/>
      <sheetData sheetId="3233"/>
      <sheetData sheetId="3234"/>
      <sheetData sheetId="3235"/>
      <sheetData sheetId="3236"/>
      <sheetData sheetId="3237"/>
      <sheetData sheetId="3238"/>
      <sheetData sheetId="3239"/>
      <sheetData sheetId="3240"/>
      <sheetData sheetId="3241"/>
      <sheetData sheetId="3242"/>
      <sheetData sheetId="3243"/>
      <sheetData sheetId="3244"/>
      <sheetData sheetId="3245"/>
      <sheetData sheetId="3246"/>
      <sheetData sheetId="3247"/>
      <sheetData sheetId="3248"/>
      <sheetData sheetId="3249"/>
      <sheetData sheetId="3250"/>
      <sheetData sheetId="3251"/>
      <sheetData sheetId="3252"/>
      <sheetData sheetId="3253"/>
      <sheetData sheetId="3254"/>
      <sheetData sheetId="3255"/>
      <sheetData sheetId="3256"/>
      <sheetData sheetId="3257"/>
      <sheetData sheetId="3258"/>
      <sheetData sheetId="3259"/>
      <sheetData sheetId="3260"/>
      <sheetData sheetId="3261"/>
      <sheetData sheetId="3262"/>
      <sheetData sheetId="3263"/>
      <sheetData sheetId="3264"/>
      <sheetData sheetId="3265"/>
      <sheetData sheetId="3266"/>
      <sheetData sheetId="3267"/>
      <sheetData sheetId="3268"/>
      <sheetData sheetId="3269"/>
      <sheetData sheetId="3270"/>
      <sheetData sheetId="3271"/>
      <sheetData sheetId="3272"/>
      <sheetData sheetId="3273"/>
      <sheetData sheetId="3274"/>
      <sheetData sheetId="3275"/>
      <sheetData sheetId="3276"/>
      <sheetData sheetId="3277"/>
      <sheetData sheetId="3278"/>
      <sheetData sheetId="3279"/>
      <sheetData sheetId="3280"/>
      <sheetData sheetId="3281"/>
      <sheetData sheetId="3282"/>
      <sheetData sheetId="3283"/>
      <sheetData sheetId="3284"/>
      <sheetData sheetId="3285"/>
      <sheetData sheetId="3286"/>
      <sheetData sheetId="3287"/>
      <sheetData sheetId="3288"/>
      <sheetData sheetId="3289"/>
      <sheetData sheetId="3290"/>
      <sheetData sheetId="3291"/>
      <sheetData sheetId="3292"/>
      <sheetData sheetId="3293"/>
      <sheetData sheetId="3294"/>
      <sheetData sheetId="3295"/>
      <sheetData sheetId="3296"/>
      <sheetData sheetId="3297"/>
      <sheetData sheetId="3298"/>
      <sheetData sheetId="3299"/>
      <sheetData sheetId="3300"/>
      <sheetData sheetId="3301"/>
      <sheetData sheetId="3302"/>
      <sheetData sheetId="3303"/>
      <sheetData sheetId="3304"/>
      <sheetData sheetId="3305"/>
      <sheetData sheetId="3306"/>
      <sheetData sheetId="3307"/>
      <sheetData sheetId="3308"/>
      <sheetData sheetId="3309"/>
      <sheetData sheetId="3310"/>
      <sheetData sheetId="3311"/>
      <sheetData sheetId="3312"/>
      <sheetData sheetId="3313"/>
      <sheetData sheetId="3314"/>
      <sheetData sheetId="3315"/>
      <sheetData sheetId="3316"/>
      <sheetData sheetId="3317"/>
      <sheetData sheetId="3318"/>
      <sheetData sheetId="3319"/>
      <sheetData sheetId="3320"/>
      <sheetData sheetId="3321"/>
      <sheetData sheetId="3322"/>
      <sheetData sheetId="3323"/>
      <sheetData sheetId="3324"/>
      <sheetData sheetId="3325"/>
      <sheetData sheetId="3326"/>
      <sheetData sheetId="3327"/>
      <sheetData sheetId="3328"/>
      <sheetData sheetId="3329"/>
      <sheetData sheetId="3330"/>
      <sheetData sheetId="3331"/>
      <sheetData sheetId="3332"/>
      <sheetData sheetId="3333"/>
      <sheetData sheetId="3334"/>
      <sheetData sheetId="3335"/>
      <sheetData sheetId="3336"/>
      <sheetData sheetId="3337"/>
      <sheetData sheetId="3338"/>
      <sheetData sheetId="3339"/>
      <sheetData sheetId="3340"/>
      <sheetData sheetId="3341"/>
      <sheetData sheetId="3342"/>
      <sheetData sheetId="3343"/>
      <sheetData sheetId="3344"/>
      <sheetData sheetId="3345"/>
      <sheetData sheetId="3346"/>
      <sheetData sheetId="3347"/>
      <sheetData sheetId="3348"/>
      <sheetData sheetId="3349"/>
      <sheetData sheetId="3350"/>
      <sheetData sheetId="3351"/>
      <sheetData sheetId="3352"/>
      <sheetData sheetId="3353"/>
      <sheetData sheetId="3354"/>
      <sheetData sheetId="3355"/>
      <sheetData sheetId="3356"/>
      <sheetData sheetId="3357"/>
      <sheetData sheetId="3358"/>
      <sheetData sheetId="3359"/>
      <sheetData sheetId="3360"/>
      <sheetData sheetId="3361"/>
      <sheetData sheetId="3362"/>
      <sheetData sheetId="3363"/>
      <sheetData sheetId="3364"/>
      <sheetData sheetId="3365"/>
      <sheetData sheetId="3366"/>
      <sheetData sheetId="3367"/>
      <sheetData sheetId="3368"/>
      <sheetData sheetId="3369"/>
      <sheetData sheetId="3370"/>
      <sheetData sheetId="3371"/>
      <sheetData sheetId="3372"/>
      <sheetData sheetId="3373"/>
      <sheetData sheetId="3374"/>
      <sheetData sheetId="3375"/>
      <sheetData sheetId="3376"/>
      <sheetData sheetId="3377"/>
      <sheetData sheetId="3378"/>
      <sheetData sheetId="3379"/>
      <sheetData sheetId="3380"/>
      <sheetData sheetId="3381"/>
      <sheetData sheetId="3382"/>
      <sheetData sheetId="3383"/>
      <sheetData sheetId="3384"/>
      <sheetData sheetId="3385"/>
      <sheetData sheetId="3386"/>
      <sheetData sheetId="3387"/>
      <sheetData sheetId="3388"/>
      <sheetData sheetId="3389"/>
      <sheetData sheetId="3390"/>
      <sheetData sheetId="3391"/>
      <sheetData sheetId="3392"/>
      <sheetData sheetId="3393"/>
      <sheetData sheetId="3394"/>
      <sheetData sheetId="3395"/>
      <sheetData sheetId="3396"/>
      <sheetData sheetId="3397"/>
      <sheetData sheetId="3398"/>
      <sheetData sheetId="3399"/>
      <sheetData sheetId="3400"/>
      <sheetData sheetId="3401"/>
      <sheetData sheetId="3402"/>
      <sheetData sheetId="3403"/>
      <sheetData sheetId="3404"/>
      <sheetData sheetId="3405"/>
      <sheetData sheetId="3406"/>
      <sheetData sheetId="3407"/>
      <sheetData sheetId="3408"/>
      <sheetData sheetId="3409"/>
      <sheetData sheetId="3410"/>
      <sheetData sheetId="3411"/>
      <sheetData sheetId="3412"/>
      <sheetData sheetId="3413"/>
      <sheetData sheetId="3414"/>
      <sheetData sheetId="3415"/>
      <sheetData sheetId="3416"/>
      <sheetData sheetId="3417"/>
      <sheetData sheetId="3418"/>
      <sheetData sheetId="3419"/>
      <sheetData sheetId="3420"/>
      <sheetData sheetId="3421"/>
      <sheetData sheetId="3422"/>
      <sheetData sheetId="3423"/>
      <sheetData sheetId="3424"/>
      <sheetData sheetId="3425"/>
      <sheetData sheetId="3426"/>
      <sheetData sheetId="3427"/>
      <sheetData sheetId="3428"/>
      <sheetData sheetId="3429"/>
      <sheetData sheetId="3430"/>
      <sheetData sheetId="343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sheetData sheetId="3496"/>
      <sheetData sheetId="3497"/>
      <sheetData sheetId="3498"/>
      <sheetData sheetId="3499"/>
      <sheetData sheetId="3500"/>
      <sheetData sheetId="3501"/>
      <sheetData sheetId="3502"/>
      <sheetData sheetId="3503"/>
      <sheetData sheetId="3504"/>
      <sheetData sheetId="3505"/>
      <sheetData sheetId="3506"/>
      <sheetData sheetId="3507"/>
      <sheetData sheetId="3508"/>
      <sheetData sheetId="3509"/>
      <sheetData sheetId="3510"/>
      <sheetData sheetId="3511"/>
      <sheetData sheetId="3512"/>
      <sheetData sheetId="3513"/>
      <sheetData sheetId="3514"/>
      <sheetData sheetId="3515"/>
      <sheetData sheetId="3516"/>
      <sheetData sheetId="3517"/>
      <sheetData sheetId="3518"/>
      <sheetData sheetId="3519"/>
      <sheetData sheetId="3520"/>
      <sheetData sheetId="3521"/>
      <sheetData sheetId="3522"/>
      <sheetData sheetId="3523"/>
      <sheetData sheetId="3524"/>
      <sheetData sheetId="3525"/>
      <sheetData sheetId="3526"/>
      <sheetData sheetId="3527"/>
      <sheetData sheetId="3528"/>
      <sheetData sheetId="3529"/>
      <sheetData sheetId="3530"/>
      <sheetData sheetId="353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sheetData sheetId="3546"/>
      <sheetData sheetId="3547"/>
      <sheetData sheetId="3548"/>
      <sheetData sheetId="3549"/>
      <sheetData sheetId="3550"/>
      <sheetData sheetId="3551"/>
      <sheetData sheetId="3552"/>
      <sheetData sheetId="3553"/>
      <sheetData sheetId="3554"/>
      <sheetData sheetId="3555"/>
      <sheetData sheetId="3556"/>
      <sheetData sheetId="3557"/>
      <sheetData sheetId="3558"/>
      <sheetData sheetId="3559"/>
      <sheetData sheetId="3560"/>
      <sheetData sheetId="3561"/>
      <sheetData sheetId="3562"/>
      <sheetData sheetId="3563"/>
      <sheetData sheetId="3564"/>
      <sheetData sheetId="3565"/>
      <sheetData sheetId="3566"/>
      <sheetData sheetId="3567"/>
      <sheetData sheetId="3568"/>
      <sheetData sheetId="3569"/>
      <sheetData sheetId="3570"/>
      <sheetData sheetId="3571"/>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sheetData sheetId="3589"/>
      <sheetData sheetId="3590"/>
      <sheetData sheetId="3591"/>
      <sheetData sheetId="3592"/>
      <sheetData sheetId="3593"/>
      <sheetData sheetId="3594"/>
      <sheetData sheetId="3595"/>
      <sheetData sheetId="3596"/>
      <sheetData sheetId="3597"/>
      <sheetData sheetId="3598"/>
      <sheetData sheetId="3599"/>
      <sheetData sheetId="3600"/>
      <sheetData sheetId="3601"/>
      <sheetData sheetId="3602"/>
      <sheetData sheetId="3603"/>
      <sheetData sheetId="3604"/>
      <sheetData sheetId="3605"/>
      <sheetData sheetId="3606"/>
      <sheetData sheetId="3607"/>
      <sheetData sheetId="3608"/>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sheetData sheetId="3834"/>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수량산출"/>
      <sheetName val="중량산출"/>
      <sheetName val="PANEL 중량산출"/>
      <sheetName val="견적대비표"/>
      <sheetName val="배관배선"/>
      <sheetName val="단가대비표"/>
      <sheetName val="성스테이지"/>
      <sheetName val="타견적서 영시스템"/>
      <sheetName val="진명견적"/>
      <sheetName val="데이타"/>
      <sheetName val="식재인부"/>
      <sheetName val="데리네이타현황"/>
      <sheetName val="단가"/>
      <sheetName val="신우"/>
      <sheetName val="안정검토(온1)"/>
      <sheetName val="ABUT수량-A1"/>
      <sheetName val="집수정(600-700)"/>
      <sheetName val="우각부보강"/>
      <sheetName val="가도공"/>
      <sheetName val="INPUTDATA"/>
      <sheetName val="개략"/>
      <sheetName val="tggwan(mac)"/>
      <sheetName val="준공정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타견적1"/>
      <sheetName val="타견적2"/>
      <sheetName val="타견적3"/>
      <sheetName val="견적대비표"/>
      <sheetName val="내역서"/>
      <sheetName val="단가대비표"/>
      <sheetName val="PANEL 중량산출"/>
      <sheetName val="중량산출"/>
      <sheetName val="수량산출"/>
      <sheetName val="송라초중학교(final)"/>
      <sheetName val="조명시설"/>
      <sheetName val="일위대가"/>
      <sheetName val="설계기준"/>
      <sheetName val="내역1"/>
      <sheetName val="일위_파일"/>
      <sheetName val="운임"/>
      <sheetName val="용수량(생활용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v>3</v>
          </cell>
          <cell r="B3" t="str">
            <v>송라 초,중학교 다목적 강당 무대기계장치</v>
          </cell>
        </row>
        <row r="4">
          <cell r="A4">
            <v>4</v>
          </cell>
          <cell r="B4" t="str">
            <v>다목적강당 무대기계장치</v>
          </cell>
          <cell r="C4" t="str">
            <v/>
          </cell>
          <cell r="D4" t="str">
            <v>L/S</v>
          </cell>
          <cell r="E4">
            <v>1</v>
          </cell>
          <cell r="F4" t="str">
            <v/>
          </cell>
          <cell r="H4" t="str">
            <v>NO.1-00-00</v>
          </cell>
        </row>
        <row r="5">
          <cell r="A5">
            <v>5</v>
          </cell>
          <cell r="B5" t="str">
            <v/>
          </cell>
          <cell r="C5" t="str">
            <v/>
          </cell>
          <cell r="D5" t="str">
            <v/>
          </cell>
          <cell r="E5" t="str">
            <v/>
          </cell>
          <cell r="F5" t="str">
            <v/>
          </cell>
          <cell r="H5" t="str">
            <v/>
          </cell>
        </row>
        <row r="6">
          <cell r="A6">
            <v>6</v>
          </cell>
          <cell r="F6" t="str">
            <v/>
          </cell>
        </row>
        <row r="7">
          <cell r="A7">
            <v>7</v>
          </cell>
          <cell r="F7" t="str">
            <v/>
          </cell>
        </row>
        <row r="8">
          <cell r="A8">
            <v>8</v>
          </cell>
          <cell r="F8" t="str">
            <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cell r="B25" t="str">
            <v>다목적강당 무대기계장치</v>
          </cell>
          <cell r="G25" t="str">
            <v/>
          </cell>
          <cell r="H25" t="str">
            <v>NO.1-00-00</v>
          </cell>
        </row>
        <row r="26">
          <cell r="B26" t="str">
            <v>PLACARD BATTEN</v>
          </cell>
          <cell r="C26" t="str">
            <v>7,400L</v>
          </cell>
          <cell r="D26" t="str">
            <v>SET</v>
          </cell>
          <cell r="E26">
            <v>1</v>
          </cell>
          <cell r="H26" t="str">
            <v>NO.1-01-00</v>
          </cell>
        </row>
        <row r="27">
          <cell r="A27">
            <v>26</v>
          </cell>
          <cell r="B27" t="str">
            <v xml:space="preserve">DRAW CURTAIN </v>
          </cell>
          <cell r="C27" t="str">
            <v>8,660 x 3,300H</v>
          </cell>
          <cell r="D27" t="str">
            <v>SET</v>
          </cell>
          <cell r="E27">
            <v>1</v>
          </cell>
          <cell r="F27" t="str">
            <v/>
          </cell>
          <cell r="H27" t="str">
            <v>NO.1-02-00</v>
          </cell>
        </row>
        <row r="28">
          <cell r="A28">
            <v>27</v>
          </cell>
          <cell r="B28" t="str">
            <v xml:space="preserve">ROLL SCREEN </v>
          </cell>
          <cell r="C28" t="str">
            <v>1,800L x 1,200H</v>
          </cell>
          <cell r="D28" t="str">
            <v>SET</v>
          </cell>
          <cell r="E28">
            <v>1</v>
          </cell>
          <cell r="F28" t="str">
            <v/>
          </cell>
          <cell r="H28" t="str">
            <v>NO.1-03-00</v>
          </cell>
        </row>
        <row r="29">
          <cell r="A29">
            <v>28</v>
          </cell>
          <cell r="B29" t="str">
            <v>ROLL FLAG</v>
          </cell>
          <cell r="C29" t="str">
            <v>3,500L x 2,500H</v>
          </cell>
          <cell r="D29" t="str">
            <v>SET</v>
          </cell>
          <cell r="E29">
            <v>1</v>
          </cell>
          <cell r="H29" t="str">
            <v>NO.1-04-00</v>
          </cell>
        </row>
        <row r="30">
          <cell r="A30">
            <v>29</v>
          </cell>
          <cell r="B30" t="str">
            <v>COVER CURTAIN</v>
          </cell>
          <cell r="C30" t="str">
            <v>8,800 x 3,500H</v>
          </cell>
          <cell r="D30" t="str">
            <v>SET</v>
          </cell>
          <cell r="E30">
            <v>1</v>
          </cell>
          <cell r="H30" t="str">
            <v>NO.1-05-00</v>
          </cell>
        </row>
        <row r="31">
          <cell r="A31">
            <v>30</v>
          </cell>
          <cell r="B31" t="str">
            <v>WINDOW DARKEN CURTAIN</v>
          </cell>
          <cell r="C31" t="str">
            <v>4,050L x 3,500H</v>
          </cell>
          <cell r="D31" t="str">
            <v>SET</v>
          </cell>
          <cell r="E31">
            <v>6</v>
          </cell>
          <cell r="H31" t="str">
            <v>NO.1-06-00</v>
          </cell>
        </row>
        <row r="32">
          <cell r="A32">
            <v>31</v>
          </cell>
          <cell r="B32" t="str">
            <v>DOOR DARKEN CURTAIN</v>
          </cell>
          <cell r="C32" t="str">
            <v>4,050L x 3,500H</v>
          </cell>
          <cell r="D32" t="str">
            <v>SET</v>
          </cell>
          <cell r="E32">
            <v>2</v>
          </cell>
          <cell r="H32" t="str">
            <v>NO.1-06-00</v>
          </cell>
        </row>
        <row r="33">
          <cell r="A33">
            <v>32</v>
          </cell>
          <cell r="B33" t="str">
            <v>GRID IRON</v>
          </cell>
          <cell r="C33" t="str">
            <v>8600L x 900D</v>
          </cell>
          <cell r="D33" t="str">
            <v>L/S</v>
          </cell>
          <cell r="E33">
            <v>1</v>
          </cell>
          <cell r="H33" t="str">
            <v>NO.1-07-00</v>
          </cell>
        </row>
        <row r="34">
          <cell r="A34">
            <v>33</v>
          </cell>
          <cell r="B34" t="str">
            <v>CONTROL PANEL</v>
          </cell>
          <cell r="C34" t="str">
            <v>600L x 1,000H x 250W</v>
          </cell>
          <cell r="D34" t="str">
            <v>SET</v>
          </cell>
          <cell r="E34">
            <v>1</v>
          </cell>
          <cell r="H34" t="str">
            <v>NO.1-08-00</v>
          </cell>
        </row>
        <row r="35">
          <cell r="A35">
            <v>34</v>
          </cell>
          <cell r="B35" t="str">
            <v>CONTROL BOARD</v>
          </cell>
          <cell r="C35" t="str">
            <v/>
          </cell>
          <cell r="D35" t="str">
            <v>SET</v>
          </cell>
          <cell r="E35">
            <v>1</v>
          </cell>
          <cell r="H35" t="str">
            <v>NO.1-09-00</v>
          </cell>
        </row>
        <row r="36">
          <cell r="A36">
            <v>35</v>
          </cell>
          <cell r="B36" t="str">
            <v>배관 및 배선</v>
          </cell>
          <cell r="C36" t="str">
            <v/>
          </cell>
          <cell r="D36" t="str">
            <v>식</v>
          </cell>
          <cell r="E36">
            <v>1</v>
          </cell>
          <cell r="H36" t="str">
            <v>NO.1-10-00</v>
          </cell>
        </row>
        <row r="37">
          <cell r="A37">
            <v>36</v>
          </cell>
        </row>
        <row r="38">
          <cell r="A38">
            <v>37</v>
          </cell>
        </row>
        <row r="39">
          <cell r="A39">
            <v>38</v>
          </cell>
          <cell r="B39" t="str">
            <v/>
          </cell>
          <cell r="C39" t="str">
            <v/>
          </cell>
          <cell r="D39" t="str">
            <v/>
          </cell>
          <cell r="E39" t="str">
            <v/>
          </cell>
          <cell r="H39" t="str">
            <v/>
          </cell>
        </row>
        <row r="40">
          <cell r="A40">
            <v>39</v>
          </cell>
          <cell r="B40" t="str">
            <v/>
          </cell>
          <cell r="C40" t="str">
            <v/>
          </cell>
          <cell r="D40" t="str">
            <v/>
          </cell>
          <cell r="E40" t="str">
            <v/>
          </cell>
          <cell r="H40" t="str">
            <v/>
          </cell>
        </row>
        <row r="41">
          <cell r="A41">
            <v>40</v>
          </cell>
        </row>
        <row r="42">
          <cell r="A42">
            <v>41</v>
          </cell>
        </row>
        <row r="43">
          <cell r="A43">
            <v>42</v>
          </cell>
        </row>
        <row r="44">
          <cell r="A44" t="e">
            <v>#REF!</v>
          </cell>
        </row>
        <row r="45">
          <cell r="A45" t="e">
            <v>#REF!</v>
          </cell>
        </row>
        <row r="46">
          <cell r="A46" t="e">
            <v>#REF!</v>
          </cell>
        </row>
        <row r="47">
          <cell r="A47" t="e">
            <v>#REF!</v>
          </cell>
          <cell r="B47" t="str">
            <v>공사명: PLACARD BATTEN (7,400L)</v>
          </cell>
          <cell r="H47" t="str">
            <v>NO.1-1-00</v>
          </cell>
        </row>
        <row r="48">
          <cell r="A48" t="e">
            <v>#REF!</v>
          </cell>
          <cell r="B48" t="str">
            <v>MACHINE PART</v>
          </cell>
          <cell r="C48" t="str">
            <v>1.5KW x 4P用</v>
          </cell>
          <cell r="D48" t="str">
            <v>SET</v>
          </cell>
          <cell r="E48">
            <v>1</v>
          </cell>
          <cell r="F48" t="str">
            <v/>
          </cell>
          <cell r="H48" t="str">
            <v>일위대가-1</v>
          </cell>
        </row>
        <row r="49">
          <cell r="A49" t="e">
            <v>#REF!</v>
          </cell>
          <cell r="B49" t="str">
            <v>AL - DRUM</v>
          </cell>
          <cell r="C49" t="str">
            <v>Ø300 x 4줄</v>
          </cell>
          <cell r="D49" t="str">
            <v>EA</v>
          </cell>
          <cell r="E49">
            <v>1</v>
          </cell>
          <cell r="F49" t="str">
            <v>WIRE POINT 4줄</v>
          </cell>
        </row>
        <row r="50">
          <cell r="A50" t="e">
            <v>#REF!</v>
          </cell>
          <cell r="B50" t="str">
            <v>MACHINE FRAME</v>
          </cell>
          <cell r="C50" t="str">
            <v>1.5KW x 4P用</v>
          </cell>
          <cell r="D50" t="str">
            <v>EA</v>
          </cell>
          <cell r="E50">
            <v>1</v>
          </cell>
          <cell r="F50" t="str">
            <v>MACHINE PART 고정용</v>
          </cell>
        </row>
        <row r="51">
          <cell r="A51" t="e">
            <v>#REF!</v>
          </cell>
          <cell r="B51" t="str">
            <v>BOLT, NUT, W/S, S/W</v>
          </cell>
          <cell r="C51" t="str">
            <v>M16 x 50L</v>
          </cell>
          <cell r="D51" t="str">
            <v>SET</v>
          </cell>
          <cell r="E51">
            <v>6</v>
          </cell>
          <cell r="F51" t="str">
            <v xml:space="preserve">M/C FRME 1SET당 6SET이므로 </v>
          </cell>
        </row>
        <row r="52">
          <cell r="A52" t="e">
            <v>#REF!</v>
          </cell>
          <cell r="B52" t="str">
            <v>VERTICAL ROLLER</v>
          </cell>
          <cell r="C52" t="str">
            <v>Ø200 x 22L</v>
          </cell>
          <cell r="D52" t="str">
            <v>EA</v>
          </cell>
          <cell r="E52">
            <v>3</v>
          </cell>
          <cell r="F52" t="str">
            <v xml:space="preserve">WIRE ROPE 1줄당 1SET이므로 </v>
          </cell>
        </row>
        <row r="53">
          <cell r="A53" t="e">
            <v>#REF!</v>
          </cell>
          <cell r="B53" t="str">
            <v>VERTICAL ROLLER</v>
          </cell>
          <cell r="C53" t="str">
            <v>Ø220 x 35L</v>
          </cell>
          <cell r="D53" t="str">
            <v>EA</v>
          </cell>
          <cell r="E53">
            <v>1</v>
          </cell>
          <cell r="F53" t="str">
            <v xml:space="preserve">WIRE ROPE 1줄당 1SET이므로 </v>
          </cell>
        </row>
        <row r="54">
          <cell r="A54" t="e">
            <v>#REF!</v>
          </cell>
          <cell r="B54" t="str">
            <v>BOLT, NUT, W/S, S/W</v>
          </cell>
          <cell r="C54" t="str">
            <v>M16 x 40L</v>
          </cell>
          <cell r="D54" t="str">
            <v>SET</v>
          </cell>
          <cell r="E54">
            <v>16</v>
          </cell>
          <cell r="F54" t="str">
            <v>VERTICAL ROLLER 1SET당 4SET이므로 4줄x4SET = 16SET</v>
          </cell>
        </row>
        <row r="55">
          <cell r="A55" t="e">
            <v>#REF!</v>
          </cell>
          <cell r="B55" t="str">
            <v>WIRE ROPE</v>
          </cell>
          <cell r="C55" t="str">
            <v>Ø6 x 7 x 19</v>
          </cell>
          <cell r="D55" t="str">
            <v>M</v>
          </cell>
          <cell r="E55">
            <v>62</v>
          </cell>
          <cell r="F55" t="str">
            <v>WIRE 1줄당 (7M+7M)=14M, 14x4줄= 56x1.1(할증10%)=61.6M 약 61.6M</v>
          </cell>
          <cell r="G55" t="str">
            <v>10%</v>
          </cell>
        </row>
        <row r="56">
          <cell r="A56" t="e">
            <v>#REF!</v>
          </cell>
          <cell r="B56" t="str">
            <v>WIRE CLIP</v>
          </cell>
          <cell r="C56" t="str">
            <v>Ø6용</v>
          </cell>
          <cell r="D56" t="str">
            <v>EA</v>
          </cell>
          <cell r="E56">
            <v>16</v>
          </cell>
          <cell r="F56" t="str">
            <v>WIRE 1줄당 4EA이므로, 4EAx4줄= 16EA</v>
          </cell>
          <cell r="G56" t="str">
            <v/>
          </cell>
        </row>
        <row r="57">
          <cell r="A57" t="e">
            <v>#REF!</v>
          </cell>
          <cell r="B57" t="str">
            <v>THIMBLE</v>
          </cell>
          <cell r="C57" t="str">
            <v>Ø6용</v>
          </cell>
          <cell r="D57" t="str">
            <v>EA</v>
          </cell>
          <cell r="E57">
            <v>4</v>
          </cell>
          <cell r="F57" t="str">
            <v>WIRE 1줄당 1EA이므로, 1EAx4줄= 4EA</v>
          </cell>
        </row>
        <row r="58">
          <cell r="A58" t="e">
            <v>#REF!</v>
          </cell>
          <cell r="B58" t="str">
            <v>SHACKLE</v>
          </cell>
          <cell r="C58" t="str">
            <v>#10</v>
          </cell>
          <cell r="D58" t="str">
            <v>EA</v>
          </cell>
          <cell r="E58">
            <v>4</v>
          </cell>
          <cell r="F58" t="str">
            <v>WIRE 1줄당 1EA이므로, 1EAx4줄= 4EA</v>
          </cell>
        </row>
        <row r="59">
          <cell r="A59" t="e">
            <v>#REF!</v>
          </cell>
          <cell r="B59" t="str">
            <v>PIPE BAND</v>
          </cell>
          <cell r="C59" t="str">
            <v>Ø48.6 용</v>
          </cell>
          <cell r="D59" t="str">
            <v>EA</v>
          </cell>
          <cell r="E59">
            <v>4</v>
          </cell>
          <cell r="F59" t="str">
            <v>WIRE 1줄당 1EA이므로, 1EAx4줄= 4EA</v>
          </cell>
        </row>
        <row r="60">
          <cell r="A60" t="e">
            <v>#REF!</v>
          </cell>
          <cell r="B60" t="str">
            <v>BOLT,NUT,W/S,S/W</v>
          </cell>
          <cell r="C60" t="str">
            <v>M10 x 30L</v>
          </cell>
          <cell r="D60" t="str">
            <v>SET</v>
          </cell>
          <cell r="E60">
            <v>8</v>
          </cell>
          <cell r="F60" t="str">
            <v>WIRE 1줄당 2EA이므로, 2EAx4줄= 8EA</v>
          </cell>
        </row>
        <row r="61">
          <cell r="A61" t="e">
            <v>#REF!</v>
          </cell>
          <cell r="B61" t="str">
            <v>PIPE</v>
          </cell>
          <cell r="C61" t="str">
            <v>Ø48.6</v>
          </cell>
          <cell r="D61" t="str">
            <v>본</v>
          </cell>
          <cell r="E61">
            <v>2</v>
          </cell>
          <cell r="F61" t="str">
            <v>PIPE 本당 6M이므로 7.4/6= 1.23本  약 2本</v>
          </cell>
        </row>
        <row r="62">
          <cell r="A62" t="e">
            <v>#REF!</v>
          </cell>
          <cell r="B62" t="str">
            <v>PIPE CAP</v>
          </cell>
          <cell r="C62" t="str">
            <v>Ø48.6용</v>
          </cell>
          <cell r="D62" t="str">
            <v>EA</v>
          </cell>
          <cell r="E62">
            <v>2</v>
          </cell>
          <cell r="F62" t="str">
            <v>양끝단 처리</v>
          </cell>
        </row>
        <row r="63">
          <cell r="A63" t="e">
            <v>#REF!</v>
          </cell>
          <cell r="B63" t="str">
            <v>PIPE JOINT</v>
          </cell>
          <cell r="C63" t="str">
            <v>Ø48.6용</v>
          </cell>
          <cell r="D63" t="str">
            <v>EA</v>
          </cell>
          <cell r="E63">
            <v>1</v>
          </cell>
          <cell r="F63" t="str">
            <v>PIPE 2本이므로 연결부분 1SET</v>
          </cell>
          <cell r="G63" t="str">
            <v/>
          </cell>
          <cell r="H63" t="str">
            <v/>
          </cell>
        </row>
        <row r="64">
          <cell r="A64" t="e">
            <v>#REF!</v>
          </cell>
          <cell r="B64" t="str">
            <v>도 장 비</v>
          </cell>
          <cell r="C64" t="str">
            <v>각 2회</v>
          </cell>
          <cell r="D64" t="str">
            <v>M2</v>
          </cell>
          <cell r="E64">
            <v>8</v>
          </cell>
          <cell r="F64" t="str">
            <v>FRAME(1.4)+ROLLER.22L(1.2x3SET)+ROLLER.35L(1.4)</v>
          </cell>
        </row>
        <row r="65">
          <cell r="F65" t="str">
            <v>+P.BAND(0.2x4SET)+PIPE(1.13) = 8.33M2 약 8M2</v>
          </cell>
        </row>
        <row r="68">
          <cell r="A68" t="e">
            <v>#REF!</v>
          </cell>
        </row>
        <row r="69">
          <cell r="A69" t="e">
            <v>#REF!</v>
          </cell>
          <cell r="B69" t="str">
            <v>공사명: DRAW CURTAIN (8,660L x 3,300H)</v>
          </cell>
          <cell r="H69" t="str">
            <v>NO.1-02-00</v>
          </cell>
        </row>
        <row r="70">
          <cell r="A70" t="e">
            <v>#REF!</v>
          </cell>
          <cell r="B70" t="str">
            <v>소형MOTOR</v>
          </cell>
          <cell r="C70" t="str">
            <v>40W</v>
          </cell>
          <cell r="D70" t="str">
            <v>SET</v>
          </cell>
          <cell r="E70">
            <v>1</v>
          </cell>
          <cell r="F70" t="str">
            <v/>
          </cell>
        </row>
        <row r="71">
          <cell r="B71" t="str">
            <v>MOTOR BRACKET</v>
          </cell>
          <cell r="D71" t="str">
            <v>SET</v>
          </cell>
          <cell r="E71">
            <v>1</v>
          </cell>
        </row>
        <row r="72">
          <cell r="B72" t="str">
            <v>REDUCER</v>
          </cell>
          <cell r="C72" t="str">
            <v>15:1</v>
          </cell>
          <cell r="D72" t="str">
            <v>SET</v>
          </cell>
          <cell r="E72">
            <v>1</v>
          </cell>
        </row>
        <row r="73">
          <cell r="B73" t="str">
            <v>S.Q PIPE</v>
          </cell>
          <cell r="C73" t="str">
            <v>ㅁ-50 x 50 x 2.3t</v>
          </cell>
          <cell r="D73" t="str">
            <v>本</v>
          </cell>
          <cell r="E73">
            <v>2</v>
          </cell>
          <cell r="F73" t="str">
            <v>8.66/6M=1.44 약 2本</v>
          </cell>
        </row>
        <row r="74">
          <cell r="B74" t="str">
            <v>AL RAIL</v>
          </cell>
          <cell r="C74" t="str">
            <v>주문 제작</v>
          </cell>
          <cell r="D74" t="str">
            <v>M</v>
          </cell>
          <cell r="E74">
            <v>9</v>
          </cell>
          <cell r="F74" t="str">
            <v>8.66M 약 9M</v>
          </cell>
        </row>
        <row r="75">
          <cell r="B75" t="str">
            <v>DRIVE PULLEY</v>
          </cell>
          <cell r="C75" t="str">
            <v>Ø60</v>
          </cell>
          <cell r="D75" t="str">
            <v>EA</v>
          </cell>
          <cell r="E75">
            <v>1</v>
          </cell>
        </row>
        <row r="76">
          <cell r="B76" t="str">
            <v>ADJUST BRACKET</v>
          </cell>
          <cell r="D76" t="str">
            <v>EA</v>
          </cell>
          <cell r="E76">
            <v>1</v>
          </cell>
        </row>
        <row r="77">
          <cell r="B77" t="str">
            <v>MASTER CARRIER</v>
          </cell>
          <cell r="C77" t="str">
            <v>주문 제작</v>
          </cell>
          <cell r="D77" t="str">
            <v>EA</v>
          </cell>
          <cell r="E77">
            <v>2</v>
          </cell>
          <cell r="F77" t="str">
            <v>좌,우 최선단에</v>
          </cell>
        </row>
        <row r="78">
          <cell r="B78" t="str">
            <v>SINGLE CARRIER</v>
          </cell>
          <cell r="C78" t="str">
            <v>주문 제작</v>
          </cell>
          <cell r="D78" t="str">
            <v>EA</v>
          </cell>
          <cell r="E78">
            <v>44</v>
          </cell>
          <cell r="F78" t="str">
            <v>(8.66/0.2)x2=43.43EA 약 44EA</v>
          </cell>
        </row>
        <row r="79">
          <cell r="B79" t="str">
            <v>ROPE</v>
          </cell>
          <cell r="C79" t="str">
            <v>SUSØ1.6</v>
          </cell>
          <cell r="D79" t="str">
            <v>M</v>
          </cell>
          <cell r="E79">
            <v>17</v>
          </cell>
          <cell r="F79" t="str">
            <v>8.6x2=17.2M</v>
          </cell>
        </row>
        <row r="80">
          <cell r="B80" t="str">
            <v>LIMIT SWITCH</v>
          </cell>
          <cell r="D80" t="str">
            <v>EA</v>
          </cell>
          <cell r="E80">
            <v>1</v>
          </cell>
        </row>
        <row r="81">
          <cell r="B81" t="str">
            <v>CURTAIN</v>
          </cell>
          <cell r="C81" t="str">
            <v>(VELVET선방염지)</v>
          </cell>
          <cell r="D81" t="str">
            <v>M2</v>
          </cell>
          <cell r="E81">
            <v>109</v>
          </cell>
          <cell r="F81" t="str">
            <v>(8.66x할증350%)=30.31, 3.3+가공여유(0.3)=3.6, 30.31x3.6=109.11M2 약 109M2</v>
          </cell>
          <cell r="G81">
            <v>3.5</v>
          </cell>
        </row>
        <row r="82">
          <cell r="B82" t="str">
            <v>PIPE</v>
          </cell>
          <cell r="C82" t="str">
            <v>Ø27.2</v>
          </cell>
          <cell r="D82" t="str">
            <v>本</v>
          </cell>
          <cell r="E82">
            <v>2</v>
          </cell>
          <cell r="F82" t="str">
            <v>8.66/6M=1.44 약 2本</v>
          </cell>
        </row>
        <row r="83">
          <cell r="B83" t="str">
            <v>PIPE CAP</v>
          </cell>
          <cell r="C83" t="str">
            <v>Ø27.2</v>
          </cell>
          <cell r="D83" t="str">
            <v>EA</v>
          </cell>
          <cell r="E83">
            <v>2</v>
          </cell>
          <cell r="F83" t="str">
            <v>양끝단 처리</v>
          </cell>
        </row>
        <row r="84">
          <cell r="B84" t="str">
            <v>PIPE JOINT</v>
          </cell>
          <cell r="C84" t="str">
            <v>Ø27.2</v>
          </cell>
          <cell r="D84" t="str">
            <v>EA</v>
          </cell>
          <cell r="E84">
            <v>1</v>
          </cell>
          <cell r="F84" t="str">
            <v>PIPE 2本이므로 연결부분 1SET</v>
          </cell>
          <cell r="G84" t="str">
            <v/>
          </cell>
          <cell r="H84" t="str">
            <v/>
          </cell>
        </row>
        <row r="85">
          <cell r="B85" t="str">
            <v>HEAD CURTAIN</v>
          </cell>
          <cell r="C85" t="str">
            <v>(VELVET선방염지)</v>
          </cell>
          <cell r="D85" t="str">
            <v>M2</v>
          </cell>
          <cell r="E85">
            <v>17</v>
          </cell>
          <cell r="F85" t="str">
            <v>(8.66x할증250%)=21.65, 0.5+가공여유(0.3)=0.8, 21.65x0.8=17.32 약 17M2</v>
          </cell>
          <cell r="G85">
            <v>2.5</v>
          </cell>
        </row>
        <row r="86">
          <cell r="B86" t="str">
            <v>도장비</v>
          </cell>
          <cell r="D86" t="str">
            <v>M2</v>
          </cell>
          <cell r="E86">
            <v>2.5</v>
          </cell>
          <cell r="F86" t="str">
            <v>ㅁ50x50 (1.73)+ Ø27.2 (0.73)=약 2.46M2</v>
          </cell>
        </row>
        <row r="88">
          <cell r="E88" t="str">
            <v/>
          </cell>
        </row>
        <row r="90">
          <cell r="A90" t="e">
            <v>#REF!</v>
          </cell>
        </row>
        <row r="91">
          <cell r="A91" t="e">
            <v>#REF!</v>
          </cell>
          <cell r="B91" t="str">
            <v xml:space="preserve">공사명 : ROLL SCREEN (4,000L x 3,000H)        </v>
          </cell>
          <cell r="D91" t="str">
            <v/>
          </cell>
          <cell r="E91" t="str">
            <v/>
          </cell>
          <cell r="F91" t="str">
            <v/>
          </cell>
          <cell r="H91" t="str">
            <v>NO.1-03-00</v>
          </cell>
        </row>
        <row r="92">
          <cell r="A92" t="e">
            <v>#REF!</v>
          </cell>
          <cell r="B92" t="str">
            <v>원추형 MOTOR</v>
          </cell>
          <cell r="C92" t="str">
            <v>190W</v>
          </cell>
          <cell r="D92" t="str">
            <v>SET</v>
          </cell>
          <cell r="E92">
            <v>1</v>
          </cell>
          <cell r="F92" t="str">
            <v/>
          </cell>
        </row>
        <row r="93">
          <cell r="A93" t="e">
            <v>#REF!</v>
          </cell>
          <cell r="B93" t="str">
            <v>LIMIT SWITCH BOX</v>
          </cell>
          <cell r="C93" t="str">
            <v/>
          </cell>
          <cell r="D93" t="str">
            <v>SET</v>
          </cell>
          <cell r="E93">
            <v>1</v>
          </cell>
          <cell r="F93" t="str">
            <v/>
          </cell>
        </row>
        <row r="94">
          <cell r="A94" t="e">
            <v>#REF!</v>
          </cell>
          <cell r="B94" t="str">
            <v>BUSHING</v>
          </cell>
          <cell r="C94" t="str">
            <v/>
          </cell>
          <cell r="D94" t="str">
            <v>EA</v>
          </cell>
          <cell r="E94">
            <v>2</v>
          </cell>
          <cell r="F94" t="str">
            <v xml:space="preserve">ROLL SCREEN 2곳 </v>
          </cell>
        </row>
        <row r="95">
          <cell r="A95" t="e">
            <v>#REF!</v>
          </cell>
          <cell r="B95" t="str">
            <v>BEARING DIE</v>
          </cell>
          <cell r="C95" t="str">
            <v/>
          </cell>
          <cell r="D95" t="str">
            <v>EA</v>
          </cell>
          <cell r="E95">
            <v>2</v>
          </cell>
          <cell r="F95" t="str">
            <v/>
          </cell>
        </row>
        <row r="96">
          <cell r="A96" t="e">
            <v>#REF!</v>
          </cell>
          <cell r="B96" t="str">
            <v>주물 PIPE</v>
          </cell>
          <cell r="C96" t="str">
            <v>Ø53</v>
          </cell>
          <cell r="D96" t="str">
            <v>M</v>
          </cell>
          <cell r="E96">
            <v>4</v>
          </cell>
          <cell r="F96" t="str">
            <v/>
          </cell>
        </row>
        <row r="97">
          <cell r="A97" t="e">
            <v>#REF!</v>
          </cell>
          <cell r="B97" t="str">
            <v>BALANCE PIPE</v>
          </cell>
          <cell r="C97" t="str">
            <v>Ø27.2</v>
          </cell>
          <cell r="D97" t="str">
            <v>本</v>
          </cell>
          <cell r="E97">
            <v>1</v>
          </cell>
          <cell r="F97" t="str">
            <v xml:space="preserve">1本 = 6M </v>
          </cell>
        </row>
        <row r="98">
          <cell r="A98" t="e">
            <v>#REF!</v>
          </cell>
          <cell r="B98" t="str">
            <v>SCREEN</v>
          </cell>
          <cell r="C98" t="str">
            <v>ULTRA MATE</v>
          </cell>
          <cell r="D98" t="str">
            <v>M2</v>
          </cell>
          <cell r="E98">
            <v>15</v>
          </cell>
          <cell r="F98" t="str">
            <v>4M x (3M+0.8(가공여유)) = 15.2M2 약 15M2</v>
          </cell>
        </row>
        <row r="99">
          <cell r="A99" t="e">
            <v>#REF!</v>
          </cell>
          <cell r="B99" t="str">
            <v>SCREEN BOX A'SSY</v>
          </cell>
          <cell r="C99" t="str">
            <v/>
          </cell>
          <cell r="D99" t="str">
            <v>SET</v>
          </cell>
          <cell r="E99">
            <v>1</v>
          </cell>
          <cell r="F99" t="str">
            <v/>
          </cell>
        </row>
        <row r="100">
          <cell r="A100" t="e">
            <v>#REF!</v>
          </cell>
          <cell r="B100" t="str">
            <v>도 장 비</v>
          </cell>
          <cell r="C100" t="str">
            <v>각 2회</v>
          </cell>
          <cell r="D100" t="str">
            <v>M2</v>
          </cell>
          <cell r="E100">
            <v>5</v>
          </cell>
          <cell r="F100" t="str">
            <v>BOX(2)+BUSHING.DIE(0.8x2)+PIPE(0.66)+Ø27.2(0.34)= 4.6M2 약 5M2</v>
          </cell>
        </row>
        <row r="101">
          <cell r="A101" t="e">
            <v>#REF!</v>
          </cell>
          <cell r="B101" t="str">
            <v/>
          </cell>
          <cell r="C101" t="str">
            <v/>
          </cell>
          <cell r="D101" t="str">
            <v/>
          </cell>
          <cell r="E101" t="str">
            <v/>
          </cell>
          <cell r="F101" t="str">
            <v/>
          </cell>
        </row>
        <row r="102">
          <cell r="A102" t="e">
            <v>#REF!</v>
          </cell>
          <cell r="B102" t="str">
            <v/>
          </cell>
          <cell r="C102" t="str">
            <v/>
          </cell>
          <cell r="D102" t="str">
            <v/>
          </cell>
          <cell r="E102" t="str">
            <v/>
          </cell>
          <cell r="F102" t="str">
            <v/>
          </cell>
        </row>
        <row r="103">
          <cell r="A103" t="e">
            <v>#REF!</v>
          </cell>
        </row>
        <row r="104">
          <cell r="A104" t="e">
            <v>#REF!</v>
          </cell>
        </row>
        <row r="105">
          <cell r="A105" t="e">
            <v>#REF!</v>
          </cell>
        </row>
        <row r="106">
          <cell r="A106" t="e">
            <v>#REF!</v>
          </cell>
        </row>
        <row r="107">
          <cell r="A107" t="e">
            <v>#REF!</v>
          </cell>
        </row>
        <row r="108">
          <cell r="A108" t="e">
            <v>#REF!</v>
          </cell>
        </row>
        <row r="109">
          <cell r="A109" t="e">
            <v>#REF!</v>
          </cell>
        </row>
        <row r="110">
          <cell r="A110" t="e">
            <v>#REF!</v>
          </cell>
        </row>
        <row r="111">
          <cell r="A111" t="e">
            <v>#REF!</v>
          </cell>
        </row>
        <row r="112">
          <cell r="A112" t="e">
            <v>#REF!</v>
          </cell>
        </row>
        <row r="113">
          <cell r="A113" t="e">
            <v>#REF!</v>
          </cell>
          <cell r="B113" t="str">
            <v xml:space="preserve">공사명 : ROLL FLAG  (2,100L x 3,000H)   </v>
          </cell>
          <cell r="G113" t="str">
            <v/>
          </cell>
          <cell r="H113" t="str">
            <v>NO.1-04-00</v>
          </cell>
        </row>
        <row r="114">
          <cell r="A114" t="e">
            <v>#REF!</v>
          </cell>
          <cell r="B114" t="str">
            <v>원추형 MOTOR</v>
          </cell>
          <cell r="C114" t="str">
            <v>100W</v>
          </cell>
          <cell r="D114" t="str">
            <v>SET</v>
          </cell>
          <cell r="E114">
            <v>1</v>
          </cell>
          <cell r="F114" t="str">
            <v/>
          </cell>
        </row>
        <row r="115">
          <cell r="A115" t="e">
            <v>#REF!</v>
          </cell>
          <cell r="B115" t="str">
            <v>LIMIT SWITCH BOX</v>
          </cell>
          <cell r="C115" t="str">
            <v/>
          </cell>
          <cell r="D115" t="str">
            <v>SET</v>
          </cell>
          <cell r="E115">
            <v>1</v>
          </cell>
          <cell r="F115" t="str">
            <v/>
          </cell>
        </row>
        <row r="116">
          <cell r="A116" t="e">
            <v>#REF!</v>
          </cell>
          <cell r="B116" t="str">
            <v>BUSHING</v>
          </cell>
          <cell r="C116" t="str">
            <v/>
          </cell>
          <cell r="D116" t="str">
            <v>EA</v>
          </cell>
          <cell r="E116">
            <v>2</v>
          </cell>
          <cell r="F116" t="str">
            <v xml:space="preserve">ROLL SCREEN 2곳 </v>
          </cell>
        </row>
        <row r="117">
          <cell r="A117" t="e">
            <v>#REF!</v>
          </cell>
          <cell r="B117" t="str">
            <v>BEARING DIE</v>
          </cell>
          <cell r="C117" t="str">
            <v/>
          </cell>
          <cell r="D117" t="str">
            <v>EA</v>
          </cell>
          <cell r="E117">
            <v>2</v>
          </cell>
          <cell r="F117" t="str">
            <v/>
          </cell>
        </row>
        <row r="118">
          <cell r="A118" t="e">
            <v>#REF!</v>
          </cell>
          <cell r="B118" t="str">
            <v>주물PIPE</v>
          </cell>
          <cell r="C118" t="str">
            <v>Ø53</v>
          </cell>
          <cell r="D118" t="str">
            <v>M</v>
          </cell>
          <cell r="E118">
            <v>2.1</v>
          </cell>
          <cell r="F118" t="str">
            <v/>
          </cell>
        </row>
        <row r="119">
          <cell r="A119" t="e">
            <v>#REF!</v>
          </cell>
          <cell r="B119" t="str">
            <v>BALANCE PIPE</v>
          </cell>
          <cell r="C119" t="str">
            <v>Ø27.2</v>
          </cell>
          <cell r="D119" t="str">
            <v>M</v>
          </cell>
          <cell r="E119">
            <v>2.1</v>
          </cell>
          <cell r="F119" t="str">
            <v/>
          </cell>
        </row>
        <row r="120">
          <cell r="A120" t="e">
            <v>#REF!</v>
          </cell>
          <cell r="B120" t="str">
            <v>FLAG</v>
          </cell>
          <cell r="C120" t="str">
            <v>ULTRA-MATE</v>
          </cell>
          <cell r="D120" t="str">
            <v>M2</v>
          </cell>
          <cell r="E120">
            <v>6</v>
          </cell>
          <cell r="F120" t="str">
            <v>2.1M x (3M+0.8(가공여유)) = 5.9M2 약 6M2</v>
          </cell>
        </row>
        <row r="121">
          <cell r="A121" t="e">
            <v>#REF!</v>
          </cell>
          <cell r="B121" t="str">
            <v>씰크 인쇄</v>
          </cell>
          <cell r="C121" t="str">
            <v/>
          </cell>
          <cell r="D121" t="str">
            <v>SET</v>
          </cell>
          <cell r="E121">
            <v>1</v>
          </cell>
          <cell r="F121" t="str">
            <v/>
          </cell>
        </row>
        <row r="122">
          <cell r="A122" t="e">
            <v>#REF!</v>
          </cell>
          <cell r="B122" t="str">
            <v>FLAG BOX A'SSY</v>
          </cell>
          <cell r="C122" t="str">
            <v/>
          </cell>
          <cell r="D122" t="str">
            <v>SET</v>
          </cell>
          <cell r="E122">
            <v>1</v>
          </cell>
          <cell r="F122" t="str">
            <v/>
          </cell>
        </row>
        <row r="123">
          <cell r="A123" t="e">
            <v>#REF!</v>
          </cell>
          <cell r="B123" t="str">
            <v>도 장 비</v>
          </cell>
          <cell r="C123" t="str">
            <v>각 2회</v>
          </cell>
          <cell r="D123" t="str">
            <v>M2</v>
          </cell>
          <cell r="E123">
            <v>4</v>
          </cell>
          <cell r="F123" t="str">
            <v>BOX(2)+BUSHING.DIE(0.8x2)+PIPE(0.34)+Ø27.2(0.17)= 4.11M2 약 4M2</v>
          </cell>
        </row>
        <row r="124">
          <cell r="A124" t="e">
            <v>#REF!</v>
          </cell>
          <cell r="F124" t="str">
            <v/>
          </cell>
          <cell r="G124" t="str">
            <v/>
          </cell>
        </row>
        <row r="125">
          <cell r="A125" t="e">
            <v>#REF!</v>
          </cell>
        </row>
        <row r="126">
          <cell r="A126" t="e">
            <v>#REF!</v>
          </cell>
        </row>
        <row r="127">
          <cell r="A127" t="e">
            <v>#REF!</v>
          </cell>
        </row>
        <row r="128">
          <cell r="A128" t="e">
            <v>#REF!</v>
          </cell>
          <cell r="B128" t="str">
            <v/>
          </cell>
          <cell r="C128" t="str">
            <v/>
          </cell>
          <cell r="D128" t="str">
            <v/>
          </cell>
          <cell r="E128" t="str">
            <v/>
          </cell>
        </row>
        <row r="129">
          <cell r="A129" t="e">
            <v>#REF!</v>
          </cell>
        </row>
        <row r="130">
          <cell r="A130" t="e">
            <v>#REF!</v>
          </cell>
        </row>
        <row r="131">
          <cell r="A131" t="e">
            <v>#REF!</v>
          </cell>
        </row>
        <row r="132">
          <cell r="A132" t="e">
            <v>#REF!</v>
          </cell>
          <cell r="B132" t="str">
            <v/>
          </cell>
          <cell r="C132" t="str">
            <v/>
          </cell>
          <cell r="D132" t="str">
            <v/>
          </cell>
          <cell r="E132" t="str">
            <v/>
          </cell>
        </row>
        <row r="133">
          <cell r="A133" t="e">
            <v>#REF!</v>
          </cell>
        </row>
        <row r="135">
          <cell r="B135" t="str">
            <v>공사명: COVER CURTAIN (8,800L x 3,500H)</v>
          </cell>
          <cell r="H135" t="str">
            <v>NO.1-05-00</v>
          </cell>
        </row>
        <row r="136">
          <cell r="B136" t="str">
            <v>소형MOTOR</v>
          </cell>
          <cell r="C136" t="str">
            <v>40W</v>
          </cell>
          <cell r="D136" t="str">
            <v>SET</v>
          </cell>
          <cell r="E136">
            <v>1</v>
          </cell>
          <cell r="F136" t="str">
            <v/>
          </cell>
        </row>
        <row r="137">
          <cell r="A137" t="e">
            <v>#REF!</v>
          </cell>
          <cell r="B137" t="str">
            <v>MOTOR BRACKET</v>
          </cell>
          <cell r="D137" t="str">
            <v>SET</v>
          </cell>
          <cell r="E137">
            <v>1</v>
          </cell>
        </row>
        <row r="138">
          <cell r="A138" t="e">
            <v>#REF!</v>
          </cell>
          <cell r="B138" t="str">
            <v>REDUCER</v>
          </cell>
          <cell r="C138" t="str">
            <v>15:1</v>
          </cell>
          <cell r="D138" t="str">
            <v>SET</v>
          </cell>
          <cell r="E138">
            <v>1</v>
          </cell>
        </row>
        <row r="139">
          <cell r="A139" t="e">
            <v>#REF!</v>
          </cell>
          <cell r="B139" t="str">
            <v>S.Q PIPE</v>
          </cell>
          <cell r="C139" t="str">
            <v>ㅁ-50 x 50 x 2.3t</v>
          </cell>
          <cell r="D139" t="str">
            <v>本</v>
          </cell>
          <cell r="E139">
            <v>2</v>
          </cell>
          <cell r="F139" t="str">
            <v>8.8/6M=1.46 약 2本</v>
          </cell>
        </row>
        <row r="140">
          <cell r="A140" t="e">
            <v>#REF!</v>
          </cell>
          <cell r="B140" t="str">
            <v>AL RAIL</v>
          </cell>
          <cell r="C140" t="str">
            <v>주문 제작</v>
          </cell>
          <cell r="D140" t="str">
            <v>M</v>
          </cell>
          <cell r="E140">
            <v>9</v>
          </cell>
          <cell r="F140" t="str">
            <v>8.8M 약 9M</v>
          </cell>
        </row>
        <row r="141">
          <cell r="A141" t="e">
            <v>#REF!</v>
          </cell>
          <cell r="B141" t="str">
            <v>DRIVE PULLEY</v>
          </cell>
          <cell r="C141" t="str">
            <v>Ø60</v>
          </cell>
          <cell r="D141" t="str">
            <v>EA</v>
          </cell>
          <cell r="E141">
            <v>1</v>
          </cell>
        </row>
        <row r="142">
          <cell r="A142" t="e">
            <v>#REF!</v>
          </cell>
          <cell r="B142" t="str">
            <v>ADJUST BRACKET</v>
          </cell>
          <cell r="D142" t="str">
            <v>EA</v>
          </cell>
          <cell r="E142">
            <v>1</v>
          </cell>
        </row>
        <row r="143">
          <cell r="A143" t="e">
            <v>#REF!</v>
          </cell>
          <cell r="B143" t="str">
            <v>MASTER CARRIER</v>
          </cell>
          <cell r="C143" t="str">
            <v>주문 제작</v>
          </cell>
          <cell r="D143" t="str">
            <v>EA</v>
          </cell>
          <cell r="E143">
            <v>2</v>
          </cell>
          <cell r="F143" t="str">
            <v>좌,우 최선단에</v>
          </cell>
        </row>
        <row r="144">
          <cell r="A144" t="e">
            <v>#REF!</v>
          </cell>
          <cell r="B144" t="str">
            <v>SINGLE CARRIER</v>
          </cell>
          <cell r="C144" t="str">
            <v>주문 제작</v>
          </cell>
          <cell r="D144" t="str">
            <v>EA</v>
          </cell>
          <cell r="E144">
            <v>44</v>
          </cell>
          <cell r="F144" t="str">
            <v>(8.8/0.2)x2=44EA 약 44EA</v>
          </cell>
        </row>
        <row r="145">
          <cell r="A145" t="e">
            <v>#REF!</v>
          </cell>
          <cell r="B145" t="str">
            <v>ROPE</v>
          </cell>
          <cell r="C145" t="str">
            <v>SUSØ1.6</v>
          </cell>
          <cell r="D145" t="str">
            <v>M</v>
          </cell>
          <cell r="E145">
            <v>18</v>
          </cell>
          <cell r="F145" t="str">
            <v>8.8x2=17.6M 약 18M</v>
          </cell>
        </row>
        <row r="146">
          <cell r="A146" t="e">
            <v>#REF!</v>
          </cell>
          <cell r="B146" t="str">
            <v>LIMIT SWITCH</v>
          </cell>
          <cell r="D146" t="str">
            <v>EA</v>
          </cell>
          <cell r="E146">
            <v>1</v>
          </cell>
        </row>
        <row r="147">
          <cell r="A147" t="e">
            <v>#REF!</v>
          </cell>
          <cell r="B147" t="str">
            <v>LIMIT SWITCH</v>
          </cell>
          <cell r="D147" t="str">
            <v>EA</v>
          </cell>
          <cell r="E147">
            <v>1</v>
          </cell>
        </row>
        <row r="148">
          <cell r="A148" t="e">
            <v>#REF!</v>
          </cell>
          <cell r="B148" t="str">
            <v>CURTAIN</v>
          </cell>
          <cell r="C148" t="str">
            <v>(암막지 선방염)</v>
          </cell>
          <cell r="D148" t="str">
            <v>M2</v>
          </cell>
          <cell r="E148">
            <v>117</v>
          </cell>
          <cell r="F148" t="str">
            <v>(8.8x할증350%)=30.8, 3.5+가공여유(0.3)=3.8, 30.8x3.8=117.04M2 약 117M2</v>
          </cell>
          <cell r="G148">
            <v>3.5</v>
          </cell>
        </row>
        <row r="149">
          <cell r="A149" t="e">
            <v>#REF!</v>
          </cell>
          <cell r="B149" t="str">
            <v>도장비</v>
          </cell>
          <cell r="D149" t="str">
            <v>M2</v>
          </cell>
          <cell r="E149">
            <v>2</v>
          </cell>
          <cell r="F149" t="str">
            <v>PIPE(1.76)=약 2M2</v>
          </cell>
        </row>
        <row r="150">
          <cell r="A150" t="e">
            <v>#REF!</v>
          </cell>
        </row>
        <row r="151">
          <cell r="A151" t="e">
            <v>#REF!</v>
          </cell>
          <cell r="E151" t="str">
            <v/>
          </cell>
        </row>
        <row r="152">
          <cell r="A152" t="e">
            <v>#REF!</v>
          </cell>
        </row>
        <row r="153">
          <cell r="F153" t="str">
            <v/>
          </cell>
        </row>
        <row r="154">
          <cell r="A154" t="e">
            <v>#REF!</v>
          </cell>
        </row>
        <row r="155">
          <cell r="A155" t="e">
            <v>#REF!</v>
          </cell>
        </row>
        <row r="156">
          <cell r="A156" t="e">
            <v>#REF!</v>
          </cell>
        </row>
        <row r="157">
          <cell r="B157" t="str">
            <v>공사명:WINDOW DARKEN CURTAIN(4,050L x 3,500H)</v>
          </cell>
          <cell r="H157" t="str">
            <v>NO.1-06-00</v>
          </cell>
        </row>
        <row r="158">
          <cell r="B158" t="str">
            <v>소형 MOTOR</v>
          </cell>
          <cell r="C158" t="str">
            <v>25W</v>
          </cell>
          <cell r="D158" t="str">
            <v>SET</v>
          </cell>
          <cell r="E158">
            <v>1</v>
          </cell>
          <cell r="F158" t="str">
            <v/>
          </cell>
        </row>
        <row r="159">
          <cell r="A159" t="e">
            <v>#REF!</v>
          </cell>
          <cell r="B159" t="str">
            <v>MOTOR BRACKET</v>
          </cell>
          <cell r="D159" t="str">
            <v>SET</v>
          </cell>
          <cell r="E159">
            <v>1</v>
          </cell>
        </row>
        <row r="160">
          <cell r="A160" t="e">
            <v>#REF!</v>
          </cell>
          <cell r="B160" t="str">
            <v>REDUCER</v>
          </cell>
          <cell r="C160" t="str">
            <v>15:1</v>
          </cell>
          <cell r="D160" t="str">
            <v>SET</v>
          </cell>
          <cell r="E160">
            <v>1</v>
          </cell>
        </row>
        <row r="161">
          <cell r="A161" t="e">
            <v>#REF!</v>
          </cell>
          <cell r="B161" t="str">
            <v>S.Q PIPE</v>
          </cell>
          <cell r="C161" t="str">
            <v>ㅁ-50 x 50 x 2.3t</v>
          </cell>
          <cell r="D161" t="str">
            <v>本</v>
          </cell>
          <cell r="E161">
            <v>2</v>
          </cell>
          <cell r="F161" t="str">
            <v>4.05/6M=0.675M 약 1本</v>
          </cell>
        </row>
        <row r="162">
          <cell r="A162" t="e">
            <v>#REF!</v>
          </cell>
          <cell r="B162" t="str">
            <v>AL RAIL</v>
          </cell>
          <cell r="C162" t="str">
            <v>주문 제작</v>
          </cell>
          <cell r="D162" t="str">
            <v>M</v>
          </cell>
          <cell r="E162">
            <v>4</v>
          </cell>
          <cell r="F162" t="str">
            <v>4.05M 약 4M</v>
          </cell>
        </row>
        <row r="163">
          <cell r="A163" t="e">
            <v>#REF!</v>
          </cell>
          <cell r="B163" t="str">
            <v>DRIVE PULLEY</v>
          </cell>
          <cell r="C163" t="str">
            <v>Ø60</v>
          </cell>
          <cell r="D163" t="str">
            <v>EA</v>
          </cell>
          <cell r="E163">
            <v>1</v>
          </cell>
        </row>
        <row r="164">
          <cell r="A164" t="e">
            <v>#REF!</v>
          </cell>
          <cell r="B164" t="str">
            <v>ADJUST BRACKET</v>
          </cell>
          <cell r="D164" t="str">
            <v>EA</v>
          </cell>
          <cell r="E164">
            <v>1</v>
          </cell>
        </row>
        <row r="165">
          <cell r="A165" t="e">
            <v>#REF!</v>
          </cell>
          <cell r="B165" t="str">
            <v>MASTER CARRIER</v>
          </cell>
          <cell r="C165" t="str">
            <v>주문 제작</v>
          </cell>
          <cell r="D165" t="str">
            <v>EA</v>
          </cell>
          <cell r="E165">
            <v>2</v>
          </cell>
          <cell r="F165" t="str">
            <v>좌,우 최선단에</v>
          </cell>
        </row>
        <row r="166">
          <cell r="A166" t="e">
            <v>#REF!</v>
          </cell>
          <cell r="B166" t="str">
            <v>SINGLE CARRIER</v>
          </cell>
          <cell r="C166" t="str">
            <v>주문 제작</v>
          </cell>
          <cell r="D166" t="str">
            <v>EA</v>
          </cell>
          <cell r="E166">
            <v>20</v>
          </cell>
          <cell r="F166" t="str">
            <v>(4.05/0.2)x2=20.25EA 약 20EA</v>
          </cell>
        </row>
        <row r="167">
          <cell r="A167" t="e">
            <v>#REF!</v>
          </cell>
          <cell r="B167" t="str">
            <v>ROPE</v>
          </cell>
          <cell r="C167" t="str">
            <v>SUSØ1.6</v>
          </cell>
          <cell r="D167" t="str">
            <v>M</v>
          </cell>
          <cell r="E167">
            <v>8</v>
          </cell>
          <cell r="F167" t="str">
            <v>4.05x2=8.1M 약 8M</v>
          </cell>
        </row>
        <row r="168">
          <cell r="A168" t="e">
            <v>#REF!</v>
          </cell>
          <cell r="B168" t="str">
            <v>LIMIT SWITCH</v>
          </cell>
          <cell r="D168" t="str">
            <v>EA</v>
          </cell>
          <cell r="E168">
            <v>1</v>
          </cell>
        </row>
        <row r="169">
          <cell r="A169" t="e">
            <v>#REF!</v>
          </cell>
          <cell r="B169" t="str">
            <v>CURTAIN</v>
          </cell>
          <cell r="C169" t="str">
            <v>(암막지 선방염)</v>
          </cell>
          <cell r="D169" t="str">
            <v>M2</v>
          </cell>
          <cell r="E169">
            <v>54</v>
          </cell>
          <cell r="F169" t="str">
            <v>(4.05x할증350%)=14.175, 3.5+가공여유(0.3)=3.8, 14.175x3.8=53.865 약 54M2</v>
          </cell>
          <cell r="G169">
            <v>3.5</v>
          </cell>
        </row>
        <row r="170">
          <cell r="A170" t="e">
            <v>#REF!</v>
          </cell>
          <cell r="B170" t="str">
            <v>도장비</v>
          </cell>
          <cell r="D170" t="str">
            <v>M2</v>
          </cell>
          <cell r="E170">
            <v>1</v>
          </cell>
          <cell r="F170" t="str">
            <v>PIPE(0.8)=약 1M2</v>
          </cell>
        </row>
        <row r="171">
          <cell r="A171" t="e">
            <v>#REF!</v>
          </cell>
        </row>
        <row r="172">
          <cell r="A172" t="e">
            <v>#REF!</v>
          </cell>
          <cell r="E172" t="str">
            <v/>
          </cell>
        </row>
        <row r="173">
          <cell r="A173" t="e">
            <v>#REF!</v>
          </cell>
        </row>
        <row r="174">
          <cell r="A174" t="e">
            <v>#REF!</v>
          </cell>
        </row>
        <row r="175">
          <cell r="A175" t="e">
            <v>#REF!</v>
          </cell>
        </row>
        <row r="176">
          <cell r="A176" t="e">
            <v>#REF!</v>
          </cell>
          <cell r="F176" t="str">
            <v/>
          </cell>
        </row>
        <row r="177">
          <cell r="A177" t="e">
            <v>#REF!</v>
          </cell>
        </row>
        <row r="178">
          <cell r="A178" t="e">
            <v>#REF!</v>
          </cell>
        </row>
        <row r="179">
          <cell r="A179" t="e">
            <v>#REF!</v>
          </cell>
          <cell r="B179" t="str">
            <v>공사명:DOOR DARKEN CURTAIN(4,050L x 3,500H)</v>
          </cell>
          <cell r="H179" t="str">
            <v>NO.1-07-00</v>
          </cell>
        </row>
        <row r="180">
          <cell r="A180" t="e">
            <v>#REF!</v>
          </cell>
          <cell r="B180" t="str">
            <v>S.Q PIPE</v>
          </cell>
          <cell r="C180" t="str">
            <v>ㅁ-50 x 50 x 2.3t</v>
          </cell>
          <cell r="D180" t="str">
            <v>本</v>
          </cell>
          <cell r="E180">
            <v>1</v>
          </cell>
          <cell r="F180" t="str">
            <v>4.05/6M=0.675M 약 1本</v>
          </cell>
        </row>
        <row r="181">
          <cell r="A181" t="e">
            <v>#REF!</v>
          </cell>
          <cell r="B181" t="str">
            <v>AL RAIL</v>
          </cell>
          <cell r="C181" t="str">
            <v>주문 제작</v>
          </cell>
          <cell r="D181" t="str">
            <v>M</v>
          </cell>
          <cell r="E181">
            <v>4</v>
          </cell>
          <cell r="F181" t="str">
            <v>4.05M 약 4M</v>
          </cell>
        </row>
        <row r="182">
          <cell r="A182" t="e">
            <v>#REF!</v>
          </cell>
          <cell r="B182" t="str">
            <v>MASTER CARRIER</v>
          </cell>
          <cell r="C182" t="str">
            <v>주문 제작</v>
          </cell>
          <cell r="D182" t="str">
            <v>EA</v>
          </cell>
          <cell r="E182">
            <v>2</v>
          </cell>
          <cell r="F182" t="str">
            <v>좌,우 최선단에</v>
          </cell>
        </row>
        <row r="183">
          <cell r="A183" t="e">
            <v>#REF!</v>
          </cell>
          <cell r="B183" t="str">
            <v>SINGLE CARRIER</v>
          </cell>
          <cell r="C183" t="str">
            <v>주문 제작</v>
          </cell>
          <cell r="D183" t="str">
            <v>EA</v>
          </cell>
          <cell r="E183">
            <v>20</v>
          </cell>
          <cell r="F183" t="str">
            <v>(4.05/0.2)x2=20.25EA 약 20EA</v>
          </cell>
        </row>
        <row r="184">
          <cell r="A184" t="e">
            <v>#REF!</v>
          </cell>
          <cell r="B184" t="str">
            <v>CURTAIN</v>
          </cell>
          <cell r="C184" t="str">
            <v>(암막지 선방염)</v>
          </cell>
          <cell r="D184" t="str">
            <v>M2</v>
          </cell>
          <cell r="E184">
            <v>54</v>
          </cell>
          <cell r="F184" t="str">
            <v>(4.05x할증350%)=14.175, 3.5+가공여유(0.3)=3.8, 14.175x3.8=53.865 약 54M2</v>
          </cell>
          <cell r="G184">
            <v>3.5</v>
          </cell>
        </row>
        <row r="185">
          <cell r="A185" t="e">
            <v>#REF!</v>
          </cell>
          <cell r="B185" t="str">
            <v>도장비</v>
          </cell>
          <cell r="D185" t="str">
            <v>M2</v>
          </cell>
          <cell r="E185">
            <v>1</v>
          </cell>
          <cell r="F185" t="str">
            <v>PIPE(0.8)=약 1M2</v>
          </cell>
        </row>
        <row r="186">
          <cell r="A186" t="e">
            <v>#REF!</v>
          </cell>
        </row>
        <row r="187">
          <cell r="A187" t="e">
            <v>#REF!</v>
          </cell>
          <cell r="E187" t="str">
            <v/>
          </cell>
        </row>
        <row r="191">
          <cell r="F191" t="str">
            <v/>
          </cell>
        </row>
        <row r="193">
          <cell r="A193" t="e">
            <v>#REF!</v>
          </cell>
        </row>
        <row r="194">
          <cell r="A194" t="e">
            <v>#REF!</v>
          </cell>
        </row>
        <row r="195">
          <cell r="A195" t="e">
            <v>#REF!</v>
          </cell>
        </row>
        <row r="196">
          <cell r="A196" t="e">
            <v>#REF!</v>
          </cell>
        </row>
        <row r="198">
          <cell r="A198" t="e">
            <v>#REF!</v>
          </cell>
        </row>
        <row r="199">
          <cell r="A199" t="e">
            <v>#REF!</v>
          </cell>
        </row>
        <row r="200">
          <cell r="A200" t="e">
            <v>#REF!</v>
          </cell>
          <cell r="F200" t="str">
            <v>293KG=0.293TON</v>
          </cell>
        </row>
        <row r="201">
          <cell r="A201" t="e">
            <v>#REF!</v>
          </cell>
          <cell r="B201" t="str">
            <v>공사명:GRID IRON(8,600L x 900D)</v>
          </cell>
          <cell r="H201" t="str">
            <v>NO.1-08-00</v>
          </cell>
        </row>
        <row r="202">
          <cell r="A202" t="e">
            <v>#REF!</v>
          </cell>
          <cell r="B202" t="str">
            <v>CHANNEL</v>
          </cell>
          <cell r="C202" t="str">
            <v xml:space="preserve">[-100 x 50 x 5t </v>
          </cell>
          <cell r="D202" t="str">
            <v>KG</v>
          </cell>
          <cell r="E202">
            <v>275</v>
          </cell>
          <cell r="F202" t="str">
            <v>(8.6x2)+(0.9x12)=28M+(할증5%)=29.4M</v>
          </cell>
          <cell r="G202">
            <v>0.05</v>
          </cell>
        </row>
        <row r="203">
          <cell r="A203" t="e">
            <v>#REF!</v>
          </cell>
          <cell r="B203" t="str">
            <v/>
          </cell>
          <cell r="C203" t="str">
            <v/>
          </cell>
          <cell r="D203" t="str">
            <v/>
          </cell>
          <cell r="E203" t="str">
            <v/>
          </cell>
          <cell r="F203" t="str">
            <v>=29.4x9.36KG/M= 275.18KG 약 275KG</v>
          </cell>
        </row>
        <row r="204">
          <cell r="A204" t="e">
            <v>#REF!</v>
          </cell>
          <cell r="B204" t="str">
            <v>ROUND BAR</v>
          </cell>
          <cell r="C204" t="str">
            <v>Ø19</v>
          </cell>
          <cell r="D204" t="str">
            <v>KG</v>
          </cell>
          <cell r="E204">
            <v>18</v>
          </cell>
          <cell r="F204" t="str">
            <v xml:space="preserve">HANGER POINT 8곳,8x1M=8x2.23KG = 17.84KG </v>
          </cell>
        </row>
        <row r="205">
          <cell r="A205" t="e">
            <v>#REF!</v>
          </cell>
          <cell r="B205" t="str">
            <v>TURNBUCKLE</v>
          </cell>
          <cell r="C205" t="str">
            <v>W5/8" x 300</v>
          </cell>
          <cell r="D205" t="str">
            <v>EA</v>
          </cell>
          <cell r="E205">
            <v>8</v>
          </cell>
          <cell r="F205" t="str">
            <v>HANGER POINT</v>
          </cell>
        </row>
        <row r="206">
          <cell r="A206" t="e">
            <v>#REF!</v>
          </cell>
          <cell r="B206" t="str">
            <v>SHACKLE</v>
          </cell>
          <cell r="C206" t="str">
            <v xml:space="preserve">W5/8" </v>
          </cell>
          <cell r="D206" t="str">
            <v>EA</v>
          </cell>
          <cell r="E206">
            <v>16</v>
          </cell>
          <cell r="F206" t="str">
            <v>1PONT당 2EA씩이므로 8x2 = 16EA</v>
          </cell>
        </row>
        <row r="207">
          <cell r="A207" t="e">
            <v>#REF!</v>
          </cell>
          <cell r="B207" t="str">
            <v>HANGER BRACKET</v>
          </cell>
          <cell r="D207" t="str">
            <v>EA</v>
          </cell>
          <cell r="E207">
            <v>8</v>
          </cell>
          <cell r="F207" t="str">
            <v>천정부분 HANGER POINT</v>
          </cell>
        </row>
        <row r="208">
          <cell r="A208" t="e">
            <v>#REF!</v>
          </cell>
          <cell r="B208" t="str">
            <v>HANGER PLATE</v>
          </cell>
          <cell r="C208" t="str">
            <v>PL 9tx200x75</v>
          </cell>
          <cell r="D208" t="str">
            <v>EA</v>
          </cell>
          <cell r="E208">
            <v>8</v>
          </cell>
          <cell r="F208" t="str">
            <v>GRID 부분 HANGER POINT</v>
          </cell>
        </row>
        <row r="209">
          <cell r="A209" t="e">
            <v>#REF!</v>
          </cell>
          <cell r="B209" t="str">
            <v>도 장 비</v>
          </cell>
          <cell r="C209" t="str">
            <v>각 2회</v>
          </cell>
          <cell r="D209" t="str">
            <v>M2</v>
          </cell>
          <cell r="E209">
            <v>21</v>
          </cell>
          <cell r="F209" t="str">
            <v>CH-100(29x0.6)+ROUND BAR(8x0.1)++T'ASSY(8x0.3)=20.6 약 21M2</v>
          </cell>
        </row>
        <row r="210">
          <cell r="A210" t="e">
            <v>#REF!</v>
          </cell>
          <cell r="B210" t="str">
            <v/>
          </cell>
          <cell r="C210" t="str">
            <v/>
          </cell>
          <cell r="D210" t="str">
            <v/>
          </cell>
          <cell r="E210" t="str">
            <v/>
          </cell>
        </row>
        <row r="211">
          <cell r="B211" t="str">
            <v/>
          </cell>
          <cell r="C211" t="str">
            <v/>
          </cell>
          <cell r="D211" t="str">
            <v/>
          </cell>
          <cell r="E211" t="str">
            <v/>
          </cell>
        </row>
        <row r="218">
          <cell r="A218" t="e">
            <v>#REF!</v>
          </cell>
        </row>
        <row r="219">
          <cell r="A219" t="e">
            <v>#REF!</v>
          </cell>
        </row>
        <row r="220">
          <cell r="A220" t="e">
            <v>#REF!</v>
          </cell>
        </row>
        <row r="221">
          <cell r="A221" t="e">
            <v>#REF!</v>
          </cell>
        </row>
        <row r="222">
          <cell r="A222" t="e">
            <v>#REF!</v>
          </cell>
        </row>
        <row r="223">
          <cell r="B223" t="str">
            <v>공사명 : CONTROL PANEL</v>
          </cell>
          <cell r="D223" t="str">
            <v/>
          </cell>
          <cell r="E223" t="str">
            <v/>
          </cell>
          <cell r="F223" t="str">
            <v/>
          </cell>
          <cell r="H223" t="str">
            <v>NO.1-09-00</v>
          </cell>
        </row>
        <row r="224">
          <cell r="A224" t="e">
            <v>#REF!</v>
          </cell>
          <cell r="B224" t="str">
            <v>PANEL</v>
          </cell>
          <cell r="C224" t="str">
            <v>800Lx1200Hx250D</v>
          </cell>
          <cell r="D224" t="str">
            <v>SET</v>
          </cell>
          <cell r="E224">
            <v>1</v>
          </cell>
          <cell r="F224" t="str">
            <v/>
          </cell>
        </row>
        <row r="225">
          <cell r="B225" t="str">
            <v>MAIN N.F.B</v>
          </cell>
          <cell r="C225" t="str">
            <v>3P 20A</v>
          </cell>
          <cell r="D225" t="str">
            <v>EA</v>
          </cell>
          <cell r="E225">
            <v>1</v>
          </cell>
          <cell r="F225" t="str">
            <v/>
          </cell>
        </row>
        <row r="226">
          <cell r="A226" t="e">
            <v>#REF!</v>
          </cell>
          <cell r="B226" t="str">
            <v>N.F.B</v>
          </cell>
          <cell r="C226" t="str">
            <v>3P 30AF/10AT</v>
          </cell>
          <cell r="D226" t="str">
            <v>EA</v>
          </cell>
          <cell r="E226">
            <v>1</v>
          </cell>
          <cell r="F226" t="str">
            <v>1.5KW 1회로 이므로</v>
          </cell>
        </row>
        <row r="227">
          <cell r="A227" t="e">
            <v>#REF!</v>
          </cell>
          <cell r="B227" t="str">
            <v>N.F.B</v>
          </cell>
          <cell r="C227" t="str">
            <v>2P 5A</v>
          </cell>
          <cell r="D227" t="str">
            <v>EA</v>
          </cell>
          <cell r="E227">
            <v>10</v>
          </cell>
          <cell r="F227" t="str">
            <v>25W x 6회로, 40W x 2회로, 100W x 1회로, 190W x 1회로= 10회로이므로</v>
          </cell>
        </row>
        <row r="228">
          <cell r="A228" t="e">
            <v>#REF!</v>
          </cell>
          <cell r="B228" t="str">
            <v xml:space="preserve">N.F.B(MACHINE OP') </v>
          </cell>
          <cell r="C228" t="str">
            <v>2P 5A</v>
          </cell>
          <cell r="D228" t="str">
            <v>EA</v>
          </cell>
          <cell r="E228">
            <v>1</v>
          </cell>
          <cell r="F228" t="str">
            <v/>
          </cell>
        </row>
        <row r="229">
          <cell r="B229" t="str">
            <v>MAGNETIC S/W</v>
          </cell>
          <cell r="C229" t="str">
            <v>SMO - 15</v>
          </cell>
          <cell r="D229" t="str">
            <v>EA</v>
          </cell>
          <cell r="E229">
            <v>2</v>
          </cell>
          <cell r="F229" t="str">
            <v>1회로 (1.5KW이하) x 2EA씩 (정.역회전)</v>
          </cell>
        </row>
        <row r="230">
          <cell r="A230" t="e">
            <v>#REF!</v>
          </cell>
          <cell r="B230" t="str">
            <v>전  선</v>
          </cell>
          <cell r="C230" t="str">
            <v>UL #24</v>
          </cell>
          <cell r="D230" t="str">
            <v>M</v>
          </cell>
          <cell r="E230">
            <v>10</v>
          </cell>
          <cell r="F230" t="str">
            <v/>
          </cell>
        </row>
        <row r="231">
          <cell r="A231" t="e">
            <v>#REF!</v>
          </cell>
          <cell r="B231" t="str">
            <v>PILOT LAMP</v>
          </cell>
          <cell r="C231" t="str">
            <v/>
          </cell>
          <cell r="D231" t="str">
            <v>EA</v>
          </cell>
          <cell r="E231">
            <v>2</v>
          </cell>
          <cell r="F231" t="str">
            <v>POWER용 1EA, OPERATION용 1EA</v>
          </cell>
        </row>
        <row r="232">
          <cell r="B232" t="str">
            <v>T.H</v>
          </cell>
          <cell r="D232" t="str">
            <v>EA</v>
          </cell>
          <cell r="E232">
            <v>1</v>
          </cell>
          <cell r="F232" t="str">
            <v>회로당 1EA씩 x 1회로</v>
          </cell>
        </row>
        <row r="233">
          <cell r="A233" t="e">
            <v>#REF!</v>
          </cell>
          <cell r="B233" t="str">
            <v>POWER RELAY</v>
          </cell>
          <cell r="C233" t="str">
            <v>4a4b</v>
          </cell>
          <cell r="D233" t="str">
            <v>EA</v>
          </cell>
          <cell r="E233">
            <v>20</v>
          </cell>
          <cell r="F233" t="str">
            <v>회로당 2EA씩 x 10회로</v>
          </cell>
        </row>
        <row r="234">
          <cell r="A234" t="e">
            <v>#REF!</v>
          </cell>
          <cell r="B234" t="str">
            <v>RELAY</v>
          </cell>
          <cell r="C234" t="str">
            <v>DC 24V 14PIN</v>
          </cell>
          <cell r="D234" t="str">
            <v>EA</v>
          </cell>
          <cell r="E234">
            <v>2</v>
          </cell>
          <cell r="F234" t="str">
            <v>회로당 2EA씩 x 1회로</v>
          </cell>
        </row>
        <row r="235">
          <cell r="A235" t="e">
            <v>#REF!</v>
          </cell>
          <cell r="B235" t="str">
            <v>RELAY SOCKET</v>
          </cell>
          <cell r="C235" t="str">
            <v>DC 24V 14PIN</v>
          </cell>
          <cell r="D235" t="str">
            <v>EA</v>
          </cell>
          <cell r="E235">
            <v>2</v>
          </cell>
          <cell r="F235" t="str">
            <v>회로당 2EA씩 x 1회로</v>
          </cell>
          <cell r="G235" t="str">
            <v/>
          </cell>
        </row>
        <row r="236">
          <cell r="A236" t="e">
            <v>#REF!</v>
          </cell>
          <cell r="B236" t="str">
            <v>FUSE/SOCKET</v>
          </cell>
          <cell r="C236" t="str">
            <v/>
          </cell>
          <cell r="D236" t="str">
            <v>EA</v>
          </cell>
          <cell r="E236">
            <v>3</v>
          </cell>
          <cell r="F236" t="str">
            <v>3상 이므로</v>
          </cell>
        </row>
        <row r="237">
          <cell r="A237" t="e">
            <v>#REF!</v>
          </cell>
          <cell r="B237" t="str">
            <v>TRANS</v>
          </cell>
          <cell r="C237" t="str">
            <v>250W 380/220,110,24V</v>
          </cell>
          <cell r="D237" t="str">
            <v>SET</v>
          </cell>
          <cell r="E237">
            <v>1</v>
          </cell>
        </row>
        <row r="238">
          <cell r="A238" t="e">
            <v>#REF!</v>
          </cell>
          <cell r="B238" t="str">
            <v>TERMINAL &amp; BLOCK</v>
          </cell>
          <cell r="C238" t="str">
            <v>20A</v>
          </cell>
          <cell r="D238" t="str">
            <v>EA</v>
          </cell>
          <cell r="E238">
            <v>44</v>
          </cell>
          <cell r="F238" t="str">
            <v>11CIR'x4EA=44EA (POWER)</v>
          </cell>
        </row>
        <row r="239">
          <cell r="A239" t="e">
            <v>#REF!</v>
          </cell>
          <cell r="B239" t="str">
            <v>TERMINAL &amp; BLOCK</v>
          </cell>
          <cell r="C239" t="str">
            <v>10A</v>
          </cell>
          <cell r="D239" t="str">
            <v>EA</v>
          </cell>
          <cell r="E239">
            <v>66</v>
          </cell>
          <cell r="F239" t="str">
            <v>11CIR'x6EA=66EA (OPERATION)</v>
          </cell>
        </row>
        <row r="240">
          <cell r="B240" t="str">
            <v>TERMINAL &amp; TUBE</v>
          </cell>
          <cell r="C240" t="str">
            <v>3.5sq</v>
          </cell>
          <cell r="D240" t="str">
            <v>SET</v>
          </cell>
          <cell r="E240">
            <v>88</v>
          </cell>
          <cell r="F240" t="str">
            <v/>
          </cell>
        </row>
        <row r="241">
          <cell r="A241" t="e">
            <v>#REF!</v>
          </cell>
          <cell r="B241" t="str">
            <v>TERMINAL &amp; TUBE</v>
          </cell>
          <cell r="C241" t="str">
            <v>1.25sq</v>
          </cell>
          <cell r="D241" t="str">
            <v>SET</v>
          </cell>
          <cell r="E241">
            <v>132</v>
          </cell>
          <cell r="F241" t="str">
            <v/>
          </cell>
        </row>
        <row r="242">
          <cell r="A242" t="e">
            <v>#REF!</v>
          </cell>
          <cell r="B242" t="str">
            <v>전   선</v>
          </cell>
          <cell r="C242" t="str">
            <v>IV 3.5sq</v>
          </cell>
          <cell r="D242" t="str">
            <v>M</v>
          </cell>
          <cell r="E242">
            <v>88</v>
          </cell>
          <cell r="F242" t="str">
            <v>회로당2M x (4가닥 x11회로)=88M</v>
          </cell>
        </row>
        <row r="243">
          <cell r="A243" t="e">
            <v>#REF!</v>
          </cell>
          <cell r="B243" t="str">
            <v>전   선</v>
          </cell>
          <cell r="C243" t="str">
            <v>IV 1.25sq</v>
          </cell>
          <cell r="D243" t="str">
            <v>M</v>
          </cell>
          <cell r="E243">
            <v>88</v>
          </cell>
          <cell r="F243" t="str">
            <v>회로당2M x (4가닥 x11회로)=88M</v>
          </cell>
          <cell r="H243" t="str">
            <v/>
          </cell>
        </row>
        <row r="245">
          <cell r="A245" t="e">
            <v>#REF!</v>
          </cell>
          <cell r="B245" t="str">
            <v>공사명: CONTROL BOARD</v>
          </cell>
          <cell r="H245" t="str">
            <v>NO.1-10-00</v>
          </cell>
        </row>
        <row r="246">
          <cell r="A246" t="e">
            <v>#REF!</v>
          </cell>
          <cell r="B246" t="str">
            <v>CONTROL BOARD</v>
          </cell>
          <cell r="C246" t="str">
            <v>325x350x80</v>
          </cell>
          <cell r="D246" t="str">
            <v>SET</v>
          </cell>
          <cell r="E246">
            <v>1</v>
          </cell>
          <cell r="F246" t="str">
            <v>도면 참조</v>
          </cell>
        </row>
        <row r="247">
          <cell r="A247" t="e">
            <v>#REF!</v>
          </cell>
          <cell r="B247" t="str">
            <v>PILOT LAMP</v>
          </cell>
          <cell r="C247" t="str">
            <v>Ø16</v>
          </cell>
          <cell r="D247" t="str">
            <v>EA</v>
          </cell>
          <cell r="E247">
            <v>1</v>
          </cell>
          <cell r="F247" t="str">
            <v>도면 참조</v>
          </cell>
        </row>
        <row r="248">
          <cell r="A248" t="e">
            <v>#REF!</v>
          </cell>
          <cell r="B248" t="str">
            <v>KEY S/W</v>
          </cell>
          <cell r="C248" t="str">
            <v/>
          </cell>
          <cell r="D248" t="str">
            <v>EA</v>
          </cell>
          <cell r="E248">
            <v>1</v>
          </cell>
          <cell r="F248" t="str">
            <v>도면 참조</v>
          </cell>
          <cell r="G248" t="str">
            <v/>
          </cell>
        </row>
        <row r="249">
          <cell r="A249" t="e">
            <v>#REF!</v>
          </cell>
          <cell r="B249" t="str">
            <v>EMERGENCY S/W</v>
          </cell>
          <cell r="C249" t="str">
            <v>Ø25</v>
          </cell>
          <cell r="D249" t="str">
            <v>EA</v>
          </cell>
          <cell r="E249">
            <v>1</v>
          </cell>
          <cell r="F249" t="str">
            <v>도면 참조</v>
          </cell>
        </row>
        <row r="250">
          <cell r="A250" t="e">
            <v>#REF!</v>
          </cell>
          <cell r="B250" t="str">
            <v>선 택 S/W</v>
          </cell>
          <cell r="C250" t="str">
            <v xml:space="preserve">Ø16 </v>
          </cell>
          <cell r="D250" t="str">
            <v>EA</v>
          </cell>
          <cell r="E250">
            <v>11</v>
          </cell>
          <cell r="F250" t="str">
            <v>도면 참조</v>
          </cell>
        </row>
        <row r="251">
          <cell r="A251" t="e">
            <v>#REF!</v>
          </cell>
          <cell r="B251" t="str">
            <v>PUSH BUTTON S/W</v>
          </cell>
          <cell r="C251" t="str">
            <v xml:space="preserve">Ø16 </v>
          </cell>
          <cell r="D251" t="str">
            <v>EA</v>
          </cell>
          <cell r="E251">
            <v>33</v>
          </cell>
          <cell r="F251" t="str">
            <v>11회로 x 3EA = 33EA</v>
          </cell>
        </row>
        <row r="252">
          <cell r="A252" t="e">
            <v>#REF!</v>
          </cell>
          <cell r="B252" t="str">
            <v>TERMINAL BLOCK</v>
          </cell>
          <cell r="C252" t="str">
            <v>20A</v>
          </cell>
          <cell r="D252" t="str">
            <v>EA</v>
          </cell>
          <cell r="E252">
            <v>33</v>
          </cell>
          <cell r="F252" t="str">
            <v>11회로 x3EA = 33EA</v>
          </cell>
        </row>
        <row r="253">
          <cell r="A253" t="e">
            <v>#REF!</v>
          </cell>
          <cell r="B253" t="str">
            <v/>
          </cell>
          <cell r="D253" t="str">
            <v/>
          </cell>
          <cell r="E253" t="str">
            <v/>
          </cell>
          <cell r="F253" t="str">
            <v/>
          </cell>
        </row>
        <row r="254">
          <cell r="A254" t="e">
            <v>#REF!</v>
          </cell>
          <cell r="B254" t="str">
            <v/>
          </cell>
          <cell r="D254" t="str">
            <v/>
          </cell>
          <cell r="E254" t="str">
            <v/>
          </cell>
          <cell r="F254" t="str">
            <v/>
          </cell>
        </row>
        <row r="255">
          <cell r="A255" t="e">
            <v>#REF!</v>
          </cell>
        </row>
        <row r="256">
          <cell r="A256" t="e">
            <v>#REF!</v>
          </cell>
        </row>
        <row r="258">
          <cell r="A258" t="e">
            <v>#REF!</v>
          </cell>
        </row>
        <row r="259">
          <cell r="A259" t="e">
            <v>#REF!</v>
          </cell>
        </row>
        <row r="260">
          <cell r="A260" t="e">
            <v>#REF!</v>
          </cell>
        </row>
        <row r="262">
          <cell r="A262" t="e">
            <v>#REF!</v>
          </cell>
          <cell r="G262" t="str">
            <v/>
          </cell>
          <cell r="H262" t="str">
            <v/>
          </cell>
        </row>
        <row r="263">
          <cell r="A263" t="e">
            <v>#REF!</v>
          </cell>
          <cell r="B263" t="str">
            <v/>
          </cell>
          <cell r="C263" t="str">
            <v/>
          </cell>
          <cell r="D263" t="str">
            <v/>
          </cell>
          <cell r="E263" t="str">
            <v/>
          </cell>
          <cell r="F263" t="str">
            <v/>
          </cell>
        </row>
        <row r="264">
          <cell r="A264" t="e">
            <v>#REF!</v>
          </cell>
        </row>
        <row r="265">
          <cell r="A265" t="e">
            <v>#REF!</v>
          </cell>
        </row>
        <row r="266">
          <cell r="A266" t="e">
            <v>#REF!</v>
          </cell>
        </row>
        <row r="267">
          <cell r="A267" t="e">
            <v>#REF!</v>
          </cell>
          <cell r="B267" t="str">
            <v>공사명 : MACHINE PART (1.5KW x 4P用: WINCH TYPE)</v>
          </cell>
          <cell r="H267" t="str">
            <v>일위대가-1</v>
          </cell>
        </row>
        <row r="268">
          <cell r="A268" t="e">
            <v>#REF!</v>
          </cell>
          <cell r="B268" t="str">
            <v>MOTOR</v>
          </cell>
          <cell r="C268" t="str">
            <v>1.5KW x 4P</v>
          </cell>
          <cell r="D268" t="str">
            <v>대</v>
          </cell>
          <cell r="E268">
            <v>1</v>
          </cell>
          <cell r="F268" t="str">
            <v/>
          </cell>
        </row>
        <row r="269">
          <cell r="A269" t="e">
            <v>#REF!</v>
          </cell>
          <cell r="B269" t="str">
            <v>DISK BRAKE</v>
          </cell>
          <cell r="C269" t="str">
            <v>1.5KW x 4P用</v>
          </cell>
          <cell r="D269" t="str">
            <v>대</v>
          </cell>
          <cell r="E269">
            <v>1</v>
          </cell>
          <cell r="F269" t="str">
            <v/>
          </cell>
        </row>
        <row r="270">
          <cell r="A270" t="e">
            <v>#REF!</v>
          </cell>
          <cell r="B270" t="str">
            <v>BOLT,NUT,W/S,S/W</v>
          </cell>
          <cell r="C270" t="str">
            <v>M12 x 40L</v>
          </cell>
          <cell r="D270" t="str">
            <v>SET</v>
          </cell>
          <cell r="E270">
            <v>4</v>
          </cell>
          <cell r="F270" t="str">
            <v>MOTOR 고정용</v>
          </cell>
        </row>
        <row r="271">
          <cell r="A271" t="e">
            <v>#REF!</v>
          </cell>
          <cell r="B271" t="str">
            <v>MOTOR DIE</v>
          </cell>
          <cell r="C271" t="str">
            <v>1.5KW x 4P用</v>
          </cell>
          <cell r="D271" t="str">
            <v>SET</v>
          </cell>
          <cell r="E271">
            <v>1</v>
          </cell>
          <cell r="F271" t="str">
            <v>MOTOR 고정용</v>
          </cell>
        </row>
        <row r="272">
          <cell r="A272" t="e">
            <v>#REF!</v>
          </cell>
          <cell r="B272" t="str">
            <v>STUD BOLT</v>
          </cell>
          <cell r="C272" t="str">
            <v>M16 x 200L</v>
          </cell>
          <cell r="D272" t="str">
            <v>SET</v>
          </cell>
          <cell r="E272">
            <v>4</v>
          </cell>
          <cell r="F272" t="str">
            <v>MOTOR 출력축과 WORM REDUCER 입력축과의 거리조절용</v>
          </cell>
        </row>
        <row r="273">
          <cell r="A273" t="e">
            <v>#REF!</v>
          </cell>
          <cell r="B273" t="str">
            <v>NUT</v>
          </cell>
          <cell r="C273" t="str">
            <v>M16</v>
          </cell>
          <cell r="D273" t="str">
            <v>EA</v>
          </cell>
          <cell r="E273">
            <v>16</v>
          </cell>
          <cell r="F273" t="str">
            <v>STUD BOLT 1EA당 4EA씩으므로 4EAx4EA= 16EA</v>
          </cell>
        </row>
        <row r="274">
          <cell r="A274" t="e">
            <v>#REF!</v>
          </cell>
          <cell r="B274" t="str">
            <v xml:space="preserve">V-PULLEY </v>
          </cell>
          <cell r="C274" t="str">
            <v>B형 x 2열 x 3"</v>
          </cell>
          <cell r="D274" t="str">
            <v>EA</v>
          </cell>
          <cell r="E274">
            <v>1</v>
          </cell>
          <cell r="F274" t="str">
            <v>MOTOR 출력용</v>
          </cell>
        </row>
        <row r="275">
          <cell r="A275" t="e">
            <v>#REF!</v>
          </cell>
          <cell r="B275" t="str">
            <v xml:space="preserve">V-PULLEY </v>
          </cell>
          <cell r="C275" t="str">
            <v>B형 x 2열 x 8"</v>
          </cell>
          <cell r="D275" t="str">
            <v>EA</v>
          </cell>
          <cell r="E275">
            <v>1</v>
          </cell>
          <cell r="F275" t="str">
            <v>WORM REDUCER 입력축용</v>
          </cell>
        </row>
        <row r="276">
          <cell r="A276" t="e">
            <v>#REF!</v>
          </cell>
          <cell r="B276" t="str">
            <v>V-BELT</v>
          </cell>
          <cell r="C276" t="str">
            <v>B형 x 42"</v>
          </cell>
          <cell r="D276" t="str">
            <v>EA</v>
          </cell>
          <cell r="E276">
            <v>2</v>
          </cell>
          <cell r="F276" t="str">
            <v>V-PULLEY가 2열</v>
          </cell>
        </row>
        <row r="277">
          <cell r="A277" t="e">
            <v>#REF!</v>
          </cell>
          <cell r="B277" t="str">
            <v>WORM REDUCER</v>
          </cell>
          <cell r="C277" t="str">
            <v>1.5KW x 4P用</v>
          </cell>
          <cell r="D277" t="str">
            <v>대</v>
          </cell>
          <cell r="E277">
            <v>1</v>
          </cell>
          <cell r="F277" t="str">
            <v/>
          </cell>
        </row>
        <row r="278">
          <cell r="A278" t="e">
            <v>#REF!</v>
          </cell>
          <cell r="B278" t="str">
            <v>BOLT,NUT,W/S,S/W</v>
          </cell>
          <cell r="C278" t="str">
            <v>M16 x 60L</v>
          </cell>
          <cell r="D278" t="str">
            <v>SET</v>
          </cell>
          <cell r="E278">
            <v>2</v>
          </cell>
          <cell r="F278" t="str">
            <v>WORM REDUCER 고정용</v>
          </cell>
        </row>
        <row r="279">
          <cell r="A279" t="e">
            <v>#REF!</v>
          </cell>
          <cell r="B279" t="str">
            <v>BEARING</v>
          </cell>
          <cell r="C279" t="str">
            <v>UCP #207</v>
          </cell>
          <cell r="D279" t="str">
            <v>EA</v>
          </cell>
          <cell r="E279">
            <v>1</v>
          </cell>
          <cell r="F279" t="str">
            <v/>
          </cell>
        </row>
        <row r="280">
          <cell r="A280" t="e">
            <v>#REF!</v>
          </cell>
          <cell r="B280" t="str">
            <v>BEARING DIE</v>
          </cell>
          <cell r="C280" t="str">
            <v>UCP #207用</v>
          </cell>
          <cell r="D280" t="str">
            <v>EA</v>
          </cell>
          <cell r="E280">
            <v>1</v>
          </cell>
          <cell r="F280" t="str">
            <v/>
          </cell>
        </row>
        <row r="281">
          <cell r="A281" t="e">
            <v>#REF!</v>
          </cell>
          <cell r="B281" t="str">
            <v>BOLT,NUT,W/S,S/W</v>
          </cell>
          <cell r="C281" t="str">
            <v>M16 x 60L</v>
          </cell>
          <cell r="D281" t="str">
            <v>SET</v>
          </cell>
          <cell r="E281">
            <v>2</v>
          </cell>
          <cell r="F281" t="str">
            <v>BEARING DIE 고정용</v>
          </cell>
        </row>
        <row r="282">
          <cell r="A282" t="e">
            <v>#REF!</v>
          </cell>
          <cell r="B282" t="str">
            <v>CHAIN SPROCKET</v>
          </cell>
          <cell r="C282" t="str">
            <v>DS #35 x 12t</v>
          </cell>
          <cell r="D282" t="str">
            <v>SET</v>
          </cell>
          <cell r="E282">
            <v>1</v>
          </cell>
          <cell r="F282" t="str">
            <v>LIMIT 제어동력 전달용 (CAM LINIT S/W 입력축)</v>
          </cell>
        </row>
        <row r="283">
          <cell r="A283" t="e">
            <v>#REF!</v>
          </cell>
          <cell r="B283" t="str">
            <v>CHAIN SPROCKET</v>
          </cell>
          <cell r="C283" t="str">
            <v>DS #35 x 27t</v>
          </cell>
          <cell r="D283" t="str">
            <v>SET</v>
          </cell>
          <cell r="E283">
            <v>1</v>
          </cell>
          <cell r="F283" t="str">
            <v>LIMIT 제어동력 전달용 (WORM REDUCER 출력축 끝단)</v>
          </cell>
        </row>
        <row r="284">
          <cell r="A284" t="e">
            <v>#REF!</v>
          </cell>
          <cell r="B284" t="str">
            <v xml:space="preserve">CHAIN </v>
          </cell>
          <cell r="C284" t="str">
            <v xml:space="preserve">DS #35 </v>
          </cell>
          <cell r="D284" t="str">
            <v>SET</v>
          </cell>
          <cell r="E284">
            <v>1</v>
          </cell>
          <cell r="F284" t="str">
            <v>LIMIT 제어동력</v>
          </cell>
        </row>
        <row r="285">
          <cell r="A285" t="e">
            <v>#REF!</v>
          </cell>
          <cell r="B285" t="str">
            <v>CHAIN OFFSET LINK</v>
          </cell>
          <cell r="C285" t="str">
            <v xml:space="preserve">DS #35用 </v>
          </cell>
          <cell r="D285" t="str">
            <v>EA</v>
          </cell>
          <cell r="E285">
            <v>1</v>
          </cell>
          <cell r="F285" t="str">
            <v>CHAIN 연결용</v>
          </cell>
        </row>
        <row r="286">
          <cell r="A286" t="e">
            <v>#REF!</v>
          </cell>
          <cell r="B286" t="str">
            <v>CAM LIMIT S/W</v>
          </cell>
          <cell r="C286" t="str">
            <v>SCREW TYPE</v>
          </cell>
          <cell r="D286" t="str">
            <v>SET</v>
          </cell>
          <cell r="E286">
            <v>1</v>
          </cell>
          <cell r="F286" t="str">
            <v>LIMIT 제어동력</v>
          </cell>
        </row>
        <row r="287">
          <cell r="A287" t="e">
            <v>#REF!</v>
          </cell>
          <cell r="B287" t="str">
            <v>LIMIT S/W DIE</v>
          </cell>
          <cell r="C287" t="str">
            <v/>
          </cell>
          <cell r="D287" t="str">
            <v>SET</v>
          </cell>
          <cell r="E287">
            <v>1</v>
          </cell>
          <cell r="F287" t="str">
            <v/>
          </cell>
        </row>
        <row r="288">
          <cell r="A288" t="e">
            <v>#REF!</v>
          </cell>
          <cell r="B288" t="str">
            <v>BOLT,NUT,W/S,S/W</v>
          </cell>
          <cell r="C288" t="str">
            <v>M6 x 30L</v>
          </cell>
          <cell r="D288" t="str">
            <v>SET</v>
          </cell>
          <cell r="E288">
            <v>2</v>
          </cell>
          <cell r="F288" t="str">
            <v>CAM LIMITS S/W 고정용</v>
          </cell>
        </row>
        <row r="289">
          <cell r="A289" t="e">
            <v>#REF!</v>
          </cell>
        </row>
        <row r="290">
          <cell r="A290" t="e">
            <v>#REF!</v>
          </cell>
        </row>
        <row r="291">
          <cell r="A291" t="e">
            <v>#REF!</v>
          </cell>
        </row>
        <row r="292">
          <cell r="A292" t="e">
            <v>#REF!</v>
          </cell>
        </row>
        <row r="293">
          <cell r="A293" t="e">
            <v>#REF!</v>
          </cell>
        </row>
        <row r="294">
          <cell r="A294" t="e">
            <v>#REF!</v>
          </cell>
        </row>
        <row r="295">
          <cell r="A295" t="e">
            <v>#REF!</v>
          </cell>
        </row>
        <row r="296">
          <cell r="A296" t="e">
            <v>#REF!</v>
          </cell>
        </row>
        <row r="297">
          <cell r="A297" t="e">
            <v>#REF!</v>
          </cell>
        </row>
        <row r="298">
          <cell r="A298" t="e">
            <v>#REF!</v>
          </cell>
        </row>
        <row r="299">
          <cell r="A299" t="e">
            <v>#REF!</v>
          </cell>
        </row>
        <row r="300">
          <cell r="A300" t="e">
            <v>#REF!</v>
          </cell>
        </row>
        <row r="301">
          <cell r="A301" t="e">
            <v>#REF!</v>
          </cell>
        </row>
        <row r="302">
          <cell r="A302" t="e">
            <v>#REF!</v>
          </cell>
        </row>
        <row r="303">
          <cell r="A303" t="e">
            <v>#REF!</v>
          </cell>
        </row>
        <row r="304">
          <cell r="A304" t="e">
            <v>#REF!</v>
          </cell>
        </row>
        <row r="305">
          <cell r="A305" t="e">
            <v>#REF!</v>
          </cell>
        </row>
        <row r="306">
          <cell r="A306" t="e">
            <v>#REF!</v>
          </cell>
        </row>
        <row r="307">
          <cell r="A307" t="e">
            <v>#REF!</v>
          </cell>
        </row>
        <row r="308">
          <cell r="A308" t="e">
            <v>#REF!</v>
          </cell>
        </row>
        <row r="309">
          <cell r="A309" t="e">
            <v>#REF!</v>
          </cell>
        </row>
        <row r="310">
          <cell r="A310" t="e">
            <v>#REF!</v>
          </cell>
        </row>
        <row r="311">
          <cell r="A311" t="e">
            <v>#REF!</v>
          </cell>
        </row>
        <row r="312">
          <cell r="A312" t="e">
            <v>#REF!</v>
          </cell>
        </row>
        <row r="313">
          <cell r="A313" t="e">
            <v>#REF!</v>
          </cell>
        </row>
        <row r="314">
          <cell r="A314" t="e">
            <v>#REF!</v>
          </cell>
        </row>
        <row r="315">
          <cell r="A315" t="e">
            <v>#REF!</v>
          </cell>
        </row>
        <row r="316">
          <cell r="A316" t="e">
            <v>#REF!</v>
          </cell>
        </row>
        <row r="317">
          <cell r="A317" t="e">
            <v>#REF!</v>
          </cell>
        </row>
        <row r="318">
          <cell r="A318" t="e">
            <v>#REF!</v>
          </cell>
        </row>
        <row r="319">
          <cell r="A319" t="e">
            <v>#REF!</v>
          </cell>
        </row>
        <row r="320">
          <cell r="A320" t="e">
            <v>#REF!</v>
          </cell>
        </row>
        <row r="321">
          <cell r="A321" t="e">
            <v>#REF!</v>
          </cell>
        </row>
        <row r="322">
          <cell r="A322" t="e">
            <v>#REF!</v>
          </cell>
        </row>
        <row r="323">
          <cell r="A323" t="e">
            <v>#REF!</v>
          </cell>
        </row>
        <row r="324">
          <cell r="A324" t="e">
            <v>#REF!</v>
          </cell>
        </row>
        <row r="325">
          <cell r="A325" t="e">
            <v>#REF!</v>
          </cell>
        </row>
        <row r="326">
          <cell r="A326" t="e">
            <v>#REF!</v>
          </cell>
        </row>
        <row r="327">
          <cell r="A327" t="e">
            <v>#REF!</v>
          </cell>
        </row>
        <row r="328">
          <cell r="A328" t="e">
            <v>#REF!</v>
          </cell>
        </row>
        <row r="329">
          <cell r="A329" t="e">
            <v>#REF!</v>
          </cell>
        </row>
        <row r="330">
          <cell r="A330" t="e">
            <v>#REF!</v>
          </cell>
        </row>
        <row r="331">
          <cell r="A331" t="e">
            <v>#REF!</v>
          </cell>
        </row>
        <row r="332">
          <cell r="A332" t="e">
            <v>#REF!</v>
          </cell>
        </row>
        <row r="333">
          <cell r="A333" t="e">
            <v>#REF!</v>
          </cell>
        </row>
        <row r="334">
          <cell r="A334" t="e">
            <v>#REF!</v>
          </cell>
        </row>
        <row r="335">
          <cell r="A335" t="e">
            <v>#REF!</v>
          </cell>
        </row>
        <row r="336">
          <cell r="A336" t="e">
            <v>#REF!</v>
          </cell>
        </row>
        <row r="337">
          <cell r="A337" t="e">
            <v>#REF!</v>
          </cell>
        </row>
        <row r="338">
          <cell r="A338" t="e">
            <v>#REF!</v>
          </cell>
        </row>
        <row r="339">
          <cell r="A339" t="e">
            <v>#REF!</v>
          </cell>
        </row>
        <row r="340">
          <cell r="A340" t="e">
            <v>#REF!</v>
          </cell>
        </row>
        <row r="341">
          <cell r="A341" t="e">
            <v>#REF!</v>
          </cell>
        </row>
        <row r="342">
          <cell r="A342" t="e">
            <v>#REF!</v>
          </cell>
        </row>
        <row r="343">
          <cell r="A343" t="e">
            <v>#REF!</v>
          </cell>
        </row>
        <row r="344">
          <cell r="A344" t="e">
            <v>#REF!</v>
          </cell>
        </row>
        <row r="345">
          <cell r="A345" t="e">
            <v>#REF!</v>
          </cell>
        </row>
        <row r="346">
          <cell r="A346" t="e">
            <v>#REF!</v>
          </cell>
        </row>
        <row r="347">
          <cell r="A347" t="e">
            <v>#REF!</v>
          </cell>
        </row>
        <row r="348">
          <cell r="A348" t="e">
            <v>#REF!</v>
          </cell>
        </row>
        <row r="349">
          <cell r="A349" t="e">
            <v>#REF!</v>
          </cell>
        </row>
        <row r="350">
          <cell r="A350" t="e">
            <v>#REF!</v>
          </cell>
        </row>
        <row r="351">
          <cell r="A351" t="e">
            <v>#REF!</v>
          </cell>
        </row>
        <row r="352">
          <cell r="A352" t="e">
            <v>#REF!</v>
          </cell>
        </row>
        <row r="353">
          <cell r="A353" t="e">
            <v>#REF!</v>
          </cell>
        </row>
        <row r="354">
          <cell r="A354" t="e">
            <v>#REF!</v>
          </cell>
        </row>
        <row r="355">
          <cell r="A355" t="e">
            <v>#REF!</v>
          </cell>
        </row>
        <row r="356">
          <cell r="A356" t="e">
            <v>#REF!</v>
          </cell>
        </row>
        <row r="357">
          <cell r="A357" t="e">
            <v>#REF!</v>
          </cell>
        </row>
        <row r="358">
          <cell r="A358" t="e">
            <v>#REF!</v>
          </cell>
        </row>
        <row r="359">
          <cell r="A359" t="e">
            <v>#REF!</v>
          </cell>
        </row>
        <row r="360">
          <cell r="A360" t="e">
            <v>#REF!</v>
          </cell>
        </row>
        <row r="361">
          <cell r="A361" t="e">
            <v>#REF!</v>
          </cell>
        </row>
        <row r="362">
          <cell r="A362" t="e">
            <v>#REF!</v>
          </cell>
        </row>
        <row r="363">
          <cell r="A363" t="e">
            <v>#REF!</v>
          </cell>
        </row>
        <row r="364">
          <cell r="A364" t="e">
            <v>#REF!</v>
          </cell>
        </row>
        <row r="365">
          <cell r="A365" t="e">
            <v>#REF!</v>
          </cell>
        </row>
        <row r="366">
          <cell r="A366" t="e">
            <v>#REF!</v>
          </cell>
        </row>
        <row r="367">
          <cell r="A367" t="e">
            <v>#REF!</v>
          </cell>
        </row>
        <row r="368">
          <cell r="A368" t="e">
            <v>#REF!</v>
          </cell>
        </row>
        <row r="369">
          <cell r="A369" t="e">
            <v>#REF!</v>
          </cell>
        </row>
        <row r="370">
          <cell r="A370" t="e">
            <v>#REF!</v>
          </cell>
        </row>
        <row r="371">
          <cell r="A371" t="e">
            <v>#REF!</v>
          </cell>
        </row>
        <row r="372">
          <cell r="A372" t="e">
            <v>#REF!</v>
          </cell>
        </row>
        <row r="373">
          <cell r="A373" t="e">
            <v>#REF!</v>
          </cell>
        </row>
        <row r="374">
          <cell r="A374" t="e">
            <v>#REF!</v>
          </cell>
        </row>
        <row r="375">
          <cell r="A375" t="e">
            <v>#REF!</v>
          </cell>
        </row>
        <row r="376">
          <cell r="A376" t="e">
            <v>#REF!</v>
          </cell>
        </row>
        <row r="377">
          <cell r="A377" t="e">
            <v>#REF!</v>
          </cell>
        </row>
        <row r="378">
          <cell r="A378" t="e">
            <v>#REF!</v>
          </cell>
        </row>
        <row r="379">
          <cell r="A379" t="e">
            <v>#REF!</v>
          </cell>
        </row>
        <row r="380">
          <cell r="A380" t="e">
            <v>#REF!</v>
          </cell>
        </row>
        <row r="381">
          <cell r="A381" t="e">
            <v>#REF!</v>
          </cell>
        </row>
        <row r="382">
          <cell r="A382" t="e">
            <v>#REF!</v>
          </cell>
        </row>
        <row r="383">
          <cell r="A383" t="e">
            <v>#REF!</v>
          </cell>
        </row>
        <row r="384">
          <cell r="A384" t="e">
            <v>#REF!</v>
          </cell>
        </row>
        <row r="385">
          <cell r="A385" t="e">
            <v>#REF!</v>
          </cell>
        </row>
        <row r="386">
          <cell r="A386" t="e">
            <v>#REF!</v>
          </cell>
        </row>
        <row r="387">
          <cell r="A387" t="e">
            <v>#REF!</v>
          </cell>
        </row>
        <row r="388">
          <cell r="A388" t="e">
            <v>#REF!</v>
          </cell>
        </row>
        <row r="389">
          <cell r="A389" t="e">
            <v>#REF!</v>
          </cell>
        </row>
        <row r="390">
          <cell r="A390" t="e">
            <v>#REF!</v>
          </cell>
        </row>
        <row r="391">
          <cell r="A391" t="e">
            <v>#REF!</v>
          </cell>
        </row>
        <row r="392">
          <cell r="A392" t="e">
            <v>#REF!</v>
          </cell>
        </row>
        <row r="393">
          <cell r="A393" t="e">
            <v>#REF!</v>
          </cell>
        </row>
        <row r="394">
          <cell r="A394" t="e">
            <v>#REF!</v>
          </cell>
        </row>
        <row r="395">
          <cell r="A395" t="e">
            <v>#REF!</v>
          </cell>
        </row>
        <row r="396">
          <cell r="A396" t="e">
            <v>#REF!</v>
          </cell>
        </row>
        <row r="397">
          <cell r="A397" t="e">
            <v>#REF!</v>
          </cell>
        </row>
        <row r="398">
          <cell r="A398" t="e">
            <v>#REF!</v>
          </cell>
        </row>
        <row r="399">
          <cell r="A399" t="e">
            <v>#REF!</v>
          </cell>
        </row>
        <row r="400">
          <cell r="A400" t="e">
            <v>#REF!</v>
          </cell>
        </row>
        <row r="401">
          <cell r="A401" t="e">
            <v>#REF!</v>
          </cell>
        </row>
        <row r="402">
          <cell r="A402" t="e">
            <v>#REF!</v>
          </cell>
        </row>
        <row r="403">
          <cell r="A403" t="e">
            <v>#REF!</v>
          </cell>
        </row>
        <row r="404">
          <cell r="A404" t="e">
            <v>#REF!</v>
          </cell>
        </row>
        <row r="405">
          <cell r="A405" t="e">
            <v>#REF!</v>
          </cell>
        </row>
        <row r="406">
          <cell r="A406" t="e">
            <v>#REF!</v>
          </cell>
        </row>
        <row r="407">
          <cell r="A407" t="e">
            <v>#REF!</v>
          </cell>
        </row>
        <row r="408">
          <cell r="A408" t="e">
            <v>#REF!</v>
          </cell>
        </row>
        <row r="409">
          <cell r="A409" t="e">
            <v>#REF!</v>
          </cell>
        </row>
        <row r="410">
          <cell r="A410" t="e">
            <v>#REF!</v>
          </cell>
        </row>
        <row r="411">
          <cell r="A411" t="e">
            <v>#REF!</v>
          </cell>
        </row>
        <row r="412">
          <cell r="A412" t="e">
            <v>#REF!</v>
          </cell>
        </row>
        <row r="413">
          <cell r="A413" t="e">
            <v>#REF!</v>
          </cell>
        </row>
        <row r="414">
          <cell r="A414" t="e">
            <v>#REF!</v>
          </cell>
        </row>
        <row r="415">
          <cell r="A415" t="e">
            <v>#REF!</v>
          </cell>
        </row>
        <row r="416">
          <cell r="A416" t="e">
            <v>#REF!</v>
          </cell>
        </row>
        <row r="417">
          <cell r="A417" t="e">
            <v>#REF!</v>
          </cell>
        </row>
        <row r="418">
          <cell r="A418" t="e">
            <v>#REF!</v>
          </cell>
        </row>
        <row r="419">
          <cell r="A419" t="e">
            <v>#REF!</v>
          </cell>
        </row>
        <row r="420">
          <cell r="A420" t="e">
            <v>#REF!</v>
          </cell>
        </row>
        <row r="421">
          <cell r="A421" t="e">
            <v>#REF!</v>
          </cell>
        </row>
        <row r="422">
          <cell r="A422" t="e">
            <v>#REF!</v>
          </cell>
        </row>
        <row r="423">
          <cell r="A423" t="e">
            <v>#REF!</v>
          </cell>
        </row>
        <row r="424">
          <cell r="A424" t="e">
            <v>#REF!</v>
          </cell>
        </row>
        <row r="425">
          <cell r="A425" t="e">
            <v>#REF!</v>
          </cell>
        </row>
        <row r="426">
          <cell r="A426" t="e">
            <v>#REF!</v>
          </cell>
        </row>
        <row r="427">
          <cell r="A427" t="e">
            <v>#REF!</v>
          </cell>
        </row>
        <row r="428">
          <cell r="A428" t="e">
            <v>#REF!</v>
          </cell>
        </row>
        <row r="429">
          <cell r="A429" t="e">
            <v>#REF!</v>
          </cell>
        </row>
        <row r="430">
          <cell r="A430" t="e">
            <v>#REF!</v>
          </cell>
        </row>
        <row r="431">
          <cell r="A431" t="e">
            <v>#REF!</v>
          </cell>
        </row>
        <row r="432">
          <cell r="A432" t="e">
            <v>#REF!</v>
          </cell>
        </row>
        <row r="433">
          <cell r="A433" t="e">
            <v>#REF!</v>
          </cell>
        </row>
        <row r="434">
          <cell r="A434" t="e">
            <v>#REF!</v>
          </cell>
        </row>
        <row r="435">
          <cell r="A435" t="e">
            <v>#REF!</v>
          </cell>
        </row>
        <row r="436">
          <cell r="A436" t="e">
            <v>#REF!</v>
          </cell>
        </row>
        <row r="437">
          <cell r="A437" t="e">
            <v>#REF!</v>
          </cell>
        </row>
        <row r="438">
          <cell r="A438" t="e">
            <v>#REF!</v>
          </cell>
        </row>
        <row r="439">
          <cell r="A439" t="e">
            <v>#REF!</v>
          </cell>
        </row>
        <row r="440">
          <cell r="A440" t="e">
            <v>#REF!</v>
          </cell>
        </row>
        <row r="441">
          <cell r="A441" t="e">
            <v>#REF!</v>
          </cell>
        </row>
        <row r="442">
          <cell r="A442" t="e">
            <v>#REF!</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
      <sheetName val="조명시설"/>
      <sheetName val="실행대비"/>
      <sheetName val="돌담교 상부수량"/>
      <sheetName val="SLAB&quot;1&quot;"/>
      <sheetName val="H-PILE수량집계"/>
      <sheetName val="수량-가로등"/>
      <sheetName val="단가"/>
      <sheetName val="말뚝지지력산정"/>
      <sheetName val="토적표"/>
      <sheetName val="#REF"/>
      <sheetName val="일위대가9803"/>
      <sheetName val="해평견적"/>
      <sheetName val="원가계산"/>
      <sheetName val="기안"/>
      <sheetName val="우수받이"/>
      <sheetName val="1단계"/>
      <sheetName val="역T형교대(말뚝기초)"/>
      <sheetName val="단위수량"/>
      <sheetName val="테이블"/>
      <sheetName val="건축"/>
      <sheetName val="가시설수량"/>
      <sheetName val="기초단가"/>
      <sheetName val="중기손료"/>
      <sheetName val="산출근거"/>
      <sheetName val="내역서1999.8최종"/>
      <sheetName val="데이타"/>
      <sheetName val="식재인부"/>
      <sheetName val="터파기및재료"/>
      <sheetName val="SAP_INPUT"/>
      <sheetName val="산근"/>
      <sheetName val="노임단가"/>
      <sheetName val="수목단가"/>
      <sheetName val="시설수량표"/>
      <sheetName val="식재수량표"/>
      <sheetName val="내역표지"/>
      <sheetName val="기본단가표"/>
      <sheetName val="수량"/>
      <sheetName val="수량산출"/>
      <sheetName val="토목주소"/>
      <sheetName val="3BL공동구 수량"/>
      <sheetName val="8.석축단위(H=1.5M)"/>
      <sheetName val="총괄"/>
      <sheetName val="INPUT"/>
      <sheetName val="POL6차-PIPING"/>
      <sheetName val="b_balju_cho"/>
      <sheetName val="견적단가"/>
      <sheetName val="노임이"/>
      <sheetName val="실행철강하도"/>
      <sheetName val="2.가정단면"/>
      <sheetName val="BID"/>
      <sheetName val="철거현황"/>
      <sheetName val="개산공사비"/>
      <sheetName val="개별직종노임단가(2003.9)"/>
      <sheetName val="구체"/>
      <sheetName val="좌측날개벽"/>
      <sheetName val="우측날개벽"/>
      <sheetName val="6PILE  (돌출)"/>
      <sheetName val="설계기준"/>
      <sheetName val="내역1"/>
      <sheetName val="사급자재"/>
      <sheetName val="단중표"/>
      <sheetName val="단가대비표"/>
      <sheetName val="갑지(추정)"/>
      <sheetName val="철거산출근거"/>
      <sheetName val="건축명"/>
      <sheetName val="기계명"/>
      <sheetName val="전기명"/>
      <sheetName val="토목명"/>
      <sheetName val="기계경비(시간당)"/>
      <sheetName val="램머"/>
      <sheetName val="제원및배치"/>
      <sheetName val="돌담교_상부수량"/>
      <sheetName val="CON기초"/>
      <sheetName val="2호맨홀공제수량"/>
      <sheetName val="방음벽기초"/>
      <sheetName val="노무비단가"/>
      <sheetName val="2.토목공사"/>
      <sheetName val="날개벽수량표"/>
      <sheetName val="건물철거"/>
      <sheetName val="기타배수구조물깨기-단위수량"/>
      <sheetName val="전기"/>
      <sheetName val="BOX-1510"/>
      <sheetName val="기초자료입력"/>
      <sheetName val="설계명세서"/>
      <sheetName val="준공정산"/>
      <sheetName val="자재단가"/>
      <sheetName val="데리네이타현황"/>
      <sheetName val="노무자도장2"/>
      <sheetName val="일위목록"/>
      <sheetName val="입력자료"/>
      <sheetName val="AS포장복구 "/>
      <sheetName val="I一般比"/>
      <sheetName val="노임,재료비"/>
      <sheetName val="정부노임단가"/>
      <sheetName val="수로BOX"/>
      <sheetName val="sw1"/>
      <sheetName val="목포방향"/>
      <sheetName val="기본일위"/>
      <sheetName val="2000노임기준"/>
      <sheetName val="내역을"/>
      <sheetName val="COPING"/>
      <sheetName val="CON'C"/>
      <sheetName val="내역서 제출"/>
      <sheetName val="청주(철골발주의뢰서)"/>
      <sheetName val="일위대가표"/>
      <sheetName val="공사개요"/>
      <sheetName val="설계예시"/>
      <sheetName val="차액보증"/>
      <sheetName val="건축내역서"/>
      <sheetName val="설비내역서"/>
      <sheetName val="전기내역서"/>
      <sheetName val="집계표"/>
      <sheetName val="실행"/>
      <sheetName val="안전장치"/>
      <sheetName val="골조시행"/>
      <sheetName val="2000전체분"/>
      <sheetName val="2000년1차"/>
      <sheetName val="관급자재대"/>
      <sheetName val="ABUT수량-A1"/>
      <sheetName val="용수량(생활용수)"/>
      <sheetName val="Sheet1"/>
      <sheetName val="덕전리"/>
      <sheetName val="입찰안"/>
      <sheetName val="FILE1"/>
      <sheetName val="Sheet3"/>
      <sheetName val="노임"/>
      <sheetName val="갑지"/>
      <sheetName val="내역서"/>
      <sheetName val="초"/>
      <sheetName val="가도공"/>
      <sheetName val="토공개요C"/>
      <sheetName val="정공공사"/>
      <sheetName val="관경별내역서"/>
      <sheetName val="공사비 증감 내역서"/>
      <sheetName val="단가조사서"/>
      <sheetName val="Macro2"/>
      <sheetName val="6호기"/>
      <sheetName val="년도별노임표"/>
      <sheetName val="중기목록표"/>
      <sheetName val="소비자가"/>
      <sheetName val="건축내역"/>
      <sheetName val="조작대(1연)"/>
      <sheetName val="Sheet1 (2)"/>
      <sheetName val="집수정(600-700)"/>
      <sheetName val="단면치수"/>
      <sheetName val="원가계산서"/>
      <sheetName val="Sheet2"/>
      <sheetName val="pier-1"/>
      <sheetName val="대전가오_견출_집계표"/>
      <sheetName val="공사"/>
      <sheetName val="BOX(1.5X1.5)"/>
      <sheetName val="일반수량"/>
      <sheetName val="건축일위"/>
      <sheetName val="그라우팅일위"/>
      <sheetName val="문산방향-교대(A2)"/>
      <sheetName val="설계변경총괄표(계산식)"/>
      <sheetName val="실행내역(10.13)"/>
      <sheetName val="부대내역"/>
      <sheetName val="도급"/>
      <sheetName val="이름정의"/>
      <sheetName val="작업입력"/>
      <sheetName val="Macro1"/>
      <sheetName val="2003상반기노임기준"/>
      <sheetName val="대비"/>
      <sheetName val="대창(함평)"/>
      <sheetName val="진주방향"/>
      <sheetName val="대창(장성)"/>
      <sheetName val="대창(함평)-창열"/>
      <sheetName val="신규보류입력"/>
      <sheetName val="설계개요"/>
      <sheetName val="인부신상자료"/>
      <sheetName val="일위대가(가설)"/>
      <sheetName val="setup"/>
      <sheetName val="원형1호맨홀토공수량"/>
      <sheetName val="대림경상68억"/>
      <sheetName val="기계경비"/>
      <sheetName val="입력"/>
      <sheetName val="초기화면"/>
      <sheetName val="A2"/>
      <sheetName val="Sheet5"/>
      <sheetName val="단가 및 재료비"/>
      <sheetName val="단가산출2"/>
      <sheetName val="교각계산"/>
      <sheetName val="중동공구"/>
      <sheetName val="99노임기준"/>
      <sheetName val="보도교산출근거"/>
      <sheetName val="토공개요"/>
      <sheetName val="토공(1)"/>
      <sheetName val="중기사용료산출근거"/>
      <sheetName val="설명서 "/>
      <sheetName val="토목"/>
      <sheetName val="구조물철거타공정이월"/>
      <sheetName val="예산명세서"/>
      <sheetName val="자료입력"/>
      <sheetName val="맨홀수량"/>
      <sheetName val="총괄표"/>
      <sheetName val="2-1. 경관조명 내역총괄표"/>
      <sheetName val="Total"/>
      <sheetName val="8.PILE  (돌출)"/>
      <sheetName val="날개벽(TYPE2)"/>
      <sheetName val="DATE"/>
      <sheetName val="적용기준"/>
      <sheetName val="우수공"/>
      <sheetName val="직재"/>
      <sheetName val="재집"/>
      <sheetName val="3.하중산정4.지지력"/>
      <sheetName val="T13(P68~72,78)"/>
      <sheetName val="표지"/>
      <sheetName val="계단"/>
      <sheetName val=" 상부공통집계(총괄)"/>
      <sheetName val="7.PILE  (돌출)"/>
      <sheetName val="슬래브 -연속(3경간)"/>
      <sheetName val="1.설계조건"/>
      <sheetName val="tggwan(mac)"/>
      <sheetName val="총_구조물공"/>
      <sheetName val="FAB별"/>
      <sheetName val="평가데이터"/>
      <sheetName val="단가산출1"/>
      <sheetName val="견적서"/>
      <sheetName val="원가&amp;하도급원가"/>
      <sheetName val="각형맨홀"/>
      <sheetName val="우수"/>
      <sheetName val="분전반계산서(석관)"/>
      <sheetName val="ilch"/>
      <sheetName val="터파기단면도(보도)"/>
      <sheetName val="부속동"/>
      <sheetName val="역T형"/>
      <sheetName val="재료비"/>
      <sheetName val="N賃率-職"/>
      <sheetName val="대로근거"/>
      <sheetName val="중로근거"/>
      <sheetName val="연결관암거"/>
      <sheetName val="도로"/>
      <sheetName val="격점수량"/>
      <sheetName val="II손익관리"/>
      <sheetName val="집계"/>
      <sheetName val="장비종합부표"/>
      <sheetName val="집계표_식재"/>
      <sheetName val="부표"/>
      <sheetName val="기존건물 깨기원단위"/>
      <sheetName val="시장성초안camera"/>
      <sheetName val="장비집계"/>
      <sheetName val="공종별자재"/>
      <sheetName val="환경기계공정표 (3)"/>
      <sheetName val="산출내역서집계표"/>
      <sheetName val="준공조서"/>
      <sheetName val="공사준공계"/>
      <sheetName val="준공검사보고서"/>
      <sheetName val="투찰"/>
      <sheetName val="L_RPTB02_01"/>
      <sheetName val="방수"/>
      <sheetName val="포장자재집계표"/>
      <sheetName val="내역"/>
      <sheetName val="EQUIP LIST"/>
      <sheetName val="가감수량"/>
      <sheetName val="맨홀수량산출"/>
      <sheetName val="중기단가LIST"/>
      <sheetName val="산출기준"/>
      <sheetName val="개별직종노임"/>
      <sheetName val="엔지니어링노임"/>
      <sheetName val="2"/>
      <sheetName val="증감내역서"/>
      <sheetName val="기본데이타입력"/>
      <sheetName val="시설일위"/>
      <sheetName val="식재일위"/>
      <sheetName val="HVAC"/>
      <sheetName val="대공종"/>
      <sheetName val="3련 BOX"/>
      <sheetName val="공구"/>
      <sheetName val="관로토공"/>
      <sheetName val="DATA"/>
      <sheetName val="1구간FRP수량산출"/>
      <sheetName val="Macro(차단기)"/>
      <sheetName val="프랜트면허"/>
      <sheetName val="JUCKEYK"/>
      <sheetName val="경비_원본"/>
      <sheetName val="공사원가계산서"/>
      <sheetName val="도급예산내역서총괄표"/>
      <sheetName val="물가시세"/>
      <sheetName val="2공구산출내역"/>
      <sheetName val="식재가격"/>
      <sheetName val="식재총괄"/>
      <sheetName val="교각1"/>
      <sheetName val="단가산출서1"/>
      <sheetName val="바닥판"/>
      <sheetName val="입력DATA"/>
      <sheetName val="총괄내역서"/>
      <sheetName val="신천3호용수로"/>
      <sheetName val="CC16-내역서"/>
      <sheetName val="4.2유효폭의 계산"/>
      <sheetName val="이토변실"/>
      <sheetName val="단위단가"/>
      <sheetName val="교대(A1)"/>
      <sheetName val="건축공사실행"/>
      <sheetName val="설계설명서"/>
      <sheetName val="실행(ALT1)"/>
      <sheetName val="양식3"/>
      <sheetName val="노.표-조"/>
      <sheetName val="단관데이터"/>
      <sheetName val="이형관데이터"/>
      <sheetName val="입력란"/>
      <sheetName val="97노임단가"/>
      <sheetName val="가설공사비"/>
      <sheetName val="도로구조공사비"/>
      <sheetName val="도로토공공사비"/>
      <sheetName val="여수토공사비"/>
      <sheetName val="식재"/>
      <sheetName val="시설물"/>
      <sheetName val="식재출력용"/>
      <sheetName val="유지관리"/>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토목공사일반"/>
      <sheetName val="unitpric"/>
      <sheetName val="noyim"/>
      <sheetName val="99노임단가"/>
      <sheetName val="설계내역서"/>
      <sheetName val="준비공"/>
      <sheetName val="목교수량산출"/>
      <sheetName val="물가단가"/>
      <sheetName val="제표일위대가"/>
      <sheetName val="208-238"/>
      <sheetName val="노무비"/>
      <sheetName val="건축계약내역"/>
      <sheetName val="수량산출서"/>
      <sheetName val="노임단가 (2)"/>
      <sheetName val="일위"/>
      <sheetName val="COVER"/>
      <sheetName val="철근량 산정"/>
      <sheetName val="구분표"/>
      <sheetName val="원형맨홀수량"/>
      <sheetName val="개거산출내역"/>
      <sheetName val="공사비산출내역"/>
      <sheetName val="산출3-동력"/>
      <sheetName val="산출4-전등"/>
      <sheetName val="종배수단위_CON기초"/>
      <sheetName val="터널굴착단산"/>
      <sheetName val="터널구조물산근"/>
      <sheetName val="일위대가목차"/>
      <sheetName val="총 원가계산"/>
      <sheetName val="위생"/>
      <sheetName val="woo(mac)"/>
      <sheetName val="설치조서"/>
      <sheetName val="배수공집계표"/>
      <sheetName val="예정공정표"/>
      <sheetName val="Front"/>
      <sheetName val="wall"/>
      <sheetName val="DATE2001"/>
      <sheetName val="밸브설치"/>
      <sheetName val="사  업  비  수  지  예  산  서"/>
      <sheetName val="원가"/>
      <sheetName val="참여현황 (직원)"/>
      <sheetName val="각사별공사비분개 "/>
      <sheetName val="배수공수집"/>
      <sheetName val="종형증설공"/>
      <sheetName val="운임료"/>
      <sheetName val="type-F"/>
      <sheetName val="시노501"/>
      <sheetName val="배수관산출"/>
      <sheetName val="간지"/>
      <sheetName val="빗물받이(910-510-410)"/>
      <sheetName val="견적1"/>
      <sheetName val="아파트"/>
      <sheetName val="부대시설"/>
      <sheetName val="포장집계"/>
      <sheetName val="포장연장"/>
      <sheetName val="내역- CCTV"/>
      <sheetName val="내역서적용수량"/>
      <sheetName val="지급자재"/>
      <sheetName val="D"/>
      <sheetName val="설비공사(4)"/>
      <sheetName val="DHEQSUPT"/>
      <sheetName val="(X)품셈집계"/>
      <sheetName val="견적갑지"/>
      <sheetName val="물량내역"/>
      <sheetName val="CONCRETE"/>
      <sheetName val="캔개발배경"/>
      <sheetName val="캔판매목표"/>
      <sheetName val="시장"/>
      <sheetName val="손익"/>
      <sheetName val="일정표"/>
      <sheetName val="개요"/>
      <sheetName val="마케팅"/>
      <sheetName val="목차"/>
      <sheetName val="추정손익"/>
      <sheetName val="할당"/>
      <sheetName val="실적"/>
      <sheetName val="제목"/>
      <sheetName val="원가,목표"/>
      <sheetName val="판매"/>
      <sheetName val="판촉"/>
      <sheetName val="협조"/>
      <sheetName val="고창방향"/>
      <sheetName val="정의"/>
      <sheetName val="연동내역"/>
      <sheetName val="건설성적"/>
      <sheetName val="토공분배표"/>
      <sheetName val="대구은행"/>
      <sheetName val="간이(갑)"/>
      <sheetName val="산출2-전력"/>
      <sheetName val="산출9-TRAY"/>
      <sheetName val="대3류 "/>
      <sheetName val="제경비"/>
      <sheetName val="입력(K0)"/>
      <sheetName val="장비"/>
      <sheetName val="토공"/>
      <sheetName val="인제내역"/>
      <sheetName val="건축집계"/>
      <sheetName val="0226"/>
      <sheetName val="터널조도"/>
      <sheetName val="001"/>
      <sheetName val="ITEM"/>
      <sheetName val="Sheet4"/>
      <sheetName val="2F 회의실견적(5_14 일대)"/>
      <sheetName val="을"/>
      <sheetName val="토공(우물통,기타) "/>
      <sheetName val="Y-WORK"/>
      <sheetName val="공통가설"/>
      <sheetName val="1-1"/>
      <sheetName val="설계"/>
      <sheetName val="내역서(도급)"/>
      <sheetName val="계수시트"/>
      <sheetName val="제잡비"/>
      <sheetName val="단가조사"/>
      <sheetName val="BS2"/>
      <sheetName val="1.견적보고서"/>
      <sheetName val="돌담교_상부수량1"/>
      <sheetName val="3BL공동구_수량"/>
      <sheetName val="내역서1999_8최종"/>
      <sheetName val="8_석축단위(H=1_5M)"/>
      <sheetName val="2_가정단면"/>
      <sheetName val="6PILE__(돌출)"/>
      <sheetName val="2_토목공사"/>
      <sheetName val="_상부공통집계(총괄)"/>
      <sheetName val="날개벽"/>
      <sheetName val="지점별강우량"/>
      <sheetName val="노임자재단가"/>
      <sheetName val="현장경비"/>
      <sheetName val="세목전체"/>
      <sheetName val="노임단가표"/>
      <sheetName val="예총"/>
      <sheetName val="Bldg Brkdown"/>
      <sheetName val="총정리"/>
      <sheetName val="학습율"/>
      <sheetName val="기초자료"/>
      <sheetName val="거래처등록"/>
      <sheetName val="참고자료"/>
      <sheetName val="잡비계산"/>
      <sheetName val="본문"/>
      <sheetName val="참조"/>
      <sheetName val="2.대외공문"/>
      <sheetName val="노임DB"/>
      <sheetName val="간접"/>
      <sheetName val="지수"/>
      <sheetName val="건축공사"/>
      <sheetName val="1~9 하중계산"/>
      <sheetName val="PL단가산정"/>
      <sheetName val="그림"/>
      <sheetName val="그림2"/>
      <sheetName val="교대철근집계"/>
      <sheetName val="1.토공"/>
      <sheetName val="3-구교-오리지날"/>
      <sheetName val="설계예산서"/>
      <sheetName val="TOTAL_BOQ"/>
      <sheetName val="주공 갑지"/>
      <sheetName val="설계내역"/>
      <sheetName val="경율산정.XLS"/>
      <sheetName val="상부수량"/>
      <sheetName val="INPUTDATA"/>
      <sheetName val="GT 1050x650"/>
      <sheetName val="기초수량자료"/>
      <sheetName val="우각부보강"/>
      <sheetName val="을지"/>
      <sheetName val="단가비교표"/>
      <sheetName val="전등수량산출"/>
      <sheetName val="설계서(동안동)"/>
      <sheetName val="산출3-유도등"/>
      <sheetName val="산출2-동력"/>
      <sheetName val="산출2-피뢰침"/>
      <sheetName val="공량산출서"/>
      <sheetName val="단가(자재)"/>
      <sheetName val="단가(노임)"/>
      <sheetName val="기초목록"/>
      <sheetName val="단위중량"/>
      <sheetName val="검사원"/>
      <sheetName val="식생블럭단위수량"/>
      <sheetName val="변화치수"/>
      <sheetName val="코드표"/>
      <sheetName val="산출집계표"/>
      <sheetName val="산정표"/>
      <sheetName val="자재단가_사급"/>
      <sheetName val="중기적산목록"/>
      <sheetName val="건설사업관리 공제요율"/>
      <sheetName val="건설공사 감리원 배치기준"/>
      <sheetName val="책임감리 공제요율"/>
      <sheetName val="약품공급2"/>
      <sheetName val="금액"/>
      <sheetName val="공사비예산서(토목분)"/>
      <sheetName val="내역서_제출"/>
      <sheetName val="8_PILE__(돌출)"/>
      <sheetName val="EQUIP_LIST"/>
      <sheetName val="BOX(1_5X1_5)"/>
      <sheetName val="7_PILE__(돌출)"/>
      <sheetName val="공사비_증감_내역서"/>
      <sheetName val="실행내역(10_13)"/>
      <sheetName val="01노임적용기준"/>
      <sheetName val="소방"/>
      <sheetName val="과거자료"/>
      <sheetName val="수목표준대가"/>
      <sheetName val="검측감리공제요율"/>
      <sheetName val="시공감리공제요율"/>
      <sheetName val="책임감리공제요율"/>
      <sheetName val="98수문일위"/>
      <sheetName val="공사일위대가"/>
      <sheetName val="설명서_"/>
      <sheetName val="준공조서갑지"/>
      <sheetName val="매원개착터널총괄"/>
      <sheetName val="5사남"/>
      <sheetName val="재료집계표"/>
      <sheetName val="가로등"/>
      <sheetName val="플랜트 설치"/>
      <sheetName val="단가목록"/>
      <sheetName val="준검 내역서"/>
      <sheetName val="15)VE제안서(유형1)"/>
      <sheetName val="12)아이디어 목록 및 개략평가"/>
      <sheetName val="11)VE 예비검토서"/>
      <sheetName val="15-3)VE제안서(가치향상 등)"/>
      <sheetName val="15-2)VE제안서(유형3)"/>
      <sheetName val="단위집계표"/>
      <sheetName val="토사(PE)"/>
      <sheetName val="산출서-1"/>
      <sheetName val="산출서-수식"/>
      <sheetName val="대창토공"/>
      <sheetName val="4.2.1 마루높이 검토"/>
      <sheetName val="단가산출서 (2)"/>
      <sheetName val="단가산출서"/>
      <sheetName val="포장수량"/>
      <sheetName val="소요자재명세서"/>
      <sheetName val="노임단가(직종번호 순)"/>
      <sheetName val="1호맨홀토공"/>
      <sheetName val="시설국장자료"/>
      <sheetName val="교대"/>
      <sheetName val="내역(포장)"/>
      <sheetName val="단위량당중기"/>
      <sheetName val="참조자료"/>
      <sheetName val="BSD (2)"/>
      <sheetName val="BOQ"/>
      <sheetName val="설비(제출)"/>
      <sheetName val="노무비계"/>
      <sheetName val="출력"/>
      <sheetName val="근로자명단"/>
      <sheetName val="설계내역2"/>
      <sheetName val="기초수량산출서"/>
      <sheetName val="토목검측서"/>
      <sheetName val=""/>
      <sheetName val="기계경비산출기준"/>
      <sheetName val="기계경비목록"/>
      <sheetName val="건설기계가격1"/>
      <sheetName val="회사기초자료"/>
      <sheetName val="가시설단위수량"/>
      <sheetName val="7월천안현장 집계표"/>
      <sheetName val="장비.자재"/>
      <sheetName val="장비명세서"/>
      <sheetName val=" 노무집계"/>
      <sheetName val="일용노무비"/>
      <sheetName val="수지예산"/>
      <sheetName val="CTEMCOST"/>
      <sheetName val="가시설(TYPE-A)"/>
      <sheetName val="자단"/>
      <sheetName val="48일위"/>
      <sheetName val="48수량"/>
      <sheetName val="22수량"/>
      <sheetName val="49일위"/>
      <sheetName val="22일위"/>
      <sheetName val="49수량"/>
      <sheetName val="Sheet17"/>
      <sheetName val="포장공집계"/>
      <sheetName val="주요자재집계"/>
      <sheetName val="01 Summary"/>
      <sheetName val="CW,HW,NW"/>
      <sheetName val="SAN"/>
      <sheetName val="03 Rev.Log"/>
      <sheetName val="횡배수관수량집계"/>
      <sheetName val="횡배수관기초"/>
      <sheetName val="결재갑지"/>
      <sheetName val="직접비"/>
      <sheetName val="자재목록"/>
      <sheetName val="노임목록"/>
      <sheetName val="식재(예송)"/>
      <sheetName val="공사비"/>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sheetData sheetId="571"/>
      <sheetData sheetId="572"/>
      <sheetData sheetId="573"/>
      <sheetData sheetId="574"/>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refreshError="1"/>
      <sheetData sheetId="589" refreshError="1"/>
      <sheetData sheetId="590" refreshError="1"/>
      <sheetData sheetId="59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간지"/>
      <sheetName val="갑지"/>
      <sheetName val="공사비증감표"/>
      <sheetName val="증,감대비"/>
      <sheetName val="표지"/>
      <sheetName val="원가계산서"/>
      <sheetName val="내역서"/>
      <sheetName val="2차변경수량집계표"/>
      <sheetName val="폐기물"/>
      <sheetName val="6PILE  (돌출)"/>
      <sheetName val="노임단가"/>
      <sheetName val="설계변경내역서2"/>
      <sheetName val="국공유지및사유지"/>
      <sheetName val="수로교총재료집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
      <sheetName val="foxz"/>
      <sheetName val="실행갑지(가로)"/>
      <sheetName val="실행"/>
      <sheetName val="한진갑지"/>
      <sheetName val="제출"/>
      <sheetName val="한진갑지 (2)"/>
      <sheetName val="제출 (2)"/>
      <sheetName val="조명시설"/>
      <sheetName val="말뚝지지력산정"/>
      <sheetName val="일위대가"/>
      <sheetName val="수량산출"/>
      <sheetName val="내역서1999.8최종"/>
      <sheetName val="대창(함평)"/>
      <sheetName val="대창(장성)"/>
      <sheetName val="대창(함평)-창열"/>
      <sheetName val="가시설수량"/>
      <sheetName val="단위수량"/>
      <sheetName val="중기사용료산출근거"/>
      <sheetName val="단가 및 재료비"/>
      <sheetName val="해평견적"/>
      <sheetName val="재료집계표"/>
    </sheetNames>
    <sheetDataSet>
      <sheetData sheetId="0"/>
      <sheetData sheetId="1" refreshError="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내역서"/>
      <sheetName val="현장경비"/>
      <sheetName val="갑지(추정)"/>
      <sheetName val="원가"/>
      <sheetName val="현장경상비"/>
      <sheetName val="갑지1"/>
      <sheetName val="설계산출기초"/>
      <sheetName val="도급예산내역서봉투"/>
      <sheetName val="공사원가계산서"/>
      <sheetName val="설계산출표지"/>
      <sheetName val="도급예산내역서총괄표"/>
      <sheetName val="을부담운반비"/>
      <sheetName val="운반비산출"/>
      <sheetName val="샤워실위생"/>
      <sheetName val="데이타"/>
      <sheetName val="식재인부"/>
      <sheetName val="일위대가표"/>
      <sheetName val="노임이"/>
      <sheetName val="실행예산-변경분"/>
      <sheetName val="동원인원"/>
      <sheetName val="현장관리비"/>
      <sheetName val="작성"/>
      <sheetName val="DATE"/>
      <sheetName val="집계표"/>
      <sheetName val="시멘트"/>
      <sheetName val="Total"/>
      <sheetName val="입찰견적보고서"/>
      <sheetName val="금액"/>
      <sheetName val="요율"/>
      <sheetName val="판매시설"/>
      <sheetName val="견적의뢰"/>
      <sheetName val="평가데이터"/>
      <sheetName val="협력업체"/>
      <sheetName val="개요"/>
      <sheetName val="현장관리"/>
      <sheetName val="중기사용료"/>
      <sheetName val="일위대가"/>
      <sheetName val="조명시설"/>
      <sheetName val="#REF"/>
      <sheetName val="계DATA"/>
      <sheetName val="실DATA "/>
      <sheetName val="건축직영"/>
      <sheetName val="노임단가"/>
      <sheetName val="산업"/>
      <sheetName val="수량집계"/>
      <sheetName val="음료실행"/>
      <sheetName val="프랜트면허"/>
      <sheetName val="토목주소"/>
      <sheetName val="설계서(7)"/>
      <sheetName val="내역서(1)"/>
      <sheetName val="소비자가"/>
      <sheetName val=" 갑  지 "/>
      <sheetName val="지수980731이후"/>
      <sheetName val="공구"/>
      <sheetName val="총괄내역서"/>
      <sheetName val="예가표"/>
      <sheetName val="내역표지"/>
      <sheetName val="인제내역"/>
      <sheetName val="건축내역서"/>
      <sheetName val="코스모공장 (어음)"/>
      <sheetName val="조직도"/>
      <sheetName val="공정표"/>
      <sheetName val="조내역"/>
      <sheetName val="A 견적"/>
      <sheetName val="조건"/>
      <sheetName val="내역서"/>
      <sheetName val="실DATA_"/>
      <sheetName val="주식"/>
      <sheetName val="을"/>
      <sheetName val="실행철강하도"/>
      <sheetName val="실행"/>
      <sheetName val="경산"/>
      <sheetName val="총괄"/>
      <sheetName val="원가계산서(거목)"/>
      <sheetName val="원가계산서(다숲)"/>
      <sheetName val="원가계산서(법정외주)"/>
      <sheetName val="갑지"/>
      <sheetName val="GAEYO"/>
      <sheetName val="공문"/>
      <sheetName val="실행(ALT1)"/>
      <sheetName val="환경기계공정표 (3)"/>
      <sheetName val="참조"/>
      <sheetName val="수량산출"/>
      <sheetName val="공사개요"/>
      <sheetName val="계약내역(2)"/>
      <sheetName val="일위대가목록"/>
      <sheetName val="본실행경비"/>
      <sheetName val="원가계산"/>
      <sheetName val="Sheet1"/>
      <sheetName val="변수값"/>
      <sheetName val="중기상차"/>
      <sheetName val="AS복구"/>
      <sheetName val="중기터파기"/>
      <sheetName val="시설물일위"/>
      <sheetName val="가설공사"/>
      <sheetName val="단가결정"/>
      <sheetName val="내역아"/>
      <sheetName val="울타리"/>
      <sheetName val="목차"/>
      <sheetName val="SAM"/>
      <sheetName val="Sheet5"/>
      <sheetName val="값"/>
      <sheetName val="건축공사실행"/>
      <sheetName val="내역"/>
      <sheetName val="재료"/>
      <sheetName val="노무"/>
      <sheetName val="사급자재"/>
      <sheetName val="화전내"/>
      <sheetName val="진주방향"/>
      <sheetName val="내역서2안"/>
      <sheetName val="인사자료총집계"/>
      <sheetName val="기초단가"/>
      <sheetName val="견적"/>
      <sheetName val="수량-양식"/>
      <sheetName val="납부서"/>
      <sheetName val="Y-WORK"/>
      <sheetName val="기계경비(시간당)"/>
      <sheetName val="램머"/>
      <sheetName val="01"/>
      <sheetName val="SPEC"/>
      <sheetName val="원가계산서"/>
      <sheetName val="금액내역서"/>
      <sheetName val="투찰내역서"/>
      <sheetName val="설계명세서"/>
      <sheetName val="건축"/>
      <sheetName val="Sheet1 (2)"/>
      <sheetName val="총 원가계산"/>
      <sheetName val="단가"/>
      <sheetName val="증감내역서"/>
      <sheetName val="중기조종사 단위단가"/>
      <sheetName val="6PILE  (돌출)"/>
      <sheetName val="_갑__지_"/>
      <sheetName val="FAB별"/>
      <sheetName val="연돌일위집계"/>
      <sheetName val="관접합및부설"/>
      <sheetName val="아파트"/>
      <sheetName val="전등설비"/>
      <sheetName val="입력데이타"/>
      <sheetName val="COVER"/>
      <sheetName val="원가data"/>
      <sheetName val="단가 (2)"/>
      <sheetName val="CTEMCOST"/>
      <sheetName val="단중표"/>
      <sheetName val="F4-F7"/>
      <sheetName val="벽체물량산출서"/>
      <sheetName val="지수"/>
      <sheetName val="---FAB#1업무일지---"/>
      <sheetName val="물가대비표"/>
      <sheetName val="경영상태"/>
      <sheetName val="2003상반기노임기준"/>
      <sheetName val="추정_최근현장"/>
      <sheetName val="리스트_최근현장"/>
      <sheetName val="팩스리스트"/>
      <sheetName val="factor(건축)"/>
      <sheetName val="산근"/>
      <sheetName val="세금자료"/>
      <sheetName val="입력"/>
      <sheetName val="기안"/>
      <sheetName val="인건비 "/>
      <sheetName val="입찰안"/>
      <sheetName val="설계내역"/>
      <sheetName val="2공구산출내역"/>
      <sheetName val="노임"/>
      <sheetName val="국내조달(통합-1)"/>
      <sheetName val="수배전반"/>
      <sheetName val="1"/>
      <sheetName val="2"/>
      <sheetName val="3"/>
      <sheetName val="4"/>
      <sheetName val="5"/>
      <sheetName val="6"/>
      <sheetName val="내역서01"/>
      <sheetName val="개산공사비"/>
      <sheetName val="실행대비"/>
      <sheetName val="노무비"/>
      <sheetName val="총괄갑 "/>
      <sheetName val="일위"/>
      <sheetName val="제경비율"/>
      <sheetName val="EQT-ESTN"/>
      <sheetName val="시중노임단가"/>
      <sheetName val="구성비"/>
      <sheetName val="카펫타일"/>
      <sheetName val="표지"/>
      <sheetName val="변경내역서"/>
      <sheetName val="11-2.아파트내역"/>
      <sheetName val="식재수량표"/>
      <sheetName val="일위목록"/>
      <sheetName val="SG"/>
      <sheetName val="DATA1"/>
      <sheetName val="5사남"/>
      <sheetName val="원가계산하도"/>
      <sheetName val="내역서1999.8최종"/>
      <sheetName val="6호기"/>
      <sheetName val="BID"/>
      <sheetName val="용역비내역-진짜"/>
      <sheetName val="당정동경상이수"/>
      <sheetName val="당정동공통이수"/>
      <sheetName val="2-1. 경관조명 내역총괄표"/>
      <sheetName val="계산서(곡선부)"/>
      <sheetName val="포장재료집계표"/>
      <sheetName val="날개벽(시점좌측)"/>
      <sheetName val="건축집계표"/>
      <sheetName val="전기"/>
      <sheetName val="설계조건"/>
      <sheetName val="시행후면적"/>
      <sheetName val="수지예산"/>
      <sheetName val="플랜트 설치"/>
      <sheetName val="자재가격조사표"/>
      <sheetName val="ilch"/>
      <sheetName val="1차 내역서"/>
      <sheetName val="날개벽수량표"/>
      <sheetName val="정보"/>
      <sheetName val="기초입력 DATA"/>
      <sheetName val="총투입계"/>
      <sheetName val="공통가설"/>
      <sheetName val="차액보증"/>
      <sheetName val="합천내역"/>
      <sheetName val="출입자명단"/>
      <sheetName val="일위산출"/>
      <sheetName val="노임단가 (2)"/>
      <sheetName val="파일의이용"/>
      <sheetName val="공종목록표"/>
      <sheetName val="inter"/>
      <sheetName val="TEST1"/>
      <sheetName val="업무분장"/>
      <sheetName val="견적조건"/>
      <sheetName val="INPUT"/>
      <sheetName val="수정시산표"/>
      <sheetName val="물량표"/>
      <sheetName val="참고사항"/>
      <sheetName val="근로자자료입력"/>
      <sheetName val="장비집계"/>
      <sheetName val="자재단가"/>
      <sheetName val="장비경비"/>
      <sheetName val="매출현황"/>
      <sheetName val="등록자료"/>
      <sheetName val="입력정보"/>
      <sheetName val=" 견적서"/>
      <sheetName val="총괄집계표"/>
      <sheetName val="실행내역"/>
      <sheetName val="001"/>
      <sheetName val="Option"/>
      <sheetName val="예산서"/>
      <sheetName val="교통대책내역"/>
      <sheetName val="직재"/>
      <sheetName val="사진대지"/>
      <sheetName val="수리결과"/>
      <sheetName val="상호참고자료"/>
      <sheetName val="발주처자료입력"/>
      <sheetName val="회사기본자료"/>
      <sheetName val="하자보증자료"/>
      <sheetName val="기술자관련자료"/>
      <sheetName val="회사정보"/>
      <sheetName val="건축공사집계"/>
      <sheetName val="BSD (2)"/>
      <sheetName val="건축내역"/>
      <sheetName val="Sheet2"/>
      <sheetName val="TYPE-A"/>
      <sheetName val="배명(단가)"/>
      <sheetName val="C3"/>
      <sheetName val="수목단가"/>
      <sheetName val="시설수량표"/>
      <sheetName val="청천내"/>
      <sheetName val="0"/>
      <sheetName val="자단"/>
      <sheetName val="견적갑지"/>
      <sheetName val="물량내역"/>
      <sheetName val="FORM-0"/>
      <sheetName val="실행_ALT1_"/>
      <sheetName val="을지"/>
      <sheetName val="CONCRETE"/>
      <sheetName val="설계서"/>
      <sheetName val="해평견적"/>
      <sheetName val="PAINT"/>
      <sheetName val="직접경비"/>
      <sheetName val="직접인건비"/>
      <sheetName val="새공통"/>
      <sheetName val="계목분류"/>
      <sheetName val="토목공사"/>
      <sheetName val="차수"/>
      <sheetName val="CON'C"/>
      <sheetName val="건축실행"/>
      <sheetName val="설계서(본관)"/>
      <sheetName val="2000년1차"/>
      <sheetName val="결재판"/>
      <sheetName val="pier(각형)"/>
      <sheetName val="경비"/>
      <sheetName val="신.분"/>
      <sheetName val="공사_산출"/>
      <sheetName val="철거산출근거"/>
      <sheetName val="FOB발"/>
      <sheetName val="설비공사"/>
      <sheetName val="토공집계"/>
      <sheetName val="배관배선내역"/>
      <sheetName val="설명서 "/>
      <sheetName val="토목"/>
      <sheetName val="역T형교대(말뚝기초)"/>
      <sheetName val="기성"/>
      <sheetName val="적격심사표"/>
      <sheetName val="현장별"/>
      <sheetName val="동별집계(비디오폰흑백-&gt;칼라)"/>
      <sheetName val="동별집계"/>
      <sheetName val="세부내역서"/>
      <sheetName val="가설공사내역"/>
      <sheetName val="토공연장"/>
      <sheetName val="자재"/>
      <sheetName val="설비내역서"/>
      <sheetName val="전기내역서"/>
      <sheetName val="COST"/>
      <sheetName val="수량계산서 집계표(가설 신설 및 철거-을지로3가 3호선)"/>
      <sheetName val="수량계산서 집계표(신설-을지로3가 3호선)"/>
      <sheetName val="수량계산서 집계표(철거-을지로3가 3호선)"/>
      <sheetName val="산출"/>
      <sheetName val="참조M"/>
      <sheetName val="일위대가 "/>
      <sheetName val="05-원가계산"/>
      <sheetName val="말뚝지지력산정"/>
      <sheetName val="예정공정표"/>
      <sheetName val="초기화면"/>
      <sheetName val="관급자재"/>
      <sheetName val="단기차입금"/>
      <sheetName val="Sheet3"/>
      <sheetName val="배수내역"/>
      <sheetName val="입력시트"/>
      <sheetName val="구분자"/>
      <sheetName val="단가및재료비"/>
      <sheetName val="용수량(생활용수)"/>
      <sheetName val="기초일위"/>
      <sheetName val="시설일위"/>
      <sheetName val="조명일위"/>
      <sheetName val="정부노임단가"/>
      <sheetName val="소요자재"/>
      <sheetName val="견적율"/>
      <sheetName val="퍼스트"/>
      <sheetName val="Sheet4"/>
      <sheetName val="금융비용"/>
      <sheetName val="유림골조"/>
      <sheetName val="골조시행"/>
      <sheetName val="현금및현금등가물"/>
      <sheetName val="계정code"/>
      <sheetName val="전선 및 전선관-자유로"/>
      <sheetName val="관로터파기-자유로"/>
      <sheetName val="C1.공사개요"/>
      <sheetName val="실행(1)"/>
      <sheetName val="A1.스케쥴"/>
      <sheetName val="고유코드_설계"/>
      <sheetName val="한강운반비"/>
      <sheetName val="XL4Poppy"/>
      <sheetName val="계획금액"/>
      <sheetName val="중기사용료산출근거"/>
      <sheetName val="단가 및 재료비"/>
      <sheetName val="단가(자재)"/>
      <sheetName val="단가(노임)"/>
      <sheetName val="기초목록"/>
      <sheetName val="공사통보서"/>
      <sheetName val="wall"/>
      <sheetName val="우수받이재료집계표"/>
      <sheetName val="가시설단위수량"/>
      <sheetName val="SORCE1"/>
      <sheetName val="단위수량"/>
      <sheetName val="1호맨홀가감수량"/>
      <sheetName val="아파트 내역"/>
      <sheetName val="가시설(TYPE-A)"/>
      <sheetName val="1호맨홀수량산출"/>
      <sheetName val="1-1평균터파기고(1)"/>
      <sheetName val="출자한도"/>
      <sheetName val="가감수량"/>
      <sheetName val="맨홀수량산출"/>
      <sheetName val="참고"/>
      <sheetName val="3월팀계 "/>
      <sheetName val="간지"/>
      <sheetName val="공사요율"/>
      <sheetName val="코드"/>
      <sheetName val="ateCodes_x0000_TimeCodes_x0000_OverrideShor"/>
      <sheetName val="공사내역서"/>
      <sheetName val="APT"/>
      <sheetName val="삭제금지단가"/>
      <sheetName val="집계"/>
      <sheetName val="수량명세서"/>
      <sheetName val="Customer Databas"/>
      <sheetName val="철콘"/>
      <sheetName val="단가대비표"/>
      <sheetName val="연도별노무비(신)"/>
      <sheetName val="산출서"/>
      <sheetName val="실DATA_1"/>
      <sheetName val="_갑__지_1"/>
      <sheetName val="코스모공장_(어음)"/>
      <sheetName val="A_견적"/>
      <sheetName val="환경기계공정표_(3)"/>
      <sheetName val="단가_(2)"/>
      <sheetName val="Sheet1_(2)"/>
      <sheetName val="총_원가계산"/>
      <sheetName val="6PILE__(돌출)"/>
      <sheetName val="총괄갑_"/>
      <sheetName val="11-2_아파트내역"/>
      <sheetName val="내역서1999_8최종"/>
      <sheetName val="내역서 제출"/>
      <sheetName val="연부97-1"/>
      <sheetName val="#3_일위대가목록"/>
      <sheetName val="간접"/>
      <sheetName val="980731"/>
      <sheetName val="계정"/>
      <sheetName val="장비사양"/>
      <sheetName val="1-최종안"/>
      <sheetName val="사업분석-분양가결정"/>
      <sheetName val="단가조사"/>
      <sheetName val="토사(PE)"/>
      <sheetName val="가공비"/>
      <sheetName val="예산"/>
      <sheetName val="단위가격"/>
      <sheetName val="1SGATE97"/>
      <sheetName val="단가보완"/>
      <sheetName val="공사비총괄표"/>
      <sheetName val="하수실행"/>
      <sheetName val="SR97-1"/>
      <sheetName val="청하배수"/>
      <sheetName val="99노임기준"/>
      <sheetName val="터널조도"/>
      <sheetName val="측량요율"/>
      <sheetName val="자재대"/>
      <sheetName val="본선토량운반계산서(1)0"/>
      <sheetName val="99년신청"/>
      <sheetName val="BQ(실행)"/>
      <sheetName val="최적단면"/>
      <sheetName val="설계명세서-2"/>
      <sheetName val="Apt내역"/>
      <sheetName val="백암비스타내역"/>
      <sheetName val="토공사"/>
      <sheetName val="FD"/>
      <sheetName val="LD"/>
      <sheetName val="경율산정.XLS"/>
      <sheetName val="포장복구집계"/>
      <sheetName val="부표총괄"/>
      <sheetName val="AS포장복구 "/>
      <sheetName val="자판실행"/>
      <sheetName val="[내역서(ͭ_x0000_ͭ_x0000__x001c__x0000__x001c__x0000_가표"/>
      <sheetName val="목표세부명세"/>
      <sheetName val="본부소개"/>
      <sheetName val="장문교(대전)"/>
      <sheetName val="경쟁실분"/>
      <sheetName val="아파트기별"/>
      <sheetName val="공리일"/>
      <sheetName val="DATA 입력란"/>
      <sheetName val="수목표준대가"/>
      <sheetName val="횡배수관"/>
      <sheetName val="패널"/>
      <sheetName val="2.고용보험료산출근거"/>
      <sheetName val="G.R300경비"/>
      <sheetName val="표준건축비"/>
      <sheetName val="D"/>
      <sheetName val="단가산출2"/>
      <sheetName val="단가산출1"/>
      <sheetName val="토목내역"/>
      <sheetName val="주공 갑지"/>
      <sheetName val="MAT_N048"/>
      <sheetName val="투입비분석표"/>
      <sheetName val="빙장비사양"/>
      <sheetName val="노무비단가"/>
      <sheetName val="00000"/>
      <sheetName val="1안98Billing"/>
      <sheetName val="27.건설이자"/>
      <sheetName val="9-2.단지투자"/>
      <sheetName val="9-4.단지분양수납"/>
      <sheetName val="28.차입금상환계획"/>
      <sheetName val="10-4.운하물류분양수납"/>
      <sheetName val="10-2.운하물류투자"/>
      <sheetName val="※.2010예산총괄표"/>
      <sheetName val="부속동"/>
      <sheetName val="물가시세"/>
      <sheetName val="工완성공사율"/>
      <sheetName val="용역비내역_진짜"/>
      <sheetName val="[내역서(ͭ?ͭ?_x001c_?_x001c_?가표"/>
      <sheetName val="울산시산표"/>
      <sheetName val="대비"/>
      <sheetName val="b_balju_cho"/>
      <sheetName val="출력"/>
      <sheetName val="4동급수"/>
      <sheetName val="관련부서"/>
      <sheetName val="공사내역"/>
      <sheetName val="신_분"/>
      <sheetName val="제경비"/>
      <sheetName val="실적공사비"/>
      <sheetName val="입력(K0)"/>
      <sheetName val="장비기준"/>
      <sheetName val="재료비"/>
      <sheetName val="환율"/>
      <sheetName val="전차선로 물량표"/>
      <sheetName val="월별수입"/>
      <sheetName val="BLOCK(1)"/>
      <sheetName val="부하(성남)"/>
      <sheetName val="9811"/>
      <sheetName val="보증종류"/>
      <sheetName val="수지표"/>
      <sheetName val="셀명"/>
      <sheetName val="친환경주택"/>
      <sheetName val="산출근거-배전"/>
      <sheetName val="조도계산서 (도서)"/>
      <sheetName val="설계예산서"/>
      <sheetName val="예산내역서"/>
      <sheetName val="골재집계"/>
      <sheetName val="-레미콘집계"/>
      <sheetName val="-몰탈콘크리트"/>
      <sheetName val="자갈,시멘트,모래산출"/>
      <sheetName val="-철근집계"/>
      <sheetName val="포장재료(1)"/>
      <sheetName val="-흄관집계"/>
      <sheetName val="8.설치품셈"/>
      <sheetName val="21301동"/>
      <sheetName val="9-1차이내역"/>
      <sheetName val="품셈 "/>
      <sheetName val="방화도료"/>
      <sheetName val="아파트 "/>
      <sheetName val="견적1"/>
      <sheetName val="일위_파일"/>
      <sheetName val="매입세율"/>
      <sheetName val="문학간접"/>
      <sheetName val="분석대장"/>
      <sheetName val="base"/>
      <sheetName val="노임단가표"/>
      <sheetName val="손익집계(공장별)"/>
      <sheetName val="-치수표(곡선부)"/>
      <sheetName val="우배수"/>
      <sheetName val="계산식"/>
      <sheetName val="전익자재"/>
      <sheetName val="소업1교"/>
      <sheetName val="DATA"/>
      <sheetName val="금회지출"/>
      <sheetName val="VST재료산출"/>
      <sheetName val="노임(1차)"/>
      <sheetName val="[내역서(ͭ"/>
      <sheetName val="ateCodes"/>
      <sheetName val="1.동력공사"/>
      <sheetName val="손익분석"/>
      <sheetName val="총계"/>
      <sheetName val="BTL시설예산 기준표"/>
      <sheetName val="5.학교신설예산 집행(01~08)"/>
      <sheetName val="점검결과(08년 100교 지원)"/>
      <sheetName val="1안"/>
      <sheetName val="도급"/>
      <sheetName val="내역1"/>
      <sheetName val="수량3"/>
      <sheetName val="5.직원투입현황"/>
      <sheetName val="품셈표"/>
      <sheetName val="5-1신설물량"/>
      <sheetName val="기초입력_DATA"/>
      <sheetName val="_견적서"/>
      <sheetName val="노임단가_(2)"/>
      <sheetName val="플랜트_설치"/>
      <sheetName val="1차_내역서"/>
      <sheetName val="2-1__경관조명_내역총괄표"/>
      <sheetName val="중기조종사_단위단가"/>
      <sheetName val="설명서_"/>
      <sheetName val="BSD_(2)"/>
      <sheetName val="수량계산서_집계표(가설_신설_및_철거-을지로3가_3호선)"/>
      <sheetName val="수량계산서_집계표(신설-을지로3가_3호선)"/>
      <sheetName val="수량계산서_집계표(철거-을지로3가_3호선)"/>
      <sheetName val="아파트_내역"/>
      <sheetName val="인건비_"/>
      <sheetName val="설계가"/>
      <sheetName val="신축(단위)"/>
      <sheetName val="교각계산"/>
      <sheetName val="교각1"/>
      <sheetName val="간선계산"/>
      <sheetName val="6동"/>
      <sheetName val="COVER-P"/>
      <sheetName val="낙찰표"/>
      <sheetName val="일위대가(계측기설치)"/>
      <sheetName val="산출근거"/>
      <sheetName val="기본항목 입력"/>
      <sheetName val="야장종합"/>
      <sheetName val="예정공정표 "/>
      <sheetName val="공사요율산출표"/>
      <sheetName val="각형맨홀"/>
      <sheetName val="기본단가표"/>
      <sheetName val="사통"/>
      <sheetName val="database"/>
      <sheetName val="ateCodes?TimeCodes?OverrideShor"/>
      <sheetName val="회선별대책안(한전)"/>
      <sheetName val="CC16-내역서"/>
      <sheetName val="기계경비"/>
      <sheetName val="자재단가비교표"/>
      <sheetName val="Macro(전선)"/>
      <sheetName val="제안서입력"/>
      <sheetName val="거래처등록"/>
      <sheetName val="참고자료"/>
      <sheetName val="은행코드"/>
      <sheetName val="사업총괄"/>
      <sheetName val="판가반영"/>
      <sheetName val="방배동내역(리라)"/>
      <sheetName val="부대공사총괄"/>
      <sheetName val="건축공사집계표"/>
      <sheetName val="_갑__지_2"/>
      <sheetName val="실DATA_2"/>
      <sheetName val="코스모공장_(어음)1"/>
      <sheetName val="A_견적1"/>
      <sheetName val="환경기계공정표_(3)1"/>
      <sheetName val="단가_(2)1"/>
      <sheetName val="Sheet1_(2)1"/>
      <sheetName val="총_원가계산1"/>
      <sheetName val="6PILE__(돌출)1"/>
      <sheetName val="수량산출서"/>
      <sheetName val="산출1"/>
      <sheetName val="설계요소"/>
      <sheetName val="책등"/>
      <sheetName val="표지 "/>
      <sheetName val="표지간지"/>
      <sheetName val="위치간지"/>
      <sheetName val="현장사진간지"/>
      <sheetName val="설계설명서간지"/>
      <sheetName val="위치도"/>
      <sheetName val="현장사진"/>
      <sheetName val="사업개요서"/>
      <sheetName val="설계설명서"/>
      <sheetName val="예정공정표간지"/>
      <sheetName val="묘목생산자별본수"/>
      <sheetName val="일반시방서간지"/>
      <sheetName val="특별시방서간지"/>
      <sheetName val="목재소반별시방"/>
      <sheetName val="식재방법및시비요령"/>
      <sheetName val="소반시방간지"/>
      <sheetName val="사업원가계산서간지"/>
      <sheetName val="송이소반별시방"/>
      <sheetName val="필지별조서"/>
      <sheetName val="지번별 묘묙소요내역"/>
      <sheetName val="목재임소필지별조서"/>
      <sheetName val="임소필지별조서"/>
      <sheetName val="설계내역간지"/>
      <sheetName val="총괄 설계내역서"/>
      <sheetName val="설계내역서(예정지정리)"/>
      <sheetName val="내역서(조림)"/>
      <sheetName val="단가산출서간지"/>
      <sheetName val="설계내역서(표시봉)"/>
      <sheetName val="설계내역서(대운반비)"/>
      <sheetName val="목재단가산출"/>
      <sheetName val="야장"/>
      <sheetName val="산림재해단가산출서"/>
      <sheetName val="특용수단가산출"/>
      <sheetName val="바이오단가산출"/>
      <sheetName val="송이단가산출서"/>
      <sheetName val="대운반산출기초"/>
      <sheetName val="일반화물자동차운임"/>
      <sheetName val="필지별간지"/>
      <sheetName val="필지별묘목간지"/>
      <sheetName val="사무소간지"/>
      <sheetName val="수고조사야장"/>
      <sheetName val="골막이(야매)"/>
      <sheetName val="&quot;"/>
      <sheetName val="J형측구단위수량"/>
      <sheetName val="1.설계조건"/>
      <sheetName val="산출내역서집계표"/>
      <sheetName val="수목데이타"/>
      <sheetName val="양식3"/>
      <sheetName val="영동(D)"/>
      <sheetName val="200"/>
      <sheetName val="데리네이타현황"/>
      <sheetName val="내역- CCTV"/>
      <sheetName val="총괄갑_1"/>
      <sheetName val="11-2_아파트내역1"/>
      <sheetName val="내역서1999_8최종1"/>
      <sheetName val="전선_및_전선관-자유로"/>
      <sheetName val="C1_공사개요"/>
      <sheetName val="A1_스케쥴"/>
      <sheetName val="일위대가_"/>
      <sheetName val="단가_및_재료비"/>
      <sheetName val="주공_갑지"/>
      <sheetName val="AS포장복구_"/>
      <sheetName val="G_R300경비"/>
      <sheetName val="3월팀계_"/>
      <sheetName val="Customer_Databas"/>
      <sheetName val="[내역서(ͭͭ가표"/>
      <sheetName val="DATA_입력란"/>
      <sheetName val="부하계산서"/>
      <sheetName val="업무량"/>
      <sheetName val="계좌분리(계약)"/>
      <sheetName val="계좌분리(기성)"/>
      <sheetName val="총괄(데이소)"/>
      <sheetName val="총괄(데이전)"/>
      <sheetName val="총괄(데이터)"/>
      <sheetName val="단가조정"/>
      <sheetName val="소총괄"/>
      <sheetName val="소총괄(집계)"/>
      <sheetName val="EQUIP LIST"/>
      <sheetName val="6-1. 관개량조서"/>
      <sheetName val="일일작업현황"/>
      <sheetName val="실행내역서 "/>
      <sheetName val="견적단가"/>
      <sheetName val="수안보-MBR1"/>
      <sheetName val="관람석제출"/>
      <sheetName val="설계기준"/>
      <sheetName val="안정계산"/>
      <sheetName val="단면검토"/>
      <sheetName val="당초"/>
      <sheetName val="전체내역 (2)"/>
      <sheetName val="수량산출(음암)"/>
      <sheetName val="하수급견적대비"/>
      <sheetName val="FB25JN"/>
      <sheetName val="우각부보강"/>
      <sheetName val="중동공구"/>
      <sheetName val="물류최종8월7"/>
      <sheetName val="인수공"/>
      <sheetName val="Raw Data"/>
      <sheetName val="45,46"/>
      <sheetName val="페이지"/>
      <sheetName val="XREF"/>
      <sheetName val="양촌면도평리"/>
      <sheetName val="옹벽수량집계표"/>
      <sheetName val="수로BOX"/>
      <sheetName val="골조(1)"/>
      <sheetName val="골조(3)"/>
      <sheetName val="마감(1)"/>
      <sheetName val="찍기"/>
      <sheetName val="수선비MATRIX"/>
      <sheetName val="차량소요량-년간주행거리"/>
      <sheetName val="금전출납"/>
      <sheetName val="직영명부"/>
      <sheetName val="증감대비"/>
      <sheetName val="절감계산"/>
      <sheetName val="투자비"/>
      <sheetName val="조성원가DATA"/>
      <sheetName val="사업비"/>
      <sheetName val="토목검측서"/>
      <sheetName val="기초자료입력"/>
      <sheetName val="원"/>
      <sheetName val="한일양산"/>
      <sheetName val="S0"/>
      <sheetName val="2.대외공문"/>
      <sheetName val="총괄BOQ"/>
      <sheetName val="EP0618"/>
      <sheetName val="설비(제출)"/>
      <sheetName val="연결임시"/>
      <sheetName val="고정자산"/>
      <sheetName val="매출원가추정"/>
      <sheetName val="매출추정"/>
      <sheetName val="7.기-검-보.100"/>
      <sheetName val="ABUT수량-A1"/>
      <sheetName val="입력자료"/>
      <sheetName val="HISTORICAL"/>
      <sheetName val="FORECASTING"/>
      <sheetName val="원본"/>
      <sheetName val="98수문일위"/>
      <sheetName val="_내역서(ͭ"/>
      <sheetName val="nys"/>
      <sheetName val="연령별자료"/>
      <sheetName val="설계예시"/>
      <sheetName val="현장청취복명서"/>
      <sheetName val="매출"/>
      <sheetName val="관급자재대"/>
      <sheetName val="신표지1"/>
      <sheetName val="인건비"/>
      <sheetName val="단가산출서(기계)"/>
      <sheetName val="부대경비산출서"/>
      <sheetName val="총괄표"/>
      <sheetName val="계정과목"/>
      <sheetName val="8.PILE  (돌출)"/>
      <sheetName val="견적내역서"/>
      <sheetName val="용수지선토적"/>
      <sheetName val="도로토적"/>
      <sheetName val="예산대비"/>
      <sheetName val="공사비대비"/>
      <sheetName val="AHU집계"/>
      <sheetName val="공조기휀"/>
      <sheetName val="공조기"/>
      <sheetName val="가도공"/>
      <sheetName val="산출집계"/>
      <sheetName val="1. 조명내역서(조명설치)"/>
      <sheetName val="2. 조명내역서(조명자재)"/>
      <sheetName val="일위대가집계표"/>
      <sheetName val="_내역서(ͭ_ͭ__x001c___x001c__가표"/>
      <sheetName val="COPING"/>
      <sheetName val="비탈면보호공수량산출"/>
      <sheetName val="울산자동제어"/>
      <sheetName val="부대내역"/>
      <sheetName val="공종단가"/>
      <sheetName val="공사비"/>
      <sheetName val="소방"/>
      <sheetName val="개별직종노임단가(2005.1)"/>
      <sheetName val="총괄변경내역서"/>
      <sheetName val="정비손익"/>
      <sheetName val="2000전체분"/>
      <sheetName val="일위대가목차"/>
      <sheetName val="INDEX"/>
      <sheetName val="물량내역서"/>
      <sheetName val="MOTOR"/>
      <sheetName val="식재"/>
      <sheetName val="시설물"/>
      <sheetName val="식재출력용"/>
      <sheetName val="유지관리"/>
      <sheetName val="고가수조"/>
      <sheetName val="Macro1"/>
      <sheetName val="입찰보고"/>
      <sheetName val="신천교(음성)"/>
      <sheetName val="99노임단가"/>
      <sheetName val="성명순"/>
      <sheetName val="예총"/>
      <sheetName val="참고)BTL시설예산 기준표"/>
      <sheetName val="경기"/>
      <sheetName val="VXXXXX"/>
      <sheetName val="표지 (3)"/>
      <sheetName val="발송공문"/>
      <sheetName val="공사완료보고서"/>
      <sheetName val="준공계"/>
      <sheetName val="준공검사원"/>
      <sheetName val="준공검사조서"/>
      <sheetName val="공사감독조서"/>
      <sheetName val="시설인수인계서"/>
      <sheetName val="손질공사조서"/>
      <sheetName val="입회조서"/>
      <sheetName val="준공내역서"/>
      <sheetName val="공사비집행결과보고서"/>
      <sheetName val="실명화카드"/>
      <sheetName val="원가계산서 (2)"/>
      <sheetName val="원가계산서3"/>
      <sheetName val="공종별집계표1"/>
      <sheetName val="공종별내역서1"/>
      <sheetName val="주요자재1"/>
      <sheetName val="일위대가1"/>
      <sheetName val="산출 근거1"/>
      <sheetName val="원가계산서(군)"/>
      <sheetName val="공종별집계표"/>
      <sheetName val="관급자재정산서"/>
      <sheetName val="작업공정표"/>
      <sheetName val="본사인상전"/>
      <sheetName val="공사원가계산서 "/>
      <sheetName val="단가산출서"/>
      <sheetName val="연동내역"/>
      <sheetName val="세부내역"/>
      <sheetName val="03전반노무비"/>
      <sheetName val="신_분1"/>
      <sheetName val="[내역서(ͭ?ͭ???가표"/>
      <sheetName val="경율산정_XLS"/>
      <sheetName val="BTL시설예산_기준표"/>
      <sheetName val="5_학교신설예산_집행(01~08)"/>
      <sheetName val="점검결과(08년_100교_지원)"/>
      <sheetName val="8_설치품셈"/>
      <sheetName val="내역서_제출"/>
      <sheetName val="아파트_"/>
      <sheetName val="2_고용보험료산출근거"/>
      <sheetName val="27_건설이자"/>
      <sheetName val="9-2_단지투자"/>
      <sheetName val="9-4_단지분양수납"/>
      <sheetName val="28_차입금상환계획"/>
      <sheetName val="10-4_운하물류분양수납"/>
      <sheetName val="10-2_운하물류투자"/>
      <sheetName val="※_2010예산총괄표"/>
      <sheetName val="전차선로_물량표"/>
      <sheetName val="우수"/>
      <sheetName val="설계변경총괄표(계산식)"/>
      <sheetName val="공통부대"/>
      <sheetName val="1차물량(ABOUT)"/>
      <sheetName val="단면가정"/>
      <sheetName val="Customer_Databa袸"/>
      <sheetName val="도장면"/>
      <sheetName val="마스터"/>
      <sheetName val="설비원가"/>
      <sheetName val="동해title"/>
      <sheetName val="전체공내역서"/>
      <sheetName val="98지급계획"/>
      <sheetName val="연습장소"/>
      <sheetName val="내역(영일)"/>
      <sheetName val="드롭다운목록"/>
      <sheetName val="인부노임"/>
      <sheetName val="총괄 내역서"/>
      <sheetName val="신청서"/>
      <sheetName val="GT 1050x650"/>
      <sheetName val="CHECKLIST"/>
      <sheetName val="2.토목공사"/>
      <sheetName val="계수시트"/>
      <sheetName val="원형1호맨홀토공수량"/>
      <sheetName val="각사별공사비분개 "/>
      <sheetName val="건축설비"/>
      <sheetName val="검토"/>
      <sheetName val="공사비산출내역"/>
      <sheetName val="PIPERACK 집계표"/>
      <sheetName val="EQUIPEMENT 집계표"/>
      <sheetName val="BUILDING &amp;SHELTER 집계표"/>
      <sheetName val="OTHERS 집계표"/>
      <sheetName val="MPR01"/>
      <sheetName val="MPR02"/>
      <sheetName val="MPR03"/>
      <sheetName val="SPR01"/>
      <sheetName val="SPR02"/>
      <sheetName val="SPR03"/>
      <sheetName val="FPR01"/>
      <sheetName val="FPR02"/>
      <sheetName val="G-1"/>
      <sheetName val="K-PR"/>
      <sheetName val="YE-1"/>
      <sheetName val="YE-2"/>
      <sheetName val="YK"/>
      <sheetName val="YJ"/>
      <sheetName val="YN"/>
      <sheetName val="YW"/>
      <sheetName val="COLDBOX"/>
      <sheetName val="STR-A"/>
      <sheetName val="STR-B"/>
      <sheetName val="STR-C"/>
      <sheetName val="STR-D"/>
      <sheetName val="STR-E"/>
      <sheetName val="STR-F"/>
      <sheetName val="STR-G"/>
      <sheetName val="101-H"/>
      <sheetName val="203-H"/>
      <sheetName val="401-H"/>
      <sheetName val="124-F1"/>
      <sheetName val="134-C2"/>
      <sheetName val="506-CR"/>
      <sheetName val="CONTROL BD"/>
      <sheetName val="CCS201"/>
      <sheetName val="CCS401"/>
      <sheetName val="C3-LPF"/>
      <sheetName val="CT-LPF"/>
      <sheetName val="CT-HANDRAIL"/>
      <sheetName val="LPM01"/>
      <sheetName val="LPM02"/>
      <sheetName val="LPM03"/>
      <sheetName val="LPM04"/>
      <sheetName val="CW-LPS"/>
      <sheetName val="LPS-AB"/>
      <sheetName val="LPS-AC"/>
      <sheetName val="LPS-AD"/>
      <sheetName val="LPS-CD"/>
      <sheetName val="LPS-JK"/>
      <sheetName val="LIFTING DEVICE"/>
      <sheetName val="일위-1"/>
      <sheetName val="일위-2"/>
      <sheetName val="일위-3"/>
      <sheetName val="일위-4"/>
      <sheetName val="일위-5"/>
      <sheetName val="FACTOR"/>
      <sheetName val="DD_raw"/>
      <sheetName val="NW_raw"/>
      <sheetName val="당월 인력"/>
      <sheetName val="BOJUNGGM"/>
      <sheetName val="결재갑지"/>
      <sheetName val="220 (2)"/>
      <sheetName val="단가비교표(전기)"/>
      <sheetName val="품셈"/>
      <sheetName val="SCHEDULE"/>
      <sheetName val="식재일위대가"/>
      <sheetName val="기술자자료입력"/>
      <sheetName val="입력단가"/>
      <sheetName val="사  업  비  수  지  예  산  서"/>
      <sheetName val="장비"/>
      <sheetName val="철골,판넬"/>
      <sheetName val="3희질산"/>
      <sheetName val="4.고용보험"/>
      <sheetName val="3.고용보험료산출근거"/>
      <sheetName val="PIPE"/>
      <sheetName val="사업성분석"/>
      <sheetName val="집계표_정리_"/>
      <sheetName val="자재코드"/>
      <sheetName val="Table"/>
      <sheetName val="기초입력"/>
      <sheetName val="개인별조서"/>
      <sheetName val="노임,재료비"/>
      <sheetName val="단가일람 (2)"/>
      <sheetName val="단가(1)"/>
      <sheetName val="건축개요"/>
      <sheetName val="건축원가"/>
      <sheetName val="직노"/>
      <sheetName val="Baby일위대가"/>
      <sheetName val="기계내역"/>
      <sheetName val="저"/>
      <sheetName val="사당"/>
      <sheetName val="구조대가"/>
      <sheetName val="포설대가1"/>
      <sheetName val="부대대가"/>
      <sheetName val="견적서"/>
      <sheetName val="단가표"/>
      <sheetName val="[내역서(ͭ_x005f_x0000_ͭ_x005f_x0000__x005f_x001c__x0"/>
      <sheetName val="ateCodes_x005f_x0000_TimeCodes_x005f_x0000_"/>
      <sheetName val="[내역서(ͭ?ͭ?_x005f_x001c_?_x005f_x001c_?가표"/>
      <sheetName val="G_R300경푀"/>
      <sheetName val="1단지구내"/>
      <sheetName val="1단지주차장전등"/>
      <sheetName val="관부설공집계표"/>
      <sheetName val="A2"/>
      <sheetName val="96.12"/>
      <sheetName val="양수장(기계)"/>
      <sheetName val="대로근거"/>
      <sheetName val="중로근거"/>
      <sheetName val="도실집(내역)-전기외주"/>
      <sheetName val="ateCodes_TimeCodes_OverrideShor"/>
      <sheetName val="자료입력"/>
      <sheetName val="고시단가"/>
      <sheetName val="TOTAL_BOQ"/>
      <sheetName val="스케즐"/>
      <sheetName val="PI"/>
      <sheetName val="본사공가현황"/>
      <sheetName val="소상 &quot;1&quot;"/>
      <sheetName val="04년부품"/>
      <sheetName val="물량표S"/>
      <sheetName val="예산서 "/>
      <sheetName val="0.0ControlSheet"/>
      <sheetName val="L형옹벽"/>
      <sheetName val="설산1.나"/>
      <sheetName val="본사S"/>
      <sheetName val="약품공급2"/>
      <sheetName val="07기준"/>
      <sheetName val="동문건설"/>
      <sheetName val="노임단가(2010.상)"/>
      <sheetName val="1차배부(JB포함)"/>
      <sheetName val="Man Hole"/>
      <sheetName val="Tool"/>
      <sheetName val="그림"/>
      <sheetName val="BATCH"/>
      <sheetName val="본공사"/>
      <sheetName val="JUCKEYK"/>
      <sheetName val="재집"/>
      <sheetName val="대전-교대(A1-A2)"/>
      <sheetName val="입력란"/>
      <sheetName val="97노임단가"/>
      <sheetName val="단가적용"/>
      <sheetName val="영동(D젅"/>
      <sheetName val="건축내역(동해조인)"/>
      <sheetName val="단가산출"/>
      <sheetName val="사업ﾈƩ"/>
      <sheetName val="[내역서(ͭ_x0000_ͭ_x0000__x001c__x0"/>
      <sheetName val="ateCodes_x0000_TimeCodes_x0000_"/>
      <sheetName val="Quantity"/>
      <sheetName val="De bai"/>
      <sheetName val="125x125"/>
      <sheetName val="2.원가및인원현황집계"/>
      <sheetName val="AILC004"/>
      <sheetName val="손익"/>
      <sheetName val="기자재비"/>
      <sheetName val="단가_및_밀⪙Ѐ"/>
      <sheetName val="단가_및_렀풫ԯ"/>
      <sheetName val="단가_및_렀侫ԯ"/>
      <sheetName val="단가_및_가ᦘ"/>
      <sheetName val="단가_및_䰀ẗ鐀"/>
      <sheetName val="단가_및_렀纫ԯ"/>
      <sheetName val="6.1.일위대가"/>
      <sheetName val="효성CB 1P기초"/>
      <sheetName val="전력구구조물산근"/>
      <sheetName val="2000노임기준"/>
      <sheetName val="공통가설내역서  (당사)"/>
      <sheetName val="수_x0000_"/>
      <sheetName val="은행"/>
      <sheetName val="BM"/>
      <sheetName val="신축(_x0000__x0000__x0005_"/>
      <sheetName val="토적계산서"/>
      <sheetName val="공사명입력"/>
      <sheetName val="의왕실행"/>
      <sheetName val="(A)내역서"/>
      <sheetName val="JUCK"/>
      <sheetName val="물가자료"/>
      <sheetName val="수로교총재료집계"/>
      <sheetName val="수Å_x0000_"/>
      <sheetName val="수뢹_xdd4d_"/>
      <sheetName val="5.학교신설예산 쎸⬅/_x0000_瀀þ_x0000__x0000_밀"/>
      <sheetName val="5.학교신설예산 Ⴘ_x0000_퀀诋쌆蠅/_x0000_᠀"/>
      <sheetName val="견蒸8蓼"/>
      <sheetName val="선급금有(현금지출)"/>
      <sheetName val="화순 대리-다지리실행내역"/>
      <sheetName val="업무처리전"/>
      <sheetName val="관련자료입력"/>
      <sheetName val="1차_내역서1"/>
      <sheetName val="_견적서1"/>
      <sheetName val="플랜트_설치1"/>
      <sheetName val="기초입력_DATA1"/>
      <sheetName val="노임단가_(2)1"/>
      <sheetName val="설명서_1"/>
      <sheetName val="BSD_(2)1"/>
      <sheetName val="2-1__경관조명_내역총괄표1"/>
      <sheetName val="중기조종사_단위단가1"/>
      <sheetName val="인건비_1"/>
      <sheetName val="수량계산서_집계표(가설_신설_및_철거-을지로3가_3호선1"/>
      <sheetName val="수량계산서_집계표(신설-을지로3가_3호선)1"/>
      <sheetName val="수량계산서_집계표(철거-을지로3가_3호선)1"/>
      <sheetName val="아파트_내역1"/>
      <sheetName val="1_동력공사"/>
      <sheetName val="내역-_CCTV"/>
      <sheetName val="조도계산서_(도서)"/>
      <sheetName val="품셈_"/>
      <sheetName val="실행내역서_"/>
      <sheetName val="6-1__관개량조서"/>
      <sheetName val="5_직원투입현황"/>
      <sheetName val="원가계산서 "/>
      <sheetName val="PMC"/>
      <sheetName val="사렀趫ԯ"/>
      <sheetName val="사렀㾫ԯ"/>
      <sheetName val="사렀஫԰"/>
      <sheetName val="사업총렀"/>
      <sheetName val="단가_및_렀랫ԯ"/>
      <sheetName val="設計条件"/>
      <sheetName val="재료비집계표"/>
      <sheetName val="안전장치"/>
      <sheetName val="기초자료"/>
      <sheetName val="케이블트레이"/>
      <sheetName val="건축공사"/>
      <sheetName val="실DATA_3"/>
      <sheetName val="_갑__지_3"/>
      <sheetName val="코스모공장_(어음)2"/>
      <sheetName val="A_견적2"/>
      <sheetName val="단가_(2)2"/>
      <sheetName val="환경기계공정표_(3)2"/>
      <sheetName val="Sheet1_(2)2"/>
      <sheetName val="총_원가계산2"/>
      <sheetName val="총괄갑_2"/>
      <sheetName val="내역서1999_8최종2"/>
      <sheetName val="6PILE__(돌출)2"/>
      <sheetName val="11-2_아파트내역2"/>
      <sheetName val="전선_및_전선관-자유로1"/>
      <sheetName val="일위대가_1"/>
      <sheetName val="3월팀계_1"/>
      <sheetName val="C1_공사개요1"/>
      <sheetName val="A1_스케쥴1"/>
      <sheetName val="단가_및_재료비1"/>
      <sheetName val="AS포장복구_1"/>
      <sheetName val="G_R300경비1"/>
      <sheetName val="Customer_Databas1"/>
      <sheetName val="주공_갑지1"/>
      <sheetName val="DATA_입력란1"/>
      <sheetName val="기계경비일람"/>
      <sheetName val="Sch9"/>
      <sheetName val="99선급비용"/>
      <sheetName val="정의"/>
      <sheetName val="현장관리비 산출내역"/>
      <sheetName val="일산실행내역"/>
      <sheetName val="1,2공구원가계산서"/>
      <sheetName val="1공구산출내역서"/>
      <sheetName val="노임자재단가"/>
      <sheetName val="공내역"/>
      <sheetName val="DHEQSUPT"/>
      <sheetName val="건축집계합계"/>
      <sheetName val="건축집계표이수"/>
      <sheetName val="단가_및_재료_xdab0_"/>
      <sheetName val="단가_및_재료讀"/>
      <sheetName val="공사"/>
      <sheetName val="토목내역서 (도급단가)"/>
      <sheetName val="덤프트럭계수"/>
      <sheetName val="Macro(전기)"/>
      <sheetName val="갑"/>
      <sheetName val="경영"/>
      <sheetName val="98년"/>
      <sheetName val="실적"/>
      <sheetName val="2_대외공문"/>
      <sheetName val="EQUIP_LIST"/>
      <sheetName val="전체내역_(2)"/>
      <sheetName val="7_기-검-보_100"/>
      <sheetName val="Raw_Data"/>
      <sheetName val="예정공정표_"/>
      <sheetName val="_내역서(ͭ_x005f_x0000_ͭ_x005f_x0000__x005f_x001c__x0"/>
      <sheetName val="_내역서(ͭ_ͭ__x005f_x001c___x005f_x001c__가표"/>
      <sheetName val="회계코드"/>
      <sheetName val="공사코드"/>
      <sheetName val="관리부"/>
      <sheetName val="정산"/>
      <sheetName val="청구분"/>
      <sheetName val="총무부"/>
      <sheetName val="INSTR"/>
      <sheetName val="DG"/>
      <sheetName val="EL"/>
      <sheetName val="Isolasi Luar Dalam"/>
      <sheetName val="Isolasi Luar"/>
      <sheetName val="VL,NC,MTC"/>
      <sheetName val="breakdown Price-Chuong"/>
      <sheetName val="cable, lighting, switch"/>
      <sheetName val="DONGIA"/>
      <sheetName val="Dulieu"/>
      <sheetName val="BG"/>
      <sheetName val="DonGia VatTuLK"/>
      <sheetName val="DLdauvao"/>
      <sheetName val="DGXDCB"/>
      <sheetName val="ANX3A11"/>
      <sheetName val="Bang chiet tinh TBA"/>
      <sheetName val="Tcd"/>
      <sheetName val="DTCT"/>
      <sheetName val="gvl"/>
      <sheetName val="Cash2"/>
      <sheetName val="Z"/>
      <sheetName val="시행결의을"/>
      <sheetName val="임시정보시트"/>
      <sheetName val="계정과목분류"/>
      <sheetName val="Sheet㙸˯㦀ȼ_xda1b_!"/>
      <sheetName val="골조"/>
      <sheetName val="조경내역"/>
      <sheetName val="문10"/>
      <sheetName val="주요항목별"/>
      <sheetName val="EXPENSE"/>
      <sheetName val="단가_(2\_x0000_"/>
      <sheetName val="단가_(2\栀"/>
      <sheetName val="환경기계공정표_(3)"/>
      <sheetName val="11-2_아파_x0000__x0000_Ԁ_x0000_"/>
      <sheetName val="A__x0010__x0000_"/>
      <sheetName val="_내역서(ͭ_x0000_ͭ_x0000__x001c__x0"/>
      <sheetName val="기본사양입력"/>
      <sheetName val="HD 1-4 세부공종별,업체별 내역(L4)"/>
      <sheetName val="2F 회의실견적(5_14 일대)"/>
      <sheetName val="ateCodes_x005f_x0000_TimeCodes_"/>
      <sheetName val="_내역서(ͭ_x005f_x0000_ͭ_x000"/>
      <sheetName val="_내역서(ͭ_ͭ__x005f_x001c___x"/>
      <sheetName val="cable-data"/>
      <sheetName val="심사공종"/>
      <sheetName val="PL단가산정"/>
      <sheetName val="그림2"/>
      <sheetName val="원보"/>
      <sheetName val="품셈총괄표"/>
      <sheetName val="환경기계공정표_(3)´"/>
      <sheetName val="문2공10일위대가"/>
      <sheetName val="상세"/>
      <sheetName val="뚝토공"/>
      <sheetName val="_내역서(ͭ_x005f_x005f_x005f_x0000_ͭ_x005f_x005f_x000"/>
      <sheetName val="ateCodes_x005f_x005f_x005f_x0000_TimeCodes_"/>
      <sheetName val="_내역서(ͭ_ͭ__x005f_x005f_x005f_x001c___x005f_x005f_x"/>
      <sheetName val="경비2내역"/>
      <sheetName val="2.1 受電設備棟"/>
      <sheetName val="2.2 受・防火水槽"/>
      <sheetName val="2.3 排水処理設備棟"/>
      <sheetName val="2.4 倉庫棟"/>
      <sheetName val="2.5 守衛棟"/>
      <sheetName val="Div26 - Elect"/>
      <sheetName val="Prelims"/>
      <sheetName val="Rate"/>
      <sheetName val="電気設備表"/>
      <sheetName val="一発シート"/>
      <sheetName val="Item-DATA"/>
      <sheetName val="NSA fr Revit"/>
      <sheetName val="MTO REV.0"/>
      <sheetName val="HS"/>
      <sheetName val="Area Cal"/>
      <sheetName val="간접비"/>
      <sheetName val="사가⺘"/>
      <sheetName val="30집계표"/>
      <sheetName val="사䀀啣1"/>
      <sheetName val="기초"/>
      <sheetName val="우수받이"/>
      <sheetName val="분수장비시설수량"/>
      <sheetName val="고객사 관리 코드"/>
      <sheetName val="실DATA_4"/>
      <sheetName val="총괄갑_3"/>
      <sheetName val="_갑__지_4"/>
      <sheetName val="코스모공장_(어음)3"/>
      <sheetName val="A_견적3"/>
      <sheetName val="환경기계공정표_(3)3"/>
      <sheetName val="Sheet1_(2)3"/>
      <sheetName val="총_원가계산3"/>
      <sheetName val="단가_(2)3"/>
      <sheetName val="내역서1999_8최종3"/>
      <sheetName val="6PILE__(돌출)3"/>
      <sheetName val="11-2_아파트내역3"/>
      <sheetName val="_견적서2"/>
      <sheetName val="1차_내역서2"/>
      <sheetName val="기초입력_DATA2"/>
      <sheetName val="노임단가_(2)2"/>
      <sheetName val="인건비_2"/>
      <sheetName val="플랜트_설치2"/>
      <sheetName val="BSD_(2)2"/>
      <sheetName val="2-1__경관조명_내역총괄표2"/>
      <sheetName val="신_분2"/>
      <sheetName val="일위대가_2"/>
      <sheetName val="중기조종사_단위단가2"/>
      <sheetName val="설명서_2"/>
      <sheetName val="수량계산서_집계표(가설_신설_및_철거-을지로3가_3호선2"/>
      <sheetName val="수량계산서_집계표(신설-을지로3가_3호선)2"/>
      <sheetName val="수량계산서_집계표(철거-을지로3가_3호선)2"/>
      <sheetName val="전선_및_전선관-자유로2"/>
      <sheetName val="3월팀계_2"/>
      <sheetName val="단가_및_재료비2"/>
      <sheetName val="C1_공사개요2"/>
      <sheetName val="A1_스케쥴2"/>
      <sheetName val="AS포장복구_2"/>
      <sheetName val="G_R300경비2"/>
      <sheetName val="주공_갑지2"/>
      <sheetName val="아파트_내역2"/>
      <sheetName val="Customer_Databas2"/>
      <sheetName val="2_고용보험료산출근거1"/>
      <sheetName val="경율산정_XLS1"/>
      <sheetName val="DATA_입력란2"/>
      <sheetName val="27_건설이자1"/>
      <sheetName val="9-2_단지투자1"/>
      <sheetName val="9-4_단지분양수납1"/>
      <sheetName val="28_차입금상환계획1"/>
      <sheetName val="10-4_운하물류분양수납1"/>
      <sheetName val="10-2_운하물류투자1"/>
      <sheetName val="※_2010예산총괄표1"/>
      <sheetName val="8_설치품셈1"/>
      <sheetName val="내역서_제출1"/>
      <sheetName val="BTL시설예산_기준표1"/>
      <sheetName val="5_학교신설예산_집행(01~08)1"/>
      <sheetName val="점검결과(08년_100교_지원)1"/>
      <sheetName val="전차선로_물량표1"/>
      <sheetName val="아파트_1"/>
      <sheetName val="조도계산서_(도서)1"/>
      <sheetName val="내역-_CCTV1"/>
      <sheetName val="1_설계조건"/>
      <sheetName val="기본항목_입력"/>
      <sheetName val="8_PILE__(돌출)"/>
      <sheetName val="공사원가계산서_"/>
      <sheetName val="표지_(3)"/>
      <sheetName val="원가계산서_(2)"/>
      <sheetName val="산출_근거1"/>
      <sheetName val="총괄_내역서"/>
      <sheetName val="1__조명내역서(조명설치)"/>
      <sheetName val="2__조명내역서(조명자재)"/>
      <sheetName val="_내역서(ͭ_ͭ___가표"/>
      <sheetName val="GT_1050x650"/>
      <sheetName val="참고)BTL시설예산_기준표"/>
      <sheetName val="개별직종노임단가(2005_1)"/>
      <sheetName val="2_토목공사"/>
      <sheetName val="각사별공사비분개_"/>
      <sheetName val="4_고용보험"/>
      <sheetName val="3_고용보험료산출근거"/>
      <sheetName val="PIPERACK_집계표"/>
      <sheetName val="EQUIPEMENT_집계표"/>
      <sheetName val="BUILDING_&amp;SHELTER_집계표"/>
      <sheetName val="OTHERS_집계표"/>
      <sheetName val="CONTROL_BD"/>
      <sheetName val="LIFTING_DEVICE"/>
      <sheetName val="단가일람_(2)"/>
      <sheetName val="사__업__비__수__지__예__산__서"/>
      <sheetName val="Man_Hole"/>
      <sheetName val="220_(2)"/>
      <sheetName val="96_12"/>
      <sheetName val="당월_인력"/>
      <sheetName val="소상_&quot;1&quot;"/>
      <sheetName val="설산1_나"/>
      <sheetName val="표지_"/>
      <sheetName val="지번별_묘묙소요내역"/>
      <sheetName val="총괄_설계내역서"/>
      <sheetName val="0_0ControlSheet"/>
      <sheetName val="[내역서(ͭͭ_x0"/>
      <sheetName val="De_bai"/>
      <sheetName val="2_원가및인원현황집계"/>
      <sheetName val="수뢹"/>
      <sheetName val="예산서_"/>
      <sheetName val="노임단가(2010_상)"/>
      <sheetName val="Isolasi_Luar_Dalam"/>
      <sheetName val="Isolasi_Luar"/>
      <sheetName val="breakdown_Price-Chuong"/>
      <sheetName val="cable,_lighting,_switch"/>
      <sheetName val="DonGia_VatTuLK"/>
      <sheetName val="Bang_chiet_tinh_TBA"/>
      <sheetName val="화순_대리-다지리실행내역"/>
      <sheetName val="6_1_일위대가"/>
      <sheetName val="효성CB_1P기초"/>
      <sheetName val="토목내역서_(도급단가)"/>
      <sheetName val="5_학교신설예산_쎸⬅/瀀þ밀"/>
      <sheetName val="공통가설내역서__(당사)"/>
      <sheetName val="일위대가(가설)"/>
      <sheetName val="예가대비"/>
      <sheetName val="요약"/>
      <sheetName val="96보완계획7.12"/>
      <sheetName val="노면표시1"/>
      <sheetName val="방배동내역 (총괄)"/>
      <sheetName val="마감사양"/>
      <sheetName val="노무비 근거"/>
      <sheetName val="Setup"/>
      <sheetName val="HX"/>
      <sheetName val="토목내역서"/>
      <sheetName val="기계내역서"/>
      <sheetName val="BUR"/>
      <sheetName val="Finishes code"/>
      <sheetName val="ironmongery"/>
      <sheetName val="CC-Breakdown"/>
      <sheetName val="T13(P68~72,78)"/>
      <sheetName val="직접경비산출근거"/>
      <sheetName val="특수선일위대가"/>
      <sheetName val="충주"/>
      <sheetName val="범례표"/>
      <sheetName val=""/>
      <sheetName val="일정계획"/>
      <sheetName val="신축(단위_x0000_"/>
      <sheetName val="1승인신청서"/>
      <sheetName val="계측-Tray"/>
      <sheetName val="CCTV 수량(배관-송수가압장)"/>
      <sheetName val="costing_CV"/>
      <sheetName val="Spec1"/>
      <sheetName val="w't table"/>
      <sheetName val="VS배관내역서"/>
      <sheetName val="③知识"/>
      <sheetName val="원가계산서_"/>
      <sheetName val="[내역서(1).xls]5.학교신설예산 쎸⬅/_x0000_瀀þ_x0000__x0000_밀"/>
      <sheetName val="사_x0000__x0000_Ԁ"/>
      <sheetName val="목록"/>
      <sheetName val="은행코ᇇ"/>
      <sheetName val="부가세별도"/>
      <sheetName val="업체자료"/>
      <sheetName val="교량공"/>
      <sheetName val="6공구(당초)"/>
      <sheetName val="중동볨ᇭ"/>
      <sheetName val="LEGEND"/>
      <sheetName val="VIN_Index"/>
      <sheetName val="Khoi luong"/>
      <sheetName val="VCV-BE-TONG"/>
      <sheetName val="chiettinh"/>
      <sheetName val="_내역서(ͭ?ͭ?_x001c__x0"/>
      <sheetName val="ateCodes?TimeCodes?"/>
      <sheetName val="_내역서(ͭͭ가표"/>
      <sheetName val="Section"/>
      <sheetName val="Sum"/>
      <sheetName val="Gia vat tu"/>
      <sheetName val="KL"/>
      <sheetName val="TTDZ22"/>
      <sheetName val="KH-Q1,Q2,01"/>
      <sheetName val="제경비산출서"/>
      <sheetName val="인건비(10)"/>
      <sheetName val="화성태안9공구내역(실행)"/>
      <sheetName val="공사비 내역 (가)"/>
      <sheetName val="달력"/>
      <sheetName val="ประมาณการประตูหน้าต่าง "/>
      <sheetName val="schedule "/>
      <sheetName val="SITE OFFICE"/>
      <sheetName val="2013노임단가"/>
      <sheetName val="설계_x0000_"/>
      <sheetName val="Front"/>
      <sheetName val="암센터"/>
      <sheetName val="손익차9월2"/>
      <sheetName val="소화실적"/>
      <sheetName val="사업부배부A"/>
      <sheetName val="상반기손익차2총괄"/>
      <sheetName val="97 사업추정(WEKI)"/>
      <sheetName val="공사금액 내역 (1)"/>
      <sheetName val="회선별대책안_x0000__x0000__x0000__x0001_"/>
      <sheetName val="총급여"/>
      <sheetName val="삼영지급"/>
      <sheetName val="수당"/>
      <sheetName val="노무비대장기본"/>
      <sheetName val="환경기계공정표_(3)E"/>
      <sheetName val="7.경제성결과"/>
      <sheetName val="설명서硅"/>
      <sheetName val="설명서E"/>
      <sheetName val="고객사_관리_코드"/>
      <sheetName val="_내역서(ͭͭ_x0"/>
      <sheetName val="A__x0010_"/>
      <sheetName val="5.학교신설예산 쎸⬅/"/>
      <sheetName val="5.학교신설예산 Ⴘ"/>
      <sheetName val="11-2_아파"/>
      <sheetName val="환경기계공정표_(3)_x0012_"/>
      <sheetName val="ateCodes_TimeCodes_OverrideSh_3"/>
      <sheetName val="ateCodes_TimeCodes_OverrideSh_2"/>
      <sheetName val="[내역서(1).xls]5.학교신설예산 Ⴘ_x0000_퀀诋쌆蠅/_x0000_᠀"/>
      <sheetName val="사_x0000__x0000__x0000_"/>
      <sheetName val="포장물량집계"/>
      <sheetName val="대비표(토공1안)"/>
      <sheetName val="별표총괄"/>
      <sheetName val="신규일위"/>
      <sheetName val="환경기계공정표_(3)椀"/>
      <sheetName val="퇴직금(울산천상)"/>
      <sheetName val="H-PILE수량집계"/>
      <sheetName val="환경기계공정표_(3_x0000__x0000_"/>
      <sheetName val="laroux"/>
      <sheetName val="BOQ-VN"/>
      <sheetName val="ESTI."/>
      <sheetName val="DI-ESTI"/>
      <sheetName val="D_MUC"/>
      <sheetName val="Scheme B Estimate "/>
      <sheetName val="Breakdown (B)"/>
      <sheetName val="전선_및_전선관-_x0000__x0000__x0005_"/>
      <sheetName val="경비계획(전체)"/>
      <sheetName val="97(US,EP,PCT,KR)"/>
      <sheetName val="수정하지마세요"/>
      <sheetName val="FRP PIPING 일위대가"/>
      <sheetName val="전기일위대가"/>
      <sheetName val="자재 집계표"/>
      <sheetName val="보고서"/>
      <sheetName val="변경개요"/>
      <sheetName val="실정내역"/>
      <sheetName val="이서 빙등제"/>
      <sheetName val="내역증감-전체분"/>
      <sheetName val="원가계산서(생태쉼터) "/>
      <sheetName val="내역서(빙등제)"/>
      <sheetName val="전망데크1"/>
      <sheetName val="단가산출호표"/>
      <sheetName val="방림 토공수량"/>
      <sheetName val="방림 토공 산출근거"/>
      <sheetName val="종류별수량산출"/>
      <sheetName val="소운반단가산출"/>
      <sheetName val="이서 빙등제 수량집계표"/>
      <sheetName val="이서 빙등제 산출근거"/>
      <sheetName val="현황사진대지"/>
      <sheetName val="code"/>
      <sheetName val="운반거리"/>
      <sheetName val="전선_및_전선관-罘º헾"/>
      <sheetName val="역T형교대(PILE기초)"/>
      <sheetName val="정공공사"/>
      <sheetName val="부대집계"/>
      <sheetName val="말고개터널조명전압강하"/>
      <sheetName val="관경별내역서"/>
      <sheetName val="사업총쌈"/>
      <sheetName val="실DATA_5"/>
      <sheetName val="_갑__지_5"/>
      <sheetName val="코스모공장_(어음)4"/>
      <sheetName val="A_견적4"/>
      <sheetName val="환경기계공정표_(3)4"/>
      <sheetName val="총_원가계산4"/>
      <sheetName val="Sheet1_(2)4"/>
      <sheetName val="내역서1999_8최종4"/>
      <sheetName val="단가_(2)4"/>
      <sheetName val="총괄갑_4"/>
      <sheetName val="6PILE__(돌출)4"/>
      <sheetName val="11-2_아파트내역4"/>
      <sheetName val="기초입력_DATA3"/>
      <sheetName val="_견적서3"/>
      <sheetName val="노임단가_(2)3"/>
      <sheetName val="1차_내역서3"/>
      <sheetName val="BSD_(2)3"/>
      <sheetName val="플랜트_설치3"/>
      <sheetName val="설명서_3"/>
      <sheetName val="2-1__경관조명_내역총괄표3"/>
      <sheetName val="일위대가_3"/>
      <sheetName val="중기조종사_단위단가3"/>
      <sheetName val="인건비_3"/>
      <sheetName val="전선_및_전선관-자유로3"/>
      <sheetName val="수량계산서_집계표(가설_신설_및_철거-을지로3가_3호선3"/>
      <sheetName val="수량계산서_집계표(신설-을지로3가_3호선)3"/>
      <sheetName val="수량계산서_집계표(철거-을지로3가_3호선)3"/>
      <sheetName val="신_분3"/>
      <sheetName val="C1_공사개요3"/>
      <sheetName val="A1_스케쥴3"/>
      <sheetName val="3월팀계_3"/>
      <sheetName val="Customer_Databas3"/>
      <sheetName val="단가_및_재료비3"/>
      <sheetName val="아파트_내역3"/>
      <sheetName val="AS포장복구_3"/>
      <sheetName val="전차선로_물량표2"/>
      <sheetName val="G_R300경비3"/>
      <sheetName val="27_건설이자2"/>
      <sheetName val="9-2_단지투자2"/>
      <sheetName val="9-4_단지분양수납2"/>
      <sheetName val="28_차입금상환계획2"/>
      <sheetName val="10-4_운하물류분양수납2"/>
      <sheetName val="10-2_운하물류투자2"/>
      <sheetName val="※_2010예산총괄표2"/>
      <sheetName val="주공_갑지3"/>
      <sheetName val="내역서_제출2"/>
      <sheetName val="1_동력공사1"/>
      <sheetName val="DATA_입력란3"/>
      <sheetName val="경율산정_XLS2"/>
      <sheetName val="조도계산서_(도서)2"/>
      <sheetName val="2_고용보험료산출근거2"/>
      <sheetName val="8_설치품셈2"/>
      <sheetName val="아파트_2"/>
      <sheetName val="품셈_1"/>
      <sheetName val="1_설계조건1"/>
      <sheetName val="BTL시설예산_기준표2"/>
      <sheetName val="5_학교신설예산_집행(01~08)2"/>
      <sheetName val="점검결과(08년_100교_지원)2"/>
      <sheetName val="5_직원투입현황1"/>
      <sheetName val="EQUIP_LIST1"/>
      <sheetName val="6-1__관개량조서1"/>
      <sheetName val="실행내역서_1"/>
      <sheetName val="전체내역_(2)1"/>
      <sheetName val="예정공정표_1"/>
      <sheetName val="Raw_Data1"/>
      <sheetName val="내역-_CCTV2"/>
      <sheetName val="2_대외공문1"/>
      <sheetName val="7_기-검-보_1001"/>
      <sheetName val="기본항목_입력1"/>
      <sheetName val="8_PILE__(돌출)1"/>
      <sheetName val="1__조명내역서(조명설치)1"/>
      <sheetName val="2__조명내역서(조명자재)1"/>
      <sheetName val="참고)BTL시설예산_기준표1"/>
      <sheetName val="표지_(3)1"/>
      <sheetName val="원가계산서_(2)1"/>
      <sheetName val="산출_근거11"/>
      <sheetName val="공사원가계산서_1"/>
      <sheetName val="총괄_내역서1"/>
      <sheetName val="2_토목공사1"/>
      <sheetName val="GT_1050x6501"/>
      <sheetName val="개별직종노임단가(2005_1)1"/>
      <sheetName val="당월_인력1"/>
      <sheetName val="2_원가및인원현황집계1"/>
      <sheetName val="96_121"/>
      <sheetName val="각사별공사비분개_1"/>
      <sheetName val="4_고용보험1"/>
      <sheetName val="3_고용보험료산출근거1"/>
      <sheetName val="단가일람_(2)1"/>
      <sheetName val="사__업__비__수__지__예__산__서1"/>
      <sheetName val="PIPERACK_집계표1"/>
      <sheetName val="EQUIPEMENT_집계표1"/>
      <sheetName val="BUILDING_&amp;SHELTER_집계표1"/>
      <sheetName val="OTHERS_집계표1"/>
      <sheetName val="CONTROL_BD1"/>
      <sheetName val="LIFTING_DEVICE1"/>
      <sheetName val="Man_Hole1"/>
      <sheetName val="소상_&quot;1&quot;1"/>
      <sheetName val="6_1_일위대가1"/>
      <sheetName val="효성CB_1P기초1"/>
      <sheetName val="De_bai1"/>
      <sheetName val="토목내역서_(도급단가)1"/>
      <sheetName val="설산1_나1"/>
      <sheetName val="220_(2)1"/>
      <sheetName val="0_0ControlSheet1"/>
      <sheetName val="노임단가(2010_상)1"/>
      <sheetName val="표지_1"/>
      <sheetName val="지번별_묘묙소요내역1"/>
      <sheetName val="총괄_설계내역서1"/>
      <sheetName val="예산서_1"/>
      <sheetName val="A_"/>
      <sheetName val="5_학교신설예산_Ⴘ퀀诋쌆蠅/᠀"/>
      <sheetName val="Isolasi_Luar_Dalam1"/>
      <sheetName val="Isolasi_Luar1"/>
      <sheetName val="breakdown_Price-Chuong1"/>
      <sheetName val="cable,_lighting,_switch1"/>
      <sheetName val="DonGia_VatTuLK1"/>
      <sheetName val="Bang_chiet_tinh_TBA1"/>
      <sheetName val="현장관리비_산출내역"/>
      <sheetName val="공통가설내역서__(당사)1"/>
      <sheetName val="화순_대리-다지리실행내역1"/>
      <sheetName val="2_1_受電設備棟"/>
      <sheetName val="2_2_受・防火水槽"/>
      <sheetName val="2_3_排水処理設備棟"/>
      <sheetName val="2_4_倉庫棟"/>
      <sheetName val="2_5_守衛棟"/>
      <sheetName val="Div26_-_Elect"/>
      <sheetName val="NSA_fr_Revit"/>
      <sheetName val="MTO_REV_0"/>
      <sheetName val="Area_Cal"/>
      <sheetName val="방배동내역_(총괄)"/>
      <sheetName val="Finishes_code"/>
      <sheetName val="96보완계획7_12"/>
      <sheetName val="HD_1-4_세부공종별,업체별_내역(L4)"/>
      <sheetName val="2F_회의실견적(5_14_일대)"/>
      <sheetName val="재무가정"/>
      <sheetName val="unit 4"/>
      <sheetName val="방배동내역(_x0000__x0000_"/>
      <sheetName val="제목"/>
      <sheetName val="하도정산계약분"/>
      <sheetName val="실DATA_6"/>
      <sheetName val="_갑__지_6"/>
      <sheetName val="코스모공장_(어음)5"/>
      <sheetName val="A_견적5"/>
      <sheetName val="환경기계공정표_(3)5"/>
      <sheetName val="총_원가계산5"/>
      <sheetName val="단가_(2)5"/>
      <sheetName val="Sheet1_(2)5"/>
      <sheetName val="총괄갑_5"/>
      <sheetName val="내역서1999_8최종5"/>
      <sheetName val="6PILE__(돌출)5"/>
      <sheetName val="11-2_아파트내역5"/>
      <sheetName val="_견적서4"/>
      <sheetName val="1차_내역서4"/>
      <sheetName val="기초입력_DATA4"/>
      <sheetName val="노임단가_(2)4"/>
      <sheetName val="BSD_(2)4"/>
      <sheetName val="플랜트_설치4"/>
      <sheetName val="중기조종사_단위단가4"/>
      <sheetName val="설명서_4"/>
      <sheetName val="인건비_4"/>
      <sheetName val="2-1__경관조명_내역총괄표4"/>
      <sheetName val="수량계산서_집계표(가설_신설_및_철거-을지로3가_3호선4"/>
      <sheetName val="수량계산서_집계표(신설-을지로3가_3호선)4"/>
      <sheetName val="수량계산서_집계표(철거-을지로3가_3호선)4"/>
      <sheetName val="신_분4"/>
      <sheetName val="일위대가_4"/>
      <sheetName val="3월팀계_4"/>
      <sheetName val="전선_및_전선관-자유로4"/>
      <sheetName val="Customer_Databas4"/>
      <sheetName val="주공_갑지4"/>
      <sheetName val="C1_공사개요4"/>
      <sheetName val="A1_스케쥴4"/>
      <sheetName val="단가_및_재료비4"/>
      <sheetName val="아파트_내역4"/>
      <sheetName val="AS포장복구_4"/>
      <sheetName val="2_고용보험료산출근거3"/>
      <sheetName val="DATA_입력란4"/>
      <sheetName val="EQUIP_LIST2"/>
      <sheetName val="G_R300경비4"/>
      <sheetName val="조도계산서_(도서)3"/>
      <sheetName val="8_설치품셈3"/>
      <sheetName val="27_건설이자3"/>
      <sheetName val="9-2_단지투자3"/>
      <sheetName val="9-4_단지분양수납3"/>
      <sheetName val="28_차입금상환계획3"/>
      <sheetName val="10-4_운하물류분양수납3"/>
      <sheetName val="10-2_운하물류투자3"/>
      <sheetName val="※_2010예산총괄표3"/>
      <sheetName val="전차선로_물량표3"/>
      <sheetName val="경율산정_XLS3"/>
      <sheetName val="내역서_제출3"/>
      <sheetName val="아파트_3"/>
      <sheetName val="6-1__관개량조서2"/>
      <sheetName val="BTL시설예산_기준표3"/>
      <sheetName val="5_학교신설예산_집행(01~08)3"/>
      <sheetName val="점검결과(08년_100교_지원)3"/>
      <sheetName val="품셈_2"/>
      <sheetName val="1_동력공사2"/>
      <sheetName val="전체내역_(2)2"/>
      <sheetName val="7_기-검-보_1002"/>
      <sheetName val="5_직원투입현황2"/>
      <sheetName val="예정공정표_2"/>
      <sheetName val="실행내역서_2"/>
      <sheetName val="2_대외공문2"/>
      <sheetName val="Raw_Data2"/>
      <sheetName val="내역-_CCTV3"/>
      <sheetName val="표지_(3)2"/>
      <sheetName val="원가계산서_(2)2"/>
      <sheetName val="산출_근거12"/>
      <sheetName val="1_설계조건2"/>
      <sheetName val="96_122"/>
      <sheetName val="1__조명내역서(조명설치)2"/>
      <sheetName val="2__조명내역서(조명자재)2"/>
      <sheetName val="8_PILE__(돌출)2"/>
      <sheetName val="기본항목_입력2"/>
      <sheetName val="참고)BTL시설예산_기준표2"/>
      <sheetName val="공사원가계산서_2"/>
      <sheetName val="2_원가및인원현황집계2"/>
      <sheetName val="GT_1050x6502"/>
      <sheetName val="각사별공사비분개_2"/>
      <sheetName val="개별직종노임단가(2005_1)2"/>
      <sheetName val="총괄_내역서2"/>
      <sheetName val="4_고용보험2"/>
      <sheetName val="3_고용보험료산출근거2"/>
      <sheetName val="소상_&quot;1&quot;2"/>
      <sheetName val="사__업__비__수__지__예__산__서2"/>
      <sheetName val="PIPERACK_집계표2"/>
      <sheetName val="EQUIPEMENT_집계표2"/>
      <sheetName val="BUILDING_&amp;SHELTER_집계표2"/>
      <sheetName val="OTHERS_집계표2"/>
      <sheetName val="CONTROL_BD2"/>
      <sheetName val="LIFTING_DEVICE2"/>
      <sheetName val="2_토목공사2"/>
      <sheetName val="당월_인력2"/>
      <sheetName val="설산1_나2"/>
      <sheetName val="0_0ControlSheet2"/>
      <sheetName val="노임단가(2010_상)2"/>
      <sheetName val="단가일람_(2)2"/>
      <sheetName val="220_(2)2"/>
      <sheetName val="Man_Hole2"/>
      <sheetName val="6_1_일위대가2"/>
      <sheetName val="효성CB_1P기초2"/>
      <sheetName val="De_bai2"/>
      <sheetName val="토목내역서_(도급단가)2"/>
      <sheetName val="표지_2"/>
      <sheetName val="지번별_묘묙소요내역2"/>
      <sheetName val="총괄_설계내역서2"/>
      <sheetName val="예산서_2"/>
      <sheetName val="Isolasi_Luar_Dalam2"/>
      <sheetName val="Isolasi_Luar2"/>
      <sheetName val="breakdown_Price-Chuong2"/>
      <sheetName val="cable,_lighting,_switch2"/>
      <sheetName val="DonGia_VatTuLK2"/>
      <sheetName val="Bang_chiet_tinh_TBA2"/>
      <sheetName val="HD_1-4_세부공종별,업체별_내역(L4)1"/>
      <sheetName val="2F_회의실견적(5_14_일대)1"/>
      <sheetName val="고객사_관리_코드1"/>
      <sheetName val="화순_대리-다지리실행내역2"/>
      <sheetName val="원가계산서_1"/>
      <sheetName val="현장관리비_산출내역1"/>
      <sheetName val="공통가설내역서__(당사)2"/>
      <sheetName val="2_1_受電設備棟1"/>
      <sheetName val="2_2_受・防火水槽1"/>
      <sheetName val="2_3_排水処理設備棟1"/>
      <sheetName val="2_4_倉庫棟1"/>
      <sheetName val="2_5_守衛棟1"/>
      <sheetName val="Div26_-_Elect1"/>
      <sheetName val="NSA_fr_Revit1"/>
      <sheetName val="MTO_REV_01"/>
      <sheetName val="Area_Cal1"/>
      <sheetName val="방배동내역_(총괄)1"/>
      <sheetName val="Finishes_code1"/>
      <sheetName val="96보완계획7_121"/>
      <sheetName val="신축("/>
      <sheetName val="노무비_근거"/>
      <sheetName val="실DATA_8"/>
      <sheetName val="_갑__지_8"/>
      <sheetName val="코스모공장_(어음)7"/>
      <sheetName val="A_견적7"/>
      <sheetName val="환경기계공정표_(3)7"/>
      <sheetName val="총_원가계산7"/>
      <sheetName val="Sheet1_(2)7"/>
      <sheetName val="내역서1999_8최종7"/>
      <sheetName val="단가_(2)7"/>
      <sheetName val="총괄갑_7"/>
      <sheetName val="6PILE__(돌출)7"/>
      <sheetName val="11-2_아파트내역7"/>
      <sheetName val="기초입력_DATA6"/>
      <sheetName val="_견적서6"/>
      <sheetName val="노임단가_(2)6"/>
      <sheetName val="1차_내역서6"/>
      <sheetName val="BSD_(2)6"/>
      <sheetName val="플랜트_설치6"/>
      <sheetName val="설명서_6"/>
      <sheetName val="2-1__경관조명_내역총괄표6"/>
      <sheetName val="일위대가_6"/>
      <sheetName val="중기조종사_단위단가6"/>
      <sheetName val="인건비_6"/>
      <sheetName val="전선_및_전선관-자유로6"/>
      <sheetName val="수량계산서_집계표(가설_신설_및_철거-을지로3가_3호선6"/>
      <sheetName val="수량계산서_집계표(신설-을지로3가_3호선)6"/>
      <sheetName val="수량계산서_집계표(철거-을지로3가_3호선)6"/>
      <sheetName val="신_분6"/>
      <sheetName val="C1_공사개요6"/>
      <sheetName val="A1_스케쥴6"/>
      <sheetName val="3월팀계_6"/>
      <sheetName val="Customer_Databas6"/>
      <sheetName val="단가_및_재료비6"/>
      <sheetName val="아파트_내역6"/>
      <sheetName val="AS포장복구_6"/>
      <sheetName val="전차선로_물량표5"/>
      <sheetName val="G_R300경비6"/>
      <sheetName val="27_건설이자5"/>
      <sheetName val="9-2_단지투자5"/>
      <sheetName val="9-4_단지분양수납5"/>
      <sheetName val="28_차입금상환계획5"/>
      <sheetName val="10-4_운하물류분양수납5"/>
      <sheetName val="10-2_운하물류투자5"/>
      <sheetName val="※_2010예산총괄표5"/>
      <sheetName val="주공_갑지6"/>
      <sheetName val="내역서_제출5"/>
      <sheetName val="1_동력공사4"/>
      <sheetName val="DATA_입력란6"/>
      <sheetName val="경율산정_XLS5"/>
      <sheetName val="조도계산서_(도서)5"/>
      <sheetName val="2_고용보험료산출근거5"/>
      <sheetName val="8_설치품셈5"/>
      <sheetName val="아파트_5"/>
      <sheetName val="품셈_4"/>
      <sheetName val="1_설계조건4"/>
      <sheetName val="BTL시설예산_기준표5"/>
      <sheetName val="5_학교신설예산_집행(01~08)5"/>
      <sheetName val="점검결과(08년_100교_지원)5"/>
      <sheetName val="5_직원투입현황4"/>
      <sheetName val="EQUIP_LIST4"/>
      <sheetName val="6-1__관개량조서4"/>
      <sheetName val="실행내역서_4"/>
      <sheetName val="전체내역_(2)4"/>
      <sheetName val="예정공정표_4"/>
      <sheetName val="Raw_Data4"/>
      <sheetName val="내역-_CCTV5"/>
      <sheetName val="2_대외공문4"/>
      <sheetName val="7_기-검-보_1004"/>
      <sheetName val="기본항목_입력4"/>
      <sheetName val="8_PILE__(돌출)4"/>
      <sheetName val="1__조명내역서(조명설치)4"/>
      <sheetName val="2__조명내역서(조명자재)4"/>
      <sheetName val="참고)BTL시설예산_기준표4"/>
      <sheetName val="표지_(3)4"/>
      <sheetName val="원가계산서_(2)4"/>
      <sheetName val="산출_근거14"/>
      <sheetName val="공사원가계산서_4"/>
      <sheetName val="총괄_내역서4"/>
      <sheetName val="2_토목공사4"/>
      <sheetName val="GT_1050x6504"/>
      <sheetName val="개별직종노임단가(2005_1)4"/>
      <sheetName val="당월_인력4"/>
      <sheetName val="2_원가및인원현황집계4"/>
      <sheetName val="96_124"/>
      <sheetName val="각사별공사비분개_4"/>
      <sheetName val="사__업__비__수__지__예__산__서4"/>
      <sheetName val="4_고용보험4"/>
      <sheetName val="3_고용보험료산출근거4"/>
      <sheetName val="단가일람_(2)4"/>
      <sheetName val="PIPERACK_집계표4"/>
      <sheetName val="EQUIPEMENT_집계표4"/>
      <sheetName val="BUILDING_&amp;SHELTER_집계표4"/>
      <sheetName val="OTHERS_집계표4"/>
      <sheetName val="CONTROL_BD4"/>
      <sheetName val="LIFTING_DEVICE4"/>
      <sheetName val="0_0ControlSheet4"/>
      <sheetName val="토목내역서_(도급단가)4"/>
      <sheetName val="소상_&quot;1&quot;4"/>
      <sheetName val="6_1_일위대가4"/>
      <sheetName val="효성CB_1P기초4"/>
      <sheetName val="De_bai4"/>
      <sheetName val="노임단가(2010_상)4"/>
      <sheetName val="설산1_나4"/>
      <sheetName val="220_(2)4"/>
      <sheetName val="Man_Hole4"/>
      <sheetName val="표지_4"/>
      <sheetName val="지번별_묘묙소요내역4"/>
      <sheetName val="총괄_설계내역서4"/>
      <sheetName val="공통가설내역서__(당사)4"/>
      <sheetName val="예산서_4"/>
      <sheetName val="원가계산서_3"/>
      <sheetName val="현장관리비_산출내역3"/>
      <sheetName val="고객사_관리_코드3"/>
      <sheetName val="Isolasi_Luar_Dalam4"/>
      <sheetName val="Isolasi_Luar4"/>
      <sheetName val="breakdown_Price-Chuong4"/>
      <sheetName val="cable,_lighting,_switch4"/>
      <sheetName val="DonGia_VatTuLK4"/>
      <sheetName val="Bang_chiet_tinh_TBA4"/>
      <sheetName val="화순_대리-다지리실행내역4"/>
      <sheetName val="실DATA_7"/>
      <sheetName val="_갑__지_7"/>
      <sheetName val="코스모공장_(어음)6"/>
      <sheetName val="A_견적6"/>
      <sheetName val="환경기계공정표_(3)6"/>
      <sheetName val="총_원가계산6"/>
      <sheetName val="Sheet1_(2)6"/>
      <sheetName val="내역서1999_8최종6"/>
      <sheetName val="단가_(2)6"/>
      <sheetName val="총괄갑_6"/>
      <sheetName val="6PILE__(돌출)6"/>
      <sheetName val="11-2_아파트내역6"/>
      <sheetName val="기초입력_DATA5"/>
      <sheetName val="_견적서5"/>
      <sheetName val="노임단가_(2)5"/>
      <sheetName val="1차_내역서5"/>
      <sheetName val="BSD_(2)5"/>
      <sheetName val="플랜트_설치5"/>
      <sheetName val="설명서_5"/>
      <sheetName val="2-1__경관조명_내역총괄표5"/>
      <sheetName val="일위대가_5"/>
      <sheetName val="중기조종사_단위단가5"/>
      <sheetName val="인건비_5"/>
      <sheetName val="전선_및_전선관-자유로5"/>
      <sheetName val="수량계산서_집계표(가설_신설_및_철거-을지로3가_3호선5"/>
      <sheetName val="수량계산서_집계표(신설-을지로3가_3호선)5"/>
      <sheetName val="수량계산서_집계표(철거-을지로3가_3호선)5"/>
      <sheetName val="신_분5"/>
      <sheetName val="C1_공사개요5"/>
      <sheetName val="A1_스케쥴5"/>
      <sheetName val="3월팀계_5"/>
      <sheetName val="Customer_Databas5"/>
      <sheetName val="단가_및_재료비5"/>
      <sheetName val="아파트_내역5"/>
      <sheetName val="AS포장복구_5"/>
      <sheetName val="전차선로_물량표4"/>
      <sheetName val="G_R300경비5"/>
      <sheetName val="27_건설이자4"/>
      <sheetName val="9-2_단지투자4"/>
      <sheetName val="9-4_단지분양수납4"/>
      <sheetName val="28_차입금상환계획4"/>
      <sheetName val="10-4_운하물류분양수납4"/>
      <sheetName val="10-2_운하물류투자4"/>
      <sheetName val="※_2010예산총괄표4"/>
      <sheetName val="주공_갑지5"/>
      <sheetName val="내역서_제출4"/>
      <sheetName val="1_동력공사3"/>
      <sheetName val="DATA_입력란5"/>
      <sheetName val="경율산정_XLS4"/>
      <sheetName val="조도계산서_(도서)4"/>
      <sheetName val="2_고용보험료산출근거4"/>
      <sheetName val="8_설치품셈4"/>
      <sheetName val="아파트_4"/>
      <sheetName val="품셈_3"/>
      <sheetName val="1_설계조건3"/>
      <sheetName val="BTL시설예산_기준표4"/>
      <sheetName val="5_학교신설예산_집행(01~08)4"/>
      <sheetName val="점검결과(08년_100교_지원)4"/>
      <sheetName val="5_직원투입현황3"/>
      <sheetName val="EQUIP_LIST3"/>
      <sheetName val="6-1__관개량조서3"/>
      <sheetName val="실행내역서_3"/>
      <sheetName val="전체내역_(2)3"/>
      <sheetName val="예정공정표_3"/>
      <sheetName val="Raw_Data3"/>
      <sheetName val="내역-_CCTV4"/>
      <sheetName val="2_대외공문3"/>
      <sheetName val="7_기-검-보_1003"/>
      <sheetName val="기본항목_입력3"/>
      <sheetName val="8_PILE__(돌출)3"/>
      <sheetName val="1__조명내역서(조명설치)3"/>
      <sheetName val="2__조명내역서(조명자재)3"/>
      <sheetName val="참고)BTL시설예산_기준표3"/>
      <sheetName val="표지_(3)3"/>
      <sheetName val="원가계산서_(2)3"/>
      <sheetName val="산출_근거13"/>
      <sheetName val="공사원가계산서_3"/>
      <sheetName val="총괄_내역서3"/>
      <sheetName val="2_토목공사3"/>
      <sheetName val="GT_1050x6503"/>
      <sheetName val="개별직종노임단가(2005_1)3"/>
      <sheetName val="당월_인력3"/>
      <sheetName val="2_원가및인원현황집계3"/>
      <sheetName val="96_123"/>
      <sheetName val="각사별공사비분개_3"/>
      <sheetName val="사__업__비__수__지__예__산__서3"/>
      <sheetName val="4_고용보험3"/>
      <sheetName val="3_고용보험료산출근거3"/>
      <sheetName val="단가일람_(2)3"/>
      <sheetName val="PIPERACK_집계표3"/>
      <sheetName val="EQUIPEMENT_집계표3"/>
      <sheetName val="BUILDING_&amp;SHELTER_집계표3"/>
      <sheetName val="OTHERS_집계표3"/>
      <sheetName val="CONTROL_BD3"/>
      <sheetName val="LIFTING_DEVICE3"/>
      <sheetName val="0_0ControlSheet3"/>
      <sheetName val="토목내역서_(도급단가)3"/>
      <sheetName val="소상_&quot;1&quot;3"/>
      <sheetName val="6_1_일위대가3"/>
      <sheetName val="효성CB_1P기초3"/>
      <sheetName val="De_bai3"/>
      <sheetName val="노임단가(2010_상)3"/>
      <sheetName val="설산1_나3"/>
      <sheetName val="220_(2)3"/>
      <sheetName val="Man_Hole3"/>
      <sheetName val="표지_3"/>
      <sheetName val="지번별_묘묙소요내역3"/>
      <sheetName val="총괄_설계내역서3"/>
      <sheetName val="공통가설내역서__(당사)3"/>
      <sheetName val="예산서_3"/>
      <sheetName val="원가계산서_2"/>
      <sheetName val="현장관리비_산출내역2"/>
      <sheetName val="고객사_관리_코드2"/>
      <sheetName val="Isolasi_Luar_Dalam3"/>
      <sheetName val="Isolasi_Luar3"/>
      <sheetName val="breakdown_Price-Chuong3"/>
      <sheetName val="cable,_lighting,_switch3"/>
      <sheetName val="DonGia_VatTuLK3"/>
      <sheetName val="Bang_chiet_tinh_TBA3"/>
      <sheetName val="화순_대리-다지리실행내역3"/>
      <sheetName val="BOX(1.5X1.5)"/>
      <sheetName val="점수계산1-2"/>
      <sheetName val="구조물공"/>
      <sheetName val="철근단면적"/>
      <sheetName val="직원인원"/>
      <sheetName val="단면 (2)"/>
      <sheetName val="집 계 표"/>
      <sheetName val="선박별 배부"/>
      <sheetName val="KUNGDEVI"/>
      <sheetName val="기본정보"/>
      <sheetName val="내역(설계)"/>
      <sheetName val="외주수리비"/>
      <sheetName val="계류장사용료"/>
      <sheetName val="정비재료비"/>
      <sheetName val="지상조업료"/>
      <sheetName val="AT"/>
      <sheetName val="B777"/>
      <sheetName val="신공항"/>
      <sheetName val="JJ"/>
      <sheetName val="잡유비"/>
      <sheetName val="MA"/>
      <sheetName val="MC"/>
      <sheetName val="ME"/>
      <sheetName val="MF"/>
      <sheetName val="MI"/>
      <sheetName val="MT"/>
      <sheetName val="QA"/>
      <sheetName val="내역서중"/>
      <sheetName val="1차설계변경내역"/>
      <sheetName val="2000년 공정표"/>
      <sheetName val="정렬"/>
      <sheetName val="전선_및_전선관-壆⿶"/>
      <sheetName val="거래罈.羌"/>
      <sheetName val="[내역서(׃"/>
      <sheetName val="단위단가"/>
      <sheetName val="공사설명서"/>
      <sheetName val="기타자료"/>
      <sheetName val="일위(시설)"/>
      <sheetName val="1호인버트수량"/>
      <sheetName val="기본단가"/>
      <sheetName val="1.변경범위"/>
      <sheetName val="환경기계공정표__x0005__x0000__x0000_"/>
      <sheetName val="경제지표"/>
      <sheetName val="영업소실적"/>
      <sheetName val="공종집계"/>
      <sheetName val="인건비예산(정규직)"/>
      <sheetName val="인건비예산(용역)"/>
      <sheetName val="내역(원안-대안)"/>
      <sheetName val="Don gia chi tiet"/>
      <sheetName val="phuluc1"/>
      <sheetName val="tong du toan"/>
      <sheetName val="기본1"/>
      <sheetName val="수정일위대가"/>
      <sheetName val="총괄(데倀辍즳"/>
      <sheetName val="총괄(데뀀连즳"/>
      <sheetName val="총괄(데뀀ﾒ犺"/>
      <sheetName val="총괄(데䀀﷥䰗"/>
      <sheetName val="XL4Po夂囿 "/>
      <sheetName val="직원관련자료"/>
      <sheetName val="교각_x0000_"/>
      <sheetName val="[내역서(1).xls]5.학교신설예산 쎸⬅/"/>
      <sheetName val="DIV2"/>
      <sheetName val="THU T6"/>
      <sheetName val="Thu chi T04"/>
      <sheetName val="SLTH"/>
      <sheetName val="PEDESB"/>
      <sheetName val="공사예산하조서(O.K)"/>
      <sheetName val="공사예산하조서_O_K_"/>
      <sheetName val="전선 및 전선관"/>
      <sheetName val="변경내역"/>
      <sheetName val="°ø»ç¿¹»êÇÏÁ¶¼­(O.K)"/>
      <sheetName val="4.설계예산내역서"/>
      <sheetName val="콘센트신설"/>
      <sheetName val="용산1(해보)"/>
      <sheetName val="3.내역서"/>
      <sheetName val="구리토평1전기"/>
      <sheetName val="설계명세"/>
      <sheetName val="BUD"/>
      <sheetName val="archi(본사)"/>
      <sheetName val="인건-측정"/>
      <sheetName val="도급양식"/>
      <sheetName val="49단가"/>
      <sheetName val="36단가"/>
      <sheetName val="36수량"/>
      <sheetName val="규격"/>
      <sheetName val="공리공제"/>
      <sheetName val="역간(덕_동)"/>
      <sheetName val="역간(의-덕)"/>
      <sheetName val="BEND LOSS"/>
      <sheetName val="건축공사 집계표"/>
      <sheetName val="설비2차"/>
      <sheetName val="기준FACTOR"/>
      <sheetName val="설비"/>
      <sheetName val="N賃率-職"/>
      <sheetName val="TKCK"/>
      <sheetName val="PL Vua"/>
      <sheetName val="포장집계"/>
      <sheetName val="포장연장"/>
      <sheetName val="국공유지"/>
      <sheetName val="POL6차-PIPING"/>
      <sheetName val="공급기자재조서 (2)"/>
      <sheetName val="산출(동해선 본선)"/>
      <sheetName val="집계(동해본선) "/>
      <sheetName val="산출(동해역통신)"/>
      <sheetName val="역집계(동해역통신)"/>
      <sheetName val="맨홀기준"/>
      <sheetName val="1.암사대교 산출"/>
      <sheetName val="마산방향"/>
      <sheetName val="[내역서(ͭ_x0000__x0000_Ԁ"/>
      <sheetName val="수뢹?"/>
      <sheetName val="_내역서(ͭ_x005f_x0000_ͭ_x005f_x005f_x000"/>
      <sheetName val="_내역서(ͭ_ͭ__x005f_x001c___x005f_x005f_x"/>
      <sheetName val="6PILE脂鎙堀1_x0013__x0000__x0000_"/>
      <sheetName val="전선관"/>
      <sheetName val="배수통관(좌)"/>
      <sheetName val="c &amp; g rhs"/>
      <sheetName val="HARGA MATERIAL"/>
      <sheetName val="Formula"/>
      <sheetName val="DB_ET200(R. A)"/>
      <sheetName val="Summary"/>
      <sheetName val="NKC6"/>
      <sheetName val="Summary - Budget"/>
      <sheetName val="회선별대책안À_x0000_Ԁ_x0000_"/>
      <sheetName val="Sheet㙸˯㦀ȼ?"/>
      <sheetName val="[내역서(1).xls]5.학교신설예산 Ⴘ"/>
      <sheetName val="[내역서(1)_xls]5_학교신설예산_쎸⬅/瀀þ밀"/>
      <sheetName val="인부노임단가"/>
      <sheetName val="간¾_x0000_Ԁ"/>
      <sheetName val="환경기계공정표__x0005_"/>
      <sheetName val="전선_및_전선관-"/>
      <sheetName val="기준"/>
      <sheetName val="변동인원"/>
      <sheetName val="2000제조1"/>
      <sheetName val="집연95"/>
      <sheetName val="의뢰서"/>
      <sheetName val="ateCodes?TimeCodes?Overrid_x0000__x0000__x0005__x0000_钀"/>
      <sheetName val="AS포장복_x0000__x0000_"/>
      <sheetName val="신축"/>
      <sheetName val="신축넃䛀跡"/>
      <sheetName val="폐기물"/>
      <sheetName val="_갑___x0000__x0000_"/>
      <sheetName val="품셈TABLE"/>
      <sheetName val="06 일위대가목록"/>
      <sheetName val="Ⅴ-2.공종별내역"/>
      <sheetName val="A_견_x0000__x0000_"/>
      <sheetName val="계장 품셈표"/>
      <sheetName val="내역전기"/>
      <sheetName val="입력DATA"/>
      <sheetName val="바닥판"/>
      <sheetName val="가시설수량"/>
      <sheetName val="ITEM"/>
      <sheetName val="데이터"/>
      <sheetName val="손익현황"/>
      <sheetName val="간지1"/>
      <sheetName val="1.사유서"/>
      <sheetName val="간지2"/>
      <sheetName val="간지3"/>
      <sheetName val="부재별집계표"/>
      <sheetName val="도면"/>
      <sheetName val="2016상반기노임단가"/>
      <sheetName val="수입"/>
      <sheetName val="[내역서(ͭ_x005f_x005f_x005f_x0000_ͭ_x005f_x005f_x000"/>
      <sheetName val="[내역서(ͭ?ͭ?_x005f_x005f_x005f_x001c_?_x005f_x005f_x"/>
      <sheetName val="_내역서(ͭ_x005f_x005f_x005f_x005f_x005f_x005f_x005f_x0000_"/>
      <sheetName val="ateCodes_x005f_x005f_x005f_x005f_x005f_x005f_x000"/>
      <sheetName val="_내역서(ͭ_ͭ__x005f_x005f_x005f_x005f_x005f_x005f_x00"/>
      <sheetName val="방배동내역("/>
      <sheetName val="Estimate"/>
      <sheetName val="AnalisaSIPIL RIIL"/>
      <sheetName val="D 5243-ARAMCO"/>
      <sheetName val="D-4801 OXY"/>
      <sheetName val="배수내역 (2)"/>
      <sheetName val="表三甲"/>
      <sheetName val="Har Sat"/>
      <sheetName val="회선별대책안"/>
      <sheetName val="ateCఀ_x0002_저殑"/>
      <sheetName val="Project Name"/>
      <sheetName val="Deliver Date"/>
      <sheetName val="Staff"/>
      <sheetName val="anti-termite"/>
      <sheetName val="BIDDING-SUM"/>
      <sheetName val="CTG"/>
      <sheetName val="Project_Name"/>
      <sheetName val="Deliver_Date"/>
      <sheetName val="손익그래프및카메라"/>
      <sheetName val="도급기성"/>
      <sheetName val="단면"/>
      <sheetName val="전선_및_전선관-㞘}઀"/>
      <sheetName val="현황산출서"/>
      <sheetName val="토공계산서(부체도로)"/>
      <sheetName val="2000,9월 일위"/>
      <sheetName val="공통단가"/>
      <sheetName val="코드표"/>
      <sheetName val="단가일람"/>
      <sheetName val="조경일람"/>
      <sheetName val="운반비"/>
      <sheetName val="인원"/>
      <sheetName val="일위대가_호표"/>
      <sheetName val="일위대가_산근"/>
      <sheetName val="중기사용료목록"/>
      <sheetName val="중기기초자료"/>
      <sheetName val="자재조서"/>
      <sheetName val="전역변수"/>
      <sheetName val="중기전역변수"/>
      <sheetName val="보증_x0000_縀"/>
      <sheetName val="보증_x0000_ༀ"/>
      <sheetName val="단가_(2)Ì"/>
      <sheetName val="G_R30绘ÿ헾"/>
      <sheetName val="환경기계공정표_(3)"/>
      <sheetName val="[내역서(ͭͭ가_x0000_"/>
      <sheetName val="말뚝물량"/>
      <sheetName val="24_보증금_전신전화가입권_"/>
      <sheetName val="Summ"/>
      <sheetName val="breakdown"/>
      <sheetName val="준공정산"/>
      <sheetName val="기계경¬"/>
      <sheetName val="견적요율_(업체명)"/>
      <sheetName val="(1) 국내 사이트 상세 주소 "/>
      <sheetName val="0. 수출,수입 건수"/>
      <sheetName val="1. 수출 해상 (LCL) "/>
      <sheetName val="2. 수출 항공 "/>
      <sheetName val="(2-3) 수출 특송"/>
      <sheetName val="3. 수출 내륙 운송료"/>
      <sheetName val="4. 수입 해상 (FCL)"/>
      <sheetName val="5. 수입 해상 (LCL) "/>
      <sheetName val="6. 수입 항공 "/>
      <sheetName val="(3-4) 수입 특송 "/>
      <sheetName val="7. 수입 내륙 운송료"/>
      <sheetName val="8. 창고료"/>
      <sheetName val="9. 내륙 운송"/>
      <sheetName val="10. 추가 제안 및 기타"/>
      <sheetName val="운송내역 "/>
      <sheetName val="3.PT개발계획"/>
      <sheetName val="24.보증금(전신전화가입권)"/>
      <sheetName val="[내역서(1).xls]5_학교신설예산_쎸⬅/瀀þ밀"/>
      <sheetName val="[내역서(1).xls][내역서(1).xls]5_____2"/>
      <sheetName val="[내역서(1).xls]단가_(2\_x0000_"/>
      <sheetName val="[내역서(1).xls]단가_(2\栀"/>
      <sheetName val="[내역서(1).xls][내역서(1).xls]5_____3"/>
      <sheetName val="[내역서(1).xls]5_학교신설예산_Ⴘ퀀诋쌆蠅/᠀"/>
      <sheetName val="[내역서(1).xls][내역서(1).xls]5_____4"/>
      <sheetName val="Sheet1_Çæ_x0000_"/>
      <sheetName val="현장"/>
      <sheetName val="전체"/>
      <sheetName val="조명율표"/>
      <sheetName val="종합표"/>
      <sheetName val="차수공개요"/>
      <sheetName val="상시"/>
      <sheetName val="주beam"/>
      <sheetName val="부안일위"/>
      <sheetName val="단가조사표"/>
      <sheetName val="11.산출(전열)"/>
      <sheetName val="6.산출(동력)"/>
      <sheetName val="7.산출(TRAY)"/>
      <sheetName val="추가예산"/>
      <sheetName val="차입"/>
      <sheetName val="월별예산"/>
      <sheetName val="PC%계산"/>
      <sheetName val="유가증권LS"/>
      <sheetName val="통장출금액"/>
      <sheetName val="업무연락"/>
      <sheetName val="월별매출"/>
      <sheetName val="부대tu"/>
      <sheetName val="VXXXXXXX"/>
      <sheetName val="#2_일위대가목록"/>
      <sheetName val="마산월령동골조물량변경"/>
      <sheetName val="공종별현황_공무팀자료"/>
      <sheetName val="6. 안전관리비"/>
      <sheetName val="내역서1"/>
      <sheetName val="P4-C"/>
      <sheetName val="1062-X방향 "/>
      <sheetName val="특외대"/>
      <sheetName val="수입실적"/>
      <sheetName val="A-100전제"/>
      <sheetName val="품의"/>
      <sheetName val="comps LFY+"/>
      <sheetName val="HDI implied"/>
      <sheetName val="호봉피치"/>
      <sheetName val="첨부1"/>
      <sheetName val="감독1130"/>
      <sheetName val="CAUDIT"/>
      <sheetName val="임의 매출-수정전"/>
      <sheetName val="감가상각"/>
      <sheetName val="채권 현황"/>
      <sheetName val="FRQ"/>
      <sheetName val="지급자재"/>
      <sheetName val="직접공사비"/>
      <sheetName val="자산LIST"/>
      <sheetName val="현금흐름"/>
      <sheetName val="간접1"/>
      <sheetName val="CC Down load 0716"/>
      <sheetName val="CF6"/>
      <sheetName val="9703"/>
      <sheetName val="미지급비용"/>
      <sheetName val="요일별시간대별 근무인원 그래프"/>
      <sheetName val="정식주주명부(061108)"/>
      <sheetName val="6월수불"/>
      <sheetName val="코드(대중분류)"/>
      <sheetName val="1.매출액"/>
      <sheetName val="2.원가"/>
      <sheetName val="10.인원"/>
      <sheetName val="2.호선별예상실적"/>
      <sheetName val="생산매출 (4)"/>
      <sheetName val="사업계획"/>
      <sheetName val="1월 예산"/>
      <sheetName val="DATA98"/>
      <sheetName val="건설가"/>
      <sheetName val="RE9604"/>
      <sheetName val="대차대조표 (2)"/>
      <sheetName val="손익계산서"/>
      <sheetName val="지점장"/>
      <sheetName val="admin"/>
      <sheetName val="AN-01"/>
      <sheetName val="환율 및 참고"/>
      <sheetName val=" 총괄표"/>
      <sheetName val="총괄-1"/>
      <sheetName val="MAIN_TABLE"/>
      <sheetName val="95년12월말"/>
      <sheetName val="그림모음"/>
      <sheetName val="국도접속 차도부수량"/>
      <sheetName val="간접(90)"/>
      <sheetName val="용지조사보고서"/>
      <sheetName val="3800-400 기계감가"/>
      <sheetName val="MIBK원단위"/>
      <sheetName val="콘크리트타설집계표"/>
      <sheetName val="중기"/>
      <sheetName val="DANGA"/>
      <sheetName val="청학계"/>
      <sheetName val="사다리"/>
      <sheetName val="영창26"/>
      <sheetName val="중기일위대가"/>
      <sheetName val="공사비예산서(토목분)"/>
      <sheetName val="외화채권"/>
      <sheetName val="Assumptions"/>
      <sheetName val="조명투자및환수계획"/>
      <sheetName val="제조중간결과"/>
      <sheetName val="101동"/>
      <sheetName val="변경총괄지(1)"/>
      <sheetName val="SANTOGO"/>
      <sheetName val="지수적용공사비내역서"/>
      <sheetName val="부대공Ⅱ"/>
      <sheetName val="TB-내역서"/>
      <sheetName val="총원"/>
      <sheetName val="철골9F"/>
      <sheetName val="HSNV"/>
      <sheetName val="환경기계공정표_(3)¾"/>
      <sheetName val="THVT"/>
      <sheetName val="SITE-E"/>
      <sheetName val="KHỐI LƯỢNG THANH TOÁN"/>
      <sheetName val="SEX"/>
      <sheetName val="General2"/>
      <sheetName val="Phu cap"/>
      <sheetName val="GIAVLIEU"/>
      <sheetName val="BETON"/>
      <sheetName val="hinhhoc"/>
      <sheetName val="PTDG (T3)"/>
      <sheetName val="PTDG (T4)"/>
      <sheetName val="hGH정제"/>
      <sheetName val="Вспом_лист"/>
      <sheetName val="Analisa Harga Satuan"/>
      <sheetName val="COA-17"/>
      <sheetName val="POWER"/>
      <sheetName val="공사비예비관리공감측설산출내역"/>
      <sheetName val="IBASE"/>
      <sheetName val="Config"/>
      <sheetName val="Du toan"/>
      <sheetName val="Keothep"/>
      <sheetName val="Re-bar"/>
      <sheetName val="HVAC"/>
      <sheetName val="유림총괄"/>
      <sheetName val="편성절차"/>
      <sheetName val="구체"/>
      <sheetName val="좌측날개벽"/>
      <sheetName val="우측날개벽"/>
      <sheetName val="KLDT DIEN"/>
      <sheetName val="Dinh muc CP KTCB khac"/>
      <sheetName val="TinhGiaMTC"/>
      <sheetName val="TH MTC"/>
      <sheetName val="TH N.Cong"/>
      <sheetName val="TinhGiaNC"/>
      <sheetName val="DMCP"/>
      <sheetName val="_갑  지 "/>
      <sheetName val="실행-자재"/>
      <sheetName val="중기작업"/>
      <sheetName val="노단"/>
      <sheetName val="단산"/>
      <sheetName val="명세"/>
      <sheetName val="일대"/>
      <sheetName val="환경기계공정표_(3)刀"/>
      <sheetName val="점검결과(08년_x0000__x0000_Ԁ_x0000_䀀㸎_x0008__x0000__x0000_"/>
      <sheetName val="현장식당(1)"/>
      <sheetName val="단"/>
      <sheetName val="계약내역서"/>
      <sheetName val="전체제잡비"/>
      <sheetName val="회선별대책안À"/>
      <sheetName val="설명서劝"/>
      <sheetName val="단가__x0000__x0000_Ԁ_x0000_"/>
      <sheetName val="보증"/>
      <sheetName val="2공구하도급내역서"/>
      <sheetName val="Eq. Mobilization"/>
      <sheetName val="수량계산서_집계표(가설_신설_및_철거-을지로3가_3ఀ_x0002_က"/>
      <sheetName val="Sheet1_Çꀀ_x0000_"/>
      <sheetName val="6PILEሀ_x0002_䀀⨊脃ﲙ"/>
      <sheetName val="5.학교신설예산 집행(01~偤°"/>
      <sheetName val="손익경비"/>
      <sheetName val="대비표"/>
      <sheetName val="MEXICO-C"/>
      <sheetName val="노원열병합  건축공사기성내역서"/>
      <sheetName val="_내역서(ͭ_ͭ__x001c___x"/>
      <sheetName val="96노임기준"/>
      <sheetName val="96수출"/>
      <sheetName val="asd"/>
      <sheetName val="B"/>
      <sheetName val="I一般比"/>
      <sheetName val="토공 total"/>
      <sheetName val="조경"/>
      <sheetName val="당진1,2호기전선관설치및접지4차공사내역서-을지"/>
      <sheetName val="식생블럭단위수량"/>
      <sheetName val="인공산출"/>
      <sheetName val="ENE-CAL 1"/>
      <sheetName val="본사업"/>
      <sheetName val="예산M11A"/>
      <sheetName val="철콘산출"/>
      <sheetName val="DB"/>
      <sheetName val="토공내역"/>
      <sheetName val="설직재-1"/>
      <sheetName val="96정변2"/>
      <sheetName val="배수공 시멘트 및 골재량 산출"/>
      <sheetName val="부서코드표"/>
      <sheetName val="소방사항"/>
      <sheetName val="공사진행"/>
      <sheetName val="대공종"/>
      <sheetName val="A.일용노무비지급명세서"/>
      <sheetName val="w't_table"/>
      <sheetName val="ประมาณการประตูหน้าต่าง_"/>
      <sheetName val="schedule_"/>
      <sheetName val="SITE_OFFICE"/>
      <sheetName val="Concord"/>
      <sheetName val="단가_및邰㡗_xdc00_㡗"/>
      <sheetName val="공간"/>
      <sheetName val="공종"/>
      <sheetName val="부위자재"/>
      <sheetName val="하자유형"/>
      <sheetName val="세대"/>
      <sheetName val="제잡비계산"/>
      <sheetName val="ate_x000b__x0000_蠀᏿㤂"/>
      <sheetName val=" 기성청구서 양식.xlsx"/>
      <sheetName val="Bang TH"/>
      <sheetName val="Shelves"/>
      <sheetName val="잡철물"/>
      <sheetName val="건    재"/>
      <sheetName val="간¾"/>
      <sheetName val="ateCodes?TimeCodes?Overrid"/>
      <sheetName val="정산산출서(배수판)"/>
      <sheetName val="적용노임(09상)"/>
      <sheetName val="Bill2-TTTM&amp;CH"/>
      <sheetName val="Bill 2-VMart&amp;VPro"/>
      <sheetName val="보_x0000__x0000__x0005_"/>
      <sheetName val="견적집계표(철콘)"/>
      <sheetName val="[내역서(1).xls][내역서(1).xls]5____10"/>
      <sheetName val="[내역서(1).xls][내역서(1).xls]5____11"/>
      <sheetName val="[내역서(1).xls][내역서(1).xls]5____12"/>
      <sheetName val="[내역서(1).xls][내역서(1).xls]5____13"/>
      <sheetName val="[내역서(1).xls][내역서(1).xls]단가_(2\_x0000_"/>
      <sheetName val="[내역서(1).xls][내역서(1).xls]단가_(2\栀"/>
      <sheetName val="[내역서(1).xls][내역서(1).xls]5____14"/>
      <sheetName val="[내역서(1).xls][내역서(1).xls]5_____5"/>
      <sheetName val="[내역서(1).xls][내역서(1).xls]5_____6"/>
      <sheetName val="[내역서(1).xls][내역서(1).xls]5_____7"/>
      <sheetName val="[내역서(1).xls][내역서(1).xls]5_____8"/>
      <sheetName val="[내역서(1).xls][내역서(1).xls]______2"/>
      <sheetName val="[내역서(1).xls][내역서(1).xls]______3"/>
      <sheetName val="[내역서(1).xls][내역서(1).xls]5_____9"/>
      <sheetName val="[내역서(1).xls][내역서(1)_xls]5_____2"/>
      <sheetName val="점검결과(08년"/>
      <sheetName val="_갑__"/>
      <sheetName val="단가_"/>
      <sheetName val="ate_x000b_"/>
      <sheetName val="수량산출표"/>
      <sheetName val="세월교산출기초"/>
      <sheetName val="댐구조도"/>
      <sheetName val="입찰내역서"/>
      <sheetName val="基础资料"/>
      <sheetName val="재고list"/>
      <sheetName val="JP_GP_UP통합"/>
      <sheetName val="터파기및재료"/>
      <sheetName val="[내역서(ͭ_x0000_ͭ_x0000__x001c__x02"/>
      <sheetName val="ateCodes_x0000_TimeCodes_x0000_2"/>
      <sheetName val="[내역서(ͭ_x0000_ͭ_x0000__x001c__x03"/>
      <sheetName val="ateCodes_x0000_TimeCodes_x0000_3"/>
      <sheetName val="[내역서(ͭ_x0000_ͭ_x0000__x001c__x04"/>
      <sheetName val="ateCodes_x0000_TimeCodes_x0000_4"/>
      <sheetName val="[내역서(ͭ_x0000_ͭ_x0000__x001c__x05"/>
      <sheetName val="ateCodes_x0000_TimeCodes_x0000_5"/>
      <sheetName val="[내역서(ͭ_x0000_ͭ_x0000__x001c__x06"/>
      <sheetName val="ateCodes_x0000_TimeCodes_x0000_6"/>
      <sheetName val="[내역서(ͭ_x0000_ͭ_x0000__x001c__x07"/>
      <sheetName val="ateCodes_x0000_TimeCodes_x0000_7"/>
      <sheetName val="[내역서(ͭ_x0000_ͭ_x0000__x001c__x08"/>
      <sheetName val="ateCodes_x0000_TimeCodes_x0000_8"/>
      <sheetName val="[내역서(ͭ_x0000_ͭ_x0000__x001c__x09"/>
      <sheetName val="ateCodes_x0000_TimeCodes_x0000_9"/>
      <sheetName val="[내역서(ͭ_x0000_ͭ_x0000__x001c__x010"/>
      <sheetName val="ateCodes_x0000_TimeCodes_x0000_10"/>
      <sheetName val="[내역서(ͭ_x0000_ͭ_x0000__x001c__x011"/>
      <sheetName val="ateCodes_x0000_TimeCodes_x0000_11"/>
      <sheetName val="[내역서(ͭ_x0000_ͭ_x0000__x001c__x012"/>
      <sheetName val="ateCodes_x0000_TimeCodes_x0000_12"/>
      <sheetName val="[내역서(ͭ_x0000_ͭ_x0000__x001c__x013"/>
      <sheetName val="ateCodes_x0000_TimeCodes_x0000_13"/>
      <sheetName val="[내역서(ͭ_x0000_ͭ_x0000__x001c__x014"/>
      <sheetName val="ateCodes_x0000_TimeCodes_x0000_14"/>
      <sheetName val="순위"/>
      <sheetName val="정부노임"/>
      <sheetName val="방화산출"/>
      <sheetName val="총괄(데이소ꃁ"/>
      <sheetName val="총괄(데이소ࣁ"/>
      <sheetName val="ateCodes?TimeCodes?Overri_x0000__x0000__x0005__x0000_飀Ⱔ"/>
      <sheetName val="총괄(Í_x0000_Ԁ_x0000_"/>
      <sheetName val="Cst Pkg-Eden"/>
      <sheetName val="Tiepdia"/>
      <sheetName val="ma-pt"/>
      <sheetName val="COAT&amp;WRAP-QIOT-#3"/>
      <sheetName val="Parem"/>
      <sheetName val="원본1"/>
      <sheetName val="주공_¹"/>
      <sheetName val="16-1"/>
      <sheetName val="70%"/>
      <sheetName val="ateCodes?TimeCodes?OverrideSho_x0000_"/>
      <sheetName val="ateCodes?TimeCodes?OverrideSho适"/>
      <sheetName val="ateCodes?TimeCodes?OverrideSho렀"/>
      <sheetName val="ateCodes?TimeCodes?OverrideSho"/>
      <sheetName val="ateCodes?TimeCodes?OverrideSho退"/>
      <sheetName val="ateCodes?TimeCodes?OverrideSho᠀"/>
      <sheetName val="DW산출"/>
      <sheetName val="재직자"/>
      <sheetName val="분문집계2"/>
      <sheetName val="배부금액"/>
      <sheetName val="입고계획"/>
      <sheetName val="계약"/>
      <sheetName val="ateCodes_x0000_TimeCodes_"/>
      <sheetName val="_내역서(ͭ_x0000_ͭ_x000"/>
      <sheetName val="인원계획"/>
      <sheetName val="총괄(데䀀?䰗"/>
      <sheetName val="입찰내역 발주처 양식"/>
      <sheetName val="부대공"/>
      <sheetName val="배수공"/>
      <sheetName val="토공"/>
      <sheetName val="포장공"/>
      <sheetName val="일반공사"/>
      <sheetName val="지하1층"/>
      <sheetName val="시화점실행"/>
      <sheetName val="각종양식"/>
      <sheetName val="자금운용표"/>
      <sheetName val="총(철거)"/>
      <sheetName val="검수고1-1층"/>
      <sheetName val="총물량표"/>
      <sheetName val="하수처리장"/>
      <sheetName val="BREAKDOWN(철거설치)"/>
      <sheetName val="3본사"/>
      <sheetName val="총공사내역서"/>
      <sheetName val="견적대비(1차) (2)"/>
      <sheetName val="총괄내역"/>
      <sheetName val="정산내역서"/>
      <sheetName val="대분류 ITEM별 분석(3월)"/>
      <sheetName val="기본일위"/>
      <sheetName val="카렌스센터계량기설치공사"/>
      <sheetName val="boq"/>
      <sheetName val="산출내역서"/>
      <sheetName val="평3"/>
      <sheetName val="기초데이타"/>
      <sheetName val="2.损益表"/>
      <sheetName val="4.PL"/>
      <sheetName val="6.BS"/>
      <sheetName val="9.차입,대여금"/>
      <sheetName val="1월--7월"/>
      <sheetName val="2-2.매출분석"/>
      <sheetName val="첨부_예산"/>
      <sheetName val="선박별_배부"/>
      <sheetName val="1_변경범위"/>
      <sheetName val="comps_LFY+"/>
      <sheetName val="HDI_implied"/>
      <sheetName val="임의_매출-수정전"/>
      <sheetName val="채권_현황"/>
      <sheetName val="2000년_공정표"/>
      <sheetName val="CC_Down_load_0716"/>
      <sheetName val="요일별시간대별_근무인원_그래프"/>
      <sheetName val="BOX(1_5X1_5)"/>
      <sheetName val="1_매출액"/>
      <sheetName val="2_원가"/>
      <sheetName val="10_인원"/>
      <sheetName val="1월_예산"/>
      <sheetName val="2_호선별예상실적"/>
      <sheetName val="생산매출_(4)"/>
      <sheetName val="대차대조표_(2)"/>
      <sheetName val="환율_및_참고"/>
      <sheetName val="6.PL"/>
      <sheetName val="4.成本明细表"/>
      <sheetName val="7.6大成本明细表"/>
      <sheetName val="본부평가(연말)"/>
      <sheetName val="4.추정손익"/>
      <sheetName val="2.매출원가"/>
      <sheetName val="3.일반관리,영업외"/>
      <sheetName val="AT비용"/>
      <sheetName val="JJ비용"/>
      <sheetName val="부대수입"/>
      <sheetName val="MA비용"/>
      <sheetName val="ME비용"/>
      <sheetName val="MF비용"/>
      <sheetName val="MI비용"/>
      <sheetName val="MT비용"/>
      <sheetName val="5.管理费明细表"/>
      <sheetName val="6.营业外收支明细表"/>
      <sheetName val="3.收入明细表"/>
      <sheetName val="공통"/>
      <sheetName val="cash_flow"/>
      <sheetName val="FOOTING"/>
      <sheetName val="봉방동근생"/>
      <sheetName val="교수설계"/>
      <sheetName val="특기시방"/>
      <sheetName val="선박별_배부1"/>
      <sheetName val="1_변경범위1"/>
      <sheetName val="comps_LFY+1"/>
      <sheetName val="HDI_implied1"/>
      <sheetName val="임의_매출-수정전1"/>
      <sheetName val="채권_현황1"/>
      <sheetName val="2000년_공정표1"/>
      <sheetName val="CC_Down_load_07161"/>
      <sheetName val="요일별시간대별_근무인원_그래프1"/>
      <sheetName val="BOX(1_5X1_5)1"/>
      <sheetName val="1_매출액1"/>
      <sheetName val="2_원가1"/>
      <sheetName val="10_인원1"/>
      <sheetName val="2_호선별예상실적1"/>
      <sheetName val="생산매출_(4)1"/>
      <sheetName val="1월_예산1"/>
      <sheetName val="대차대조표_(2)1"/>
      <sheetName val="환율_및_참고1"/>
      <sheetName val="_총괄표"/>
      <sheetName val="1062-X방향_"/>
      <sheetName val="2_损益表"/>
      <sheetName val="4_PL"/>
      <sheetName val="6_BS"/>
      <sheetName val="9_차입,대여금"/>
      <sheetName val="2-2_매출분석"/>
      <sheetName val="6_PL"/>
      <sheetName val="4_成本明细表"/>
      <sheetName val="7_6大成本明细表"/>
      <sheetName val="4_추정손익"/>
      <sheetName val="2_매출원가"/>
      <sheetName val="3_일반관리,영업외"/>
      <sheetName val="5_管理费明细表"/>
      <sheetName val="6_营业外收支明细表"/>
      <sheetName val="3_收入明细表"/>
      <sheetName val="3800-400_기계감가"/>
      <sheetName val="FILE1"/>
      <sheetName val="토공(우물통,기타) "/>
      <sheetName val="토지조서(원본)"/>
      <sheetName val="배수관공"/>
      <sheetName val="SOLICITUD"/>
      <sheetName val="BQ"/>
      <sheetName val="Total for Check"/>
      <sheetName val="DAFTAR_8"/>
      <sheetName val="DAFTAR 7"/>
      <sheetName val="SIZING"/>
      <sheetName val="공정진도현황(2069)"/>
      <sheetName val="공정진도현황(2단계2차)"/>
      <sheetName val="설명서ó"/>
      <sheetName val="II. CF"/>
      <sheetName val="Final Staff Chart"/>
      <sheetName val="7.Á¶Á÷Ç¥"/>
      <sheetName val="MP01"/>
      <sheetName val="MP02"/>
      <sheetName val="환경기계공정표_髈㘻_x0000__x0000_"/>
      <sheetName val="환경기계공정표_艀㫐_x0000__x0000_"/>
      <sheetName val="환경기계공정표_蔀㫐_x0000__x0000_"/>
      <sheetName val="ateCodes?TimeCodes?OverrideSho怀"/>
      <sheetName val="ateCodes?TimeCodes?OverrideSho逃"/>
      <sheetName val="변화치수"/>
      <sheetName val="Executive Summary"/>
      <sheetName val="5201.2004"/>
      <sheetName val="GRAND REKAP"/>
      <sheetName val="맨홀수량집계"/>
      <sheetName val="Analisa"/>
      <sheetName val="REKAP"/>
      <sheetName val="호프"/>
      <sheetName val="scale &amp; Income"/>
      <sheetName val="기본사항"/>
      <sheetName val="거래刀_x0010__x0000_"/>
      <sheetName val="거래_x0000_⨀ﯥ"/>
      <sheetName val="AS포_x0000__x0000__x0000__x0000_"/>
      <sheetName val="경유"/>
      <sheetName val="휘발유"/>
      <sheetName val="거래_x0000__x0000__x0000_"/>
      <sheetName val="집계표(건축)"/>
      <sheetName val="강관파일내역"/>
      <sheetName val="제작비"/>
      <sheetName val="용융아연도금"/>
      <sheetName val="제작물량 7월"/>
      <sheetName val="집수정(600-700)"/>
      <sheetName val="기계경비시간당손료목록"/>
      <sheetName val="보"/>
      <sheetName val="ateCodes?TimeCodes?Overri"/>
      <sheetName val="공사내_x0000_"/>
      <sheetName val="총괄(Í"/>
      <sheetName val="계측제어설비"/>
      <sheetName val="CABLE SIZE-1"/>
      <sheetName val="분전반계산서(석관)"/>
      <sheetName val="수고조사야_x0002_"/>
      <sheetName val="사용자입력"/>
      <sheetName val="산출근_x001b__x0000__x0000__x0000_"/>
      <sheetName val="산출2-기기동력"/>
      <sheetName val="Progres"/>
      <sheetName val="H.Satuan"/>
      <sheetName val="적용기준"/>
      <sheetName val="chiet tinh"/>
      <sheetName val="NKChungTu"/>
      <sheetName val="5.학교신설예산 쎸⬅_"/>
      <sheetName val="_내역서(1).xls_5.학교신설예산 쎸⬅_"/>
      <sheetName val="_내역서(ͭ_ͭ__x001c__x0"/>
      <sheetName val="ateCodes_TimeCodes_"/>
      <sheetName val="5_학교신설예산_쎸⬅_瀀þ밀"/>
      <sheetName val="5_학교신설예산_Ⴘ퀀诋쌆蠅_᠀"/>
      <sheetName val="단가_(2_"/>
      <sheetName val="단가_(2_栀"/>
      <sheetName val="tong hop v.tu"/>
      <sheetName val="자재분류"/>
      <sheetName val="자재청구서"/>
      <sheetName val="PILE"/>
      <sheetName val="노임명세"/>
      <sheetName val="설계조縨"/>
      <sheetName val="설계조"/>
      <sheetName val="조서입력"/>
      <sheetName val="아파트_Ö_x0000_"/>
      <sheetName val="아파트_⃖휬"/>
      <sheetName val="아파트_烖"/>
      <sheetName val="아파트_壖"/>
      <sheetName val="_갑__지_9"/>
      <sheetName val="실DATA_9"/>
      <sheetName val="코스모공장_(어음)8"/>
      <sheetName val="A_견적8"/>
      <sheetName val="환경기계공정표_(3)8"/>
      <sheetName val="단가_(2)8"/>
      <sheetName val="6PILE__(돌출)8"/>
      <sheetName val="Sheet1_(2)8"/>
      <sheetName val="총_원가계산8"/>
      <sheetName val="총괄갑_8"/>
      <sheetName val="11-2_아파트내역8"/>
      <sheetName val="내역서1999_8최종8"/>
      <sheetName val="기초입력_DATA7"/>
      <sheetName val="1차_내역서7"/>
      <sheetName val="_견적서7"/>
      <sheetName val="노임단가_(2)7"/>
      <sheetName val="2-1__경관조명_내역총괄표7"/>
      <sheetName val="인건비_7"/>
      <sheetName val="수량계산서_집계표(가설_신설_및_철거-을지로3가_3호선7"/>
      <sheetName val="수량계산서_집계표(신설-을지로3가_3호선)7"/>
      <sheetName val="수량계산서_집계표(철거-을지로3가_3호선)7"/>
      <sheetName val="플랜트_설치7"/>
      <sheetName val="BSD_(2)7"/>
      <sheetName val="중기조종사_단위단가7"/>
      <sheetName val="설명서_7"/>
      <sheetName val="신_분7"/>
      <sheetName val="C1_공사개요7"/>
      <sheetName val="A1_스케쥴7"/>
      <sheetName val="일위대가_7"/>
      <sheetName val="3월팀계_7"/>
      <sheetName val="Customer_Databas7"/>
      <sheetName val="전선_및_전선관-자유로7"/>
      <sheetName val="아파트_내역7"/>
      <sheetName val="단가_및_재료비7"/>
      <sheetName val="내역서_제출6"/>
      <sheetName val="AS포장복구_7"/>
      <sheetName val="G_R300경비7"/>
      <sheetName val="주공_갑지7"/>
      <sheetName val="2_고용보험료산출근거6"/>
      <sheetName val="DATA_입력란7"/>
      <sheetName val="경율산정_XLS6"/>
      <sheetName val="8_설치품셈6"/>
      <sheetName val="조도계산서_(도서)6"/>
      <sheetName val="전차선로_물량표6"/>
      <sheetName val="27_건설이자6"/>
      <sheetName val="9-2_단지투자6"/>
      <sheetName val="9-4_단지분양수납6"/>
      <sheetName val="28_차입금상환계획6"/>
      <sheetName val="10-4_운하물류분양수납6"/>
      <sheetName val="10-2_운하물류투자6"/>
      <sheetName val="※_2010예산총괄표6"/>
      <sheetName val="BTL시설예산_기준표6"/>
      <sheetName val="5_학교신설예산_집행(01~08)6"/>
      <sheetName val="점검결과(08년_100교_지원)6"/>
      <sheetName val="아파트_6"/>
      <sheetName val="EQUIP_LIST5"/>
      <sheetName val="품셈_5"/>
      <sheetName val="5_직원투입현황5"/>
      <sheetName val="6-1__관개량조서5"/>
      <sheetName val="내역-_CCTV6"/>
      <sheetName val="2_대외공문5"/>
      <sheetName val="1_동력공사5"/>
      <sheetName val="예정공정표_5"/>
      <sheetName val="실행내역서_5"/>
      <sheetName val="전체내역_(2)5"/>
      <sheetName val="Raw_Data5"/>
      <sheetName val="7_기-검-보_1005"/>
      <sheetName val="1_설계조건5"/>
      <sheetName val="8_PILE__(돌출)5"/>
      <sheetName val="기본항목_입력5"/>
      <sheetName val="참고)BTL시설예산_기준표5"/>
      <sheetName val="1__조명내역서(조명설치)5"/>
      <sheetName val="2__조명내역서(조명자재)5"/>
      <sheetName val="표지_(3)5"/>
      <sheetName val="원가계산서_(2)5"/>
      <sheetName val="산출_근거15"/>
      <sheetName val="당월_인력5"/>
      <sheetName val="GT_1050x6505"/>
      <sheetName val="0_0ControlSheet5"/>
      <sheetName val="공사원가계산서_5"/>
      <sheetName val="총괄_내역서5"/>
      <sheetName val="2_토목공사5"/>
      <sheetName val="예산서_5"/>
      <sheetName val="96_125"/>
      <sheetName val="사__업__비__수__지__예__산__서5"/>
      <sheetName val="각사별공사비분개_5"/>
      <sheetName val="개별직종노임단가(2005_1)5"/>
      <sheetName val="4_고용보험5"/>
      <sheetName val="3_고용보험료산출근거5"/>
      <sheetName val="단가일람_(2)5"/>
      <sheetName val="PIPERACK_집계표5"/>
      <sheetName val="EQUIPEMENT_집계표5"/>
      <sheetName val="BUILDING_&amp;SHELTER_집계표5"/>
      <sheetName val="OTHERS_집계표5"/>
      <sheetName val="CONTROL_BD5"/>
      <sheetName val="LIFTING_DEVICE5"/>
      <sheetName val="소상_&quot;1&quot;5"/>
      <sheetName val="현장관리비_산출내역4"/>
      <sheetName val="설산1_나5"/>
      <sheetName val="220_(2)5"/>
      <sheetName val="Man_Hole5"/>
      <sheetName val="6_1_일위대가5"/>
      <sheetName val="효성CB_1P기초5"/>
      <sheetName val="2_원가및인원현황집계5"/>
      <sheetName val="De_bai5"/>
      <sheetName val="표지_5"/>
      <sheetName val="지번별_묘묙소요내역5"/>
      <sheetName val="총괄_설계내역서5"/>
      <sheetName val="노임단가(2010_상)5"/>
      <sheetName val="토목내역서_(도급단가)5"/>
      <sheetName val="원가계산서_4"/>
      <sheetName val="화순_대리-다지리실행내역5"/>
      <sheetName val="Isolasi_Luar_Dalam5"/>
      <sheetName val="Isolasi_Luar5"/>
      <sheetName val="breakdown_Price-Chuong5"/>
      <sheetName val="cable,_lighting,_switch5"/>
      <sheetName val="DonGia_VatTuLK5"/>
      <sheetName val="Bang_chiet_tinh_TBA5"/>
      <sheetName val="공통가설내역서__(당사)5"/>
      <sheetName val="2_1_受電設備棟2"/>
      <sheetName val="2_2_受・防火水槽2"/>
      <sheetName val="2_3_排水処理設備棟2"/>
      <sheetName val="2_4_倉庫棟2"/>
      <sheetName val="2_5_守衛棟2"/>
      <sheetName val="Div26_-_Elect2"/>
      <sheetName val="NSA_fr_Revit2"/>
      <sheetName val="MTO_REV_02"/>
      <sheetName val="Area_Cal2"/>
      <sheetName val="[내역서(1)_xls]5_학교신설예산_Ⴘ퀀诋쌆蠅/᠀"/>
      <sheetName val="7_경제성결과"/>
      <sheetName val="5_학교신설예산_쎸⬅/"/>
      <sheetName val="5_학교신설예산_Ⴘ"/>
      <sheetName val="A_"/>
      <sheetName val="[내역서(1)_xls]5_학교신설예산_쎸⬅/"/>
      <sheetName val="[내역서(1)_xls]5_학교신설예산_Ⴘ"/>
      <sheetName val="고객사_관리_코드4"/>
      <sheetName val="96보완계획7_122"/>
      <sheetName val="공사비_내역_(가)"/>
      <sheetName val="방배동내역_(총괄)2"/>
      <sheetName val="노무비_근거1"/>
      <sheetName val="Finishes_code2"/>
      <sheetName val="HD_1-4_세부공종별,업체별_내역(L4)2"/>
      <sheetName val="2F_회의실견적(5_14_일대)2"/>
      <sheetName val="CCTV_수량(배관-송수가압장)"/>
      <sheetName val="97_사업추정(WEKI)"/>
      <sheetName val="공사금액_내역_(1)"/>
      <sheetName val="unit_4"/>
      <sheetName val="Khoi_luong"/>
      <sheetName val="_내역서(ͭ?ͭ?_x0"/>
      <sheetName val="Gia_vat_tu"/>
      <sheetName val="ESTI_"/>
      <sheetName val="Scheme_B_Estimate_"/>
      <sheetName val="Breakdown_(B)"/>
      <sheetName val="이서_빙등제"/>
      <sheetName val="원가계산서(생태쉼터)_"/>
      <sheetName val="방림_토공수량"/>
      <sheetName val="방림_토공_산출근거"/>
      <sheetName val="이서_빙등제_수량집계표"/>
      <sheetName val="이서_빙등제_산출근거"/>
      <sheetName val="자재_집계표"/>
      <sheetName val="FRP_PIPING_일위대가"/>
      <sheetName val="공사예산하조서(O_K)"/>
      <sheetName val="전선_및_전선관"/>
      <sheetName val="°ø»ç¿¹»êÇÏÁ¶¼­(O_K)"/>
      <sheetName val="4_설계예산내역서"/>
      <sheetName val="3_내역서"/>
      <sheetName val="BEND_LOSS"/>
      <sheetName val="건축공사_집계표"/>
      <sheetName val="Don_gia_chi_tiet"/>
      <sheetName val="THU_T6"/>
      <sheetName val="Thu_chi_T04"/>
      <sheetName val="tong_du_toan"/>
      <sheetName val="6PILE脂鎙堀1"/>
      <sheetName val="11_산출(전열)"/>
      <sheetName val="6_산출(동력)"/>
      <sheetName val="7_산출(TRAY)"/>
      <sheetName val="6__안전관리비"/>
      <sheetName val="국도접속_차도부수량"/>
      <sheetName val="공급기자재조서_(2)"/>
      <sheetName val="산출(동해선_본선)"/>
      <sheetName val="집계(동해본선)_"/>
      <sheetName val="거래罈_羌"/>
      <sheetName val="1_암사대교_산출"/>
      <sheetName val="단면_(2)"/>
      <sheetName val="집_계_표"/>
      <sheetName val="PL_Vua"/>
      <sheetName val="환경기계공정표_"/>
      <sheetName val="HARGA_MATERIAL"/>
      <sheetName val="c_&amp;_g_rhs"/>
      <sheetName val="ateCodes?TimeCodes?Overrid钀"/>
      <sheetName val="Summary_-_Budget"/>
      <sheetName val="A_일용노무비지급명세서"/>
      <sheetName val="[내역서(1)_xls]5_학교신설예산_쎸⬅/瀀þ밀1"/>
      <sheetName val="점검결과(08년Ԁ䀀㸎"/>
      <sheetName val="환경기계공정표_"/>
      <sheetName val="5_학교신설예산_집행(01~偤°"/>
      <sheetName val="Phu_cap"/>
      <sheetName val="3월팀계_x0010_"/>
      <sheetName val="붙임4.앵커볼트"/>
      <sheetName val="붙임2.최대수평하중"/>
      <sheetName val="keyword"/>
      <sheetName val="과장"/>
      <sheetName val="품셈衆"/>
      <sheetName val="_______x005f_x0000___x005f_x0000__x005f_x001c___2"/>
      <sheetName val="ateCodes_x005f_x0000_TimeCodes_x000_2"/>
      <sheetName val="_______x005f_x005f_x005f_x0000___x005f_x005f_x0_2"/>
      <sheetName val="ateCodes_x005f_x005f_x005f_x0000_TimeCode_2"/>
      <sheetName val="__________x005f_x005f_x005f_x001c___x005f_x005f_2"/>
      <sheetName val="수_x005f_x0000_"/>
      <sheetName val="_______x005f_x005f_x005f_x0000___x005f_x005f_x0_3"/>
      <sheetName val="__________x005f_x005f_x005f_x001c___x005f_x005f_3"/>
      <sheetName val="수Å_x005f_x0000_"/>
      <sheetName val="수뢹_x005f_xdd4d_"/>
      <sheetName val="A__x005f_x0010__x005f_x0000_"/>
      <sheetName val="5____________x005f_x0000____x005f_x0000___2"/>
      <sheetName val="5.학교신설예산 Ⴘ_x005f_x0000_퀀诋쌆蠅/_x005f_x0000_᠀"/>
      <sheetName val="신축(_x005f_x0000__x005f_x0000__x005f_x0005_"/>
      <sheetName val="단가_및_재료_x005f_xdab0_"/>
      <sheetName val="_______x005f_x005f_x005f_x005f_x005f_x005f_x000_2"/>
      <sheetName val="ateCodes_x005f_x005f_x005f_x005f_x005f_x005f_x0_2"/>
      <sheetName val="__________x005f_x005f_x005f_x005f_x005f_x005f_x_2"/>
      <sheetName val="[내역서(1).xls]5____________x000_2"/>
      <sheetName val="11-2_아파_x005f_x0000__x005f_x0000_Ԁ_x005f_x0000_"/>
      <sheetName val="_내역서(ͭ_x005f_x005f_x005f_x0000_ͭ_x000"/>
      <sheetName val="_내역서(ͭ_ͭ__x005f_x005f_x005f_x001c___x"/>
      <sheetName val="사_x005f_x0000__x005f_x0000_Ԁ"/>
      <sheetName val="설계_x005f_x0000_"/>
      <sheetName val="전선_및_전선관-_x005f_x0000__x005f_x0000__x005f_x0005_"/>
      <sheetName val="신축(단위_x005f_x0000_"/>
      <sheetName val="Sheet㙸˯㦀ȼ_x005f_xda1b_!"/>
      <sheetName val="_내역서(ͭ?ͭ?_x005f_x001c__x0"/>
      <sheetName val="단가_(2\_x005f_x0000_"/>
      <sheetName val="A__x005f_x0010_"/>
      <sheetName val="사_x005f_x0000__x005f_x0000__x005f_x0000_"/>
      <sheetName val="방배동내역(_x005f_x0000__x005f_x0000_"/>
      <sheetName val="[내역서(1).xls]5__________x005f_x0000__2"/>
      <sheetName val="환경기계공정표_(3_x005f_x0000__x005f_x0000_"/>
      <sheetName val="환경기계공정표__x005f_x0005__x005f_x0000__x005f_x0000_"/>
      <sheetName val="_______x005f_x0000__x005f_x0000__x005f_x0000__x_2"/>
      <sheetName val="환경기계공정표_(3)_x005f_x0012_"/>
      <sheetName val="A_견_x005f_x0000__x005f_x0000_"/>
      <sheetName val="환경기계공정표__x005f_x0005_"/>
      <sheetName val="교각_x005f_x0000_"/>
      <sheetName val="ateCఀ_x005f_x0002_저殑"/>
      <sheetName val="[내역서(ͭ_x005f_x0000__x005f_x0000_Ԁ"/>
      <sheetName val="_______x005f_x005f_x005f_x0000___x005f_x005f_x0_4"/>
      <sheetName val="__________x005f_x005f_x005f_x001c___x005f_x005f_4"/>
      <sheetName val="ateCodes_TimeCodes_Overrid_x0_2"/>
      <sheetName val="_갑___x005f_x0000__x005f_x0000_"/>
      <sheetName val="6PILE脂鎙堀1_x005f_x0013__x005f_x0000__x005f_x0000_"/>
      <sheetName val="간¾_x005f_x0000_Ԁ"/>
      <sheetName val="_______x005f_x005f_x005f_x005f_x005f_x005f_x000_3"/>
      <sheetName val="__________x005f_x005f_x005f_x005f_x005f_x005f_x_3"/>
      <sheetName val="_______x005f_x005f_x005f_x005f_x005f_x005f_x005_2"/>
      <sheetName val="ateCodes_x005f_x005f_x005f_x005f_x005f_x005f_x0_3"/>
      <sheetName val="__________x005f_x005f_x005f_x005f_x005f_x005f_x_4"/>
      <sheetName val="경비일위계"/>
      <sheetName val="내역서-전기"/>
      <sheetName val="대장"/>
      <sheetName val="voucher"/>
      <sheetName val="발행"/>
      <sheetName val="철콘깨기단산"/>
      <sheetName val="계좌번호"/>
      <sheetName val="12월"/>
      <sheetName val="2007년1월"/>
      <sheetName val="__"/>
      <sheetName val="6PILE__(効_x0010__x0000__x0000_"/>
      <sheetName val="ประมาณการประตูหน้าต่าง_1"/>
      <sheetName val="schedule_1"/>
      <sheetName val="SITE_OFFICE1"/>
      <sheetName val="w't_table1"/>
      <sheetName val="1_변경범위2"/>
      <sheetName val="BOX(1_5X1_5)2"/>
      <sheetName val="선박별_배부2"/>
      <sheetName val="2000년_공정표2"/>
      <sheetName val="1062-X방향_1"/>
      <sheetName val="comps_LFY+2"/>
      <sheetName val="HDI_implied2"/>
      <sheetName val="임의_매출-수정전2"/>
      <sheetName val="채권_현황2"/>
      <sheetName val="CC_Down_load_07162"/>
      <sheetName val="요일별시간대별_근무인원_그래프2"/>
      <sheetName val="1_매출액2"/>
      <sheetName val="2_원가2"/>
      <sheetName val="10_인원2"/>
      <sheetName val="2_호선별예상실적2"/>
      <sheetName val="생산매출_(4)2"/>
      <sheetName val="1월_예산2"/>
      <sheetName val="대차대조표_(2)2"/>
      <sheetName val="환율_및_참고2"/>
      <sheetName val="_총괄표1"/>
      <sheetName val="3800-400_기계감가1"/>
      <sheetName val="ateCఀ저殑"/>
      <sheetName val="Project_Name1"/>
      <sheetName val="Deliver_Date1"/>
      <sheetName val="계장_품셈표"/>
      <sheetName val="DB_ET200(R__A)"/>
      <sheetName val="1_사유서"/>
      <sheetName val="입찰내역_발주처_양식"/>
      <sheetName val="KHỐI_LƯỢNG_THANH_TOÁN"/>
      <sheetName val="PTDG_(T3)"/>
      <sheetName val="PTDG_(T4)"/>
      <sheetName val="KLDT_DIEN"/>
      <sheetName val="Dinh_muc_CP_KTCB_khac"/>
      <sheetName val="TH_MTC"/>
      <sheetName val="TH_N_Cong"/>
      <sheetName val="3월팀계"/>
      <sheetName val="ate蠀᏿㤂"/>
      <sheetName val="Eq__Mobilization"/>
      <sheetName val="Analisa_Harga_Satuan"/>
      <sheetName val="Bill_2-VMart&amp;VPro"/>
      <sheetName val="Ⅴ-2_공종별내역"/>
      <sheetName val="배수내역_(2)"/>
      <sheetName val="[내역서(ͭͭ_x02"/>
      <sheetName val="[내역서(ͭͭ_x03"/>
      <sheetName val="[내역서(ͭͭ_x04"/>
      <sheetName val="[내역서(ͭͭ_x05"/>
      <sheetName val="[내역서(ͭͭ_x06"/>
      <sheetName val="[내역서(ͭͭ_x07"/>
      <sheetName val="[내역서(ͭͭ_x08"/>
      <sheetName val="[내역서(ͭͭ_x09"/>
      <sheetName val="[내역서(ͭͭ_x010"/>
      <sheetName val="[내역서(ͭͭ_x011"/>
      <sheetName val="[내역서(ͭͭ_x012"/>
      <sheetName val="[내역서(ͭͭ_x013"/>
      <sheetName val="[내역서(ͭͭ_x014"/>
      <sheetName val="(1)_국내_사이트_상세_주소_"/>
      <sheetName val="0__수출,수입_건수"/>
      <sheetName val="1__수출_해상_(LCL)_"/>
      <sheetName val="2__수출_항공_"/>
      <sheetName val="(2-3)_수출_특송"/>
      <sheetName val="3__수출_내륙_운송료"/>
      <sheetName val="4__수입_해상_(FCL)"/>
      <sheetName val="5__수입_해상_(LCL)_"/>
      <sheetName val="6__수입_항공_"/>
      <sheetName val="(3-4)_수입_특송_"/>
      <sheetName val="7__수입_내륙_운송료"/>
      <sheetName val="8__창고료"/>
      <sheetName val="9__내륙_운송"/>
      <sheetName val="10__추가_제안_및_기타"/>
      <sheetName val="운송내역_"/>
      <sheetName val="3_PT개발계획"/>
      <sheetName val="24_보증금(전신전화가입권)"/>
      <sheetName val="토공_total"/>
      <sheetName val="ENE-CAL_1"/>
      <sheetName val="배수공_시멘트_및_골재량_산출"/>
      <sheetName val="[내역서(1)_xls][내역서(1)_xls]5_____2"/>
      <sheetName val="[내역서(1)_xls][내역서(1)_xls]5_____3"/>
      <sheetName val="6PILEሀ䀀⨊脃ﲙ"/>
      <sheetName val="_갑__지_10"/>
      <sheetName val="AnalisaSIPIL_RIIL"/>
      <sheetName val="D_5243-ARAMCO"/>
      <sheetName val="D-4801_OXY"/>
      <sheetName val="Har_Sat"/>
      <sheetName val="[내역서(1)_xls]단가_(2\"/>
      <sheetName val="[내역서(1)_xls]단가_(2\栀"/>
      <sheetName val="[내역서(1)_xls][내역서(1)_xls]5_____4"/>
      <sheetName val="2000,9월_일위"/>
      <sheetName val="_기성청구서_양식_xlsx"/>
      <sheetName val="Bang_TH"/>
      <sheetName val="Du_toan"/>
      <sheetName val="수량계산서_집계표(가설_신설_및_철거-을지로3가_3ఀက"/>
      <sheetName val="단가_및邰㡗㡗"/>
      <sheetName val="06_일위대가목록"/>
      <sheetName val="견적대비(1차)_(2)"/>
      <sheetName val="대분류_ITEM별_분석(3월)"/>
      <sheetName val="2_损益表1"/>
      <sheetName val="4_PL1"/>
      <sheetName val="6_BS1"/>
      <sheetName val="9_차입,대여금1"/>
      <sheetName val="2-2_매출분석1"/>
      <sheetName val="6_PL1"/>
      <sheetName val="4_成本明细表1"/>
      <sheetName val="7_6大成本明细表1"/>
      <sheetName val="4_추정손익1"/>
      <sheetName val="2_매출원가1"/>
      <sheetName val="3_일반관리,영업외1"/>
      <sheetName val="5_管理费明细表1"/>
      <sheetName val="6_营业外收支明细表1"/>
      <sheetName val="3_收入明细表1"/>
      <sheetName val="토공(우물통,기타)_"/>
      <sheetName val="Cst_Pkg-Eden"/>
      <sheetName val="6PILE__(効"/>
      <sheetName val="ateCodes?TimeCod_xd978_ꀋᙰ0_x0000_頀{_x0000__x0000_堀簊夞ĸ"/>
      <sheetName val="ateCodes?TimeCod_xd80b_齒ꀈᙰ0_x0000__xd800_Y_x0000__x0000_堀䠊夙ĸ"/>
      <sheetName val="Bang NS79"/>
      <sheetName val="간공설계서"/>
      <sheetName val="계좌분리(_xdae0_䛸+"/>
      <sheetName val="침하계"/>
      <sheetName val="TOSHIBA-Structure"/>
      <sheetName val="Detail"/>
      <sheetName val="cov-estimate"/>
      <sheetName val="BOM LIST 정리"/>
      <sheetName val="입고단가 LIST"/>
      <sheetName val="bi-mnthly rep Villa"/>
      <sheetName val="original"/>
      <sheetName val="1999-2000 MONTHLY CASHFLOW"/>
      <sheetName val="장비종합부표"/>
      <sheetName val="집계표_식재"/>
      <sheetName val="부표"/>
      <sheetName val="bi-mnthly_rep_Villa"/>
      <sheetName val="1999-2000_MONTHLY_CASHFLOW"/>
      <sheetName val="5_학교신설예산_쎸⬅_"/>
      <sheetName val="_내역서(ͭ_ͭ__x0"/>
      <sheetName val="_내역서(1)_xls_5_학교신설예산_쎸⬅_"/>
    </sheetNames>
    <sheetDataSet>
      <sheetData sheetId="0">
        <row r="21">
          <cell r="B21" t="str">
            <v>1.토공</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sheetData sheetId="592"/>
      <sheetData sheetId="593"/>
      <sheetData sheetId="594"/>
      <sheetData sheetId="595"/>
      <sheetData sheetId="596"/>
      <sheetData sheetId="597"/>
      <sheetData sheetId="598"/>
      <sheetData sheetId="599"/>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sheetData sheetId="652"/>
      <sheetData sheetId="653" refreshError="1"/>
      <sheetData sheetId="654" refreshError="1"/>
      <sheetData sheetId="655" refreshError="1"/>
      <sheetData sheetId="656"/>
      <sheetData sheetId="657"/>
      <sheetData sheetId="658"/>
      <sheetData sheetId="659" refreshError="1"/>
      <sheetData sheetId="660" refreshError="1"/>
      <sheetData sheetId="661" refreshError="1"/>
      <sheetData sheetId="662"/>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sheetData sheetId="1362"/>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sheetData sheetId="2057" refreshError="1"/>
      <sheetData sheetId="2058" refreshError="1"/>
      <sheetData sheetId="2059" refreshError="1"/>
      <sheetData sheetId="2060" refreshError="1"/>
      <sheetData sheetId="2061" refreshError="1"/>
      <sheetData sheetId="2062"/>
      <sheetData sheetId="2063"/>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ow r="21">
          <cell r="A21">
            <v>0</v>
          </cell>
        </row>
      </sheetData>
      <sheetData sheetId="2106">
        <row r="21">
          <cell r="A21">
            <v>0</v>
          </cell>
        </row>
      </sheetData>
      <sheetData sheetId="2107">
        <row r="21">
          <cell r="A21">
            <v>0</v>
          </cell>
        </row>
      </sheetData>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sheetData sheetId="2120">
        <row r="21">
          <cell r="A21">
            <v>0</v>
          </cell>
        </row>
      </sheetData>
      <sheetData sheetId="212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sheetData sheetId="2133" refreshError="1"/>
      <sheetData sheetId="2134" refreshError="1"/>
      <sheetData sheetId="2135" refreshError="1"/>
      <sheetData sheetId="2136" refreshError="1"/>
      <sheetData sheetId="2137" refreshError="1"/>
      <sheetData sheetId="2138" refreshError="1"/>
      <sheetData sheetId="2139"/>
      <sheetData sheetId="2140" refreshError="1"/>
      <sheetData sheetId="2141" refreshError="1"/>
      <sheetData sheetId="2142" refreshError="1"/>
      <sheetData sheetId="2143" refreshError="1"/>
      <sheetData sheetId="2144" refreshError="1"/>
      <sheetData sheetId="2145" refreshError="1"/>
      <sheetData sheetId="2146"/>
      <sheetData sheetId="2147" refreshError="1"/>
      <sheetData sheetId="2148" refreshError="1"/>
      <sheetData sheetId="2149"/>
      <sheetData sheetId="2150"/>
      <sheetData sheetId="2151"/>
      <sheetData sheetId="2152"/>
      <sheetData sheetId="2153"/>
      <sheetData sheetId="2154">
        <row r="21">
          <cell r="A21">
            <v>0</v>
          </cell>
        </row>
      </sheetData>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ow r="21">
          <cell r="A21">
            <v>0</v>
          </cell>
        </row>
      </sheetData>
      <sheetData sheetId="2179">
        <row r="21">
          <cell r="A21">
            <v>0</v>
          </cell>
        </row>
      </sheetData>
      <sheetData sheetId="2180" refreshError="1"/>
      <sheetData sheetId="2181" refreshError="1"/>
      <sheetData sheetId="2182" refreshError="1"/>
      <sheetData sheetId="2183"/>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sheetData sheetId="2194"/>
      <sheetData sheetId="2195"/>
      <sheetData sheetId="2196"/>
      <sheetData sheetId="2197"/>
      <sheetData sheetId="2198"/>
      <sheetData sheetId="2199"/>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ow r="21">
          <cell r="A21">
            <v>0</v>
          </cell>
        </row>
      </sheetData>
      <sheetData sheetId="2213">
        <row r="21">
          <cell r="A21">
            <v>0</v>
          </cell>
        </row>
      </sheetData>
      <sheetData sheetId="2214">
        <row r="21">
          <cell r="A21">
            <v>0</v>
          </cell>
        </row>
      </sheetData>
      <sheetData sheetId="2215">
        <row r="21">
          <cell r="A21">
            <v>0</v>
          </cell>
        </row>
      </sheetData>
      <sheetData sheetId="2216">
        <row r="21">
          <cell r="A21">
            <v>0</v>
          </cell>
        </row>
      </sheetData>
      <sheetData sheetId="2217">
        <row r="21">
          <cell r="A21">
            <v>0</v>
          </cell>
        </row>
      </sheetData>
      <sheetData sheetId="2218">
        <row r="21">
          <cell r="A21">
            <v>0</v>
          </cell>
        </row>
      </sheetData>
      <sheetData sheetId="2219">
        <row r="21">
          <cell r="A21">
            <v>0</v>
          </cell>
        </row>
      </sheetData>
      <sheetData sheetId="2220">
        <row r="21">
          <cell r="A21">
            <v>0</v>
          </cell>
        </row>
      </sheetData>
      <sheetData sheetId="2221">
        <row r="21">
          <cell r="A21">
            <v>0</v>
          </cell>
        </row>
      </sheetData>
      <sheetData sheetId="2222">
        <row r="21">
          <cell r="A21">
            <v>0</v>
          </cell>
        </row>
      </sheetData>
      <sheetData sheetId="2223">
        <row r="21">
          <cell r="A21">
            <v>0</v>
          </cell>
        </row>
      </sheetData>
      <sheetData sheetId="2224"/>
      <sheetData sheetId="2225">
        <row r="21">
          <cell r="A21">
            <v>0</v>
          </cell>
        </row>
      </sheetData>
      <sheetData sheetId="2226"/>
      <sheetData sheetId="2227"/>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sheetData sheetId="2430"/>
      <sheetData sheetId="2431"/>
      <sheetData sheetId="2432"/>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sheetData sheetId="2454" refreshError="1"/>
      <sheetData sheetId="2455" refreshError="1"/>
      <sheetData sheetId="2456" refreshError="1"/>
      <sheetData sheetId="2457" refreshError="1"/>
      <sheetData sheetId="2458"/>
      <sheetData sheetId="2459" refreshError="1"/>
      <sheetData sheetId="2460" refreshError="1"/>
      <sheetData sheetId="2461" refreshError="1"/>
      <sheetData sheetId="2462" refreshError="1"/>
      <sheetData sheetId="2463" refreshError="1"/>
      <sheetData sheetId="2464" refreshError="1"/>
      <sheetData sheetId="2465"/>
      <sheetData sheetId="2466" refreshError="1"/>
      <sheetData sheetId="2467" refreshError="1"/>
      <sheetData sheetId="2468" refreshError="1"/>
      <sheetData sheetId="2469"/>
      <sheetData sheetId="2470" refreshError="1"/>
      <sheetData sheetId="2471">
        <row r="21">
          <cell r="C21">
            <v>22.680000000000003</v>
          </cell>
        </row>
      </sheetData>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sheetData sheetId="2483"/>
      <sheetData sheetId="2484"/>
      <sheetData sheetId="2485"/>
      <sheetData sheetId="2486"/>
      <sheetData sheetId="2487"/>
      <sheetData sheetId="2488"/>
      <sheetData sheetId="2489">
        <row r="21">
          <cell r="A21">
            <v>0</v>
          </cell>
        </row>
      </sheetData>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sheetData sheetId="2693"/>
      <sheetData sheetId="2694"/>
      <sheetData sheetId="2695" refreshError="1"/>
      <sheetData sheetId="2696" refreshError="1"/>
      <sheetData sheetId="2697"/>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sheetData sheetId="2729" refreshError="1"/>
      <sheetData sheetId="2730" refreshError="1"/>
      <sheetData sheetId="2731" refreshError="1"/>
      <sheetData sheetId="2732" refreshError="1"/>
      <sheetData sheetId="2733"/>
      <sheetData sheetId="2734"/>
      <sheetData sheetId="2735"/>
      <sheetData sheetId="2736"/>
      <sheetData sheetId="2737"/>
      <sheetData sheetId="2738"/>
      <sheetData sheetId="2739"/>
      <sheetData sheetId="2740"/>
      <sheetData sheetId="2741"/>
      <sheetData sheetId="2742"/>
      <sheetData sheetId="2743"/>
      <sheetData sheetId="2744"/>
      <sheetData sheetId="2745"/>
      <sheetData sheetId="2746"/>
      <sheetData sheetId="2747"/>
      <sheetData sheetId="2748"/>
      <sheetData sheetId="2749"/>
      <sheetData sheetId="2750"/>
      <sheetData sheetId="2751"/>
      <sheetData sheetId="2752"/>
      <sheetData sheetId="2753"/>
      <sheetData sheetId="2754"/>
      <sheetData sheetId="2755"/>
      <sheetData sheetId="2756"/>
      <sheetData sheetId="2757"/>
      <sheetData sheetId="2758"/>
      <sheetData sheetId="2759"/>
      <sheetData sheetId="2760"/>
      <sheetData sheetId="2761"/>
      <sheetData sheetId="2762"/>
      <sheetData sheetId="2763"/>
      <sheetData sheetId="2764"/>
      <sheetData sheetId="2765"/>
      <sheetData sheetId="2766"/>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sheetData sheetId="2797"/>
      <sheetData sheetId="2798"/>
      <sheetData sheetId="2799"/>
      <sheetData sheetId="2800"/>
      <sheetData sheetId="2801"/>
      <sheetData sheetId="2802"/>
      <sheetData sheetId="2803"/>
      <sheetData sheetId="2804"/>
      <sheetData sheetId="2805"/>
      <sheetData sheetId="2806"/>
      <sheetData sheetId="2807"/>
      <sheetData sheetId="2808"/>
      <sheetData sheetId="2809"/>
      <sheetData sheetId="2810"/>
      <sheetData sheetId="2811"/>
      <sheetData sheetId="2812"/>
      <sheetData sheetId="2813"/>
      <sheetData sheetId="2814"/>
      <sheetData sheetId="2815"/>
      <sheetData sheetId="2816"/>
      <sheetData sheetId="2817"/>
      <sheetData sheetId="2818"/>
      <sheetData sheetId="2819"/>
      <sheetData sheetId="2820"/>
      <sheetData sheetId="2821"/>
      <sheetData sheetId="2822"/>
      <sheetData sheetId="2823"/>
      <sheetData sheetId="2824"/>
      <sheetData sheetId="2825"/>
      <sheetData sheetId="2826"/>
      <sheetData sheetId="2827"/>
      <sheetData sheetId="2828"/>
      <sheetData sheetId="2829"/>
      <sheetData sheetId="2830"/>
      <sheetData sheetId="2831"/>
      <sheetData sheetId="2832"/>
      <sheetData sheetId="2833"/>
      <sheetData sheetId="2834"/>
      <sheetData sheetId="2835"/>
      <sheetData sheetId="2836"/>
      <sheetData sheetId="2837"/>
      <sheetData sheetId="2838"/>
      <sheetData sheetId="2839"/>
      <sheetData sheetId="2840"/>
      <sheetData sheetId="2841"/>
      <sheetData sheetId="2842"/>
      <sheetData sheetId="2843"/>
      <sheetData sheetId="2844"/>
      <sheetData sheetId="2845"/>
      <sheetData sheetId="2846"/>
      <sheetData sheetId="2847"/>
      <sheetData sheetId="2848"/>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sheetData sheetId="2885"/>
      <sheetData sheetId="2886"/>
      <sheetData sheetId="2887"/>
      <sheetData sheetId="2888"/>
      <sheetData sheetId="2889"/>
      <sheetData sheetId="2890"/>
      <sheetData sheetId="2891"/>
      <sheetData sheetId="2892"/>
      <sheetData sheetId="2893"/>
      <sheetData sheetId="2894"/>
      <sheetData sheetId="2895"/>
      <sheetData sheetId="2896"/>
      <sheetData sheetId="2897"/>
      <sheetData sheetId="2898"/>
      <sheetData sheetId="2899"/>
      <sheetData sheetId="2900"/>
      <sheetData sheetId="2901"/>
      <sheetData sheetId="2902"/>
      <sheetData sheetId="2903"/>
      <sheetData sheetId="2904"/>
      <sheetData sheetId="2905"/>
      <sheetData sheetId="2906"/>
      <sheetData sheetId="2907"/>
      <sheetData sheetId="2908"/>
      <sheetData sheetId="2909"/>
      <sheetData sheetId="2910"/>
      <sheetData sheetId="2911">
        <row r="21">
          <cell r="C21">
            <v>22.680000000000003</v>
          </cell>
        </row>
      </sheetData>
      <sheetData sheetId="2912"/>
      <sheetData sheetId="2913"/>
      <sheetData sheetId="2914">
        <row r="21">
          <cell r="C21">
            <v>22.680000000000003</v>
          </cell>
        </row>
      </sheetData>
      <sheetData sheetId="2915"/>
      <sheetData sheetId="2916"/>
      <sheetData sheetId="2917"/>
      <sheetData sheetId="2918"/>
      <sheetData sheetId="2919"/>
      <sheetData sheetId="2920"/>
      <sheetData sheetId="2921"/>
      <sheetData sheetId="2922"/>
      <sheetData sheetId="2923"/>
      <sheetData sheetId="2924"/>
      <sheetData sheetId="2925"/>
      <sheetData sheetId="2926"/>
      <sheetData sheetId="2927"/>
      <sheetData sheetId="2928"/>
      <sheetData sheetId="2929"/>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sheetData sheetId="3001"/>
      <sheetData sheetId="3002"/>
      <sheetData sheetId="3003"/>
      <sheetData sheetId="3004"/>
      <sheetData sheetId="3005"/>
      <sheetData sheetId="3006"/>
      <sheetData sheetId="3007"/>
      <sheetData sheetId="3008"/>
      <sheetData sheetId="3009"/>
      <sheetData sheetId="3010"/>
      <sheetData sheetId="3011"/>
      <sheetData sheetId="3012"/>
      <sheetData sheetId="3013"/>
      <sheetData sheetId="3014"/>
      <sheetData sheetId="3015"/>
      <sheetData sheetId="3016"/>
      <sheetData sheetId="3017"/>
      <sheetData sheetId="3018"/>
      <sheetData sheetId="3019"/>
      <sheetData sheetId="3020"/>
      <sheetData sheetId="3021"/>
      <sheetData sheetId="3022"/>
      <sheetData sheetId="3023"/>
      <sheetData sheetId="3024"/>
      <sheetData sheetId="3025"/>
      <sheetData sheetId="3026"/>
      <sheetData sheetId="3027"/>
      <sheetData sheetId="3028"/>
      <sheetData sheetId="3029"/>
      <sheetData sheetId="3030"/>
      <sheetData sheetId="3031"/>
      <sheetData sheetId="3032"/>
      <sheetData sheetId="3033"/>
      <sheetData sheetId="3034"/>
      <sheetData sheetId="3035"/>
      <sheetData sheetId="3036"/>
      <sheetData sheetId="3037"/>
      <sheetData sheetId="3038"/>
      <sheetData sheetId="3039"/>
      <sheetData sheetId="3040"/>
      <sheetData sheetId="3041"/>
      <sheetData sheetId="3042"/>
      <sheetData sheetId="3043"/>
      <sheetData sheetId="3044"/>
      <sheetData sheetId="3045"/>
      <sheetData sheetId="3046"/>
      <sheetData sheetId="3047"/>
      <sheetData sheetId="3048">
        <row r="21">
          <cell r="A21">
            <v>0</v>
          </cell>
        </row>
      </sheetData>
      <sheetData sheetId="3049"/>
      <sheetData sheetId="3050"/>
      <sheetData sheetId="3051"/>
      <sheetData sheetId="3052"/>
      <sheetData sheetId="3053"/>
      <sheetData sheetId="3054"/>
      <sheetData sheetId="3055"/>
      <sheetData sheetId="3056"/>
      <sheetData sheetId="3057"/>
      <sheetData sheetId="3058"/>
      <sheetData sheetId="3059">
        <row r="21">
          <cell r="A21">
            <v>0</v>
          </cell>
        </row>
      </sheetData>
      <sheetData sheetId="3060">
        <row r="21">
          <cell r="A21">
            <v>0</v>
          </cell>
        </row>
      </sheetData>
      <sheetData sheetId="3061"/>
      <sheetData sheetId="3062"/>
      <sheetData sheetId="3063"/>
      <sheetData sheetId="3064"/>
      <sheetData sheetId="3065"/>
      <sheetData sheetId="3066"/>
      <sheetData sheetId="3067"/>
      <sheetData sheetId="3068"/>
      <sheetData sheetId="3069"/>
      <sheetData sheetId="3070"/>
      <sheetData sheetId="3071"/>
      <sheetData sheetId="3072"/>
      <sheetData sheetId="3073"/>
      <sheetData sheetId="3074"/>
      <sheetData sheetId="3075"/>
      <sheetData sheetId="3076"/>
      <sheetData sheetId="3077"/>
      <sheetData sheetId="3078"/>
      <sheetData sheetId="3079"/>
      <sheetData sheetId="3080"/>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sheetData sheetId="3115"/>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sheetData sheetId="3134"/>
      <sheetData sheetId="3135"/>
      <sheetData sheetId="3136"/>
      <sheetData sheetId="3137"/>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
      <sheetName val="조명시설"/>
      <sheetName val="기계경비(시간당)"/>
      <sheetName val="램머"/>
      <sheetName val="장비집계"/>
      <sheetName val="공구"/>
      <sheetName val="3BL공동구 수량"/>
      <sheetName val="자재집계표"/>
      <sheetName val="Sheet1"/>
      <sheetName val="가중치"/>
      <sheetName val="말뚝지지력산정"/>
      <sheetName val="DATE"/>
      <sheetName val="평가데이터"/>
      <sheetName val="용수량(생활용수)"/>
      <sheetName val="내역서"/>
      <sheetName val="신표지1"/>
      <sheetName val="제-노임"/>
      <sheetName val="제직재"/>
      <sheetName val="청천내"/>
      <sheetName val="구천"/>
      <sheetName val="총투입계"/>
      <sheetName val="수량산출"/>
      <sheetName val="수량3"/>
      <sheetName val="산출금액내역"/>
      <sheetName val="9GNG운반"/>
      <sheetName val="집계표"/>
      <sheetName val="#REF"/>
      <sheetName val="원가"/>
      <sheetName val="경산"/>
      <sheetName val="70%"/>
      <sheetName val="도급예산내역서봉투"/>
      <sheetName val="공사원가계산서"/>
      <sheetName val="설계산출표지"/>
      <sheetName val="도급예산내역서총괄표"/>
      <sheetName val="을부담운반비"/>
      <sheetName val="운반비산출"/>
      <sheetName val="일위대가9803"/>
      <sheetName val="Total"/>
      <sheetName val="Sheet5"/>
      <sheetName val="심사공종"/>
      <sheetName val="동원인원"/>
      <sheetName val="자재대"/>
      <sheetName val="주차구획선수량"/>
      <sheetName val="설계예산서"/>
      <sheetName val="요율"/>
      <sheetName val="명세서"/>
      <sheetName val="2공구하도급내역서"/>
      <sheetName val="내역"/>
      <sheetName val="포장공"/>
      <sheetName val="일위"/>
      <sheetName val="기계경비"/>
      <sheetName val="실행철강하도"/>
      <sheetName val="현장예산"/>
      <sheetName val="예총"/>
      <sheetName val="2000년1차"/>
      <sheetName val="2000전체분"/>
      <sheetName val="조경내역서"/>
      <sheetName val="총괄"/>
      <sheetName val="3BL공동구_수량"/>
      <sheetName val="설계내역서"/>
      <sheetName val="신우"/>
      <sheetName val="대치판정"/>
      <sheetName val="설계서을"/>
      <sheetName val="날개벽수량표"/>
      <sheetName val="H-PILE수량집계"/>
      <sheetName val="간지"/>
      <sheetName val="직노"/>
      <sheetName val="ABUT수량-A1"/>
      <sheetName val="옹벽일반수량"/>
      <sheetName val="2002하반기노임기준"/>
      <sheetName val="데리네이타현황"/>
      <sheetName val="준검 내역서"/>
      <sheetName val="대창(함평)"/>
      <sheetName val="대창(장성)"/>
      <sheetName val="대창(함평)-창열"/>
      <sheetName val="산출근거"/>
      <sheetName val="품셈TABLE"/>
      <sheetName val="낙찰표"/>
      <sheetName val="터파기및재료"/>
      <sheetName val="가압장(토목)"/>
      <sheetName val="공제수량총집계표"/>
      <sheetName val="9.정착구 보강"/>
      <sheetName val="CTEMCOST"/>
      <sheetName val="SANBAISU"/>
      <sheetName val="단가 (2)"/>
      <sheetName val="공사기본내용입력"/>
      <sheetName val="6PILE  (돌출)"/>
      <sheetName val="절대삭제금지"/>
      <sheetName val="초기화면"/>
      <sheetName val="관급자재"/>
      <sheetName val="설비"/>
      <sheetName val="배관배선 단가조사"/>
      <sheetName val="일위대가집계"/>
      <sheetName val="3.공통공사대비"/>
      <sheetName val="목차"/>
      <sheetName val="데이타"/>
      <sheetName val="TOTAL_BOQ"/>
      <sheetName val="입력란"/>
      <sheetName val="97노임단가"/>
      <sheetName val="본선차로수량집계표"/>
      <sheetName val="연결관암거"/>
      <sheetName val="을"/>
      <sheetName val="SG"/>
      <sheetName val="맨홀수량"/>
      <sheetName val="품셈집계표"/>
      <sheetName val="자재조사표"/>
      <sheetName val="범례표"/>
      <sheetName val="현장경비"/>
      <sheetName val="방배동내역(리라)"/>
      <sheetName val="건축공사집계표"/>
      <sheetName val="방배동내역 (총괄)"/>
      <sheetName val="부대공사총괄"/>
      <sheetName val="견적"/>
      <sheetName val="조명율표"/>
      <sheetName val="(A)내역서"/>
      <sheetName val="실행견적"/>
      <sheetName val="대로근거"/>
      <sheetName val="배수철근"/>
      <sheetName val="한강운반비"/>
      <sheetName val="원본(갑지)"/>
      <sheetName val="단열-자재"/>
      <sheetName val="임금단가"/>
      <sheetName val="철근량"/>
      <sheetName val="오수주요자재"/>
      <sheetName val="s"/>
      <sheetName val="12호기내역서(건축분)"/>
      <sheetName val="용역비내역-진짜"/>
      <sheetName val="우수맨홀공제단위수량"/>
      <sheetName val="총집계표"/>
      <sheetName val="연습"/>
      <sheetName val="설계예산"/>
      <sheetName val="신호등일위대가"/>
      <sheetName val="자재단가"/>
      <sheetName val="안정검토"/>
      <sheetName val="단면설계"/>
      <sheetName val="Sheet3"/>
      <sheetName val="이토변실(A3-LINE)"/>
      <sheetName val="Sheet2"/>
      <sheetName val="공사개요"/>
      <sheetName val="토적표"/>
      <sheetName val="T13(P68~72,78)"/>
      <sheetName val="WORK"/>
      <sheetName val="내역서단가산출용"/>
      <sheetName val="bid"/>
      <sheetName val="단가산출"/>
      <sheetName val="토목검측서"/>
      <sheetName val="1차 내역서"/>
      <sheetName val="slurrywall설계가"/>
      <sheetName val="부하계산서"/>
      <sheetName val="전선 및 전선관"/>
      <sheetName val="파형강관집계"/>
      <sheetName val="일반수량"/>
      <sheetName val="내역갑지"/>
      <sheetName val="단 box"/>
      <sheetName val="BSD (2)"/>
      <sheetName val="96보완계획7.12"/>
      <sheetName val="단면치수"/>
      <sheetName val="관급자재대"/>
      <sheetName val="시선유도표지집계표"/>
      <sheetName val="교각1"/>
      <sheetName val="DATA 입력란"/>
      <sheetName val="1. 설계조건 2.단면가정 3. 하중계산"/>
      <sheetName val="환경기계공정표 (3)"/>
      <sheetName val="빙장비사양"/>
      <sheetName val="시설물단가표"/>
      <sheetName val="노무비단가표"/>
      <sheetName val="기초자료입력"/>
      <sheetName val="단면가정"/>
      <sheetName val="설계조건"/>
      <sheetName val="VXXXXXX"/>
      <sheetName val="200"/>
      <sheetName val="덕전리"/>
      <sheetName val="흄관기초"/>
      <sheetName val="구조물터파기수량집계"/>
      <sheetName val="배수공 시멘트 및 골재량 산출"/>
      <sheetName val="공량(1월22일)"/>
      <sheetName val="측구터파기공수량집계"/>
      <sheetName val="비교1"/>
      <sheetName val="물량표"/>
      <sheetName val="Sheet4"/>
      <sheetName val="구의33고"/>
      <sheetName val="할증"/>
      <sheetName val="코드표"/>
      <sheetName val="노임이"/>
      <sheetName val="총괄내역서"/>
      <sheetName val="준공평가"/>
      <sheetName val="Sheet1 (2)"/>
      <sheetName val="내역서(전기)"/>
      <sheetName val="입찰안"/>
      <sheetName val="자료입력"/>
      <sheetName val="이름정의"/>
      <sheetName val="Macro1"/>
      <sheetName val="중로근거"/>
      <sheetName val="원형1호맨홀토공수량"/>
      <sheetName val="토사(PE)"/>
      <sheetName val="하조서"/>
      <sheetName val="날개벽"/>
      <sheetName val="현장경상비"/>
      <sheetName val="증감내역서"/>
      <sheetName val="산수배수"/>
      <sheetName val="교각계산"/>
      <sheetName val="우각부보강"/>
      <sheetName val="COPING"/>
      <sheetName val="다곡2교"/>
      <sheetName val="실행대비"/>
      <sheetName val="공사비집계"/>
      <sheetName val="수산(당)"/>
      <sheetName val="을지"/>
      <sheetName val="일위대가표"/>
      <sheetName val="전기단가조사서"/>
      <sheetName val="각형맨홀"/>
      <sheetName val="실행내역서"/>
      <sheetName val="database"/>
      <sheetName val="교대(A1)"/>
      <sheetName val="몰탈"/>
      <sheetName val="대비"/>
      <sheetName val="15"/>
      <sheetName val="98수문일위"/>
      <sheetName val="98NS-N"/>
      <sheetName val="집수정(600-700)"/>
      <sheetName val="설계명세서"/>
      <sheetName val="설계예시"/>
      <sheetName val="식재인부"/>
      <sheetName val="기초단가"/>
      <sheetName val="마산방향"/>
      <sheetName val="진주방향"/>
      <sheetName val="기초코드"/>
      <sheetName val="수량증감표"/>
      <sheetName val="터파기운반비산출"/>
      <sheetName val="산적토운반비산출"/>
      <sheetName val="적용단가"/>
      <sheetName val="8.PILE  (돌출)"/>
      <sheetName val="부대내역"/>
      <sheetName val="내역서01"/>
      <sheetName val="1.수인터널"/>
      <sheetName val="단위수량산출"/>
      <sheetName val="용산1(해보)"/>
      <sheetName val="TYPE-A"/>
      <sheetName val="수량집계표"/>
      <sheetName val="탄성1"/>
      <sheetName val="단면 (2)"/>
      <sheetName val="총괄서"/>
      <sheetName val="배수공"/>
      <sheetName val="파일의이용"/>
      <sheetName val="DATA"/>
      <sheetName val="상 부"/>
      <sheetName val="차액보증"/>
      <sheetName val="청 구"/>
      <sheetName val="설계산출기초"/>
      <sheetName val="노임"/>
      <sheetName val="N賃率-職"/>
      <sheetName val="빗물받이(910-510-410)"/>
      <sheetName val="지중자재단가"/>
      <sheetName val="본사공가현황"/>
      <sheetName val="일위단위"/>
      <sheetName val="원형맨홀수량"/>
      <sheetName val="단가조사-2"/>
      <sheetName val="설계"/>
      <sheetName val="실행내역"/>
      <sheetName val="현금흐름"/>
      <sheetName val="계양가시설"/>
      <sheetName val="하수급견적대비"/>
      <sheetName val="가로등내역서"/>
      <sheetName val="화설내"/>
      <sheetName val="수량집계"/>
      <sheetName val="건축내역"/>
      <sheetName val="GI-LIST"/>
      <sheetName val="EACT10"/>
      <sheetName val="해평견적"/>
      <sheetName val="건축공사"/>
      <sheetName val="고유코드_설계"/>
      <sheetName val="우수공"/>
      <sheetName val="음성방향"/>
      <sheetName val="산출기준자료"/>
      <sheetName val="구역화물"/>
      <sheetName val="단위목록"/>
      <sheetName val="시험비"/>
      <sheetName val="일위대가목록"/>
      <sheetName val="프랜트면허"/>
      <sheetName val="맨홀수량산출(A-LINE)"/>
      <sheetName val="실행"/>
      <sheetName val="2호맨홀공제수량"/>
      <sheetName val="물가시세"/>
      <sheetName val="일반수량총괄집계"/>
      <sheetName val="공내역"/>
      <sheetName val="7.PILE  (돌출)"/>
      <sheetName val="사  업  비  수  지  예  산  서"/>
      <sheetName val="wall"/>
      <sheetName val="품셈"/>
      <sheetName val="인부임"/>
      <sheetName val="원가+내역"/>
      <sheetName val="선정요령"/>
      <sheetName val="중기사용료"/>
      <sheetName val="갑지"/>
      <sheetName val="INPUT"/>
      <sheetName val="시운전연료"/>
      <sheetName val="b_balju"/>
      <sheetName val="연장및면적(좌측)"/>
      <sheetName val="확약서"/>
      <sheetName val="SORCE1"/>
      <sheetName val="물가대비표"/>
      <sheetName val="Sheet2 (2)"/>
      <sheetName val="변경비교-을"/>
      <sheetName val="건축내역서 (경제상무실)"/>
      <sheetName val="마산월령동골조물량변경"/>
      <sheetName val="06 일위대가목록"/>
      <sheetName val="중기사용료산출근거"/>
      <sheetName val="guard(mac)"/>
      <sheetName val="도기류"/>
      <sheetName val="환율CHANGE"/>
      <sheetName val="단위단가"/>
      <sheetName val="수주추정"/>
      <sheetName val="Customer Databas"/>
      <sheetName val="9-1차이내역"/>
      <sheetName val="danga"/>
      <sheetName val="ilch"/>
      <sheetName val="수로단위수량"/>
      <sheetName val="전기"/>
      <sheetName val="포장복구집계"/>
      <sheetName val="추가예산"/>
      <sheetName val="단중표"/>
      <sheetName val="현장관리비참조"/>
      <sheetName val="내역표지"/>
      <sheetName val="관경별내역서"/>
      <sheetName val="토공(우물통,기타) "/>
      <sheetName val="흙쌓기도수로설치현황"/>
      <sheetName val="시점교대"/>
      <sheetName val="계수시트"/>
      <sheetName val="11.1 단면hwp"/>
      <sheetName val="설계가"/>
      <sheetName val="차선도색-연장,수량(1)"/>
      <sheetName val="간접"/>
      <sheetName val="공사설명서"/>
      <sheetName val="앵커구조계산"/>
      <sheetName val="예가표"/>
      <sheetName val="수안보-MBR1"/>
      <sheetName val="교대철근집계"/>
      <sheetName val="관접합및부설"/>
      <sheetName val="단가"/>
      <sheetName val="현장소운반"/>
      <sheetName val="관구보호몰탈"/>
      <sheetName val="1000 DB구축 부표"/>
      <sheetName val="단가(1)"/>
      <sheetName val="Baby일위대가"/>
      <sheetName val="MAT"/>
      <sheetName val="연도별cash"/>
      <sheetName val="상호참고자료"/>
      <sheetName val="발주처자료입력"/>
      <sheetName val="회사기본자료"/>
      <sheetName val="하자보증자료"/>
      <sheetName val="기술자관련자료"/>
      <sheetName val="날개벽(TYPE2)"/>
      <sheetName val="참조"/>
      <sheetName val="제경비율"/>
      <sheetName val="산출내역서"/>
      <sheetName val="수입"/>
      <sheetName val="공사명입력"/>
      <sheetName val="근로자자료입력"/>
      <sheetName val="참고자료"/>
      <sheetName val="조건"/>
      <sheetName val="공사비 증감 내역서"/>
      <sheetName val="PROJECT BRIEF(EX.NEW)"/>
      <sheetName val="Site Expenses"/>
      <sheetName val="배수공 주요자재 집계표"/>
      <sheetName val="1차설계변경내역"/>
      <sheetName val="6호기"/>
      <sheetName val="토목(용인)"/>
      <sheetName val="배수통관(좌)"/>
      <sheetName val="INPUT(덕도방향-시점)"/>
      <sheetName val="표지"/>
      <sheetName val="노무비"/>
      <sheetName val="재료비단가"/>
      <sheetName val="설계내역"/>
      <sheetName val="하도급 검토"/>
      <sheetName val="평내중"/>
      <sheetName val="직접경비"/>
      <sheetName val="직접인건비"/>
      <sheetName val="산출내역서집계표"/>
      <sheetName val="도장수량(하1)"/>
      <sheetName val="주형"/>
      <sheetName val="역T형교대(말뚝기초)"/>
      <sheetName val="우수받이"/>
      <sheetName val="직재"/>
      <sheetName val="재집"/>
      <sheetName val="3.하중산정4.지지력"/>
      <sheetName val="옹벽공 수량집계표"/>
      <sheetName val="실행간접비용"/>
      <sheetName val="9811"/>
      <sheetName val="위치조서"/>
      <sheetName val="APT"/>
      <sheetName val="뚝토공"/>
      <sheetName val="금액내역서"/>
      <sheetName val="옹벽수량집계"/>
      <sheetName val="기둥(원형)"/>
      <sheetName val="일위대가(가설)"/>
      <sheetName val="단가 및 재료비"/>
      <sheetName val="조경"/>
      <sheetName val="금액"/>
      <sheetName val="공사비증감"/>
      <sheetName val="PI"/>
      <sheetName val="공사"/>
      <sheetName val="원가계산하도"/>
      <sheetName val="입력자료"/>
      <sheetName val="설내역서 "/>
      <sheetName val="특수선일위대가"/>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1.CB"/>
      <sheetName val="변수"/>
      <sheetName val="이음개소"/>
      <sheetName val="입찰견적보고서"/>
      <sheetName val="단양 00 아파트-세부내역"/>
      <sheetName val="기본일위"/>
      <sheetName val="갑지1"/>
      <sheetName val="날개벽(시점좌측)"/>
      <sheetName val="계림(함평)"/>
      <sheetName val="계림(장성)"/>
      <sheetName val="공량산출서"/>
      <sheetName val="노임단가 (2)"/>
      <sheetName val="포장공자재집계표"/>
      <sheetName val="연결임시"/>
      <sheetName val="인원투입"/>
      <sheetName val="정부노임단가"/>
      <sheetName val="일위대가_가설_"/>
      <sheetName val="tggwan(mac)"/>
      <sheetName val="원가서"/>
      <sheetName val="개요"/>
      <sheetName val="총괄내역"/>
      <sheetName val="내역_FILE"/>
      <sheetName val="견적서"/>
      <sheetName val="남양내역"/>
      <sheetName val="MAIN_TABLE"/>
      <sheetName val="1.설계조건"/>
      <sheetName val="A-8 PD(도로중앙)"/>
      <sheetName val="포장공수량집계표"/>
      <sheetName val="내역서1999.8최종"/>
      <sheetName val="내역서 (2)"/>
      <sheetName val="콘크리트타설집계표"/>
      <sheetName val="전 기"/>
      <sheetName val="대림경상68억"/>
      <sheetName val="원하도급내역서(당초)"/>
      <sheetName val="노임단가"/>
      <sheetName val="기초일위"/>
      <sheetName val="수목단가"/>
      <sheetName val="시설수량표"/>
      <sheetName val="시설일위"/>
      <sheetName val="식재수량표"/>
      <sheetName val="공용(현대건설공구)"/>
      <sheetName val="현대건설공구(UNIT)"/>
      <sheetName val="낙석방지수량"/>
      <sheetName val="pier-1"/>
      <sheetName val="사유서제출현황-2"/>
      <sheetName val="90.03실행 "/>
      <sheetName val="1차기성"/>
      <sheetName val="보차도경계석"/>
      <sheetName val="건축공사실행"/>
      <sheetName val="입력DATA"/>
      <sheetName val="바닥판"/>
      <sheetName val="보도포장연장조서-표준차도부"/>
      <sheetName val="표준차도부연장조서-ASP"/>
      <sheetName val="시점경사로"/>
      <sheetName val="플랜트 설치"/>
      <sheetName val="코스모공장 (어음)"/>
      <sheetName val="교사기준면적(중)"/>
      <sheetName val="호프"/>
      <sheetName val="입력"/>
      <sheetName val="GAEYO"/>
      <sheetName val="출장내역"/>
      <sheetName val="2_단면가정"/>
      <sheetName val="총괄표"/>
      <sheetName val="슬래브수량"/>
      <sheetName val="일위대가(1)"/>
      <sheetName val="VII-2현장경비"/>
      <sheetName val="Ⅴ-2.공종별내역"/>
      <sheetName val="포장물량집계"/>
      <sheetName val="표지 (2)"/>
      <sheetName val="세부내역서"/>
      <sheetName val="감액총괄표"/>
      <sheetName val="입력시트"/>
      <sheetName val="GR"/>
      <sheetName val="1.설계기준"/>
      <sheetName val="내역서적용수량"/>
      <sheetName val="산근"/>
      <sheetName val="우수"/>
      <sheetName val="단가조건(02년)"/>
      <sheetName val="공통가설"/>
      <sheetName val="가열로SW"/>
      <sheetName val="4.내진설계"/>
      <sheetName val=" ｹ-ﾌﾞﾙ"/>
      <sheetName val="터파기단면도(보도)"/>
      <sheetName val="골재집계"/>
      <sheetName val="-레미콘집계"/>
      <sheetName val="-몰탈콘크리트"/>
      <sheetName val="자갈,시멘트,모래산출"/>
      <sheetName val="-철근집계"/>
      <sheetName val="포장재료(1)"/>
      <sheetName val="-흄관집계"/>
      <sheetName val="사통"/>
      <sheetName val="내역(신례)"/>
      <sheetName val="구조물공집계"/>
      <sheetName val="상행-교대(A1-A2)"/>
      <sheetName val="수목표준대가"/>
      <sheetName val="부표총괄"/>
      <sheetName val="갑지(추정)"/>
      <sheetName val="출력X"/>
      <sheetName val="nys"/>
      <sheetName val="유림골조"/>
      <sheetName val="공사비"/>
      <sheetName val="연도손익"/>
      <sheetName val="회수금"/>
      <sheetName val="대체용지"/>
      <sheetName val="건자이자"/>
      <sheetName val="내부매출원가"/>
      <sheetName val="지구 리스트"/>
      <sheetName val="용지비"/>
      <sheetName val="용역단가"/>
      <sheetName val="효성CB 1P기초"/>
      <sheetName val="조견표"/>
      <sheetName val="전차선로 물량표"/>
      <sheetName val="집수A"/>
      <sheetName val="(당평)자재"/>
      <sheetName val="당초명세(평)"/>
      <sheetName val="공사분석"/>
      <sheetName val="3BL공동구_수량1"/>
      <sheetName val="3_공통공사대비"/>
      <sheetName val="9_정착구_보강"/>
      <sheetName val="6PILE__(돌출)"/>
      <sheetName val="방배동내역_(총괄)"/>
      <sheetName val="준검_내역서"/>
      <sheetName val="단가_(2)"/>
      <sheetName val="1차_내역서"/>
      <sheetName val="전선_및_전선관"/>
      <sheetName val="배관배선_단가조사"/>
      <sheetName val="환경기계공정표_(3)"/>
      <sheetName val="DATA_입력란"/>
      <sheetName val="1__설계조건_2_단면가정_3__하중계산"/>
      <sheetName val="BSD_(2)"/>
      <sheetName val="배수공_시멘트_및_골재량_산출"/>
      <sheetName val="96보완계획7_12"/>
      <sheetName val="7_PILE__(돌출)"/>
      <sheetName val="8_PILE__(돌출)"/>
      <sheetName val="사__업__비__수__지__예__산__서"/>
      <sheetName val="코드"/>
      <sheetName val="단"/>
      <sheetName val="원유_BANK"/>
      <sheetName val="4.2.1 마루높이 검토"/>
      <sheetName val="반포2차"/>
      <sheetName val="첨"/>
      <sheetName val="6공구(당초)"/>
      <sheetName val="시설물기초"/>
      <sheetName val="SLAB&quot;1&quot;"/>
      <sheetName val="중요"/>
      <sheetName val="총내역서"/>
      <sheetName val="폐기물"/>
      <sheetName val="sst,stl창호"/>
      <sheetName val="역T형"/>
      <sheetName val="ETC"/>
      <sheetName val="A4"/>
      <sheetName val="기안"/>
      <sheetName val="2-1. 경관조명 내역총괄표"/>
      <sheetName val="3.하중계산"/>
      <sheetName val=" 상부공통집계(총괄)"/>
      <sheetName val="단가조정표"/>
      <sheetName val="순공사비"/>
      <sheetName val="1"/>
      <sheetName val="공사품의서"/>
      <sheetName val="2공구산출내역"/>
      <sheetName val="공사현황"/>
      <sheetName val="토목주소"/>
      <sheetName val="고창방향"/>
      <sheetName val="토목공사"/>
      <sheetName val="1.우편집중내역서"/>
      <sheetName val="List"/>
      <sheetName val="수량산출서-2"/>
      <sheetName val="중강당 내역"/>
      <sheetName val="내역전기"/>
      <sheetName val="예산명세서"/>
      <sheetName val="부대tu"/>
      <sheetName val="45,46"/>
      <sheetName val="자재"/>
      <sheetName val="경비_원본"/>
      <sheetName val="인부노임"/>
      <sheetName val="단가산출서(기계)"/>
      <sheetName val="배관단가조사서"/>
      <sheetName val="DB"/>
      <sheetName val="사각맨홀"/>
      <sheetName val="공비현2"/>
      <sheetName val="도급내역"/>
      <sheetName val="물집"/>
      <sheetName val="도급금액"/>
      <sheetName val="재노경"/>
      <sheetName val="참고사항"/>
      <sheetName val="설계명세서(종합)"/>
      <sheetName val="소요자재"/>
      <sheetName val="노무산출서"/>
      <sheetName val="건축내역서"/>
      <sheetName val="특별교실"/>
      <sheetName val="1차"/>
      <sheetName val="기계"/>
      <sheetName val="sub"/>
      <sheetName val="인건비"/>
      <sheetName val="05-원가계산"/>
      <sheetName val="CAT_5"/>
      <sheetName val="연속벽현황"/>
      <sheetName val="지장물 철거 물량 산출서"/>
      <sheetName val="민감도"/>
      <sheetName val="조명일위"/>
      <sheetName val="99노임단가"/>
      <sheetName val="unitpric"/>
      <sheetName val="noyim"/>
      <sheetName val="03전반노무비"/>
      <sheetName val="포장공수량집계"/>
      <sheetName val="세금자료"/>
      <sheetName val="경영상태"/>
      <sheetName val="노면및방향"/>
      <sheetName val="P4-C"/>
      <sheetName val="J형측구단위수량"/>
      <sheetName val="시화점실행"/>
      <sheetName val="해외(원화)"/>
      <sheetName val="일위_파일"/>
      <sheetName val="달서천-대비"/>
      <sheetName val="현장관리비"/>
      <sheetName val="소방"/>
      <sheetName val="공통비(전체)"/>
      <sheetName val="계측제어설비"/>
      <sheetName val="토공정보"/>
      <sheetName val="관로토공"/>
      <sheetName val="안전시설"/>
      <sheetName val="Sheet1_(2)"/>
      <sheetName val="청_구"/>
      <sheetName val="1_수인터널"/>
      <sheetName val="상_부"/>
      <sheetName val="공사비_증감_내역서"/>
      <sheetName val="Sheet2_(2)"/>
      <sheetName val="Customer_Databas"/>
      <sheetName val="PROJECT_BRIEF(EX_NEW)"/>
      <sheetName val="Site_Expenses"/>
      <sheetName val="기존포장깨기"/>
      <sheetName val="석축헐기"/>
      <sheetName val="철근단면적"/>
      <sheetName val="법면단"/>
      <sheetName val="결과조달"/>
      <sheetName val="기기리스트"/>
      <sheetName val="Y-WORK"/>
      <sheetName val="BJJIN"/>
      <sheetName val="견적대비"/>
      <sheetName val="집수정"/>
      <sheetName val="투찰추정"/>
      <sheetName val="토목"/>
      <sheetName val="ⴭⴭⴭⴭⴭ"/>
      <sheetName val="5수지"/>
      <sheetName val="수질정화시설"/>
      <sheetName val="setup"/>
      <sheetName val="협력업체"/>
      <sheetName val="총 원가계산"/>
      <sheetName val="4차원가계산서"/>
      <sheetName val="골막이(야매)"/>
      <sheetName val="설-원가"/>
      <sheetName val="일위대가-1"/>
      <sheetName val="토공"/>
      <sheetName val="수량명세서"/>
      <sheetName val="가계부"/>
      <sheetName val="제품목록"/>
      <sheetName val="매입매출관리"/>
      <sheetName val="Sheet22"/>
      <sheetName val="계산서(곡선부)"/>
      <sheetName val="포장재료집계표"/>
      <sheetName val="-치수표(곡선부)"/>
      <sheetName val="도로경계단위"/>
      <sheetName val="08-공사비총괄표"/>
      <sheetName val="01-적용기준"/>
      <sheetName val="화전내"/>
      <sheetName val="전기혼잡제경비(45)"/>
      <sheetName val="돌담교 상부수량"/>
      <sheetName val="구조물철거타공정이월"/>
      <sheetName val="배수공수집"/>
      <sheetName val="단가목록"/>
      <sheetName val="일위집계표"/>
      <sheetName val="지장물헐기조서"/>
      <sheetName val="산근(1)"/>
      <sheetName val="전체내역서"/>
      <sheetName val="S.중기사용료"/>
      <sheetName val="투입비"/>
      <sheetName val="도급"/>
      <sheetName val="97년 추정"/>
      <sheetName val="1_CB"/>
      <sheetName val="옹벽공_수량집계표"/>
      <sheetName val="A-8_PD(도로중앙)"/>
      <sheetName val="Flaer_Area"/>
      <sheetName val="내역서1999_8최종"/>
      <sheetName val="1_설계기준"/>
      <sheetName val="단가_및_재료비"/>
      <sheetName val="건축내역서_(경제상무실)"/>
      <sheetName val="설내역서_"/>
      <sheetName val="건축명"/>
      <sheetName val="기계명"/>
      <sheetName val="전기명"/>
      <sheetName val="횡배수관집현황(2공구)"/>
      <sheetName val="쇠(1)"/>
      <sheetName val="가격(3)"/>
      <sheetName val="관경"/>
      <sheetName val="TOSHIBA-Structure"/>
      <sheetName val="포집"/>
      <sheetName val="단위수량"/>
      <sheetName val="2"/>
      <sheetName val="3"/>
      <sheetName val="4"/>
      <sheetName val="6"/>
      <sheetName val="I一般比"/>
      <sheetName val="금호"/>
      <sheetName val="말뚝기초(안정검토)-외측"/>
      <sheetName val="산출내역(K2)"/>
      <sheetName val="단위중량"/>
      <sheetName val="가도공"/>
      <sheetName val="예산"/>
      <sheetName val="단가비교표_공통1"/>
      <sheetName val="약품공급2"/>
      <sheetName val="접지수량"/>
      <sheetName val="자재테이블"/>
      <sheetName val="원가계산서"/>
      <sheetName val="여과지동"/>
      <sheetName val="울산자동제어"/>
      <sheetName val="단가산출서"/>
      <sheetName val="구성비"/>
      <sheetName val="원가계산서 "/>
      <sheetName val="지급(1)"/>
      <sheetName val="자재비"/>
      <sheetName val="FAB별"/>
      <sheetName val="99총공사내역서"/>
      <sheetName val="교대(A1-A2)"/>
      <sheetName val="화해(함평)"/>
      <sheetName val="화해(장성)"/>
      <sheetName val="기본"/>
      <sheetName val="견적대비표"/>
      <sheetName val="ELECTRIC"/>
      <sheetName val="공사비_NDE"/>
      <sheetName val="J直材4"/>
      <sheetName val="기자재비"/>
      <sheetName val="15-1)VE제안서(유형2,4)"/>
      <sheetName val="HRSG SMALL07220"/>
      <sheetName val="아파트 내역"/>
      <sheetName val="pier(각형)"/>
      <sheetName val="A 견적"/>
      <sheetName val="공통가설(기준안)"/>
      <sheetName val="A4288"/>
      <sheetName val="7-2"/>
      <sheetName val="중기손료집계(1209)"/>
      <sheetName val="집행안"/>
      <sheetName val="기계경비및산출근거서"/>
      <sheetName val="신축(단위)"/>
      <sheetName val="배수관토공산출"/>
      <sheetName val="물가시세표"/>
      <sheetName val="노임 및 중기단가"/>
      <sheetName val="가설"/>
      <sheetName val="일람표"/>
      <sheetName val="수토공단위당"/>
      <sheetName val="개별직종노임단가(2005.1)"/>
      <sheetName val="옥룡잡비"/>
      <sheetName val="흙막이 개산견적"/>
      <sheetName val="설계명세"/>
      <sheetName val="약전설비"/>
      <sheetName val="원가계산"/>
      <sheetName val="별표 "/>
      <sheetName val="미드수량"/>
      <sheetName val="공정data"/>
      <sheetName val="인건비 "/>
      <sheetName val="기초계산(Pmax)"/>
      <sheetName val="심사물량"/>
      <sheetName val="적용(기계)"/>
      <sheetName val="1-1평균터파기고(1)"/>
      <sheetName val="가로등설치"/>
      <sheetName val="어음수표추가테스트"/>
      <sheetName val="몰탈재료산출"/>
      <sheetName val="제잡비"/>
      <sheetName val="설계기준"/>
      <sheetName val="내역1"/>
      <sheetName val="99노임기준"/>
      <sheetName val="단가대비표"/>
      <sheetName val="은행"/>
      <sheetName val="본체"/>
      <sheetName val="중기손료"/>
      <sheetName val="8.석축단위(H=1.5M)"/>
      <sheetName val="업무처리전"/>
      <sheetName val="노단"/>
      <sheetName val="단산"/>
      <sheetName val="명세"/>
      <sheetName val="일대"/>
      <sheetName val="01"/>
      <sheetName val="(2)자금(신용)"/>
      <sheetName val="FOOTING단면력"/>
      <sheetName val="단가산출2"/>
      <sheetName val="영동(D)"/>
      <sheetName val="6차2회변경내역서"/>
      <sheetName val="설계내역2"/>
      <sheetName val="공종단가"/>
      <sheetName val="증감대비"/>
      <sheetName val="형질변경"/>
      <sheetName val="앵커설치(590)"/>
      <sheetName val="콘크리트포장"/>
      <sheetName val="진입도로포장산출"/>
      <sheetName val="진입부포장면적위치조서"/>
      <sheetName val="진입부수량집계표"/>
      <sheetName val="콘크리트포장집계표"/>
      <sheetName val="포장공집계"/>
      <sheetName val="토공집계표"/>
      <sheetName val="토공분석표"/>
      <sheetName val="내역서 "/>
      <sheetName val="견적990322"/>
      <sheetName val="대비표"/>
      <sheetName val="내역서_"/>
      <sheetName val="1_설계조건"/>
      <sheetName val="예상"/>
      <sheetName val="1,2,3,4,5단위수량"/>
      <sheetName val="전체"/>
      <sheetName val="CODE"/>
      <sheetName val="하도금액분계"/>
      <sheetName val="보온자재단가표"/>
      <sheetName val="자료"/>
      <sheetName val="대전21토목내역서"/>
      <sheetName val="Front"/>
      <sheetName val="hvac(제어동)"/>
      <sheetName val="hvac내역서(제어동)"/>
      <sheetName val="일위대가(계측기설치)"/>
      <sheetName val="합계금액"/>
      <sheetName val="방음벽기초(H=4m)"/>
      <sheetName val="업체별기성내역"/>
      <sheetName val="WVAL"/>
      <sheetName val="수량-가로등"/>
      <sheetName val="1단계"/>
      <sheetName val="내역서 제출"/>
      <sheetName val="테이블"/>
      <sheetName val="건축"/>
      <sheetName val="CON'C"/>
      <sheetName val="SAP_INPUT"/>
      <sheetName val="골재산출"/>
      <sheetName val="공동구수량"/>
      <sheetName val="분석"/>
      <sheetName val="일위대가목차"/>
      <sheetName val="인명부"/>
      <sheetName val="당초"/>
      <sheetName val="PIPING"/>
      <sheetName val="#3_일위대가목록"/>
      <sheetName val="#2_일위대가목록"/>
      <sheetName val="설명서 "/>
      <sheetName val="경비"/>
      <sheetName val="소방사항"/>
      <sheetName val="난방방식분류"/>
      <sheetName val="공사정보입력"/>
      <sheetName val="설비내역서"/>
      <sheetName val="전기내역서"/>
      <sheetName val="본문"/>
      <sheetName val="공사설계"/>
      <sheetName val="관일"/>
      <sheetName val="일위목록"/>
      <sheetName val="예정공정표"/>
      <sheetName val="단가조사표"/>
      <sheetName val="설계내역서(기계)"/>
      <sheetName val="개산공사비"/>
      <sheetName val="암거단위-1련"/>
      <sheetName val="중단원본"/>
      <sheetName val="업체별담당"/>
      <sheetName val="음료실행"/>
      <sheetName val="품종별월계"/>
      <sheetName val="전신환매도율"/>
      <sheetName val="깨기"/>
      <sheetName val="9509"/>
      <sheetName val="골조시행"/>
      <sheetName val="토공사B동추가"/>
      <sheetName val="분전함신설"/>
      <sheetName val="접지1종"/>
      <sheetName val="1공구내역서(1)"/>
      <sheetName val="기초자료"/>
      <sheetName val="2.대외공문"/>
      <sheetName val="공종집계"/>
      <sheetName val="하도급계획"/>
      <sheetName val="적요"/>
      <sheetName val="목록"/>
      <sheetName val="비품"/>
      <sheetName val="견적단가"/>
      <sheetName val="1.3.1절점좌표"/>
      <sheetName val="1.1설계기준"/>
      <sheetName val="교통대책내역"/>
      <sheetName val="시중노임단가"/>
      <sheetName val="자재표"/>
      <sheetName val="변화치수"/>
      <sheetName val="단가조사서"/>
      <sheetName val="새공통(96임금인상기준)"/>
      <sheetName val="보안등"/>
      <sheetName val="gyun"/>
      <sheetName val="적용토목"/>
      <sheetName val="계약내역서"/>
      <sheetName val="금전출납"/>
      <sheetName val="직영명부"/>
      <sheetName val="금속및금속창호"/>
      <sheetName val="연부97-1"/>
      <sheetName val="배지거총재료집계표"/>
      <sheetName val="inputdata"/>
      <sheetName val="DATA입력"/>
      <sheetName val="철거산출근거"/>
      <sheetName val="토공(본관-토사)"/>
      <sheetName val="토공(분기관-토사)"/>
      <sheetName val="토공(분기관-암)"/>
      <sheetName val="토공(본관-암)"/>
      <sheetName val="단가산출서 (2)"/>
      <sheetName val="4 공통갑지"/>
      <sheetName val="자재 집계표"/>
      <sheetName val="ESC (공정표기준)"/>
      <sheetName val="일위대가 "/>
      <sheetName val="36+45-113-18+19+20I"/>
      <sheetName val="쌍송교"/>
      <sheetName val="대총괄"/>
      <sheetName val="제경비최종"/>
      <sheetName val="공사비예산서(토목분)"/>
      <sheetName val="수량산출서"/>
      <sheetName val="spiral"/>
      <sheetName val="細目"/>
      <sheetName val="배수관산출"/>
      <sheetName val="입출재고현황 (2)"/>
      <sheetName val="일위(PN)"/>
      <sheetName val="종단계산"/>
      <sheetName val="PAINT"/>
      <sheetName val="방화도료"/>
      <sheetName val="실행(ALT1)"/>
      <sheetName val="cal"/>
      <sheetName val="포장면적산출"/>
      <sheetName val="포장수량집계"/>
      <sheetName val="1.RAMP-A"/>
      <sheetName val="BOJUNGGM"/>
      <sheetName val="국공유지및사유지"/>
      <sheetName val="수량간지코드"/>
      <sheetName val="수량목차코드"/>
      <sheetName val="일위산출"/>
      <sheetName val="이름"/>
      <sheetName val="급여표"/>
      <sheetName val="직원투입계획"/>
      <sheetName val="준공정산"/>
      <sheetName val="준공조서"/>
      <sheetName val="공사준공계"/>
      <sheetName val="준공검사보고서"/>
      <sheetName val="찍기"/>
      <sheetName val="구조물공"/>
      <sheetName val="부대공"/>
      <sheetName val="사본 _ b_balju"/>
      <sheetName val="단가조사"/>
      <sheetName val="공사내역서(을)실행"/>
      <sheetName val="유림총괄"/>
      <sheetName val="단가표"/>
      <sheetName val="목표세부명세"/>
      <sheetName val="서울대규장각(가시설흙막이)"/>
      <sheetName val="포장공총괄수량집계표"/>
      <sheetName val="골조"/>
      <sheetName val="203"/>
      <sheetName val="도체종-상수표"/>
      <sheetName val="공정추가"/>
      <sheetName val="기계설비품셈"/>
      <sheetName val="2.관대집계표"/>
      <sheetName val="A-4"/>
      <sheetName val="가시설수량"/>
      <sheetName val="대포2교접속"/>
      <sheetName val="천방교접속"/>
      <sheetName val="지장물C"/>
      <sheetName val="입력장소"/>
      <sheetName val="지수980731이후"/>
      <sheetName val="부경대총괄내역서"/>
      <sheetName val="CABLE"/>
      <sheetName val="값"/>
      <sheetName val="투입비분석표"/>
      <sheetName val="인사자료총집계"/>
      <sheetName val="중기조종사 단위단가"/>
      <sheetName val="집계"/>
      <sheetName val="10동"/>
      <sheetName val="견적보고"/>
      <sheetName val="공통자료"/>
      <sheetName val="역T형옹벽(3.0)"/>
      <sheetName val="수불계획서(전체)"/>
      <sheetName val="정부노임"/>
      <sheetName val="작성"/>
      <sheetName val="형식 - 1-2-3"/>
      <sheetName val="길어깨단위"/>
      <sheetName val="마산방향철근집계"/>
      <sheetName val="물량표S"/>
      <sheetName val="SUMMARY"/>
      <sheetName val="물량표(신)"/>
      <sheetName val="총집계"/>
      <sheetName val="관리,공감"/>
      <sheetName val="금융비용"/>
      <sheetName val="식생블럭단위수량"/>
      <sheetName val="송라터널총괄"/>
      <sheetName val="ITEM"/>
      <sheetName val="Macro(전선)"/>
      <sheetName val="sw1"/>
      <sheetName val="W3단면"/>
      <sheetName val="연령현황"/>
      <sheetName val="설직재-1"/>
      <sheetName val="안산기계장치"/>
      <sheetName val="내력서"/>
      <sheetName val="안정계산"/>
      <sheetName val="단면검토"/>
      <sheetName val="신규 수주분(사용자 정의)"/>
      <sheetName val="DATA2000"/>
      <sheetName val="plan&amp;section of foundation"/>
      <sheetName val="pile bearing capa &amp; arrenge"/>
      <sheetName val="design load"/>
      <sheetName val="working load at the btm ft."/>
      <sheetName val="stability check"/>
      <sheetName val="design criteria"/>
      <sheetName val="COMPARISON TABLE"/>
      <sheetName val="crude.SLAB RE-bar"/>
      <sheetName val="CRUDE RE-bar"/>
      <sheetName val="부대공Ⅱ"/>
      <sheetName val="설계변경원가계산총괄표"/>
      <sheetName val="식재일위대가"/>
      <sheetName val="주경기-오배수"/>
      <sheetName val="단가산출서1"/>
      <sheetName val="식재총괄"/>
      <sheetName val="좌측"/>
      <sheetName val="수량BOQ"/>
      <sheetName val="관경별우수관집계"/>
      <sheetName val="법면"/>
      <sheetName val="중기일위대가"/>
      <sheetName val="배수공1"/>
      <sheetName val="일반부표"/>
      <sheetName val="전기일위대가"/>
      <sheetName val="토목품셈"/>
      <sheetName val="CPM챠트"/>
      <sheetName val="H-pile(298x299)"/>
      <sheetName val="H-pile(250x250)"/>
      <sheetName val="내역및총괄"/>
      <sheetName val="토적계산서"/>
      <sheetName val="2.입력sheet"/>
      <sheetName val="M1"/>
      <sheetName val="SILICATE"/>
      <sheetName val="TB-내역서"/>
      <sheetName val="절취및터파기"/>
      <sheetName val="토공총괄집계"/>
      <sheetName val="세목전체"/>
      <sheetName val="20관리비율"/>
      <sheetName val="견적조건"/>
      <sheetName val="개략"/>
      <sheetName val="공사비산출내역"/>
      <sheetName val="정렬"/>
      <sheetName val="소방현물"/>
      <sheetName val="슬래브"/>
      <sheetName val="직공비"/>
      <sheetName val="(3.품질관리 시험 총괄표)"/>
      <sheetName val="지급자재"/>
      <sheetName val="토량1-1"/>
      <sheetName val="조작대(1연)"/>
      <sheetName val="VE절감"/>
      <sheetName val="2.가정단면"/>
      <sheetName val="거래처등록"/>
      <sheetName val="물가자료"/>
      <sheetName val="지주목시비량산출서"/>
      <sheetName val="일반공사"/>
      <sheetName val="손익분석"/>
      <sheetName val="일위대가(건축)"/>
      <sheetName val="Pier 3"/>
      <sheetName val="수량산출서 갑지"/>
      <sheetName val="DIAPHRAGM"/>
      <sheetName val="상시"/>
      <sheetName val="현장일반사항"/>
      <sheetName val="원형측구(B-type)"/>
      <sheetName val="토공총괄표"/>
      <sheetName val="1TL종점(1)"/>
      <sheetName val="도로경계블럭연장조서"/>
      <sheetName val="기계내역"/>
      <sheetName val="전력"/>
      <sheetName val="산근(PE,300)"/>
      <sheetName val="특2호부관하천산근"/>
      <sheetName val="특2호하천산근"/>
      <sheetName val="종배수관(신)"/>
      <sheetName val="적용단위길이"/>
      <sheetName val="종배수관면벽신"/>
      <sheetName val="1062-X방향 "/>
      <sheetName val="단가(반정1교-원주)"/>
      <sheetName val="Sheet10"/>
      <sheetName val="통영LNG입찰현황"/>
      <sheetName val="전력구구조물산근"/>
      <sheetName val="COL"/>
      <sheetName val="간지9)"/>
      <sheetName val="별총"/>
      <sheetName val="BOX전기내역"/>
      <sheetName val="소운반"/>
      <sheetName val="표  지"/>
      <sheetName val="BOX(1.5X1.5)"/>
      <sheetName val="U-TYPE(1)"/>
      <sheetName val="1.2.1 마루높이결정"/>
      <sheetName val="BOILING검토"/>
      <sheetName val="입찰보고"/>
      <sheetName val="차선도색현황"/>
      <sheetName val="우수관"/>
      <sheetName val="기계시공"/>
      <sheetName val="2000용수잠관-수량집계"/>
      <sheetName val="&lt;목록&gt;"/>
      <sheetName val="기계경비일람"/>
      <sheetName val="BID9697"/>
      <sheetName val="토목내역"/>
      <sheetName val="시행후면적"/>
      <sheetName val="시가지우회도로공내역서"/>
      <sheetName val="o현장경비"/>
      <sheetName val="공사내역"/>
      <sheetName val="※참고자료※"/>
      <sheetName val="UEC영화관본공사내역"/>
      <sheetName val="대운산출"/>
      <sheetName val="세부내역"/>
      <sheetName val="SLIDES"/>
      <sheetName val="노무비계"/>
      <sheetName val="sheeet2"/>
      <sheetName val="단면 _2_"/>
      <sheetName val="Dike for 49T03 &amp; 49T04"/>
      <sheetName val="Dike for 49T02, 05~07, 19 (1)"/>
      <sheetName val=" 냉각수펌프"/>
      <sheetName val="Sheet15"/>
      <sheetName val="상수도공-간지"/>
      <sheetName val="옹벽"/>
      <sheetName val="주식"/>
      <sheetName val="집계표(육상)"/>
      <sheetName val="조건표"/>
      <sheetName val="지급자재조서"/>
      <sheetName val="참조M"/>
      <sheetName val="하중"/>
      <sheetName val="횡배수관"/>
      <sheetName val="간선계산"/>
      <sheetName val="기둥(하중)"/>
      <sheetName val="ENE-CAL 1"/>
      <sheetName val="costing_CV"/>
      <sheetName val="ITB COST"/>
      <sheetName val="costing_ESDV"/>
      <sheetName val="costing_Misc"/>
      <sheetName val="costing_MOV"/>
      <sheetName val="costing_Press"/>
      <sheetName val="자압"/>
      <sheetName val="일위대가1"/>
      <sheetName val="지구단위계획"/>
      <sheetName val="type-F"/>
      <sheetName val="수량산출근거"/>
      <sheetName val="XL4Poppy"/>
      <sheetName val="소업1교"/>
      <sheetName val="변경후-SHEET"/>
      <sheetName val="CON포장수량"/>
      <sheetName val="CONUNIT"/>
      <sheetName val="웅진교-S2"/>
      <sheetName val="방음벽기초"/>
      <sheetName val="품셈총괄표"/>
      <sheetName val="PD-5(직선)"/>
      <sheetName val="ACUNIT"/>
      <sheetName val="현황산출서"/>
      <sheetName val="plan&amp;section_of_foundation"/>
      <sheetName val="working_load_at_the_btm_ft_"/>
      <sheetName val="stability_check"/>
      <sheetName val="design_criteria"/>
      <sheetName val="design_load"/>
      <sheetName val="주요자재집계표"/>
      <sheetName val="상승요인분석"/>
      <sheetName val="식재일위"/>
      <sheetName val="woo(mac)"/>
      <sheetName val="계단"/>
      <sheetName val="터널구조물산근"/>
      <sheetName val="예산작성기준(전기)"/>
      <sheetName val="수정내역서"/>
      <sheetName val="자재목록"/>
      <sheetName val="TEL"/>
      <sheetName val="품의"/>
      <sheetName val="2011.(4)"/>
      <sheetName val="맨홀평균높이"/>
      <sheetName val="2002년12월"/>
      <sheetName val="MOTOR"/>
      <sheetName val="WEON"/>
      <sheetName val="바닥판(1)"/>
      <sheetName val="통합"/>
      <sheetName val="설계기준 및 하중계산"/>
      <sheetName val="단가일람"/>
      <sheetName val="단위량당중기"/>
      <sheetName val="11.자재단가"/>
      <sheetName val="배수내역"/>
      <sheetName val="PAD TR보호대기초"/>
      <sheetName val="가로등기초"/>
      <sheetName val="설정"/>
      <sheetName val="공종별수량집계"/>
      <sheetName val="기초공"/>
      <sheetName val="맨홀수량산출"/>
      <sheetName val="P3"/>
      <sheetName val="각사별공사비분개 "/>
      <sheetName val="기둥"/>
      <sheetName val="저판(버림100)"/>
      <sheetName val="계화배수"/>
      <sheetName val="산근목록"/>
      <sheetName val="슬래브(유곡)"/>
      <sheetName val="SUMDO"/>
      <sheetName val="ENDDO"/>
      <sheetName val="PLDB"/>
      <sheetName val="AAA"/>
      <sheetName val="M-HOUR"/>
      <sheetName val="공기"/>
      <sheetName val="원가입력"/>
      <sheetName val="ASP"/>
      <sheetName val="DESCRIPTION"/>
      <sheetName val="내역(전체)"/>
      <sheetName val="inter"/>
      <sheetName val="Sheet6"/>
      <sheetName val="북방3터널"/>
      <sheetName val="예산내역서"/>
      <sheetName val="M_DB"/>
      <sheetName val="TYPE"/>
      <sheetName val="costing_FE"/>
      <sheetName val="BOX-1515"/>
      <sheetName val="BOX-1510"/>
      <sheetName val="3CHBDC"/>
      <sheetName val="사급자재"/>
      <sheetName val="간접비내역-1"/>
      <sheetName val="석축"/>
      <sheetName val="인천제철"/>
      <sheetName val="재료"/>
      <sheetName val="예산대비"/>
      <sheetName val="0226"/>
      <sheetName val="역T형(H=6.0) (2)"/>
      <sheetName val="중기집계"/>
      <sheetName val="대정2공구"/>
      <sheetName val="포장직선구간"/>
      <sheetName val="1호맨홀토공"/>
      <sheetName val="00000"/>
      <sheetName val="전계가"/>
      <sheetName val="공통부대비"/>
      <sheetName val="결재갑지"/>
      <sheetName val="소비자가"/>
      <sheetName val="POL6차-PIPING"/>
      <sheetName val="b_balju_cho"/>
      <sheetName val="토목명"/>
      <sheetName val="노무비단가"/>
      <sheetName val="2.토목공사"/>
      <sheetName val="제원및배치"/>
      <sheetName val="돌담교_상부수량"/>
      <sheetName val="CON기초"/>
      <sheetName val="중동공구"/>
      <sheetName val="건물철거"/>
      <sheetName val="기타배수구조물깨기-단위수량"/>
      <sheetName val="내역을"/>
      <sheetName val="신규보류입력"/>
      <sheetName val="AS포장복구 "/>
      <sheetName val="운임료"/>
      <sheetName val="구체"/>
      <sheetName val="좌측날개벽"/>
      <sheetName val="우측날개벽"/>
      <sheetName val="Macro2"/>
      <sheetName val="년도별노임표"/>
      <sheetName val="중기목록표"/>
      <sheetName val="FILE1"/>
      <sheetName val="안전장치"/>
      <sheetName val="노임,재료비"/>
      <sheetName val="초"/>
      <sheetName val="토공개요C"/>
      <sheetName val="정공공사"/>
      <sheetName val="대전가오_견출_집계표"/>
      <sheetName val="도로"/>
      <sheetName val="수로BOX"/>
      <sheetName val="적용기준"/>
      <sheetName val="수량"/>
      <sheetName val="작업입력"/>
      <sheetName val="2003상반기노임기준"/>
      <sheetName val="연동내역"/>
      <sheetName val="건설성적"/>
      <sheetName val="건축일위"/>
      <sheetName val="그라우팅일위"/>
      <sheetName val="문산방향-교대(A2)"/>
      <sheetName val="토공개요"/>
      <sheetName val="토공(1)"/>
      <sheetName val="투찰"/>
      <sheetName val="L_RPTB02_01"/>
      <sheetName val="A2"/>
      <sheetName val="청주(철골발주의뢰서)"/>
      <sheetName val="설계변경총괄표(계산식)"/>
      <sheetName val="기본데이타입력"/>
      <sheetName val="보도교산출근거"/>
      <sheetName val="원가&amp;하도급원가"/>
      <sheetName val="HVAC"/>
      <sheetName val="대공종"/>
      <sheetName val="가감수량"/>
      <sheetName val="개별직종노임단가(2003.9)"/>
      <sheetName val="격점수량"/>
      <sheetName val="3련 BOX"/>
      <sheetName val="II손익관리"/>
      <sheetName val="목포방향"/>
      <sheetName val="노무자도장2"/>
      <sheetName val="내역- CCTV"/>
      <sheetName val="개거산출내역"/>
      <sheetName val="D"/>
      <sheetName val="재료비"/>
      <sheetName val="부속동"/>
      <sheetName val="터널굴착단산"/>
      <sheetName val="EQUIP LIST"/>
      <sheetName val="실행내역(10.13)"/>
      <sheetName val="1구간FRP수량산출"/>
      <sheetName val="중기단가LIST"/>
      <sheetName val="산출기준"/>
      <sheetName val="개별직종노임"/>
      <sheetName val="엔지니어링노임"/>
      <sheetName val="기본단가표"/>
      <sheetName val="기존건물 깨기원단위"/>
      <sheetName val="시장성초안camera"/>
      <sheetName val="장비종합부표"/>
      <sheetName val="집계표_식재"/>
      <sheetName val="부표"/>
      <sheetName val="COVER"/>
      <sheetName val="철근량 산정"/>
      <sheetName val="구분표"/>
      <sheetName val="건축계약내역"/>
      <sheetName val="공종별자재"/>
      <sheetName val="방수"/>
      <sheetName val="포장자재집계표"/>
      <sheetName val="물가단가"/>
      <sheetName val="제표일위대가"/>
      <sheetName val="208-238"/>
      <sheetName val="노.표-조"/>
      <sheetName val="단관데이터"/>
      <sheetName val="이형관데이터"/>
      <sheetName val="철거현황"/>
      <sheetName val="설비공사(4)"/>
      <sheetName val="준비공"/>
      <sheetName val="목교수량산출"/>
      <sheetName val="양식3"/>
      <sheetName val="설계설명서"/>
      <sheetName val="위생"/>
      <sheetName val="슬래브 -연속(3경간)"/>
      <sheetName val="식재가격"/>
      <sheetName val="신천3호용수로"/>
      <sheetName val="CC16-내역서"/>
      <sheetName val="4.2유효폭의 계산"/>
      <sheetName val="이토변실"/>
      <sheetName val="Macro(차단기)"/>
      <sheetName val="JUCKEYK"/>
      <sheetName val="가설공사비"/>
      <sheetName val="도로구조공사비"/>
      <sheetName val="도로토공공사비"/>
      <sheetName val="여수토공사비"/>
      <sheetName val="2000노임기준"/>
      <sheetName val="식재"/>
      <sheetName val="시설물"/>
      <sheetName val="식재출력용"/>
      <sheetName val="유지관리"/>
      <sheetName val="가제당공사비"/>
      <sheetName val="기초처리공사비"/>
      <sheetName val="복통공사비"/>
      <sheetName val="본제당공사비"/>
      <sheetName val="중기운반비"/>
      <sheetName val="진입도로공사비"/>
      <sheetName val="취수탑공사비"/>
      <sheetName val="토취장복구"/>
      <sheetName val="토목공사일반"/>
      <sheetName val="토공분배표"/>
      <sheetName val="종배수단위_CON기초"/>
      <sheetName val="산출3-동력"/>
      <sheetName val="산출4-전등"/>
      <sheetName val="산출2-전력"/>
      <sheetName val="산출9-TRAY"/>
      <sheetName val="DATE2001"/>
      <sheetName val="밸브설치"/>
      <sheetName val="참여현황 (직원)"/>
      <sheetName val="종형증설공"/>
      <sheetName val="시노501"/>
      <sheetName val="유효폭의 계산"/>
      <sheetName val="판매시설"/>
      <sheetName val="-배수구조물공토공"/>
      <sheetName val="계산서(직선부)"/>
      <sheetName val="횡배수관재료-"/>
      <sheetName val="콘크리트측구연장"/>
      <sheetName val="케이블트레이"/>
      <sheetName val="용소리교"/>
      <sheetName val="절대건들지마시오"/>
      <sheetName val="STEEL BOX 단면설계(SEC.8)"/>
      <sheetName val="식생블럭"/>
      <sheetName val="공통갑지"/>
      <sheetName val="기성청구조서"/>
      <sheetName val="토목내역서(변경1)"/>
      <sheetName val="1. 총괄 집계표"/>
      <sheetName val="DHEQSUPT"/>
      <sheetName val="CONCRETE"/>
      <sheetName val="터널조도"/>
      <sheetName val="전통건설"/>
      <sheetName val="99노임단_x0007_"/>
      <sheetName val="99노임단쌇"/>
      <sheetName val="본선 토공 분배표"/>
      <sheetName val="3BL공동구_수량2"/>
      <sheetName val="준검_내역서1"/>
      <sheetName val="3_공통공사대비1"/>
      <sheetName val="방배동내역_(총괄)1"/>
      <sheetName val="9_정착구_보강1"/>
      <sheetName val="단가_(2)1"/>
      <sheetName val="6PILE__(돌출)1"/>
      <sheetName val="환경기계공정표_(3)1"/>
      <sheetName val="전선_및_전선관1"/>
      <sheetName val="1차_내역서1"/>
      <sheetName val="DATA_입력란1"/>
      <sheetName val="1__설계조건_2_단면가정_3__하중계산1"/>
      <sheetName val="BSD_(2)1"/>
      <sheetName val="배관배선_단가조사1"/>
      <sheetName val="옹벽공_수량집계표1"/>
      <sheetName val="배수공_시멘트_및_골재량_산출1"/>
      <sheetName val="96보완계획7_121"/>
      <sheetName val="7_PILE__(돌출)1"/>
      <sheetName val="8_PILE__(돌출)1"/>
      <sheetName val="사__업__비__수__지__예__산__서1"/>
      <sheetName val="토공(우물통,기타)_"/>
      <sheetName val="11_1_단면hwp"/>
      <sheetName val="노임단가_(2)"/>
      <sheetName val="Sheet1_(2)1"/>
      <sheetName val="Sheet2_(2)1"/>
      <sheetName val="Customer_Databas1"/>
      <sheetName val="상_부1"/>
      <sheetName val="A-8_PD(도로중앙)1"/>
      <sheetName val="단양_00_아파트-세부내역"/>
      <sheetName val="청_구1"/>
      <sheetName val="설내역서_1"/>
      <sheetName val="건축내역서_(경제상무실)1"/>
      <sheetName val="1_수인터널1"/>
      <sheetName val="단면_(2)"/>
      <sheetName val="1_설계조건1"/>
      <sheetName val="배수공_주요자재_집계표"/>
      <sheetName val="내역서1999_8최종1"/>
      <sheetName val="06_일위대가목록"/>
      <sheetName val="PROJECT_BRIEF(EX_NEW)1"/>
      <sheetName val="Site_Expenses1"/>
      <sheetName val="내역서_(2)"/>
      <sheetName val="전_기"/>
      <sheetName val="공사비_증감_내역서1"/>
      <sheetName val="표지_(2)"/>
      <sheetName val="단가_및_재료비1"/>
      <sheetName val="Ⅴ-2_공종별내역"/>
      <sheetName val="4_내진설계"/>
      <sheetName val="_ｹ-ﾌﾞﾙ"/>
      <sheetName val="플랜트_설치"/>
      <sheetName val="지구_리스트"/>
      <sheetName val="1000_DB구축_부표"/>
      <sheetName val="효성CB_1P기초"/>
      <sheetName val="전차선로_물량표"/>
      <sheetName val="1_CB1"/>
      <sheetName val="1_설계기준1"/>
      <sheetName val="Flaer_Area1"/>
      <sheetName val="1_우편집중내역서"/>
      <sheetName val="하도급_검토"/>
      <sheetName val="지장물_철거_물량_산출서"/>
      <sheetName val="4_2_1_마루높이_검토"/>
      <sheetName val="3_하중계산"/>
      <sheetName val="_상부공통집계(총괄)"/>
      <sheetName val="단_box"/>
      <sheetName val="중강당_내역"/>
      <sheetName val="2-1__경관조명_내역총괄표"/>
      <sheetName val="총_원가계산"/>
      <sheetName val="돌담교_상부수량1"/>
      <sheetName val="HRSG_SMALL07220"/>
      <sheetName val="아파트_내역"/>
      <sheetName val="노임_및_중기단가"/>
      <sheetName val="내역서_1"/>
      <sheetName val="내역서_제출"/>
      <sheetName val="설명서_"/>
      <sheetName val="8_석축단위(H=1_5M)"/>
      <sheetName val="2_대외공문"/>
      <sheetName val="별표_"/>
      <sheetName val="인건비_"/>
      <sheetName val="신규_수주분(사용자_정의)"/>
      <sheetName val="plan&amp;section_of_foundation1"/>
      <sheetName val="pile_bearing_capa_&amp;_arrenge"/>
      <sheetName val="design_load1"/>
      <sheetName val="working_load_at_the_btm_ft_1"/>
      <sheetName val="stability_check1"/>
      <sheetName val="design_criteria1"/>
      <sheetName val="3_하중산정4_지지력"/>
      <sheetName val="COMPARISON_TABLE"/>
      <sheetName val="crude_SLAB_RE-bar"/>
      <sheetName val="CRUDE_RE-bar"/>
      <sheetName val="2_입력sheet"/>
      <sheetName val="(3_품질관리_시험_총괄표)"/>
      <sheetName val="2_가정단면"/>
      <sheetName val="Pier_3"/>
      <sheetName val="수량산출서_갑지"/>
      <sheetName val="1062-X방향_"/>
      <sheetName val="표__지"/>
      <sheetName val="BOX(1_5X1_5)"/>
      <sheetName val="1_2_1_마루높이결정"/>
      <sheetName val="단면__2_"/>
      <sheetName val="Dike_for_49T03_&amp;_49T04"/>
      <sheetName val="Dike_for_49T02,_05~07,_19_(1)"/>
      <sheetName val="_냉각수펌프"/>
      <sheetName val="ENE-CAL_1"/>
      <sheetName val="ITB_COST"/>
      <sheetName val="2011_(4)"/>
      <sheetName val="설계기준_및_하중계산"/>
      <sheetName val="11_자재단가"/>
      <sheetName val="PAD_TR보호대기초"/>
      <sheetName val="각사별공사비분개_"/>
      <sheetName val="역T형(H=6_0)_(2)"/>
      <sheetName val="2_토목공사"/>
      <sheetName val="AS포장복구_"/>
      <sheetName val="개별직종노임단가(2003_9)"/>
      <sheetName val="3련_BOX"/>
      <sheetName val="내역-_CCTV"/>
      <sheetName val="EQUIP_LIST"/>
      <sheetName val="실행내역(10_13)"/>
      <sheetName val="기존건물_깨기원단위"/>
      <sheetName val="철근량_산정"/>
      <sheetName val="노_표-조"/>
      <sheetName val="슬래브_-연속(3경간)"/>
      <sheetName val="4_2유효폭의_계산"/>
      <sheetName val="참여현황_(직원)"/>
      <sheetName val="신푝지1"/>
      <sheetName val="Requirement(Work Crew)"/>
      <sheetName val="물류최종8월7"/>
      <sheetName val="CABLE SIZE-1"/>
      <sheetName val="수리결과"/>
      <sheetName val="계정"/>
      <sheetName val="나.설계조건"/>
      <sheetName val="토공구역구분(출력안함)"/>
      <sheetName val="간지02)"/>
      <sheetName val="직접구매"/>
      <sheetName val="간지03 )"/>
      <sheetName val="주요자재xxxxxx"/>
      <sheetName val="1.레미콘"/>
      <sheetName val="2.관집계"/>
      <sheetName val="3.제수밸브"/>
      <sheetName val="4.각종주철제"/>
      <sheetName val="5.유량계"/>
      <sheetName val="1.골재집계"/>
      <sheetName val="2.철근집계"/>
      <sheetName val="3.관세척"/>
      <sheetName val="4.분기관"/>
      <sheetName val="간지04)"/>
      <sheetName val="총괄자재집계표"/>
      <sheetName val="간지05)"/>
      <sheetName val="상수공 토공집계표"/>
      <sheetName val="우수공자재집계표"/>
      <sheetName val="시모자"/>
      <sheetName val="기초입력 DATA"/>
      <sheetName val="위치"/>
      <sheetName val="주요재료비(원본)"/>
      <sheetName val="2000.05"/>
      <sheetName val="견적가"/>
      <sheetName val="스파이더산출근거"/>
      <sheetName val="산출"/>
      <sheetName val="한일양산"/>
      <sheetName val="5.장비(안)"/>
      <sheetName val="기시공토적"/>
      <sheetName val="공사품旼ã"/>
      <sheetName val="표지(예시)"/>
      <sheetName val="49"/>
      <sheetName val="2.건축"/>
      <sheetName val="입찰품의서"/>
      <sheetName val="수주현황2월"/>
      <sheetName val="PIPE(UG)내역"/>
      <sheetName val="모래기초"/>
      <sheetName val="자동제어"/>
      <sheetName val="화산경계"/>
      <sheetName val="본댐설계"/>
      <sheetName val="SCHE"/>
      <sheetName val="전력간선(신설)"/>
      <sheetName val="2006계약"/>
      <sheetName val="표준내역"/>
      <sheetName val="차수공개요"/>
      <sheetName val="PILE"/>
      <sheetName val="잡비계산"/>
      <sheetName val="2012노임단가"/>
      <sheetName val="토공유동표"/>
      <sheetName val="총수량집계표"/>
      <sheetName val="공종목록표"/>
      <sheetName val="개비온집계"/>
      <sheetName val="개비온 단위"/>
      <sheetName val="(참고)지급수수료"/>
      <sheetName val="공정자료2"/>
      <sheetName val="아파트"/>
      <sheetName val="계획집계"/>
      <sheetName val="점검총괄"/>
      <sheetName val="설계서"/>
      <sheetName val="공사내역서"/>
      <sheetName val="3.2주형지지보"/>
      <sheetName val="상수도내역서"/>
      <sheetName val="C.배수관공"/>
      <sheetName val="LOPCALC"/>
      <sheetName val="스톱로그내역"/>
      <sheetName val="공조기휀"/>
      <sheetName val="콘크스"/>
      <sheetName val="1.취수장"/>
      <sheetName val="총괄-1"/>
      <sheetName val="실행내역서 "/>
      <sheetName val="전국현황"/>
      <sheetName val="변경당시노임단가표"/>
      <sheetName val="작업 반복"/>
      <sheetName val="0"/>
      <sheetName val="내역서(폐기물) "/>
      <sheetName val="공종별내역서"/>
      <sheetName val="2019 단가내역"/>
      <sheetName val="신규일위대가목록"/>
      <sheetName val="신규일위대가"/>
      <sheetName val="신규자재단가조서"/>
      <sheetName val="현황사진"/>
      <sheetName val="수량-1순위(2차)TOTAL"/>
      <sheetName val="본관 관리동 공동구 1순위"/>
      <sheetName val="3계열 침전지 공동구 1순위"/>
      <sheetName val="착수정 공동구 1순위"/>
      <sheetName val="송수실 공동구 1순위"/>
      <sheetName val="1(자양배관실)"/>
      <sheetName val="1(자양계단실)"/>
      <sheetName val="1(자양외벽)"/>
      <sheetName val="상부"/>
      <sheetName val="100만평"/>
      <sheetName val="1SPAN"/>
      <sheetName val="U형개거"/>
      <sheetName val="참고"/>
      <sheetName val="HC-04"/>
      <sheetName val="개소별수량산출"/>
      <sheetName val="가정급수관"/>
      <sheetName val="선그높이산정"/>
      <sheetName val="공제단위수량"/>
      <sheetName val="공제"/>
      <sheetName val="날개1.5"/>
      <sheetName val="날개토공1.5"/>
      <sheetName val="날개수량1.5"/>
      <sheetName val="접속도로물량"/>
      <sheetName val="접속도로"/>
      <sheetName val="상세"/>
      <sheetName val="상하차비용(기계상차)"/>
      <sheetName val="수간보호"/>
      <sheetName val="운반비"/>
      <sheetName val="설계총괄표"/>
      <sheetName val="(당氐⿾_x0000__x0000_"/>
      <sheetName val="(당_x0000__x0000__x0005__x0000_"/>
      <sheetName val="SANTOGO"/>
      <sheetName val="당진1,2호기전선관설치및접지4차공사내역서-을지"/>
      <sheetName val="설계공통자료입력"/>
      <sheetName val="품셈표"/>
      <sheetName val="공사개별자료입력"/>
      <sheetName val="공사비예산서"/>
      <sheetName val="협력업체기성(첨부)"/>
      <sheetName val="현장청취복명서"/>
      <sheetName val="전산output"/>
      <sheetName val="노임산출서"/>
      <sheetName val="돈암사업"/>
      <sheetName val="單價表단가표"/>
      <sheetName val="FAB消防报警"/>
      <sheetName val="工程量计算书"/>
      <sheetName val="FAB计算式"/>
      <sheetName val="내역단위"/>
      <sheetName val="코드명"/>
      <sheetName val="구조물단위표"/>
      <sheetName val="관포설품"/>
      <sheetName val="동원단위"/>
      <sheetName val="인수공규격"/>
      <sheetName val="구조물절단규격"/>
      <sheetName val="거리별운반단가"/>
      <sheetName val="5.2코핑"/>
      <sheetName val="취수탑"/>
      <sheetName val="매출현황"/>
      <sheetName val="입력정보"/>
      <sheetName val="품목납기"/>
      <sheetName val="구분자"/>
      <sheetName val="일 위 대 가 표"/>
      <sheetName val="Quantity"/>
      <sheetName val="신평리 권리자명부"/>
      <sheetName val="변수값"/>
      <sheetName val="평균터파기"/>
      <sheetName val="추정공사비_산출내역1.xlsx"/>
      <sheetName val="견적대비 견적서"/>
      <sheetName val="음봉방향"/>
      <sheetName val="건축집계"/>
      <sheetName val="BOQ"/>
      <sheetName val="1호-아(오)0.4"/>
      <sheetName val="Model"/>
      <sheetName val="CONSTRUCTION COMPONENT"/>
      <sheetName val="접속 SLAB,BRACKET 설계"/>
      <sheetName val="EQ"/>
      <sheetName val="맨홀토공수량"/>
      <sheetName val="2000년하반기"/>
      <sheetName val="EP0618"/>
      <sheetName val="기초(중마오수)"/>
      <sheetName val="빌딩 안내"/>
      <sheetName val="공정별 수량산출서"/>
      <sheetName val="일반시방서"/>
      <sheetName val="일위대가(조경)"/>
      <sheetName val="자재 및 폐기물견적(2008)"/>
      <sheetName val="대우단가(풍산)"/>
      <sheetName val="화단 철거"/>
      <sheetName val="중기비"/>
      <sheetName val="CABLE SIZE-3"/>
      <sheetName val="수지예산"/>
      <sheetName val="예정(3)"/>
      <sheetName val="측구공"/>
      <sheetName val="입력값"/>
      <sheetName val="옥내아파트(전기)"/>
      <sheetName val="점수계산1-2"/>
      <sheetName val="Sheet16"/>
      <sheetName val="Sheet14"/>
      <sheetName val="부하"/>
      <sheetName val="Sheet13"/>
      <sheetName val="최적단면"/>
      <sheetName val="cable data1"/>
      <sheetName val="간접비계산"/>
      <sheetName val="wk prgs"/>
      <sheetName val="Berm"/>
      <sheetName val="2.2 S-Curve"/>
      <sheetName val="설계개요"/>
      <sheetName val="IMPEADENCE MAP 취수장"/>
      <sheetName val="AC포장수량"/>
      <sheetName val="기본DATA"/>
      <sheetName val="약품설비"/>
      <sheetName val="COPING-1"/>
      <sheetName val="역T형교대-2수량"/>
      <sheetName val="1-1"/>
      <sheetName val="일위대가_호표"/>
      <sheetName val="일위대가_호표 (계약)"/>
      <sheetName val="주beam"/>
      <sheetName val="2. 공원조도"/>
      <sheetName val="설직재_1"/>
      <sheetName val="업무"/>
      <sheetName val="견적1"/>
      <sheetName val="인부신상자료"/>
      <sheetName val="001"/>
      <sheetName val="2F 회의실견적(5_14 일대)"/>
      <sheetName val="총_구조물공"/>
      <sheetName val="(X)품셈집계"/>
      <sheetName val="대3류 "/>
      <sheetName val="부대시설"/>
      <sheetName val="설치조서"/>
      <sheetName val="배수공집계표"/>
      <sheetName val="포장집계"/>
      <sheetName val="포장연장"/>
      <sheetName val="학습율"/>
      <sheetName val="건설사업관리 공제요율"/>
      <sheetName val="건설공사 감리원 배치기준"/>
      <sheetName val="책임감리 공제요율"/>
      <sheetName val="단가비교표"/>
      <sheetName val="제경비"/>
      <sheetName val="실적"/>
      <sheetName val="입력(K0)"/>
      <sheetName val="장비"/>
      <sheetName val="단가산출1"/>
      <sheetName val="지수"/>
      <sheetName val="인제내역"/>
      <sheetName val="1~9 하중계산"/>
      <sheetName val="PL단가산정"/>
      <sheetName val="그림"/>
      <sheetName val="그림2"/>
      <sheetName val="전등수량산출"/>
      <sheetName val="산정표"/>
      <sheetName val="캔개발배경"/>
      <sheetName val="캔판매목표"/>
      <sheetName val="시장"/>
      <sheetName val="손익"/>
      <sheetName val="일정표"/>
      <sheetName val="마케팅"/>
      <sheetName val="추정손익"/>
      <sheetName val="할당"/>
      <sheetName val="제목"/>
      <sheetName val="원가,목표"/>
      <sheetName val="판매"/>
      <sheetName val="판촉"/>
      <sheetName val="협조"/>
      <sheetName val="정의"/>
      <sheetName val="대구은행"/>
      <sheetName val="견적갑지"/>
      <sheetName val="물량내역"/>
      <sheetName val="소요자재명세서"/>
      <sheetName val="단면A-A(TR)"/>
      <sheetName val=" "/>
      <sheetName val="주소"/>
      <sheetName val="간지1"/>
      <sheetName val="1.사유서"/>
      <sheetName val="간지2"/>
      <sheetName val="간지3"/>
      <sheetName val="부재별집계표"/>
      <sheetName val="도면"/>
      <sheetName val="5.2.6~7공사요율"/>
      <sheetName val="공문"/>
      <sheetName val="중사"/>
      <sheetName val="흥양2교토공집계표"/>
      <sheetName val="연속벽¼_x0000_"/>
      <sheetName val="포장절단"/>
      <sheetName val="2_단면_x0000__x0000_"/>
      <sheetName val="상수구조화편집부표"/>
      <sheetName val="1,2공구원가계산서"/>
      <sheetName val="1공구산출내역서"/>
      <sheetName val="내역서 (변경단가)"/>
      <sheetName val="13후반노무비"/>
      <sheetName val="BEND LOSS"/>
      <sheetName val="고상실행"/>
      <sheetName val="분전반계산서(석관)"/>
      <sheetName val="도면명"/>
      <sheetName val="인건-측정"/>
      <sheetName val="상촌2교-일반수량집계"/>
      <sheetName val="직접시공계획서"/>
      <sheetName val="공사기본자료"/>
      <sheetName val="적용단가표"/>
      <sheetName val="___________hb___1_____________2"/>
      <sheetName val="___________hb___1_____________3"/>
      <sheetName val="설계예산서(2_소천우회토목)"/>
      <sheetName val="사본___b_balju"/>
      <sheetName val="개별직종노임단가(2005_1)"/>
      <sheetName val="현황판"/>
      <sheetName val="90.0_x0000_"/>
      <sheetName val="101동"/>
      <sheetName val="BOX수량"/>
      <sheetName val="RAMP 단면(R2)"/>
      <sheetName val="신고조서"/>
      <sheetName val="96정변2"/>
      <sheetName val="차수"/>
      <sheetName val="공사비총괄표"/>
      <sheetName val="항목등록"/>
      <sheetName val="102역사"/>
      <sheetName val="목차 "/>
      <sheetName val="직접공사비"/>
      <sheetName val="0506생활권구적"/>
      <sheetName val="간접1"/>
      <sheetName val="공정코드"/>
      <sheetName val="우수내용"/>
      <sheetName val="기성내역"/>
      <sheetName val="공통가설공사"/>
      <sheetName val="재료집계표"/>
      <sheetName val="각종양식"/>
      <sheetName val="암거단위"/>
      <sheetName val="오동"/>
      <sheetName val="대조"/>
      <sheetName val="나한"/>
      <sheetName val="월말"/>
      <sheetName val="업무분장"/>
      <sheetName val="발주내역"/>
      <sheetName val="토목내역서 (도급단가)"/>
      <sheetName val="예산M11A"/>
      <sheetName val="내역_ver1.0"/>
      <sheetName val="세골재  T2 변경 현황"/>
      <sheetName val="0.단가"/>
      <sheetName val="중기"/>
      <sheetName val="CIVIL4"/>
      <sheetName val="내역서중"/>
      <sheetName val="PSCbeam설계"/>
      <sheetName val="4. 주형설계"/>
      <sheetName val="바닥판의 설계"/>
      <sheetName val="자재단가비교표"/>
      <sheetName val="2.단면가정"/>
      <sheetName val="수우미양가(Vlookup)"/>
      <sheetName val="세부내역서(전기)"/>
      <sheetName val="소보"/>
      <sheetName val="포장면적집계"/>
      <sheetName val="RFP002"/>
      <sheetName val="Rooms"/>
      <sheetName val="Chiet tinh dz35"/>
      <sheetName val="TABLE DB"/>
      <sheetName val="쌍용 data base"/>
      <sheetName val="CTG"/>
      <sheetName val="구조물공위치조서"/>
      <sheetName val="TYPE1"/>
      <sheetName val="LKVL-CK-HT-GD1"/>
      <sheetName val="TONGKE-HT"/>
      <sheetName val="장비사양"/>
      <sheetName val="Tables"/>
      <sheetName val="현장별계약현황('98.10.31)"/>
      <sheetName val="배수내역 (2)"/>
      <sheetName val="편입용지조서"/>
      <sheetName val="pvc연결관"/>
      <sheetName val="계약ITEM"/>
      <sheetName val="escon"/>
      <sheetName val="code HTT Thap"/>
      <sheetName val="Notes"/>
      <sheetName val="GIAVLIEU"/>
      <sheetName val="SAP"/>
      <sheetName val="Mall"/>
      <sheetName val="D&amp;W def."/>
      <sheetName val="FitOutConfCentre"/>
      <sheetName val="GVL"/>
      <sheetName val="RAB AR&amp;STR"/>
      <sheetName val="6MONTHS"/>
      <sheetName val="4-Lane bridge"/>
      <sheetName val="Z"/>
      <sheetName val="chitimc"/>
      <sheetName val="dongia (2)"/>
      <sheetName val="giathanh1"/>
      <sheetName val="t-h HA THE"/>
      <sheetName val="lam-moi"/>
      <sheetName val="THPDMoi  (2)"/>
      <sheetName val="gtrinh"/>
      <sheetName val="phuluc1"/>
      <sheetName val="DONGIA"/>
      <sheetName val="thao-go"/>
      <sheetName val="DON GIA"/>
      <sheetName val="DG"/>
      <sheetName val="dtxl"/>
      <sheetName val="CHITIET VL-NC-TT -1p"/>
      <sheetName val="TONG HOP VL-NC TT"/>
      <sheetName val="TH XL"/>
      <sheetName val="VC"/>
      <sheetName val="chitiet"/>
      <sheetName val="Tiepdia"/>
      <sheetName val="CHITIET VL-NC-TT-3p"/>
      <sheetName val="TDTKP"/>
      <sheetName val="TDTKP1"/>
      <sheetName val="KPVC-BD "/>
      <sheetName val="CHITIET VL-NC"/>
      <sheetName val="B3A - TOWER A"/>
      <sheetName val="Thuc thanh"/>
      <sheetName val="264"/>
      <sheetName val="침하계"/>
      <sheetName val="2_2_S-Curve"/>
      <sheetName val="DI-ESTI"/>
      <sheetName val="일위대가표(유단가)"/>
      <sheetName val="Civil. Sub-Station 1"/>
      <sheetName val="Coax Designer"/>
      <sheetName val="tong du toan"/>
      <sheetName val="DAF-2"/>
      <sheetName val="MAIN GATE HOUSE"/>
      <sheetName val="Rebar"/>
      <sheetName val="Bảng mã VT"/>
      <sheetName val="S0"/>
      <sheetName val="단지조성공(가포)"/>
      <sheetName val="도"/>
      <sheetName val="항목"/>
      <sheetName val="DNW"/>
      <sheetName val="아스콘단위"/>
      <sheetName val="汇总表"/>
      <sheetName val="정읍농소"/>
      <sheetName val="Contents"/>
      <sheetName val="개방1"/>
      <sheetName val="N10(미지급) "/>
      <sheetName val="(평균)"/>
      <sheetName val="노무비 근거"/>
      <sheetName val="수량집"/>
      <sheetName val="MAIN"/>
      <sheetName val="개인"/>
      <sheetName val="도수로수량산출"/>
      <sheetName val="ATM기초철가"/>
      <sheetName val="토공 total"/>
      <sheetName val="지장물_data"/>
      <sheetName val="공사착공계"/>
      <sheetName val=" 총괄표"/>
      <sheetName val="기본1"/>
      <sheetName val="수정일위대가"/>
      <sheetName val="입력변수"/>
      <sheetName val="집계표(OPTION)"/>
      <sheetName val="기흥하도용"/>
      <sheetName val="가격조사서"/>
      <sheetName val="암거"/>
      <sheetName val="표준차도부연장집계-ASP"/>
      <sheetName val="조경일람"/>
      <sheetName val="일위(수원)"/>
      <sheetName val="전체제잡비"/>
      <sheetName val="종배수관면벽구"/>
      <sheetName val="종배수관위치조서"/>
      <sheetName val="1련박스"/>
      <sheetName val="대부예산서"/>
      <sheetName val="배수장토목공사비"/>
      <sheetName val="암거 제원표-1단계"/>
      <sheetName val="분뇨"/>
      <sheetName val="상-교대(A1-A2)"/>
      <sheetName val="집기손료"/>
      <sheetName val="암거 제원표"/>
      <sheetName val="WING3"/>
      <sheetName val="수요개발과판매량"/>
      <sheetName val="지질조사"/>
      <sheetName val="소도3교"/>
      <sheetName val="연돌일위집계"/>
      <sheetName val="교량"/>
      <sheetName val="문학간접"/>
      <sheetName val="보증수수료산출"/>
      <sheetName val="건축기계설비표선정수장"/>
      <sheetName val="지점별강우량"/>
      <sheetName val="절대지우지말것"/>
      <sheetName val="보도단위"/>
      <sheetName val="건축-물가변동"/>
      <sheetName val="설계서(7)"/>
      <sheetName val="일용직내역"/>
      <sheetName val="제잡비계산"/>
      <sheetName val="맨홀공수량집계"/>
      <sheetName val="1호맨홀수량집계"/>
      <sheetName val="2호맨홀수량집계"/>
      <sheetName val="3호맨홀수량집계"/>
      <sheetName val="맨홀뚜껑단위수량"/>
      <sheetName val="조_x0000__x0000__x0005_"/>
      <sheetName val="일위집계"/>
      <sheetName val="Project Brief"/>
      <sheetName val="SLAB"/>
      <sheetName val="배수공 내역서 적용수량"/>
      <sheetName val="부대집계"/>
      <sheetName val="98지급계획"/>
      <sheetName val="15)VE제안서(유형1)"/>
      <sheetName val="12)아이디어 목록 및 개략평가"/>
      <sheetName val="11)VE 예비검토서"/>
      <sheetName val="15-3)VE제안서(가치향상 등)"/>
      <sheetName val="의뢰서"/>
      <sheetName val="3_공통공사_x0000_隒"/>
      <sheetName val="경비2내역"/>
      <sheetName val="국소별공정"/>
      <sheetName val="1袼ࣉ"/>
      <sheetName val="시멘,골재"/>
      <sheetName val="콘크집계"/>
      <sheetName val="낙차공"/>
      <sheetName val="자재집계1"/>
      <sheetName val="측구날개벽"/>
      <sheetName val="노무비지급명세"/>
      <sheetName val="기성내역서"/>
      <sheetName val="퇴직금(울산천상)"/>
      <sheetName val="정산"/>
      <sheetName val="광장"/>
      <sheetName val="공종구간"/>
      <sheetName val="재료값"/>
      <sheetName val="수배전반"/>
      <sheetName val="마포토정"/>
      <sheetName val="1.설계기준 "/>
      <sheetName val="sum1 (2)"/>
      <sheetName val="도급양식"/>
      <sheetName val="공구원가계산"/>
      <sheetName val="예산M12A"/>
      <sheetName val="노_x0000_"/>
      <sheetName val="A"/>
      <sheetName val="시설물일위"/>
      <sheetName val="백호우계수"/>
      <sheetName val="전체공내역서"/>
      <sheetName val="우배수"/>
      <sheetName val="제수변수량"/>
      <sheetName val="노䀜"/>
      <sheetName val="노飔"/>
      <sheetName val="노뛰"/>
      <sheetName val="수자재단위당"/>
      <sheetName val="본장"/>
      <sheetName val="지지력"/>
      <sheetName val="이름표"/>
      <sheetName val="투자비"/>
      <sheetName val="사업비"/>
      <sheetName val="조성원가DATA"/>
      <sheetName val="말뚝물량"/>
      <sheetName val="★도급내역"/>
      <sheetName val="하도급Ć_x0000__x0000_"/>
      <sheetName val="공정율"/>
      <sheetName val="C1.공사개요"/>
      <sheetName val="A1.스케쥴"/>
      <sheetName val="단가(마감)"/>
      <sheetName val="01후반노무비"/>
      <sheetName val="3BL공동구_수량3"/>
      <sheetName val="준검_내역서2"/>
      <sheetName val="3_공통공사대비2"/>
      <sheetName val="방배동내역_(총괄)2"/>
      <sheetName val="9_정착구_보강2"/>
      <sheetName val="Sheet1_(2)2"/>
      <sheetName val="배관배선_단가조사2"/>
      <sheetName val="전선_및_전선관2"/>
      <sheetName val="6PILE__(돌출)2"/>
      <sheetName val="상_부2"/>
      <sheetName val="환경기계공정표_(3)2"/>
      <sheetName val="1차_내역서2"/>
      <sheetName val="배수공_시멘트_및_골재량_산출2"/>
      <sheetName val="96보완계획7_122"/>
      <sheetName val="청_구2"/>
      <sheetName val="단가_및_재료비2"/>
      <sheetName val="사__업__비__수__지__예__산__서2"/>
      <sheetName val="단가_(2)2"/>
      <sheetName val="8_PILE__(돌출)2"/>
      <sheetName val="DATA_입력란2"/>
      <sheetName val="1__설계조건_2_단면가정_3__하중계산2"/>
      <sheetName val="내역서_(2)1"/>
      <sheetName val="Customer_Databas2"/>
      <sheetName val="1_설계조건2"/>
      <sheetName val="Sheet2_(2)2"/>
      <sheetName val="단양_00_아파트-세부내역1"/>
      <sheetName val="BSD_(2)2"/>
      <sheetName val="1_수인터널2"/>
      <sheetName val="PROJECT_BRIEF(EX_NEW)2"/>
      <sheetName val="Site_Expenses2"/>
      <sheetName val="내역서1999_8최종2"/>
      <sheetName val="11_1_단면hwp1"/>
      <sheetName val="옹벽공_수량집계표2"/>
      <sheetName val="7_PILE__(돌출)2"/>
      <sheetName val="A-8_PD(도로중앙)2"/>
      <sheetName val="공사비_증감_내역서2"/>
      <sheetName val="Ⅴ-2_공종별내역1"/>
      <sheetName val="배수공_주요자재_집계표1"/>
      <sheetName val="토공(우물통,기타)_1"/>
      <sheetName val="표지_(2)1"/>
      <sheetName val="06_일위대가목록1"/>
      <sheetName val="4_내진설계1"/>
      <sheetName val="_ｹ-ﾌﾞﾙ1"/>
      <sheetName val="노임단가_(2)1"/>
      <sheetName val="단면_(2)1"/>
      <sheetName val="플랜트_설치1"/>
      <sheetName val="지구_리스트1"/>
      <sheetName val="1000_DB구축_부표1"/>
      <sheetName val="효성CB_1P기초1"/>
      <sheetName val="전차선로_물량표1"/>
      <sheetName val="하도급_검토1"/>
      <sheetName val="3_하중계산1"/>
      <sheetName val="_상부공통집계(총괄)1"/>
      <sheetName val="1_설계기준2"/>
      <sheetName val="1_CB2"/>
      <sheetName val="Flaer_Area2"/>
      <sheetName val="건축내역서_(경제상무실)2"/>
      <sheetName val="설내역서_2"/>
      <sheetName val="단_box1"/>
      <sheetName val="4_2_1_마루높이_검토1"/>
      <sheetName val="2-1__경관조명_내역총괄표1"/>
      <sheetName val="중강당_내역1"/>
      <sheetName val="1_우편집중내역서1"/>
      <sheetName val="전_기1"/>
      <sheetName val="총_원가계산1"/>
      <sheetName val="돌담교_상부수량2"/>
      <sheetName val="코스모공장_(어음)"/>
      <sheetName val="지장물_철거_물량_산출서1"/>
      <sheetName val="원가계산서_"/>
      <sheetName val="흙막이_개산견적"/>
      <sheetName val="HRSG_SMALL072201"/>
      <sheetName val="97년_추정"/>
      <sheetName val="인건비_1"/>
      <sheetName val="8_석축단위(H=1_5M)1"/>
      <sheetName val="단가산출서_(2)"/>
      <sheetName val="3_하중산정4_지지력1"/>
      <sheetName val="90_03실행_"/>
      <sheetName val="입출재고현황_(2)"/>
      <sheetName val="A_견적"/>
      <sheetName val="아파트_내역1"/>
      <sheetName val="노임_및_중기단가1"/>
      <sheetName val="1_1설계기준"/>
      <sheetName val="자재_집계표"/>
      <sheetName val="내역서_2"/>
      <sheetName val="내역서_제출1"/>
      <sheetName val="설명서_1"/>
      <sheetName val="2_대외공문1"/>
      <sheetName val="1_RAMP-A"/>
      <sheetName val="별표_1"/>
      <sheetName val="1_3_1절점좌표"/>
      <sheetName val="2_관대집계표"/>
      <sheetName val="S_중기사용료"/>
      <sheetName val="일위대가_"/>
      <sheetName val="형식_-_1-2-3"/>
      <sheetName val="4_공통갑지"/>
      <sheetName val="ESC_(공정표기준)"/>
      <sheetName val="중기조종사_단위단가"/>
      <sheetName val="역T형옹벽(3_0)"/>
      <sheetName val="간지03_)"/>
      <sheetName val="1_레미콘"/>
      <sheetName val="2_관집계"/>
      <sheetName val="3_제수밸브"/>
      <sheetName val="4_각종주철제"/>
      <sheetName val="5_유량계"/>
      <sheetName val="1_골재집계"/>
      <sheetName val="2_철근집계"/>
      <sheetName val="3_관세척"/>
      <sheetName val="4_분기관"/>
      <sheetName val="상수공_토공집계표"/>
      <sheetName val="STEEL_BOX_단면설계(SEC_8)"/>
      <sheetName val="신규_수주분(사용자_정의)1"/>
      <sheetName val="plan&amp;section_of_foundation2"/>
      <sheetName val="pile_bearing_capa_&amp;_arrenge1"/>
      <sheetName val="design_load2"/>
      <sheetName val="working_load_at_the_btm_ft_2"/>
      <sheetName val="stability_check2"/>
      <sheetName val="design_criteria2"/>
      <sheetName val="COMPARISON_TABLE1"/>
      <sheetName val="crude_SLAB_RE-bar1"/>
      <sheetName val="CRUDE_RE-bar1"/>
      <sheetName val="2_입력sheet1"/>
      <sheetName val="(3_품질관리_시험_총괄표)1"/>
      <sheetName val="2_가정단면1"/>
      <sheetName val="Pier_31"/>
      <sheetName val="수량산출서_갑지1"/>
      <sheetName val="1062-X방향_1"/>
      <sheetName val="표__지1"/>
      <sheetName val="BOX(1_5X1_5)1"/>
      <sheetName val="1_2_1_마루높이결정1"/>
      <sheetName val="단면__2_1"/>
      <sheetName val="Dike_for_49T03_&amp;_49T041"/>
      <sheetName val="Dike_for_49T02,_05~07,_19_(1)1"/>
      <sheetName val="_냉각수펌프1"/>
      <sheetName val="ENE-CAL_11"/>
      <sheetName val="ITB_COST1"/>
      <sheetName val="2011_(4)1"/>
      <sheetName val="설계기준_및_하중계산1"/>
      <sheetName val="11_자재단가1"/>
      <sheetName val="PAD_TR보호대기초1"/>
      <sheetName val="각사별공사비분개_1"/>
      <sheetName val="역T형(H=6_0)_(2)1"/>
      <sheetName val="2_토목공사1"/>
      <sheetName val="AS포장복구_1"/>
      <sheetName val="개별직종노임단가(2003_9)1"/>
      <sheetName val="3련_BOX1"/>
      <sheetName val="내역-_CCTV1"/>
      <sheetName val="EQUIP_LIST1"/>
      <sheetName val="실행내역(10_13)1"/>
      <sheetName val="기존건물_깨기원단위1"/>
      <sheetName val="철근량_산정1"/>
      <sheetName val="노_표-조1"/>
      <sheetName val="슬래브_-연속(3경간)1"/>
      <sheetName val="4_2유효폭의_계산1"/>
      <sheetName val="참여현황_(직원)1"/>
      <sheetName val="유효폭의_계산"/>
      <sheetName val="기초입력_DATA"/>
      <sheetName val="2000_05"/>
      <sheetName val="99노임단"/>
      <sheetName val="CABLE_SIZE-1"/>
      <sheetName val="1__총괄_집계표"/>
      <sheetName val="본선_토공_분배표"/>
      <sheetName val="Requirement(Work_Crew)"/>
      <sheetName val="나_설계조건"/>
      <sheetName val="5_장비(안)"/>
      <sheetName val="2_건축"/>
      <sheetName val="3_2주형지지보"/>
      <sheetName val="C_배수관공"/>
      <sheetName val="1_취수장"/>
      <sheetName val="실행내역서_"/>
      <sheetName val="작업_반복"/>
      <sheetName val="자재집게표 "/>
      <sheetName val="건공요율"/>
      <sheetName val="5"/>
      <sheetName val="단가결정"/>
      <sheetName val="사기성 (2)"/>
      <sheetName val="Code03"/>
      <sheetName val="사업량총괄"/>
      <sheetName val="5월급여"/>
      <sheetName val="UNIT-QT"/>
      <sheetName val="JUCK"/>
      <sheetName val="합의경상"/>
      <sheetName val="MEXICO-C"/>
      <sheetName val="송장"/>
      <sheetName val="장비내역서"/>
      <sheetName val="부하LOAD"/>
      <sheetName val="날개벽(TYPE3)"/>
      <sheetName val="2공구수량"/>
      <sheetName val="부하(반월)"/>
      <sheetName val="봉양~조차장간고하개명(신설)"/>
      <sheetName val="청구내역(9807)"/>
      <sheetName val="노원열병합  건축공사기성내역서"/>
      <sheetName val="유동표(변경)"/>
      <sheetName val="가설건물"/>
      <sheetName val="공통(20-91)"/>
      <sheetName val="공용시설내역"/>
      <sheetName val="변경실행(2차) "/>
      <sheetName val="L-type"/>
      <sheetName val="비교표"/>
      <sheetName val="부하(성남)"/>
      <sheetName val="외천교"/>
      <sheetName val="Sheet17"/>
      <sheetName val="자재수량"/>
      <sheetName val="간접비"/>
      <sheetName val="Macro(AT)"/>
      <sheetName val="동력부하(도산)"/>
      <sheetName val="MACRO(MCC)"/>
      <sheetName val="토공A"/>
      <sheetName val="5. 차단기 용량계산"/>
      <sheetName val="BLOCK(1)"/>
      <sheetName val="CA지입"/>
      <sheetName val="관리사무소"/>
      <sheetName val="다이꾸"/>
      <sheetName val="cost"/>
      <sheetName val="품의서"/>
      <sheetName val="FEXS"/>
      <sheetName val="7.1유효폭"/>
      <sheetName val="TRE TABLE"/>
      <sheetName val="기계실"/>
      <sheetName val="입고장부 (4)"/>
      <sheetName val="EJ"/>
      <sheetName val="W-현원가"/>
      <sheetName val="조명율데이타"/>
      <sheetName val="도담구내 개소별 명세"/>
      <sheetName val="매크로"/>
      <sheetName val="외주가공"/>
      <sheetName val="대구실행"/>
      <sheetName val="현장지지물물량"/>
      <sheetName val="현장관리비내역서"/>
      <sheetName val="예산서"/>
      <sheetName val="c_balju"/>
      <sheetName val="J"/>
      <sheetName val="협조전"/>
      <sheetName val="지진시"/>
      <sheetName val="맨홀수량집계"/>
      <sheetName val="MBR9"/>
      <sheetName val="4)유동표"/>
      <sheetName val="I.설계조건"/>
      <sheetName val="전력구구조물산근2구간"/>
      <sheetName val="BQ(실행)"/>
      <sheetName val="유동표"/>
      <sheetName val="LOAD-AY"/>
      <sheetName val="bearing"/>
      <sheetName val="굴착현장"/>
      <sheetName val="1공구(을)"/>
      <sheetName val="배수관공"/>
      <sheetName val="Cost bd-&quot;A&quot;"/>
      <sheetName val="조도계산서 (도서)"/>
      <sheetName val="L_RPTA05_목록"/>
      <sheetName val="IMP(MAIN)"/>
      <sheetName val="IMP (REACTOR)"/>
      <sheetName val="TABLE"/>
      <sheetName val="BQ"/>
      <sheetName val="환률"/>
      <sheetName val="RAHMEN"/>
      <sheetName val="Languages"/>
      <sheetName val="명단원자료(이전)"/>
      <sheetName val="옹벽기초자료"/>
      <sheetName val="경상비"/>
      <sheetName val="산거각호표"/>
      <sheetName val="실행예산"/>
      <sheetName val="현금"/>
      <sheetName val="부하(도서)"/>
      <sheetName val="E.P.T수량산출서"/>
      <sheetName val="타공종이기"/>
      <sheetName val="????"/>
      <sheetName val="Process"/>
      <sheetName val="C1ㅇ"/>
      <sheetName val="DG-LAP6"/>
      <sheetName val="工완성공사율"/>
      <sheetName val="설산1.나"/>
      <sheetName val="본사S"/>
      <sheetName val="96작생능"/>
      <sheetName val="접속도로1"/>
      <sheetName val="견적정보"/>
      <sheetName val="토공(완충)"/>
      <sheetName val="가로등제어반 설치공사(수량)"/>
      <sheetName val="발신정보"/>
      <sheetName val="단가표 "/>
      <sheetName val="K"/>
      <sheetName val="내역서비교"/>
      <sheetName val="기성집계"/>
      <sheetName val="견"/>
      <sheetName val="설계서(설치)"/>
      <sheetName val="Picture"/>
      <sheetName val="직원동원SCH"/>
      <sheetName val="전압강하계산"/>
      <sheetName val="양식"/>
      <sheetName val="TYPE-1"/>
      <sheetName val="ROOF(ALKALI)"/>
      <sheetName val="정산입력"/>
      <sheetName val="계산근거"/>
      <sheetName val="내역(2000년)"/>
      <sheetName val="Dae_Jiju"/>
      <sheetName val="Sikje_ingun"/>
      <sheetName val="TREE_D"/>
      <sheetName val="원데이타"/>
      <sheetName val="DA"/>
      <sheetName val="22-2M단"/>
      <sheetName val="22-1소단"/>
      <sheetName val="CATV"/>
      <sheetName val="조명률표"/>
      <sheetName val="설계자료"/>
      <sheetName val="아산추가1220"/>
      <sheetName val="교량명원본"/>
      <sheetName val="BOX제원원본"/>
      <sheetName val="표지판현황"/>
      <sheetName val="회사99"/>
      <sheetName val="노원열병합__건축공사기성내역서"/>
      <sheetName val="철근정산"/>
      <sheetName val="호안공"/>
      <sheetName val="TYPE-B 평균H"/>
      <sheetName val="실행품의서"/>
      <sheetName val="OZ049E"/>
      <sheetName val="토공및부대2차"/>
      <sheetName val="단위내역서"/>
      <sheetName val="처리단락"/>
      <sheetName val="LD"/>
      <sheetName val="약전닥트"/>
      <sheetName val="건축부하"/>
      <sheetName val="일지-H"/>
      <sheetName val="FA설치명세"/>
      <sheetName val="김포IO"/>
      <sheetName val="물량산출_LP-1"/>
      <sheetName val="물량산출_LP-2"/>
      <sheetName val="물량산출_LP-3"/>
      <sheetName val="물량산출_LP-4"/>
      <sheetName val="LXLIST1"/>
      <sheetName val="와동25-3(변경)"/>
      <sheetName val="96수출"/>
      <sheetName val="내역(정지)"/>
      <sheetName val="L형측구단위수량"/>
      <sheetName val="L형측구연장조서"/>
      <sheetName val="도로경계블럭단위수량"/>
      <sheetName val="도로경계블럭단위토공"/>
      <sheetName val="단가산출집계"/>
      <sheetName val="주사무실종합"/>
      <sheetName val="SRC-B3U2"/>
      <sheetName val="하중계산"/>
      <sheetName val="비대칭계수"/>
      <sheetName val="전동기 SPEC"/>
      <sheetName val="일반맨홀수량집계(A-7 LINE)"/>
      <sheetName val="I_설계조건"/>
      <sheetName val="변경실행(2차)_"/>
      <sheetName val="토공계산서(부체도로)"/>
      <sheetName val="토공산출(주차장)"/>
      <sheetName val="현장관리"/>
      <sheetName val="매입"/>
      <sheetName val="토공산출 (아파트)"/>
      <sheetName val="운용방안"/>
      <sheetName val="월선수금"/>
      <sheetName val="8. 내진해석"/>
      <sheetName val="LEVEL0~4"/>
      <sheetName val="__Isyou_c_PJT_2000_R_6_____Fi_2"/>
      <sheetName val="LEGEND"/>
      <sheetName val="PROJECT COST ESTIMATE (cont)"/>
      <sheetName val="할증 "/>
      <sheetName val="일위대가(원본)"/>
      <sheetName val="집행(2-1)"/>
      <sheetName val="LG제품"/>
      <sheetName val="환율"/>
      <sheetName val="횡배위치"/>
      <sheetName val="조명율"/>
      <sheetName val="Cost_bd-&quot;A&quot;"/>
      <sheetName val="TRE_TABLE"/>
      <sheetName val="사용자정의"/>
      <sheetName val="제품표준규격"/>
      <sheetName val="환율-LIBOR"/>
      <sheetName val="견적시담(송포2공구)"/>
      <sheetName val="출근부"/>
      <sheetName val="견적내역서"/>
      <sheetName val="견적접수"/>
      <sheetName val="오산갈곳"/>
      <sheetName val="#230,#235"/>
      <sheetName val="5공철탑검토표"/>
      <sheetName val="4공철탑검토"/>
      <sheetName val="설계내역(2001)"/>
      <sheetName val="5.정산서"/>
      <sheetName val="아파트 "/>
      <sheetName val="잡비"/>
      <sheetName val="전기일위목록"/>
      <sheetName val="SE-611"/>
      <sheetName val="1을"/>
      <sheetName val="장비당단가 (1)"/>
      <sheetName val="선로정수계산"/>
      <sheetName val="관세,통관수수료,운반비"/>
      <sheetName val="동원(3)"/>
      <sheetName val="경영혁신본부"/>
      <sheetName val="nomi "/>
      <sheetName val="현장"/>
      <sheetName val="3-1.CB"/>
      <sheetName val="MCC제원"/>
      <sheetName val="SUM (INQNO."/>
      <sheetName val="99.6"/>
      <sheetName val="자료(통합)"/>
      <sheetName val="대상공사(조달청)"/>
      <sheetName val="가시설단위수량"/>
      <sheetName val="토목변경"/>
      <sheetName val="집수정단"/>
      <sheetName val="총계"/>
      <sheetName val="FD"/>
      <sheetName val="99관저"/>
      <sheetName val="FB25JN"/>
      <sheetName val="NAI"/>
      <sheetName val="관람석제출"/>
      <sheetName val="노무"/>
      <sheetName val="시설C"/>
      <sheetName val="사진"/>
      <sheetName val="조직표"/>
      <sheetName val="2.내역서"/>
      <sheetName val="BOX 본체"/>
      <sheetName val="6.교좌면보강"/>
      <sheetName val="수로집계"/>
      <sheetName val="1차증가원가계산"/>
      <sheetName val="STORAGE"/>
      <sheetName val="TYPE-U800"/>
      <sheetName val="구동"/>
      <sheetName val="안정검토(온1)"/>
      <sheetName val="TOTAL인원"/>
      <sheetName val="Design Q'ty"/>
      <sheetName val="설계내"/>
      <sheetName val="조도계산(가로등NEW)"/>
      <sheetName val="L형옹벽측구"/>
      <sheetName val="MFAB"/>
      <sheetName val="MFRT"/>
      <sheetName val="MPKG"/>
      <sheetName val="MPRD"/>
      <sheetName val="간접경상비"/>
      <sheetName val="전기설계변경"/>
      <sheetName val="참조(2)"/>
      <sheetName val="BR.1(원)"/>
      <sheetName val="농로수량집계"/>
      <sheetName val="농로토공집계"/>
      <sheetName val="예산서(6)"/>
      <sheetName val="COMPRESSOR"/>
      <sheetName val="WIND-EQ"/>
      <sheetName val="견적업체"/>
      <sheetName val="AS복구"/>
      <sheetName val="중기터파기"/>
      <sheetName val="중기상차"/>
      <sheetName val="수문일1"/>
      <sheetName val="02 SLAB"/>
      <sheetName val="05 BOX"/>
      <sheetName val="---FAB#1업무일지---"/>
      <sheetName val="빙축열"/>
      <sheetName val="화재 탐지 설비"/>
      <sheetName val="영업소실적"/>
      <sheetName val="06_공정표"/>
      <sheetName val="D-3503"/>
      <sheetName val="물량산출근거"/>
      <sheetName val="FACTOR"/>
      <sheetName val="GRDBS"/>
      <sheetName val="EQT-ESTN"/>
      <sheetName val="전기품산출"/>
      <sheetName val="방음벽 기초 일반수량"/>
      <sheetName val="G.R300경비"/>
      <sheetName val="K1자재(3차등)"/>
      <sheetName val="____"/>
      <sheetName val="card1"/>
      <sheetName val="분석가정"/>
      <sheetName val="ATS단가"/>
      <sheetName val=" 내역"/>
      <sheetName val="순환펌프"/>
      <sheetName val="저수조"/>
      <sheetName val="급,배기팬"/>
      <sheetName val="급탕순환펌프"/>
      <sheetName val="적정심사"/>
      <sheetName val="4b Consolidated PL"/>
      <sheetName val="Proposal"/>
      <sheetName val="변수2"/>
      <sheetName val="저항"/>
      <sheetName val="Oper Amount"/>
      <sheetName val="DATA(BAC)"/>
      <sheetName val="주형지지보"/>
      <sheetName val="Data&amp;Result"/>
      <sheetName val="현황CODE"/>
      <sheetName val="손익현황"/>
      <sheetName val="PLAN_FEB97"/>
      <sheetName val="LAB"/>
      <sheetName val="노원열병합__건축공사기성내역서1"/>
      <sheetName val="조도계산서_(도서)"/>
      <sheetName val="입고장부_(4)"/>
      <sheetName val="IMP_(REACTOR)"/>
      <sheetName val="7_1유효폭"/>
      <sheetName val="5__차단기_용량계산"/>
      <sheetName val="도담구내_개소별_명세"/>
      <sheetName val="가로등제어반_설치공사(수량)"/>
      <sheetName val="E_P_T수량산출서"/>
      <sheetName val="단가표_"/>
      <sheetName val="3-1_CB"/>
      <sheetName val="설산1_나"/>
      <sheetName val="2F_회의실견적(5_14_일대)"/>
      <sheetName val="CHITIET_VL-NC-TT_-1p"/>
      <sheetName val="2월가격표-ESG-1월"/>
      <sheetName val="SPEC"/>
      <sheetName val="가설경비"/>
      <sheetName val="여흥"/>
      <sheetName val="Sheet16 (2)"/>
      <sheetName val="일반수량총괄"/>
      <sheetName val="통신부문노무임"/>
      <sheetName val="5. 설계명세서"/>
      <sheetName val="SELTDATA"/>
      <sheetName val="구리토평1전기"/>
      <sheetName val="지표"/>
      <sheetName val="교량하부공"/>
      <sheetName val="21301동"/>
      <sheetName val="공종별 집계"/>
      <sheetName val="Macro(전동기)"/>
      <sheetName val="횡배수관단위수량"/>
      <sheetName val="L형옹벽(key)"/>
      <sheetName val="가시설(TYPE-A)"/>
      <sheetName val="샘플표지"/>
      <sheetName val="총공사집계"/>
      <sheetName val="대가집계(1)"/>
      <sheetName val="대가집계"/>
      <sheetName val="집계(1)"/>
      <sheetName val="단가산출(1)"/>
      <sheetName val="물가"/>
      <sheetName val="대가표"/>
      <sheetName val="대가"/>
      <sheetName val="사토정산현황"/>
      <sheetName val="위치도"/>
      <sheetName val="사유서"/>
      <sheetName val="단가대비표(미첨부)"/>
      <sheetName val="토적표(길명리)"/>
      <sheetName val="사토(토사)"/>
      <sheetName val="사토(리핑)"/>
      <sheetName val="사토(발파)"/>
      <sheetName val="사토(발파) (2)"/>
      <sheetName val="운반거리표"/>
      <sheetName val="자금총괄"/>
      <sheetName val="현장별청구"/>
      <sheetName val="자금집행집계표"/>
      <sheetName val="장비비"/>
      <sheetName val="미불금청구내역(민)"/>
      <sheetName val="카메라"/>
      <sheetName val="카메라2"/>
      <sheetName val="1회"/>
      <sheetName val="1회분"/>
      <sheetName val="2회"/>
      <sheetName val="2회분"/>
      <sheetName val="3회"/>
      <sheetName val="3회분"/>
      <sheetName val="4회"/>
      <sheetName val="4회분"/>
      <sheetName val="5회"/>
      <sheetName val="5회분"/>
      <sheetName val="6회"/>
      <sheetName val="6회분"/>
      <sheetName val="회"/>
      <sheetName val="회분"/>
      <sheetName val="1~5회분"/>
      <sheetName val="현장별집행"/>
      <sheetName val="10월식대(직영)"/>
      <sheetName val="9월철근공"/>
      <sheetName val="10월철근공 "/>
      <sheetName val="9월목공 "/>
      <sheetName val="10월목공 "/>
      <sheetName val="10월식대"/>
      <sheetName val="11월식대"/>
      <sheetName val="식대(5회)"/>
      <sheetName val="자금총괄(민)"/>
      <sheetName val="현장별자금청구(10)"/>
      <sheetName val="현장별청구(민)"/>
      <sheetName val="자금청구집계표"/>
      <sheetName val="자금청구집계표(민)"/>
      <sheetName val="자금청구(민2)"/>
      <sheetName val="하도자기성고(갑)"/>
      <sheetName val="하도자기성고(을)"/>
      <sheetName val="기성청구서"/>
      <sheetName val="유류대"/>
      <sheetName val="중기가동"/>
      <sheetName val="미불금청구내역"/>
      <sheetName val="미불금(민)"/>
      <sheetName val="공사별 사정분석표-ㅌ"/>
      <sheetName val="자금청구내역"/>
      <sheetName val="자금청구서"/>
      <sheetName val="월기성검토서"/>
      <sheetName val="부대대비"/>
      <sheetName val="냉연집계"/>
      <sheetName val="2011년"/>
      <sheetName val="내역서(총)"/>
      <sheetName val="BOQ건축"/>
      <sheetName val="beam"/>
      <sheetName val="APT내역"/>
      <sheetName val="감가상각"/>
      <sheetName val="CI_GL Mapping"/>
      <sheetName val="3본사"/>
      <sheetName val="운영 비용(Infra)-원가"/>
      <sheetName val="금액집계"/>
      <sheetName val="평형공사비"/>
      <sheetName val="NEWDRAW"/>
      <sheetName val="영업.일"/>
      <sheetName val="매부산출"/>
      <sheetName val="현관"/>
      <sheetName val="WORKSHOP"/>
      <sheetName val="동해title"/>
      <sheetName val="예산M2"/>
      <sheetName val="기성내역서표지"/>
      <sheetName val="예산변경사항"/>
      <sheetName val="분양금할인"/>
      <sheetName val="충주"/>
      <sheetName val="제출내역 (2)"/>
      <sheetName val="영업.일1"/>
      <sheetName val="coll#"/>
      <sheetName val="CC Down load 0716"/>
      <sheetName val="경상비내역"/>
      <sheetName val="총요약서"/>
      <sheetName val="저"/>
      <sheetName val="일반관리비"/>
      <sheetName val="B"/>
      <sheetName val="1월"/>
      <sheetName val="사토(발파)_(2)"/>
      <sheetName val="10월철근공_"/>
      <sheetName val="9월목공_"/>
      <sheetName val="10월목공_"/>
      <sheetName val="공사별_사정분석표-ㅌ"/>
      <sheetName val="Project_Brief"/>
      <sheetName val="CI_GL_Mapping"/>
      <sheetName val="운영_비용(Infra)-원가"/>
      <sheetName val="최초침전지집계표"/>
      <sheetName val="Macro1 (2)"/>
      <sheetName val="건축원가계산서"/>
      <sheetName val="중간부"/>
      <sheetName val="산출근거#2-3"/>
      <sheetName val="Elec LG"/>
      <sheetName val="TOYO"/>
      <sheetName val="D_MUC"/>
      <sheetName val="Cst Pkg-Eden"/>
      <sheetName val="10"/>
      <sheetName val="11"/>
      <sheetName val="12"/>
      <sheetName val="13"/>
      <sheetName val="14"/>
      <sheetName val="16"/>
      <sheetName val="7"/>
      <sheetName val="8"/>
      <sheetName val="9"/>
      <sheetName val="수목데이타"/>
      <sheetName val="기단"/>
      <sheetName val="포장(수량)-관로부"/>
      <sheetName val="보고"/>
      <sheetName val="FORM-0"/>
      <sheetName val="BM"/>
      <sheetName val="Bldg Brkdown"/>
      <sheetName val="Constant"/>
      <sheetName val="명단"/>
      <sheetName val="교대"/>
      <sheetName val="2_단면ﾈȋ"/>
      <sheetName val="입력그림"/>
      <sheetName val="배수공_시멘트_및_골재량__x0000_辴"/>
      <sheetName val="keyword"/>
      <sheetName val=" 갑  지 "/>
      <sheetName val="일H35Y4"/>
      <sheetName val="Ⅶ-2.현장경비산출"/>
      <sheetName val="기본자료"/>
      <sheetName val="매원개착터널총괄"/>
      <sheetName val="공정분류"/>
      <sheetName val="그레이더"/>
      <sheetName val="상부집계표"/>
      <sheetName val="관급"/>
      <sheetName val="초기화면1"/>
      <sheetName val="archi(본사)"/>
      <sheetName val="유별자산배수"/>
      <sheetName val="2.2.2입적표"/>
      <sheetName val="11-1.주택공급(공공분양,공공임대)"/>
      <sheetName val="11-2.국민임대"/>
      <sheetName val="5-1.취득(간선정리)"/>
      <sheetName val="11-3.분양전환"/>
      <sheetName val="11-4.상가"/>
      <sheetName val="7-1.토지공급"/>
      <sheetName val="BOX복구단위수량"/>
      <sheetName val="SR97-1"/>
      <sheetName val="3_공통공사_x0000_庘"/>
      <sheetName val="공사설계서"/>
      <sheetName val="3국민주택채권_부동산등기"/>
      <sheetName val="공수관리"/>
      <sheetName val="작업지시"/>
      <sheetName val="공사예산하조서(O.K)"/>
      <sheetName val="부대공수량산출"/>
      <sheetName val="unitx_x0000__x0000__x0000_"/>
      <sheetName val="물건조서"/>
      <sheetName val="건설기술표준원"/>
      <sheetName val="1.시험비"/>
      <sheetName val="하부철근수량"/>
      <sheetName val="1호인버트수량"/>
      <sheetName val="석축설면"/>
      <sheetName val="토질조사"/>
      <sheetName val="CODE(2)"/>
      <sheetName val="입력데이타"/>
      <sheetName val="슬래브일반"/>
      <sheetName val="일위대가(가설_x0000_"/>
      <sheetName val="일위대가(가설_x0005_"/>
      <sheetName val="기초목록"/>
      <sheetName val="문10"/>
      <sheetName val="신고분기설정참고"/>
      <sheetName val="건축원가"/>
      <sheetName val="도로경계ꆾᶩ"/>
      <sheetName val="(당"/>
      <sheetName val="내역서을지"/>
      <sheetName val="DK-KH"/>
      <sheetName val="NNgung"/>
      <sheetName val="SPL4"/>
      <sheetName val="BIDDING-SUM"/>
      <sheetName val="Cash2"/>
      <sheetName val="수정시산표"/>
      <sheetName val="구조물_x0000__x0000__x0005_"/>
      <sheetName val="공토공단위당"/>
      <sheetName val="발안전력구"/>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sheetData sheetId="489"/>
      <sheetData sheetId="490"/>
      <sheetData sheetId="491"/>
      <sheetData sheetId="492"/>
      <sheetData sheetId="493"/>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sheetData sheetId="1396"/>
      <sheetData sheetId="1397"/>
      <sheetData sheetId="1398"/>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sheetData sheetId="1796"/>
      <sheetData sheetId="1797"/>
      <sheetData sheetId="1798"/>
      <sheetData sheetId="1799"/>
      <sheetData sheetId="1800"/>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sheetData sheetId="1823"/>
      <sheetData sheetId="1824" refreshError="1"/>
      <sheetData sheetId="1825" refreshError="1"/>
      <sheetData sheetId="1826"/>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sheetData sheetId="2406"/>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터파기및재료"/>
      <sheetName val="90.03실행 "/>
      <sheetName val="Sheet1"/>
      <sheetName val="토공(우물통,기타) "/>
      <sheetName val="2@ BOX"/>
      <sheetName val="기초공"/>
      <sheetName val="기둥(원형)"/>
      <sheetName val="내역"/>
      <sheetName val="맨홀수량산출(A-LINE)"/>
      <sheetName val="부대tu"/>
      <sheetName val="포장수량집계"/>
      <sheetName val="경율산정.XLS"/>
      <sheetName val="실행대비"/>
      <sheetName val="연결임시"/>
      <sheetName val="노임단가"/>
      <sheetName val="물가시세"/>
      <sheetName val="슬래브"/>
      <sheetName val="석축설면"/>
      <sheetName val="법면단"/>
      <sheetName val="단가산출표"/>
      <sheetName val="일위대가표"/>
      <sheetName val="중기사용료"/>
      <sheetName val="내역서(교량)전체"/>
      <sheetName val="2호맨홀공제수량"/>
      <sheetName val="토공"/>
      <sheetName val="토사(PE)"/>
      <sheetName val="산출내역서집계표"/>
      <sheetName val="구조물공"/>
      <sheetName val="부대공"/>
      <sheetName val="배수공"/>
      <sheetName val="포장공"/>
      <sheetName val="경산"/>
      <sheetName val="3-2PS"/>
      <sheetName val="9902"/>
      <sheetName val="보활"/>
      <sheetName val="수량3"/>
      <sheetName val="측구공"/>
      <sheetName val="구조물"/>
      <sheetName val="우수관"/>
      <sheetName val="내역서"/>
      <sheetName val="Sheet1 (2)"/>
      <sheetName val="분전함신설"/>
      <sheetName val="접지1종"/>
      <sheetName val="빗물받이(910-510-410)"/>
      <sheetName val="교량하부공"/>
      <sheetName val="DATE"/>
      <sheetName val="구간별"/>
      <sheetName val="TOTAL_BOQ"/>
      <sheetName val="갱문및옹벽집계"/>
      <sheetName val="내역총괄서"/>
      <sheetName val="공종"/>
      <sheetName val="모래기초 (2)"/>
      <sheetName val="수량산출"/>
      <sheetName val="관로토공"/>
      <sheetName val="본공사"/>
      <sheetName val="GI-LIS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X본체(2연이상)"/>
      <sheetName val="단부(2연이상) 수량계산"/>
      <sheetName val="Blockout"/>
      <sheetName val="BOX유출구"/>
      <sheetName val="유입구 흉벽"/>
      <sheetName val="유출구 흉벽"/>
      <sheetName val="조작대(2연이상)"/>
      <sheetName val="제2배수문유출공제"/>
      <sheetName val="제2배수문유입공제"/>
      <sheetName val="DATE"/>
      <sheetName val="SORCE1"/>
      <sheetName val="9811"/>
      <sheetName val="대로근거"/>
      <sheetName val="중로근거"/>
      <sheetName val="9509"/>
      <sheetName val="관로토공산출근거"/>
      <sheetName val="#REF"/>
      <sheetName val="1호맨홀토공"/>
      <sheetName val="옹벽철근"/>
      <sheetName val="단위수량(출력X)"/>
      <sheetName val="수량집계"/>
      <sheetName val="일위대가"/>
      <sheetName val="터파기및재료"/>
      <sheetName val="내역서"/>
      <sheetName val="INPUT"/>
      <sheetName val="(A)내역서"/>
      <sheetName val="2000년1차"/>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우수공 단위 수량"/>
      <sheetName val="우수공 단위 수량 (2)"/>
      <sheetName val="토공단위"/>
      <sheetName val="#REF"/>
      <sheetName val="노임"/>
      <sheetName val="단가 "/>
      <sheetName val="DATE"/>
      <sheetName val="토사(PE)"/>
      <sheetName val="수종"/>
      <sheetName val="규격"/>
      <sheetName val="단가산출"/>
      <sheetName val="기초일위"/>
      <sheetName val="시설일위"/>
      <sheetName val="조명일위"/>
      <sheetName val="수목표준대가"/>
      <sheetName val="코드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1"/>
      <sheetName val="설계단면"/>
      <sheetName val="상부하중 집계"/>
      <sheetName val="하중계산"/>
      <sheetName val="지진하중조건"/>
      <sheetName val="지진하중산정"/>
      <sheetName val="model"/>
      <sheetName val="Sheet1"/>
      <sheetName val="교각하중조합"/>
      <sheetName val="구조해석"/>
      <sheetName val="model (2)"/>
      <sheetName val="MODEL (3)"/>
      <sheetName val="하중조합"/>
      <sheetName val="a"/>
      <sheetName val="Sheet2"/>
      <sheetName val="COPING복부"/>
      <sheetName val="기둥의설계 (2)"/>
      <sheetName val="기둥의설계"/>
      <sheetName val="유효길이"/>
      <sheetName val="기초안정검토"/>
      <sheetName val="6PILE  (돌출)"/>
      <sheetName val="SORCE1"/>
      <sheetName val="수량산출"/>
      <sheetName val="표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
      <sheetName val="조명시설"/>
      <sheetName val="3련 BOX"/>
      <sheetName val="Sheet1"/>
      <sheetName val="Sheet2"/>
      <sheetName val="Sheet3"/>
      <sheetName val="공사비예산서(토목분)"/>
      <sheetName val="직재"/>
      <sheetName val="단위중량"/>
      <sheetName val="archi(본사)"/>
      <sheetName val="설직재-1"/>
      <sheetName val="제-노임"/>
      <sheetName val="제직재"/>
      <sheetName val="6PILE  (돌출)"/>
      <sheetName val="유별자산배수"/>
      <sheetName val="예정(3)"/>
      <sheetName val="내역서"/>
      <sheetName val="토공"/>
      <sheetName val="교각계산"/>
      <sheetName val="2.2.2입적표"/>
      <sheetName val="Sheet17"/>
      <sheetName val="INPUT"/>
      <sheetName val="출력X"/>
      <sheetName val="연결임시"/>
      <sheetName val="집계표"/>
      <sheetName val="대로근거"/>
      <sheetName val="중로근거"/>
      <sheetName val="상부집계표"/>
      <sheetName val="날개벽수량표"/>
      <sheetName val="철근단면적"/>
      <sheetName val="수량산출"/>
      <sheetName val="토목품셈"/>
      <sheetName val="단면 (2)"/>
      <sheetName val="설계조건"/>
      <sheetName val="INPUT(덕도방향-시점)"/>
      <sheetName val="총괄내역서"/>
      <sheetName val="단가산출1"/>
      <sheetName val="단가산출2"/>
      <sheetName val="중기사용료산출근거"/>
      <sheetName val="교각1"/>
      <sheetName val="단가산출서"/>
      <sheetName val="(A)내역서"/>
      <sheetName val="1.설계기준"/>
      <sheetName val="I.설계조건"/>
      <sheetName val="수량3"/>
      <sheetName val="설계내역서"/>
      <sheetName val="일위대가9803"/>
      <sheetName val="현장관리비"/>
      <sheetName val="노임단가"/>
      <sheetName val="수량집계"/>
      <sheetName val="차액보증"/>
      <sheetName val="TYPE-A"/>
      <sheetName val="토목"/>
      <sheetName val="단가산출"/>
      <sheetName val="woo(mac)"/>
      <sheetName val="STEEL BOX 단면설계(SEC.8)"/>
      <sheetName val="안정검토"/>
      <sheetName val="주형"/>
      <sheetName val="날개벽"/>
      <sheetName val="#REF"/>
      <sheetName val="8. 안정검토"/>
      <sheetName val="기둥(원형)"/>
      <sheetName val="4.하중"/>
      <sheetName val="0.9x0.9"/>
      <sheetName val="ABUT수량-A1"/>
      <sheetName val="도장수량(하1)"/>
      <sheetName val="설계"/>
      <sheetName val="VXXXXXXX"/>
      <sheetName val="FOOTING단면력"/>
      <sheetName val="L측형구집계"/>
      <sheetName val="Sheet1 (2)"/>
      <sheetName val="tggwan(mac)"/>
      <sheetName val="suk(mac)"/>
      <sheetName val="고양동1"/>
      <sheetName val="0.9토공"/>
      <sheetName val="사용성검토"/>
      <sheetName val="guard(mac)"/>
      <sheetName val="토공(우물통,기타) "/>
      <sheetName val="바닥판(1)"/>
      <sheetName val="일위대가(1)"/>
      <sheetName val="규격"/>
      <sheetName val="수종"/>
      <sheetName val="EQT-ESTN"/>
      <sheetName val="기초단가"/>
      <sheetName val="원가계산서"/>
      <sheetName val="BOX"/>
      <sheetName val="조달일반"/>
      <sheetName val="참고"/>
      <sheetName val="영산"/>
      <sheetName val="참조"/>
      <sheetName val="투찰"/>
      <sheetName val="찍기"/>
      <sheetName val="laroux"/>
      <sheetName val="충남종건"/>
      <sheetName val="충남종건 (2)"/>
      <sheetName val="태백시"/>
      <sheetName val="인천공항"/>
      <sheetName val="성남시 (2)"/>
      <sheetName val="성남시"/>
      <sheetName val="서대구인입"/>
      <sheetName val="여암교"/>
      <sheetName val="인쇄"/>
      <sheetName val="변경"/>
      <sheetName val="당초"/>
      <sheetName val="차수별계약"/>
      <sheetName val="차수별계약 (4차2회)"/>
      <sheetName val="4차분1회계약"/>
      <sheetName val="4차분요약"/>
      <sheetName val="4차분2회변경"/>
      <sheetName val="잡비 (4차2회)"/>
      <sheetName val="98신규단가(4차2회)"/>
      <sheetName val="차수별수량 (4차2회)"/>
      <sheetName val="5차분1회변경"/>
      <sheetName val="잡비 (5차1회)"/>
      <sheetName val="신규단가(5차1회)"/>
      <sheetName val="설계서갑지"/>
      <sheetName val="설계서갑지(결제)"/>
      <sheetName val="목차3차"/>
      <sheetName val="주요자재(4차2회)"/>
      <sheetName val="주요자재(전체3회변경)"/>
      <sheetName val="예정공정"/>
      <sheetName val="동원인원"/>
      <sheetName val="공사비증감"/>
      <sheetName val="내역서갑지"/>
      <sheetName val="3회변경내역"/>
      <sheetName val="잡비 (3회4차)"/>
      <sheetName val="98신규단가(3회)"/>
      <sheetName val="차수별수량"/>
      <sheetName val="단가조견 (3회)"/>
      <sheetName val="단가조견"/>
      <sheetName val="각종갑지"/>
      <sheetName val="수량갑지1"/>
      <sheetName val="수량갑지2"/>
      <sheetName val="수량갑지3"/>
      <sheetName val="바인더갑지"/>
      <sheetName val="위치도"/>
      <sheetName val="변경공사개요"/>
      <sheetName val="현황B (3)"/>
      <sheetName val="실정진행현황"/>
      <sheetName val="차수변경요약"/>
      <sheetName val="전체변경요약"/>
      <sheetName val="실정보고"/>
      <sheetName val="변경현황"/>
      <sheetName val="현황(전체3회)"/>
      <sheetName val="현황(전체2회)"/>
      <sheetName val="현황(전체1회)"/>
      <sheetName val="TOTAL_BOQ"/>
      <sheetName val="물가시세"/>
      <sheetName val="SORCE1"/>
      <sheetName val="DATE"/>
      <sheetName val="1.설계조건"/>
      <sheetName val="대비2"/>
      <sheetName val="대포2교접속"/>
      <sheetName val="9509"/>
      <sheetName val="신규품목일위대가"/>
      <sheetName val="관급"/>
      <sheetName val="초기화면"/>
      <sheetName val="이름정의"/>
      <sheetName val="초기화면1"/>
      <sheetName val="보험료산출"/>
      <sheetName val="J"/>
      <sheetName val="산출내역(4월)"/>
      <sheetName val="산출내역(5월) (2)"/>
      <sheetName val="자재표"/>
      <sheetName val="데이터"/>
      <sheetName val="토공총괄표"/>
      <sheetName val="수량집계표"/>
      <sheetName val="수안보-MBR1"/>
      <sheetName val="본선 토공 분배표"/>
      <sheetName val="산출2-기기동력"/>
      <sheetName val="1062-X방향 "/>
      <sheetName val="9811"/>
      <sheetName val="제경집계"/>
      <sheetName val="조건표"/>
      <sheetName val="갑지"/>
      <sheetName val="날개벽(시점좌측)"/>
      <sheetName val="3.바닥판설계"/>
      <sheetName val="단가 및 재료비"/>
      <sheetName val="우,오수"/>
      <sheetName val="마산방향철근집계"/>
      <sheetName val="진주방향"/>
      <sheetName val="마산방향"/>
      <sheetName val="SLAB&quot;1&quot;"/>
      <sheetName val="IW-LIST"/>
      <sheetName val="슬래브"/>
      <sheetName val="기본1"/>
      <sheetName val="2공구산출내역"/>
      <sheetName val="수정일위대가"/>
      <sheetName val="관급자재"/>
      <sheetName val="공문"/>
      <sheetName val="기초일위"/>
      <sheetName val="시설일위"/>
      <sheetName val="식재일위"/>
      <sheetName val="일위목록"/>
      <sheetName val="말뚝지지력산정"/>
      <sheetName val="기본Data"/>
      <sheetName val="기계공사"/>
      <sheetName val="공사비총"/>
      <sheetName val="포장절단"/>
      <sheetName val="집계"/>
      <sheetName val="직노"/>
      <sheetName val="기본일위"/>
      <sheetName val="내역서2안"/>
      <sheetName val="실행내역"/>
      <sheetName val="조명일위"/>
      <sheetName val="06 일위대가목록"/>
      <sheetName val="AC포장수량"/>
      <sheetName val="간접비"/>
      <sheetName val="금액내역서"/>
      <sheetName val="노임이"/>
      <sheetName val="공사설계서"/>
      <sheetName val="단가조사"/>
      <sheetName val="패널"/>
      <sheetName val="지구단위계획"/>
      <sheetName val="H-PILE수량집계"/>
      <sheetName val="관로토공산출근거"/>
      <sheetName val="부표총괄"/>
      <sheetName val="설계설명서"/>
      <sheetName val="국공유지및사유지"/>
      <sheetName val="맨홀되메우기"/>
      <sheetName val="수목데이타 "/>
      <sheetName val="대비"/>
      <sheetName val="N賃率-職"/>
      <sheetName val="터파기및재료"/>
      <sheetName val="경산"/>
      <sheetName val="일위대가(계측기설치)"/>
      <sheetName val="예가표"/>
      <sheetName val="PO-BOQ"/>
      <sheetName val="2000년 공정표"/>
      <sheetName val="TEST1"/>
      <sheetName val="가감수량"/>
      <sheetName val="맨홀수량산출"/>
      <sheetName val="1TL종점(1)"/>
      <sheetName val="우배수"/>
      <sheetName val="중기사용료"/>
      <sheetName val="적용노임"/>
      <sheetName val="일반자재"/>
      <sheetName val="소일위대가코드표"/>
      <sheetName val="데리네이타현황"/>
      <sheetName val="T13(P68~72,78)"/>
      <sheetName val="8.PILE  (돌출)"/>
      <sheetName val="콘크리트포장"/>
      <sheetName val="진입도로포장산출"/>
      <sheetName val="진입부포장면적위치조서"/>
      <sheetName val="진입부수량집계표"/>
      <sheetName val="콘크리트포장집계표"/>
      <sheetName val="포장공집계"/>
      <sheetName val="토적표"/>
      <sheetName val="토공집계표"/>
      <sheetName val="토공분석표"/>
      <sheetName val="자재대"/>
      <sheetName val="간지"/>
      <sheetName val="표지"/>
      <sheetName val="식생블럭단위수량"/>
      <sheetName val="개산공사비"/>
      <sheetName val="내역서 "/>
      <sheetName val="단가"/>
      <sheetName val="DATA"/>
      <sheetName val="산출근거"/>
      <sheetName val="하도금액분계"/>
      <sheetName val="대전21토목내역서"/>
      <sheetName val="Y-WORK"/>
      <sheetName val="실행철강하도"/>
      <sheetName val="교대(A1)"/>
      <sheetName val="단면가정"/>
      <sheetName val="Macro(전선)"/>
      <sheetName val="총괄표"/>
      <sheetName val="을"/>
      <sheetName val="전기"/>
      <sheetName val="가로등내역서"/>
      <sheetName val="내력서"/>
      <sheetName val="입찰안"/>
      <sheetName val="안정계산"/>
      <sheetName val="단면검토"/>
      <sheetName val="일위대가(가설)"/>
      <sheetName val="몰탈재료산출"/>
      <sheetName val="신규 수주분(사용자 정의)"/>
      <sheetName val="DATA2000"/>
      <sheetName val="COPING"/>
      <sheetName val="70%"/>
      <sheetName val="견적990322"/>
      <sheetName val="danga"/>
      <sheetName val="ilch"/>
      <sheetName val="sw1"/>
      <sheetName val="crude.SLAB RE-bar"/>
      <sheetName val="CRUDE RE-bar"/>
      <sheetName val="가도공"/>
      <sheetName val="원형맨홀수량"/>
      <sheetName val="Macro1"/>
      <sheetName val="9GNG운반"/>
      <sheetName val="일위대가표"/>
      <sheetName val="데이타"/>
      <sheetName val="Front"/>
      <sheetName val="wall"/>
      <sheetName val="방음벽기초(H=4m)"/>
      <sheetName val="WVAL"/>
      <sheetName val="ITEM"/>
      <sheetName val="용산1(해보)"/>
      <sheetName val="1"/>
      <sheetName val="합계금액"/>
      <sheetName val="식재일위대가"/>
      <sheetName val="자료"/>
      <sheetName val="주차구획선수량"/>
      <sheetName val="3BL공동구 수량"/>
      <sheetName val="H-pile(298x299)"/>
      <sheetName val="H-pile(250x250)"/>
      <sheetName val="코드표"/>
      <sheetName val="hvac내역서(제어동)"/>
      <sheetName val="설계개요"/>
      <sheetName val="원가입력"/>
      <sheetName val="hvac(제어동)"/>
      <sheetName val="내역서_"/>
      <sheetName val="CODE"/>
      <sheetName val="우수공"/>
      <sheetName val="송라터널총괄"/>
      <sheetName val="보온자재단가표"/>
      <sheetName val="단위수량"/>
      <sheetName val="전체"/>
      <sheetName val="내역표지"/>
      <sheetName val="물량표S"/>
      <sheetName val="물량표(신)"/>
      <sheetName val="7.PILE  (돌출)"/>
      <sheetName val="공통가설"/>
      <sheetName val="손익분석"/>
      <sheetName val="관리,공감"/>
      <sheetName val="구조물철거타공정이월"/>
      <sheetName val="업체별기성내역"/>
      <sheetName val="PAINT"/>
      <sheetName val="SUMMARY"/>
      <sheetName val="물량표"/>
      <sheetName val="일위대가(건축)"/>
      <sheetName val="역T형"/>
      <sheetName val="직공비"/>
      <sheetName val="유림골조"/>
      <sheetName val="증감내역서"/>
      <sheetName val="분석"/>
      <sheetName val="연령현황"/>
      <sheetName val="99노임기준"/>
      <sheetName val="단가산출서1"/>
      <sheetName val="식재총괄"/>
      <sheetName val="좌측"/>
      <sheetName val="일반부표"/>
      <sheetName val="설계예산"/>
      <sheetName val="노임"/>
      <sheetName val="plan&amp;section of foundation"/>
      <sheetName val="pile bearing capa &amp; arrenge"/>
      <sheetName val="design load"/>
      <sheetName val="working load at the btm ft."/>
      <sheetName val="stability check"/>
      <sheetName val="design criteria"/>
      <sheetName val="기안"/>
      <sheetName val="실행대비"/>
      <sheetName val="SAP_INPUT"/>
      <sheetName val="산근"/>
      <sheetName val="수목단가"/>
      <sheetName val="시설수량표"/>
      <sheetName val="식재수량표"/>
      <sheetName val="우수받이"/>
      <sheetName val="돌담교 상부수량"/>
      <sheetName val="수량-가로등"/>
      <sheetName val="8.석축단위(H=1.5M)"/>
      <sheetName val="실행내역(10.13)"/>
      <sheetName val="부대내역"/>
      <sheetName val="총괄"/>
      <sheetName val="중기손료"/>
      <sheetName val="내역서1999.8최종"/>
      <sheetName val="1단계"/>
      <sheetName val="테이블"/>
      <sheetName val="토목주소"/>
      <sheetName val="해평견적"/>
      <sheetName val="역T형교대(말뚝기초)"/>
      <sheetName val="도급"/>
      <sheetName val="정부노임단가"/>
      <sheetName val="건축"/>
      <sheetName val="대전가오_견출_집계표"/>
      <sheetName val="공사"/>
      <sheetName val="원가계산"/>
      <sheetName val="일반수량"/>
      <sheetName val="작업입력"/>
      <sheetName val="견적단가"/>
      <sheetName val="2003상반기노임기준"/>
      <sheetName val="철거산출근거"/>
      <sheetName val="POL6차-PIPING"/>
      <sheetName val="b_balju_cho"/>
      <sheetName val="가시설수량"/>
      <sheetName val="FAB별"/>
      <sheetName val="평가데이터"/>
      <sheetName val="식재인부"/>
      <sheetName val="제원및배치"/>
      <sheetName val="거래처등록"/>
      <sheetName val="참고자료"/>
      <sheetName val="입력자료"/>
      <sheetName val="건축명"/>
      <sheetName val="기계명"/>
      <sheetName val="전기명"/>
      <sheetName val="토목명"/>
      <sheetName val="단중표"/>
      <sheetName val="설계기준"/>
      <sheetName val="내역1"/>
      <sheetName val="단가대비표"/>
      <sheetName val="갑지(추정)"/>
      <sheetName val="BID"/>
      <sheetName val="2.가정단면"/>
      <sheetName val="사급자재"/>
      <sheetName val="방음벽기초"/>
      <sheetName val="노무비단가"/>
      <sheetName val="2.토목공사"/>
      <sheetName val="돌담교_상부수량"/>
      <sheetName val="CON기초"/>
      <sheetName val="2호맨홀공제수량"/>
      <sheetName val="CON'C"/>
      <sheetName val="설계명세서"/>
      <sheetName val="공사개요"/>
      <sheetName val="설계예시"/>
      <sheetName val="내역서 제출"/>
      <sheetName val="집수정(600-700)"/>
      <sheetName val="중동공구"/>
      <sheetName val="I一般比"/>
      <sheetName val="안전장치"/>
      <sheetName val="건물철거"/>
      <sheetName val="기타배수구조물깨기-단위수량"/>
      <sheetName val="BOX-1510"/>
      <sheetName val="내역을"/>
      <sheetName val="자재단가"/>
      <sheetName val="신규보류입력"/>
      <sheetName val="입력"/>
      <sheetName val="소비자가"/>
      <sheetName val="건축내역"/>
      <sheetName val="단면치수"/>
      <sheetName val="수로BOX"/>
      <sheetName val="수량"/>
      <sheetName val="용수량(생활용수)"/>
      <sheetName val="FILE1"/>
      <sheetName val="각종양식"/>
      <sheetName val="암거단위"/>
      <sheetName val="오동"/>
      <sheetName val="대조"/>
      <sheetName val="나한"/>
      <sheetName val="내역"/>
      <sheetName val="골재산출"/>
      <sheetName val="공사비총괄표"/>
      <sheetName val="조명율표"/>
      <sheetName val="흥양2교토공집계표"/>
      <sheetName val="차수공개요"/>
      <sheetName val="102역사"/>
      <sheetName val="일위대가1"/>
      <sheetName val="바닥판"/>
      <sheetName val="입력DATA"/>
      <sheetName val="예산M11A"/>
      <sheetName val="철근량"/>
      <sheetName val="지장물C"/>
      <sheetName val="상시"/>
      <sheetName val="신고조서"/>
      <sheetName val="재료"/>
      <sheetName val="공통가설공사"/>
      <sheetName val="BOX수량"/>
      <sheetName val="입력란"/>
      <sheetName val="97노임단가"/>
      <sheetName val="추가예산"/>
      <sheetName val="설명서 "/>
      <sheetName val="원형1호맨홀토공수량"/>
      <sheetName val="주beam"/>
      <sheetName val="4.2유효폭의 계산"/>
      <sheetName val="총수량집계표"/>
      <sheetName val="96정변2"/>
      <sheetName val="실행"/>
      <sheetName val="97년 추정"/>
      <sheetName val="도로경계단위"/>
      <sheetName val="직접공사비"/>
      <sheetName val="목차 "/>
      <sheetName val="월말"/>
      <sheetName val="뚝토공"/>
      <sheetName val="공동구수량"/>
      <sheetName val="우수내용"/>
      <sheetName val="4. 주형설계"/>
      <sheetName val="1,2공구원가계산서"/>
      <sheetName val="1공구산출내역서"/>
      <sheetName val="종배수관면벽구"/>
      <sheetName val="종배수관위치조서"/>
      <sheetName val="내역서중"/>
      <sheetName val="간접1"/>
      <sheetName val="일위대가목차"/>
      <sheetName val="인명부"/>
      <sheetName val="PIPING"/>
      <sheetName val="#3_일위대가목록"/>
      <sheetName val="#2_일위대가목록"/>
      <sheetName val="포장물량집계"/>
      <sheetName val="자재단가비교표"/>
      <sheetName val="단가표"/>
      <sheetName val="RAMP 단면(R2)"/>
      <sheetName val="중기"/>
      <sheetName val="지중자재단가"/>
      <sheetName val="차수"/>
      <sheetName val="토사(PE)"/>
      <sheetName val="PSCbeam설계"/>
      <sheetName val="99총공사내역서"/>
      <sheetName val="발주내역"/>
      <sheetName val="원가"/>
      <sheetName val="기계경비(시간당)"/>
      <sheetName val="램머"/>
      <sheetName val="도급예산내역서봉투"/>
      <sheetName val="공사원가계산서"/>
      <sheetName val="설계산출표지"/>
      <sheetName val="도급예산내역서총괄표"/>
      <sheetName val="을부담운반비"/>
      <sheetName val="운반비산출"/>
      <sheetName val="공구"/>
      <sheetName val="구천"/>
      <sheetName val="Total"/>
      <sheetName val="Sheet5"/>
      <sheetName val="심사공종"/>
      <sheetName val="장비집계"/>
      <sheetName val="자재집계표"/>
      <sheetName val="가중치"/>
      <sheetName val="신표지1"/>
      <sheetName val="청천내"/>
      <sheetName val="산출금액내역"/>
      <sheetName val="조경내역서"/>
      <sheetName val="설계예산서"/>
      <sheetName val="일위"/>
      <sheetName val="기계경비"/>
      <sheetName val="총투입계"/>
      <sheetName val="공제수량총집계표"/>
      <sheetName val="설비"/>
      <sheetName val="실행견적"/>
      <sheetName val="명세서"/>
      <sheetName val="2공구하도급내역서"/>
      <sheetName val="포장공"/>
      <sheetName val="가압장(토목)"/>
      <sheetName val="3.공통공사대비"/>
      <sheetName val="구조물터파기수량집계"/>
      <sheetName val="배수공 시멘트 및 골재량 산출"/>
      <sheetName val="파형강관집계"/>
      <sheetName val="공량(1월22일)"/>
      <sheetName val="견적"/>
      <sheetName val="전기단가조사서"/>
      <sheetName val="요율"/>
      <sheetName val="측구터파기공수량집계"/>
      <sheetName val="96보완계획7.12"/>
      <sheetName val="2000년1차"/>
      <sheetName val="2000전체분"/>
      <sheetName val="예총"/>
      <sheetName val="현장예산"/>
      <sheetName val="본선차로수량집계표"/>
      <sheetName val="연결관암거"/>
      <sheetName val="SG"/>
      <sheetName val="배수철근"/>
      <sheetName val="품셈집계표"/>
      <sheetName val="자재조사표"/>
      <sheetName val="옹벽일반수량"/>
      <sheetName val="범례표"/>
      <sheetName val="한강운반비"/>
      <sheetName val="신우"/>
      <sheetName val="원본(갑지)"/>
      <sheetName val="단열-자재"/>
      <sheetName val="임금단가"/>
      <sheetName val="현장경비"/>
      <sheetName val="방배동내역(리라)"/>
      <sheetName val="건축공사집계표"/>
      <sheetName val="방배동내역 (총괄)"/>
      <sheetName val="부대공사총괄"/>
      <sheetName val="설계서을"/>
      <sheetName val="오수주요자재"/>
      <sheetName val="s"/>
      <sheetName val="12호기내역서(건축분)"/>
      <sheetName val="용역비내역-진짜"/>
      <sheetName val="우수맨홀공제단위수량"/>
      <sheetName val="총집계표"/>
      <sheetName val="일위단위"/>
      <sheetName val="부하계산서"/>
      <sheetName val="전선 및 전선관"/>
      <sheetName val="대치판정"/>
      <sheetName val="9.정착구 보강"/>
      <sheetName val="CTEMCOST"/>
      <sheetName val="환경기계공정표 (3)"/>
      <sheetName val="공사비집계"/>
      <sheetName val="3BL공동구_수량"/>
      <sheetName val="단면설계"/>
      <sheetName val="공사기본내용입력"/>
      <sheetName val="SANBAISU"/>
      <sheetName val="배관배선 단가조사"/>
      <sheetName val="일위대가집계"/>
      <sheetName val="연습"/>
      <sheetName val="내역서01"/>
      <sheetName val="준검 내역서"/>
      <sheetName val="EACT10"/>
      <sheetName val="본사공가현황"/>
      <sheetName val="GI-LIST"/>
      <sheetName val="시선유도표지집계표"/>
      <sheetName val="빙장비사양"/>
      <sheetName val="건축공사"/>
      <sheetName val="절대삭제금지"/>
      <sheetName val="우각부보강"/>
      <sheetName val="대창(함평)"/>
      <sheetName val="대창(장성)"/>
      <sheetName val="대창(함평)-창열"/>
      <sheetName val="WORK"/>
      <sheetName val="배수공"/>
      <sheetName val="파일의이용"/>
      <sheetName val="내역서단가산출용"/>
      <sheetName val="준공평가"/>
      <sheetName val="토목검측서"/>
      <sheetName val="비교1"/>
      <sheetName val="Sheet4"/>
      <sheetName val="구의33고"/>
      <sheetName val="내역서(전기)"/>
      <sheetName val="목차"/>
      <sheetName val="1차 내역서"/>
      <sheetName val="slurrywall설계가"/>
      <sheetName val="단가조사-2"/>
      <sheetName val="현장경상비"/>
      <sheetName val="실행내역서"/>
      <sheetName val="2002하반기노임기준"/>
      <sheetName val="음성방향"/>
      <sheetName val="산출기준자료"/>
      <sheetName val="구역화물"/>
      <sheetName val="단위목록"/>
      <sheetName val="시험비"/>
      <sheetName val="일위대가목록"/>
      <sheetName val="빗물받이(910-510-410)"/>
      <sheetName val="할증"/>
      <sheetName val="덕전리"/>
      <sheetName val="수량증감표"/>
      <sheetName val="터파기운반비산출"/>
      <sheetName val="산적토운반비산출"/>
      <sheetName val="적용단가"/>
      <sheetName val="청 구"/>
      <sheetName val="설계산출기초"/>
      <sheetName val="맨홀수량"/>
      <sheetName val="수산(당)"/>
      <sheetName val="을지"/>
      <sheetName val="날개벽(TYPE2)"/>
      <sheetName val="단가 (2)"/>
      <sheetName val="자료입력"/>
      <sheetName val="이토변실(A3-LINE)"/>
      <sheetName val="고유코드_설계"/>
      <sheetName val="도기류"/>
      <sheetName val="확약서"/>
      <sheetName val="내역갑지"/>
      <sheetName val="A-8 PD(도로중앙)"/>
      <sheetName val="9-1차이내역"/>
      <sheetName val="프랜트면허"/>
      <sheetName val="신호등일위대가"/>
      <sheetName val="흄관기초"/>
      <sheetName val="DATA 입력란"/>
      <sheetName val="1. 설계조건 2.단면가정 3. 하중계산"/>
      <sheetName val="BSD (2)"/>
      <sheetName val="일반수량총괄집계"/>
      <sheetName val="차선도색-연장,수량(1)"/>
      <sheetName val="호프"/>
      <sheetName val="200"/>
      <sheetName val="토목(용인)"/>
      <sheetName val="노무비"/>
      <sheetName val="재료비단가"/>
      <sheetName val="공내역"/>
      <sheetName val="사  업  비  수  지  예  산  서"/>
      <sheetName val="터파기단면도(보도)"/>
      <sheetName val="98NS-N"/>
      <sheetName val="현장관리비참조"/>
      <sheetName val="하조서"/>
      <sheetName val="다곡2교"/>
      <sheetName val="포장복구집계"/>
      <sheetName val="흙쌓기도수로설치현황"/>
      <sheetName val="관접합및부설"/>
      <sheetName val="하수급견적대비"/>
      <sheetName val="시점교대"/>
      <sheetName val="계수시트"/>
      <sheetName val="설계가"/>
      <sheetName val="현금흐름"/>
      <sheetName val="Baby일위대가"/>
      <sheetName val="database"/>
      <sheetName val="15"/>
      <sheetName val="시설물단가표"/>
      <sheetName val="노무비단가표"/>
      <sheetName val="기초자료입력"/>
      <sheetName val="몰탈"/>
      <sheetName val="98수문일위"/>
      <sheetName val="1.수인터널"/>
      <sheetName val="기초코드"/>
      <sheetName val="남양내역"/>
      <sheetName val="MAIN_TABLE"/>
      <sheetName val="원가서"/>
      <sheetName val="상 부"/>
      <sheetName val="Customer Databas"/>
      <sheetName val="현장소운반"/>
      <sheetName val="관구보호몰탈"/>
      <sheetName val="암거단위-1련"/>
      <sheetName val="1호맨홀토공"/>
      <sheetName val="대림경상68억"/>
      <sheetName val="MOTOR"/>
      <sheetName val="3연box"/>
      <sheetName val="시멘트"/>
      <sheetName val="내역서을지"/>
      <sheetName val="P4-3"/>
      <sheetName val="도급,하도급 예정금액"/>
      <sheetName val="공비현2"/>
      <sheetName val="6PILE__(돌출)"/>
      <sheetName val="단면_(2)"/>
      <sheetName val="1_설계기준"/>
      <sheetName val="I_설계조건"/>
      <sheetName val="3련_BOX"/>
      <sheetName val="2_2_2입적표"/>
      <sheetName val="도급,하도급_예정금액"/>
      <sheetName val="주식"/>
      <sheetName val="품셈TABLE"/>
      <sheetName val="구성비"/>
      <sheetName val="골조시행"/>
      <sheetName val="도급원가"/>
      <sheetName val="설산1.나"/>
      <sheetName val="본사S"/>
      <sheetName val="교대"/>
      <sheetName val="변경내역대비표(2)"/>
      <sheetName val="목록"/>
      <sheetName val="대가목록"/>
      <sheetName val="1,2,3,4,5단위수량"/>
      <sheetName val="총집계"/>
      <sheetName val="수입"/>
      <sheetName val="Chiet tinh dz35"/>
      <sheetName val="RFP002"/>
      <sheetName val="01"/>
      <sheetName val="Rooms"/>
      <sheetName val="영동(D)"/>
      <sheetName val="TABLE DB"/>
      <sheetName val="쌍용 data base"/>
      <sheetName val="업무분장"/>
      <sheetName val="관로토공"/>
      <sheetName val="40총괄"/>
      <sheetName val="40집계"/>
      <sheetName val="고창방향"/>
      <sheetName val="설계(안)"/>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sheetData sheetId="84" refreshError="1"/>
      <sheetData sheetId="85" refreshError="1"/>
      <sheetData sheetId="86" refreshError="1"/>
      <sheetData sheetId="87" refreshError="1"/>
      <sheetData sheetId="88"/>
      <sheetData sheetId="89"/>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sheetData sheetId="211"/>
      <sheetData sheetId="212" refreshError="1"/>
      <sheetData sheetId="213" refreshError="1"/>
      <sheetData sheetId="214" refreshError="1"/>
      <sheetData sheetId="215"/>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1.설계조건 "/>
      <sheetName val="설계기준설명"/>
      <sheetName val="총괄표"/>
      <sheetName val="2.단면가정 (BASE)"/>
      <sheetName val="2.단면가정  (2)"/>
      <sheetName val="2.단면가정  (3)"/>
      <sheetName val="2.단면가정  (4)"/>
      <sheetName val="2.단면가정  (5)"/>
      <sheetName val="2.단면가정  (6)"/>
      <sheetName val="3.하중및토압(탄성,가동)"/>
      <sheetName val="4.하중 5.안정검토(가동)(탄성)"/>
      <sheetName val="3.하중및토압 (고정)"/>
      <sheetName val="4.하중 5.안정검토(고정)"/>
      <sheetName val="6.벽체계산"/>
      <sheetName val="7.흉벽계산(구식)"/>
      <sheetName val="7.흉벽계산(ASCON)"/>
      <sheetName val="7.흉벽계산(CON)"/>
      <sheetName val="8.PILE (원지반)"/>
      <sheetName val="8.PILE  (돌출)"/>
      <sheetName val="두부보강(허용)"/>
      <sheetName val="9.FOOTING(2)"/>
      <sheetName val="9.FOOTING(3)"/>
      <sheetName val="9.FOOTING(4)"/>
      <sheetName val="9.FOOTING(5)"/>
      <sheetName val="9.FOOTING(6)"/>
      <sheetName val="10.날개벽 (A)"/>
      <sheetName val="10.날개벽(B)"/>
      <sheetName val="10.날개벽 (C)"/>
      <sheetName val="11.고정슈교좌면검토"/>
      <sheetName val="11.가동슈교좌면검토 "/>
      <sheetName val="11.탄성슈교좌면검토 "/>
      <sheetName val="12.접속슬라브CON) "/>
      <sheetName val="12.접속슬라브(ASCON)"/>
      <sheetName val="주철근조립도"/>
      <sheetName val="Sheet3"/>
      <sheetName val="Sheet1"/>
      <sheetName val="DATE"/>
      <sheetName val="#REF"/>
      <sheetName val="우수"/>
      <sheetName val="수량산출"/>
      <sheetName val="내역서"/>
      <sheetName val="중기사용료산출근거"/>
      <sheetName val="단가산출2"/>
      <sheetName val="단가산출1"/>
      <sheetName val="단가 및 재료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간지4-3 (3)"/>
      <sheetName val="집수정(3)수량 집계표"/>
      <sheetName val="집수정 2m이상 (2)"/>
      <sheetName val="철근수량"/>
      <sheetName val="집수정 2m이상산근 (2)"/>
      <sheetName val="간지4-4"/>
      <sheetName val="적침투저지망집계표"/>
      <sheetName val="적침투저지망수량산출서"/>
      <sheetName val="이토변실(A3-LINE)"/>
      <sheetName val="노임"/>
      <sheetName val="단가 "/>
      <sheetName val="ABUT수량-A1"/>
      <sheetName val="EQ-R1"/>
      <sheetName val="수목표준대가"/>
      <sheetName val="노임단가"/>
      <sheetName val="단가조사"/>
      <sheetName val="코드표"/>
      <sheetName val="비탈면보호공수량산출"/>
      <sheetName val="단 box"/>
      <sheetName val="DATE"/>
      <sheetName val="4-3-3 집수정d800"/>
      <sheetName val="경산"/>
      <sheetName val="6공구(당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1,2,3,4,5단위수량"/>
      <sheetName val="Sheet1 (2)"/>
      <sheetName val="날개벽(시점좌측)"/>
      <sheetName val="6PILE  (돌출)"/>
      <sheetName val="조명시설"/>
    </sheetNames>
    <sheetDataSet>
      <sheetData sheetId="0"/>
      <sheetData sheetId="1"/>
      <sheetData sheetId="2"/>
      <sheetData sheetId="3" refreshError="1"/>
      <sheetData sheetId="4" refreshError="1"/>
      <sheetData sheetId="5" refreshError="1"/>
      <sheetData sheetId="6" refreshError="1"/>
      <sheetData sheetId="7"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갑지"/>
      <sheetName val="내역"/>
      <sheetName val="실행"/>
      <sheetName val="이토변실(A3-LINE)"/>
      <sheetName val="Sheet1"/>
      <sheetName val="99총공사내역서"/>
      <sheetName val="DATE"/>
      <sheetName val="노임"/>
      <sheetName val="단가 "/>
      <sheetName val="노임단가"/>
      <sheetName val="단가조사"/>
      <sheetName val="토목내역서"/>
      <sheetName val="C지구"/>
      <sheetName val="사내도로"/>
      <sheetName val="인원계획-미화"/>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공구원가계산"/>
      <sheetName val="2공구산출내역"/>
      <sheetName val="2______"/>
      <sheetName val="대목"/>
      <sheetName val="내역"/>
      <sheetName val="일위대가"/>
      <sheetName val="2차1차"/>
      <sheetName val="일위대가표"/>
      <sheetName val="104동"/>
      <sheetName val="데이타"/>
      <sheetName val="단가표"/>
      <sheetName val="예산내역"/>
      <sheetName val="총괄수지표"/>
      <sheetName val="을"/>
      <sheetName val="골조시행"/>
      <sheetName val="견적서"/>
      <sheetName val="식재일위대가"/>
      <sheetName val="내역서2안"/>
      <sheetName val="1차설계변경내역"/>
      <sheetName val="기자재비"/>
      <sheetName val="기초일위대가"/>
      <sheetName val="단가대비표"/>
      <sheetName val="70%"/>
      <sheetName val="노임단가"/>
      <sheetName val="10월"/>
      <sheetName val="b_balju"/>
      <sheetName val="공통가설"/>
      <sheetName val="덤프트럭계수"/>
      <sheetName val="자료"/>
      <sheetName val="내역서"/>
      <sheetName val="Mc1"/>
      <sheetName val="단가"/>
      <sheetName val="토공사"/>
      <sheetName val="일위목록"/>
      <sheetName val="b_balju-단가단가단가"/>
      <sheetName val="식재인부"/>
      <sheetName val="담장산출"/>
      <sheetName val="수목표준대가"/>
      <sheetName val="Macro1"/>
      <sheetName val="견적시담(송포2공구)"/>
      <sheetName val="표지"/>
      <sheetName val="공문"/>
      <sheetName val="대비"/>
      <sheetName val="1"/>
      <sheetName val="2"/>
      <sheetName val="기성"/>
      <sheetName val="변경"/>
      <sheetName val="사진설명"/>
      <sheetName val="범례 (2)"/>
      <sheetName val="목차"/>
      <sheetName val="Sheet2"/>
      <sheetName val="사진대지"/>
      <sheetName val="설비2차"/>
      <sheetName val="백암비스타내역"/>
      <sheetName val="적격점수&lt;300억미만&gt;"/>
      <sheetName val="data2"/>
      <sheetName val="건축내역"/>
      <sheetName val="b_balju_cho"/>
      <sheetName val="일위대가목차"/>
      <sheetName val="sheet1"/>
      <sheetName val="일위대가(건축)"/>
      <sheetName val="Y-WORK"/>
      <sheetName val="Data&amp;Result"/>
      <sheetName val="FB25JN"/>
      <sheetName val="QandAJunior"/>
      <sheetName val="일용노임단가"/>
      <sheetName val="중기사용료산출근거"/>
      <sheetName val="단가 및 재료비"/>
      <sheetName val="내역5"/>
      <sheetName val="Sheet5"/>
      <sheetName val="공통가설공사"/>
      <sheetName val="건축공사실행"/>
      <sheetName val="노원열병합  건축공사기성내역서"/>
      <sheetName val="EACT10"/>
      <sheetName val="DT"/>
      <sheetName val="롤러"/>
      <sheetName val="BH"/>
      <sheetName val="조경유지관리"/>
      <sheetName val="조경식재굴취"/>
      <sheetName val="식재단가"/>
      <sheetName val="인력터파기품"/>
      <sheetName val="2005년임금"/>
      <sheetName val="컨테이너"/>
      <sheetName val="펌프차타설"/>
      <sheetName val="BID"/>
      <sheetName val="직노"/>
      <sheetName val="제직재"/>
      <sheetName val="설직재-1"/>
      <sheetName val="기성내역"/>
      <sheetName val="unit 4"/>
      <sheetName val="일위대가목록"/>
      <sheetName val="COVER"/>
      <sheetName val="기본단가"/>
      <sheetName val="자재단가"/>
      <sheetName val="개요"/>
      <sheetName val="건축"/>
      <sheetName val="공종목록표"/>
      <sheetName val="환율"/>
      <sheetName val="A-4"/>
      <sheetName val="대가"/>
      <sheetName val="물가대비표"/>
      <sheetName val="요율"/>
      <sheetName val="#REF"/>
      <sheetName val="안양동교 1안"/>
      <sheetName val="Sheet10"/>
      <sheetName val="노임"/>
      <sheetName val="집계표"/>
      <sheetName val="단가비교표"/>
      <sheetName val="단가일람"/>
      <sheetName val="단위량당중기"/>
      <sheetName val="★도급내역"/>
      <sheetName val="터파기및재료"/>
      <sheetName val="실행철강하도"/>
      <sheetName val="기초단가"/>
      <sheetName val="회사정보"/>
      <sheetName val="실행(1)"/>
      <sheetName val="원가계산서"/>
      <sheetName val="월간관리비"/>
      <sheetName val="산출근거"/>
      <sheetName val="재료단가"/>
      <sheetName val="임금단가"/>
      <sheetName val="장비목록표"/>
      <sheetName val="장비운전경비"/>
      <sheetName val="장비손료"/>
      <sheetName val="식재가격"/>
      <sheetName val="식재총괄"/>
      <sheetName val="경비"/>
      <sheetName val="코드표"/>
      <sheetName val="단가(1)"/>
      <sheetName val="국별인원"/>
      <sheetName val="출력은 금물"/>
      <sheetName val="중기사용료"/>
      <sheetName val="몰탈재료산출"/>
      <sheetName val="단가산출"/>
      <sheetName val="공사비대비표B(토공)"/>
      <sheetName val="관리자"/>
      <sheetName val="수량산출"/>
      <sheetName val="일 위 대 가 표"/>
      <sheetName val="인건비단가"/>
      <sheetName val="회사기초자료"/>
      <sheetName val="단가조사서"/>
      <sheetName val="기계경비(시간당)"/>
      <sheetName val="대가10%"/>
      <sheetName val="1,2공구원가계산서"/>
      <sheetName val="1공구산출내역서"/>
      <sheetName val="Total"/>
      <sheetName val="결재판"/>
      <sheetName val="설계"/>
      <sheetName val="CON'C"/>
      <sheetName val="단가표 (2)"/>
      <sheetName val="보할공정"/>
      <sheetName val="선금급신청서"/>
      <sheetName val="투찰추정"/>
      <sheetName val="일위대가(출입)"/>
      <sheetName val="증감대비"/>
      <sheetName val="연결임시"/>
      <sheetName val="공통단가"/>
      <sheetName val="운반비"/>
      <sheetName val="2000양배"/>
      <sheetName val="수목데이타 "/>
      <sheetName val="기초입력 DATA"/>
      <sheetName val="전기품산출"/>
      <sheetName val="을지"/>
      <sheetName val="금액"/>
      <sheetName val="96노임기준"/>
      <sheetName val="기계경비일람"/>
      <sheetName val="변수값"/>
      <sheetName val="중기상차"/>
      <sheetName val="AS복구"/>
      <sheetName val="중기터파기"/>
      <sheetName val="장비"/>
      <sheetName val="산근1"/>
      <sheetName val="노무"/>
      <sheetName val="자재"/>
      <sheetName val="중기조종사 단위단가"/>
      <sheetName val="Sheet1 (2)"/>
      <sheetName val="DATA1"/>
      <sheetName val="할증 "/>
      <sheetName val="소비자가"/>
      <sheetName val="시설물기초"/>
      <sheetName val="제출내역"/>
      <sheetName val="단가조사"/>
      <sheetName val="작업금지"/>
      <sheetName val="일위_파일"/>
      <sheetName val="입력"/>
      <sheetName val="현장경비"/>
      <sheetName val="에너지요금"/>
      <sheetName val="집계표_식재"/>
      <sheetName val="장비종합부표"/>
      <sheetName val="부표"/>
      <sheetName val="BSD _2_"/>
      <sheetName val="등록업체(031124)"/>
      <sheetName val="단산목록"/>
      <sheetName val=" 갑지"/>
      <sheetName val="기초내역"/>
      <sheetName val="저수조"/>
      <sheetName val="BS"/>
      <sheetName val="실행내역"/>
      <sheetName val="단청공사"/>
      <sheetName val="급여대장"/>
      <sheetName val="직원 인적급여 카드"/>
      <sheetName val="냉천부속동"/>
      <sheetName val="하부철근수량"/>
      <sheetName val="관로내역원"/>
      <sheetName val="물가시세표"/>
      <sheetName val="요약&amp;결과"/>
      <sheetName val="광양 3기 유입수"/>
      <sheetName val="전체"/>
      <sheetName val="9811"/>
      <sheetName val="도급"/>
      <sheetName val="FAX"/>
      <sheetName val="여과지동"/>
      <sheetName val="노임단가표"/>
      <sheetName val="수지예산"/>
      <sheetName val="단가비교"/>
      <sheetName val="장비사양"/>
      <sheetName val="DATA"/>
      <sheetName val="조명율표"/>
      <sheetName val="상각비"/>
      <sheetName val="위치조서"/>
      <sheetName val="4.일위대가목차"/>
      <sheetName val="일위대가(가설)"/>
      <sheetName val="01"/>
      <sheetName val="원하대비"/>
      <sheetName val="원도급"/>
      <sheetName val="하도급"/>
      <sheetName val="대비2"/>
      <sheetName val="건축공사"/>
      <sheetName val="내부마감"/>
      <sheetName val="교사기준면적(초등)"/>
      <sheetName val="1안"/>
      <sheetName val="설계예산서"/>
      <sheetName val="예산내역서"/>
      <sheetName val="대한주택보증(수보)"/>
      <sheetName val="대한주택보증(입보)"/>
      <sheetName val="DANGA"/>
      <sheetName val="제2호단위수량"/>
      <sheetName val="공사개요"/>
      <sheetName val="EJ"/>
      <sheetName val="인건비"/>
      <sheetName val="일위대가 "/>
      <sheetName val="Macro2"/>
      <sheetName val="기본입력"/>
      <sheetName val="웅진교-S2"/>
      <sheetName val="기본단가표"/>
      <sheetName val="코드목록(시스템담당용)"/>
      <sheetName val="공정집계_국별"/>
      <sheetName val="AV시스템"/>
      <sheetName val="2000년1차"/>
      <sheetName val="재료"/>
      <sheetName val="별제권_정리담보권"/>
      <sheetName val="보도공제면적"/>
      <sheetName val="수목데이타"/>
      <sheetName val="2.냉난방설비공사"/>
      <sheetName val="7.자동제어공사"/>
      <sheetName val="DATE"/>
      <sheetName val="화재 탐지 설비"/>
      <sheetName val="견적"/>
      <sheetName val="내역-2"/>
      <sheetName val="공구"/>
      <sheetName val="대,유,램"/>
      <sheetName val="경산"/>
      <sheetName val="3련 BOX"/>
      <sheetName val="포장복구집계"/>
      <sheetName val="북방3터널"/>
      <sheetName val="강병규"/>
      <sheetName val="교각1"/>
      <sheetName val="ABUT수량-A1"/>
      <sheetName val="광주전남"/>
      <sheetName val="실행"/>
      <sheetName val="신규일위"/>
      <sheetName val="자단"/>
      <sheetName val="4.공사별"/>
      <sheetName val="갑지"/>
      <sheetName val="조명일위"/>
      <sheetName val="계약내역(2)"/>
      <sheetName val="재노경"/>
      <sheetName val="도급내역5+800"/>
      <sheetName val="도급내역"/>
      <sheetName val="6-1. 관개량조서"/>
      <sheetName val="자료입력"/>
      <sheetName val="준검 내역서"/>
      <sheetName val="000000"/>
      <sheetName val="물가시세"/>
      <sheetName val="기계경비"/>
      <sheetName val="전력"/>
      <sheetName val="범례_(2)"/>
      <sheetName val="노원열병합__건축공사기성내역서"/>
      <sheetName val="단가_및_재료비"/>
      <sheetName val="일_위_대_가_표"/>
      <sheetName val="unit_4"/>
      <sheetName val="_갑지"/>
      <sheetName val="출력은_금물"/>
      <sheetName val="안양동교_1안"/>
      <sheetName val="단가표_(2)"/>
      <sheetName val="할증_"/>
      <sheetName val="광양_3기_유입수"/>
      <sheetName val="수목데이타_"/>
      <sheetName val="중기조종사_단위단가"/>
      <sheetName val="비전경영계획"/>
      <sheetName val="공장동 지하1층"/>
      <sheetName val="용역동 및 154KV"/>
      <sheetName val="공장동 3층"/>
      <sheetName val="공장동 1층"/>
      <sheetName val="구의33고"/>
      <sheetName val="설명서 "/>
      <sheetName val="토목"/>
      <sheetName val="철콘공사"/>
      <sheetName val="덤프운반거리산출(토)"/>
      <sheetName val="덤프운반거리산출(풍)"/>
      <sheetName val="덤프운반거리산출(연)"/>
      <sheetName val="종배수관면벽신"/>
      <sheetName val="피벗테이블데이터분석"/>
      <sheetName val="기본1"/>
      <sheetName val="수정일위대가"/>
      <sheetName val="이토변실(A3-LINE)"/>
      <sheetName val="중기집계"/>
      <sheetName val="설계내역서"/>
      <sheetName val="VOR"/>
      <sheetName val="총괄내역서"/>
      <sheetName val="단가산출2"/>
      <sheetName val="품셈TABLE"/>
      <sheetName val="주소록"/>
      <sheetName val="금액내역서"/>
      <sheetName val="Sheet4"/>
      <sheetName val="단가기준"/>
      <sheetName val="우석문틀"/>
      <sheetName val="(전남)시범지구 운영실적 및 결과분석(8월까지)"/>
      <sheetName val="당사실시1"/>
      <sheetName val="계산서(곡선부)"/>
      <sheetName val="포장재료집계표"/>
      <sheetName val="I一般比"/>
      <sheetName val="N賃率-職"/>
      <sheetName val="J直材4"/>
      <sheetName val="입찰안"/>
      <sheetName val="재료집계표빽업"/>
      <sheetName val="암거수리계산서"/>
      <sheetName val="◀암거수리계산조서"/>
      <sheetName val="◀암거위치"/>
      <sheetName val="최종단면▶"/>
      <sheetName val="◀평균높이▶"/>
      <sheetName val="자동제어"/>
      <sheetName val="예산명세서"/>
      <sheetName val="설계명세서"/>
      <sheetName val="잡비"/>
      <sheetName val="기준액"/>
      <sheetName val="내 역 서(총괄)"/>
      <sheetName val="도급FORM"/>
      <sheetName val="부대공"/>
      <sheetName val="배수공"/>
      <sheetName val="토공"/>
      <sheetName val="포장공"/>
      <sheetName val="굴화내역"/>
      <sheetName val="신고조서"/>
      <sheetName val="토량1-1"/>
      <sheetName val="10월 (2)"/>
      <sheetName val="종합-임현"/>
      <sheetName val="CABLE SIZE-1"/>
      <sheetName val="단가_1_"/>
      <sheetName val="설비내역서"/>
      <sheetName val="건축내역서"/>
      <sheetName val="전기내역서"/>
      <sheetName val="총공사비집계표"/>
      <sheetName val="기초입력_DATA"/>
      <sheetName val="단가산출(총괄)"/>
      <sheetName val="일위총괄"/>
      <sheetName val="수량산출서"/>
      <sheetName val="10"/>
      <sheetName val="11"/>
      <sheetName val="12"/>
      <sheetName val="13"/>
      <sheetName val="14"/>
      <sheetName val="15"/>
      <sheetName val="16"/>
      <sheetName val="3"/>
      <sheetName val="4"/>
      <sheetName val="5"/>
      <sheetName val="6"/>
      <sheetName val="7"/>
      <sheetName val="8"/>
      <sheetName val="9"/>
      <sheetName val="유원장"/>
      <sheetName val="놀이광장"/>
      <sheetName val="다목적광장"/>
      <sheetName val="조건"/>
      <sheetName val="사업성"/>
      <sheetName val="const."/>
      <sheetName val="단"/>
      <sheetName val="현장관리비"/>
      <sheetName val="일위대가 목록표"/>
      <sheetName val="단위수량"/>
      <sheetName val="-치수표(곡선부)"/>
      <sheetName val="통장출금액"/>
      <sheetName val="단가산출-기,교"/>
      <sheetName val="일위목록-기"/>
      <sheetName val="의왕내역"/>
      <sheetName val="가동비율"/>
      <sheetName val="조경일람"/>
      <sheetName val="반포2차"/>
      <sheetName val="일위대가(4층원격)"/>
      <sheetName val="노견단위수량"/>
      <sheetName val="공내역"/>
      <sheetName val="ⴭⴭⴭⴭⴭ"/>
      <sheetName val="건축공사 집계표"/>
      <sheetName val="골조"/>
      <sheetName val="토사(PE)"/>
      <sheetName val="1공구원가계산서"/>
      <sheetName val="장비경비"/>
      <sheetName val="DAN"/>
      <sheetName val="백호우계수"/>
      <sheetName val="투찰내역"/>
      <sheetName val="기초일위"/>
      <sheetName val="시설일위"/>
      <sheetName val="일위대가표(DEEP)"/>
      <sheetName val="가정조건"/>
      <sheetName val="공통"/>
      <sheetName val="노무비"/>
      <sheetName val="원가"/>
      <sheetName val="계약서"/>
      <sheetName val="간접비 총괄표"/>
      <sheetName val="2.1  노무비 평균단가산출"/>
      <sheetName val=" 견적서"/>
      <sheetName val="견적단가"/>
      <sheetName val="비탈면보호공수량산출"/>
      <sheetName val="pier(각형)"/>
      <sheetName val="계정code"/>
      <sheetName val="빗물받이(910-510-410)"/>
      <sheetName val="시멘트"/>
      <sheetName val="원가계산서(남측)"/>
      <sheetName val="단중표"/>
      <sheetName val="정의"/>
      <sheetName val="재료비"/>
      <sheetName val="MCC제원"/>
      <sheetName val="제경비율"/>
      <sheetName val="공조기"/>
      <sheetName val="실행대비"/>
      <sheetName val="22단가"/>
      <sheetName val="22인공"/>
      <sheetName val="내역서(전기)"/>
      <sheetName val="실행내역 "/>
      <sheetName val="납부서"/>
      <sheetName val="보고"/>
      <sheetName val="금융비용"/>
      <sheetName val="2000,9월 일위"/>
      <sheetName val="기초자료"/>
      <sheetName val="1.우편집중내역서"/>
      <sheetName val="한강운반비"/>
      <sheetName val="을 1"/>
      <sheetName val="을 2"/>
      <sheetName val="DATA 입력란"/>
      <sheetName val="표준항목"/>
      <sheetName val="식재일위"/>
      <sheetName val="말뚝지지력산정"/>
      <sheetName val="L_RPTB~1"/>
      <sheetName val="시작4"/>
      <sheetName val="단가산출서"/>
      <sheetName val="(A)내역서"/>
      <sheetName val="중기단가"/>
      <sheetName val="단가및재료비"/>
      <sheetName val="기능공인적사항"/>
      <sheetName val="내역표지"/>
      <sheetName val="유림골조"/>
      <sheetName val="조견표"/>
      <sheetName val="조도계산서 (도서)"/>
      <sheetName val="3.하중산정4.지지력"/>
      <sheetName val="단  가  대  비  표"/>
      <sheetName val="일  위  대  가  목  록"/>
      <sheetName val="2.대외공문"/>
      <sheetName val="기준FACTOR"/>
      <sheetName val="대가단최종"/>
      <sheetName val="노무비 근거"/>
      <sheetName val="전차선로 물량표"/>
      <sheetName val="공통(20-91)"/>
      <sheetName val="개인명세서"/>
      <sheetName val="토적단위"/>
      <sheetName val="중기작업량"/>
      <sheetName val="청천내"/>
      <sheetName val="교통대책내역"/>
      <sheetName val="16-1"/>
      <sheetName val="9-1차이내역"/>
      <sheetName val="부대공Ⅱ"/>
      <sheetName val="분당임차변경"/>
      <sheetName val="형틀공사"/>
      <sheetName val="JUCKEYK"/>
      <sheetName val="예총"/>
      <sheetName val="광주운남을"/>
      <sheetName val="TRE TABLE"/>
      <sheetName val="남대문빌딩"/>
      <sheetName val="수입"/>
      <sheetName val="원가data"/>
      <sheetName val="자재목록"/>
      <sheetName val="단가목록"/>
      <sheetName val="중기목록"/>
      <sheetName val="노임이"/>
      <sheetName val="토목공사"/>
      <sheetName val="대구경북"/>
      <sheetName val="월별손익현황"/>
      <sheetName val="서울서부"/>
      <sheetName val="부산경남"/>
      <sheetName val="서울동부"/>
      <sheetName val="인천경기"/>
      <sheetName val="중부본부"/>
      <sheetName val="호남본부"/>
      <sheetName val="3단계"/>
      <sheetName val="장비가동"/>
      <sheetName val="지급자재"/>
      <sheetName val="범례_(2)1"/>
      <sheetName val="단가_및_재료비1"/>
      <sheetName val="노원열병합__건축공사기성내역서1"/>
      <sheetName val="일_위_대_가_표1"/>
      <sheetName val="출력은_금물1"/>
      <sheetName val="unit_41"/>
      <sheetName val="_갑지1"/>
      <sheetName val="단가표_(2)1"/>
      <sheetName val="광양_3기_유입수1"/>
      <sheetName val="BSD__2_"/>
      <sheetName val="안양동교_1안1"/>
      <sheetName val="할증_1"/>
      <sheetName val="중기조종사_단위단가1"/>
      <sheetName val="수목데이타_1"/>
      <sheetName val="직원_인적급여_카드"/>
      <sheetName val="sheet1_(2)"/>
      <sheetName val="4_일위대가목차"/>
      <sheetName val="일위대가_"/>
      <sheetName val="2_냉난방설비공사"/>
      <sheetName val="7_자동제어공사"/>
      <sheetName val="화재_탐지_설비"/>
      <sheetName val="4_공사별"/>
      <sheetName val="(전남)시범지구_운영실적_및_결과분석(8월까지)"/>
      <sheetName val="준검_내역서"/>
      <sheetName val="3련_BOX"/>
      <sheetName val="공장동_지하1층"/>
      <sheetName val="용역동_및_154KV"/>
      <sheetName val="공장동_3층"/>
      <sheetName val="공장동_1층"/>
      <sheetName val="부대내역"/>
      <sheetName val="예산편성"/>
      <sheetName val="달대"/>
      <sheetName val="자판실행"/>
      <sheetName val="06 일위대가목록"/>
      <sheetName val="정산명세서"/>
      <sheetName val="일반부표"/>
      <sheetName val="수량집계표(舊)"/>
      <sheetName val="철거산출근거"/>
      <sheetName val="유역면적"/>
      <sheetName val="비용"/>
      <sheetName val="공사비산출내역"/>
      <sheetName val="부표총괄"/>
      <sheetName val="기초대가"/>
      <sheetName val="시설대가"/>
      <sheetName val="수목대가"/>
      <sheetName val="인공대가"/>
      <sheetName val="배수내역"/>
      <sheetName val="국민연금표"/>
      <sheetName val="일위대가(1)"/>
      <sheetName val="옥외외등집계표"/>
      <sheetName val="공정표"/>
      <sheetName val="동문건설"/>
      <sheetName val="COST"/>
      <sheetName val="CODE"/>
      <sheetName val="투입비"/>
      <sheetName val="식재"/>
      <sheetName val="시설물"/>
      <sheetName val="식재출력용"/>
      <sheetName val="유지관리"/>
      <sheetName val="수목단가"/>
      <sheetName val="시설수량표"/>
      <sheetName val="식재수량표"/>
      <sheetName val="설계산출기초"/>
      <sheetName val="도급예산내역서봉투"/>
      <sheetName val="공사원가계산서"/>
      <sheetName val="설계산출표지"/>
      <sheetName val="도급예산내역서총괄표"/>
      <sheetName val="을부담운반비"/>
      <sheetName val="운반비산출"/>
      <sheetName val="1. 설계조건 2.단면가정 3. 하중계산"/>
      <sheetName val="개요입력"/>
      <sheetName val="수량기준"/>
      <sheetName val="단가견적조사표"/>
      <sheetName val="APT내역"/>
      <sheetName val="부대시설"/>
      <sheetName val="일용노임단가2001상"/>
      <sheetName val="참조자료"/>
      <sheetName val="A갑지"/>
      <sheetName val="세부내역서(소방)"/>
      <sheetName val="변경내역"/>
      <sheetName val="간공설계서"/>
      <sheetName val="이식운반"/>
      <sheetName val="용역비내역-진짜"/>
      <sheetName val="토건"/>
      <sheetName val="기타 정보통신공사"/>
      <sheetName val="실행기초"/>
      <sheetName val="중기손료"/>
      <sheetName val="변압기 및 발전기 용량"/>
      <sheetName val="Baby일위대가"/>
      <sheetName val="옥외등신설"/>
      <sheetName val="저케CV22신설"/>
      <sheetName val="저케CV38신설"/>
      <sheetName val="저케CV8신설"/>
      <sheetName val="접지3종"/>
      <sheetName val="램머"/>
      <sheetName val="작업일보"/>
      <sheetName val="괴목육교"/>
      <sheetName val="사업수지"/>
      <sheetName val="전선 및 전선관"/>
      <sheetName val="BOJUNGGM"/>
      <sheetName val="주공 갑지"/>
      <sheetName val="소방"/>
      <sheetName val="간접비"/>
      <sheetName val="sub"/>
      <sheetName val="근로자"/>
      <sheetName val="front"/>
      <sheetName val="날개벽수량표"/>
      <sheetName val="배수장토목공사비"/>
      <sheetName val="기본일위"/>
      <sheetName val="관접합및부설"/>
      <sheetName val="패널"/>
      <sheetName val="내역_FILE"/>
      <sheetName val="목록"/>
      <sheetName val="견적 (2)"/>
      <sheetName val="실행간접비"/>
      <sheetName val="1차 내역서"/>
      <sheetName val="손익계산서"/>
      <sheetName val="발주처담당자"/>
      <sheetName val="버스운행안내"/>
      <sheetName val="접속슬라브"/>
      <sheetName val="일위대가집계"/>
      <sheetName val="도곡동APT"/>
      <sheetName val="신대방교수"/>
      <sheetName val="산출기초"/>
      <sheetName val="총 괄 표"/>
      <sheetName val="공사비산출서"/>
      <sheetName val="2003상반기노임기준"/>
      <sheetName val="구간재료"/>
      <sheetName val="사각1,특1호"/>
      <sheetName val="도급원가"/>
      <sheetName val="경율산정.XLS"/>
      <sheetName val="실행예산"/>
      <sheetName val="청주(철골발주의뢰서)"/>
      <sheetName val="적산산출"/>
      <sheetName val="자재비산출"/>
      <sheetName val="운용비산출"/>
      <sheetName val="일 위 목 록 표"/>
      <sheetName val="파일의이용"/>
      <sheetName val="횡배수관"/>
      <sheetName val="원가서"/>
      <sheetName val="구간별현황"/>
      <sheetName val="기본계획"/>
      <sheetName val="단 box"/>
      <sheetName val="수량집계"/>
      <sheetName val="배수량"/>
      <sheetName val="WORK"/>
      <sheetName val="총괄표"/>
      <sheetName val="인공산출"/>
      <sheetName val="세금자료"/>
      <sheetName val="규준틀"/>
      <sheetName val="철근콘크리트 (5)"/>
      <sheetName val="안전장치"/>
      <sheetName val="일반공사"/>
      <sheetName val="적용단위길이"/>
      <sheetName val="특수기호강도거푸집"/>
      <sheetName val="종배수관(신)"/>
      <sheetName val="포스코실행"/>
      <sheetName val="단가 "/>
      <sheetName val="진주방향"/>
      <sheetName val="조명시설"/>
      <sheetName val="기계"/>
      <sheetName val="정화조"/>
      <sheetName val="조경"/>
      <sheetName val="교량하부공"/>
      <sheetName val="전기일위목록"/>
      <sheetName val="실행내역서 "/>
      <sheetName val="교각별철근수량집계표"/>
      <sheetName val="기초목"/>
      <sheetName val="11-2.아파트내역"/>
      <sheetName val="아파트"/>
      <sheetName val="S&amp;R"/>
      <sheetName val="인원계획-미화"/>
      <sheetName val="Quality"/>
      <sheetName val="People"/>
      <sheetName val="Risk"/>
      <sheetName val="Training"/>
      <sheetName val="General"/>
      <sheetName val="장비집계"/>
      <sheetName val="Instructions"/>
      <sheetName val="4.직접인건비"/>
      <sheetName val="직접인건비"/>
      <sheetName val="노임 단가"/>
      <sheetName val="심사물량"/>
      <sheetName val="도로정위치부표"/>
      <sheetName val="심사계산"/>
      <sheetName val="DB구축"/>
      <sheetName val="도로조사부표"/>
      <sheetName val="재정비내역"/>
      <sheetName val="입력변수"/>
      <sheetName val="지적고시내역"/>
      <sheetName val="골막이(야매)"/>
      <sheetName val="품셈표"/>
      <sheetName val="6공구(당초)"/>
      <sheetName val="인건비 "/>
      <sheetName val="5직접"/>
      <sheetName val="장비단가"/>
      <sheetName val="4.2.1 마루높이 검토"/>
      <sheetName val="우수받이"/>
      <sheetName val="원가계산"/>
      <sheetName val="확약서"/>
      <sheetName val="BQ(실행)"/>
      <sheetName val="6호기"/>
      <sheetName val="98태백"/>
      <sheetName val="설계명세서 (장비)"/>
      <sheetName val="시설물일위"/>
      <sheetName val="공내역서"/>
      <sheetName val="단위단가"/>
      <sheetName val="자재테이블"/>
      <sheetName val="자  재"/>
      <sheetName val="건축외주"/>
      <sheetName val="직접비"/>
      <sheetName val="Ekog10"/>
      <sheetName val="갑지(추정)"/>
      <sheetName val="우수공,맨홀,집수정"/>
      <sheetName val="설계예산서(흙막이)"/>
      <sheetName val="주beam"/>
      <sheetName val="배수관연장조서"/>
      <sheetName val="단가대비표 (3)"/>
      <sheetName val="?????"/>
      <sheetName val="출력X"/>
      <sheetName val="재정비직인"/>
      <sheetName val="용역비산출"/>
      <sheetName val="001"/>
      <sheetName val="단재적표"/>
      <sheetName val="실행예산서"/>
      <sheetName val="본사인상전"/>
      <sheetName val="1단계총괄내역서"/>
      <sheetName val="간접1"/>
      <sheetName val="제경비"/>
      <sheetName val="내역1"/>
      <sheetName val="하조서"/>
      <sheetName val="참고자료"/>
      <sheetName val="ITEM"/>
      <sheetName val="wall"/>
      <sheetName val="산출내역서집계표"/>
      <sheetName val="정부노임단가"/>
      <sheetName val="미드수량"/>
      <sheetName val="집계"/>
      <sheetName val="갑지1"/>
      <sheetName val="참조 (2)"/>
      <sheetName val="설계표지"/>
      <sheetName val="인부노임"/>
      <sheetName val="단위목록"/>
      <sheetName val="바닥판"/>
      <sheetName val="입력DATA"/>
      <sheetName val="개화1교"/>
      <sheetName val="TYPE-1"/>
      <sheetName val="1.설계기준 "/>
      <sheetName val="이름교환"/>
      <sheetName val="판"/>
      <sheetName val="대덕토공총"/>
      <sheetName val="문학간접"/>
      <sheetName val="NEW DB"/>
      <sheetName val="관급자재"/>
      <sheetName val="건축일위"/>
      <sheetName val="그라우팅일위"/>
      <sheetName val="G.R300경비"/>
      <sheetName val="단가일람 (2)"/>
      <sheetName val="값"/>
      <sheetName val="일위산출"/>
      <sheetName val="설비"/>
      <sheetName val="예가표"/>
      <sheetName val="archi(본사)"/>
      <sheetName val="원내역"/>
      <sheetName val="단위중량"/>
      <sheetName val="소일위대가코드표"/>
      <sheetName val="원가계산서(변경)"/>
      <sheetName val="맨홀_공사비"/>
      <sheetName val="지수"/>
      <sheetName val="cable-data"/>
      <sheetName val="※참고자료※"/>
      <sheetName val="대치판정"/>
      <sheetName val="단가 (2)"/>
      <sheetName val="기계설비"/>
      <sheetName val="총괄"/>
      <sheetName val="노무단가"/>
      <sheetName val="일위대가-1"/>
      <sheetName val="서식"/>
      <sheetName val="재료표"/>
      <sheetName val="물량내역"/>
      <sheetName val="일반건축물통신회선수"/>
      <sheetName val="안전난간대원가"/>
      <sheetName val="比較表"/>
      <sheetName val="편집1"/>
      <sheetName val="경남"/>
      <sheetName val="경북"/>
      <sheetName val="중부"/>
      <sheetName val="기"/>
      <sheetName val="전선(총)"/>
      <sheetName val="96작생능"/>
      <sheetName val="구입단가"/>
      <sheetName val="PAINT"/>
      <sheetName val="약품공급2"/>
      <sheetName val="외주(기준)"/>
      <sheetName val="재.노.경(기준)"/>
      <sheetName val="선정요령"/>
      <sheetName val="Proposal"/>
      <sheetName val="실행내역서"/>
      <sheetName val="기초데이타"/>
      <sheetName val="36단가"/>
      <sheetName val="데리네이타현황"/>
      <sheetName val="유림총괄"/>
      <sheetName val="퍼스트"/>
      <sheetName val="출자한도"/>
      <sheetName val="구리토평1전기"/>
      <sheetName val="설계내역2"/>
      <sheetName val="설계예시"/>
      <sheetName val="양남(실시)"/>
      <sheetName val="건천(실시)"/>
      <sheetName val="외동(실시)"/>
      <sheetName val="안강(실시)"/>
      <sheetName val="안강(우선실시)"/>
      <sheetName val="건설기계사용기준"/>
      <sheetName val="도급기성"/>
      <sheetName val="주요항목별"/>
      <sheetName val="실행(ALT1)"/>
      <sheetName val="코드"/>
      <sheetName val="전기"/>
      <sheetName val="적정심사"/>
      <sheetName val="일위대가내역"/>
      <sheetName val="파이프류"/>
      <sheetName val="원가계산서 "/>
      <sheetName val="고내분기~한림"/>
      <sheetName val="광령~경마장"/>
      <sheetName val="세기~광령"/>
      <sheetName val="물건개요"/>
      <sheetName val="빌딩경영보고서"/>
      <sheetName val="리스료"/>
      <sheetName val="단위량"/>
      <sheetName val="재료집계표2"/>
      <sheetName val="토적집계표"/>
      <sheetName val="가설공사"/>
      <sheetName val="4차원가계산서"/>
      <sheetName val="단가결정"/>
      <sheetName val="내역아"/>
      <sheetName val="울타리"/>
      <sheetName val="대로근거"/>
      <sheetName val="발주수량표"/>
      <sheetName val="연습"/>
      <sheetName val="전등설비"/>
      <sheetName val="규격"/>
      <sheetName val="관급"/>
      <sheetName val="상하차비용(기계상차)"/>
      <sheetName val="수간보호"/>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자재비"/>
      <sheetName val="내역8"/>
      <sheetName val="1단계"/>
      <sheetName val="70%"/>
      <sheetName val="내역서"/>
      <sheetName val="데리네이타현황"/>
      <sheetName val="TABLE"/>
      <sheetName val="WORK"/>
      <sheetName val="노임"/>
      <sheetName val="설계내역일위"/>
      <sheetName val="단가"/>
      <sheetName val="시설물일위"/>
      <sheetName val="2공구산출내역"/>
      <sheetName val="전선 및 전선관"/>
      <sheetName val="밸브설치"/>
      <sheetName val="도로구조공사비"/>
      <sheetName val="도로토공공사비"/>
      <sheetName val="여수토공사비"/>
      <sheetName val="1.설계기준"/>
      <sheetName val="구리토평1전기"/>
      <sheetName val="단가산출서"/>
      <sheetName val="원가계산서 "/>
      <sheetName val="설계예시"/>
      <sheetName val="Y-WORK"/>
      <sheetName val="기초단가"/>
      <sheetName val="토목검측서"/>
      <sheetName val="용산1(해보)"/>
      <sheetName val="ilch"/>
      <sheetName val="일위대가(가설)"/>
      <sheetName val="설비"/>
      <sheetName val="견적서"/>
      <sheetName val="가공비"/>
      <sheetName val="일위대가(계측기설치)"/>
      <sheetName val="data2"/>
      <sheetName val="PREFACE"/>
      <sheetName val="노임(1차)"/>
      <sheetName val="참조"/>
      <sheetName val="삼원"/>
      <sheetName val="그린"/>
      <sheetName val="한창-을"/>
      <sheetName val="내역"/>
      <sheetName val="품셈"/>
      <sheetName val="수량산출"/>
      <sheetName val="일위대가"/>
      <sheetName val="공예율"/>
      <sheetName val="Sheet15"/>
      <sheetName val="A-4"/>
      <sheetName val="직노"/>
      <sheetName val="DWG-CAB-I"/>
      <sheetName val="경비산출"/>
      <sheetName val="물가자료"/>
      <sheetName val="일용노임단가"/>
      <sheetName val="일위대가목차"/>
      <sheetName val="일위대가표"/>
      <sheetName val="토목품셈"/>
      <sheetName val="가도공"/>
      <sheetName val="총 원가계산"/>
      <sheetName val="기둥(원형)"/>
      <sheetName val="b_balju"/>
      <sheetName val="Sensitivity"/>
      <sheetName val="Testing"/>
      <sheetName val="BOQ"/>
      <sheetName val="당초명세(평)"/>
      <sheetName val="토사(PE)"/>
      <sheetName val="도급FORM"/>
      <sheetName val="DATE"/>
      <sheetName val="단중표"/>
      <sheetName val="골조시행"/>
      <sheetName val="약품설비"/>
      <sheetName val="전기"/>
      <sheetName val="데이타"/>
      <sheetName val="DATA"/>
      <sheetName val="예산내역"/>
      <sheetName val="총괄수지표"/>
      <sheetName val="코드표"/>
      <sheetName val="노임단가"/>
      <sheetName val="CT "/>
      <sheetName val="정부노임단가"/>
      <sheetName val="Sheet3"/>
      <sheetName val="부하계산서"/>
      <sheetName val="BQ"/>
      <sheetName val="예산명세서"/>
      <sheetName val="건축내역"/>
      <sheetName val="SLAB"/>
      <sheetName val="쌍송교"/>
      <sheetName val="일위대가집계"/>
      <sheetName val="일위대가목록"/>
      <sheetName val="암거단위-1련"/>
      <sheetName val="원가계산서"/>
      <sheetName val="실행"/>
      <sheetName val="견적"/>
      <sheetName val="토목내역서 (도급단가)"/>
      <sheetName val="3BL공동구 수량"/>
      <sheetName val="단가목록"/>
      <sheetName val="c_balju"/>
      <sheetName val="선금급신청서"/>
      <sheetName val="SHEET1"/>
      <sheetName val="보건노"/>
      <sheetName val="BOX수량"/>
      <sheetName val="중기손료"/>
      <sheetName val="ITEM"/>
      <sheetName val="#REF"/>
      <sheetName val="내역서 "/>
      <sheetName val="D-3503"/>
      <sheetName val="부대내역"/>
      <sheetName val="특수선일위대가"/>
      <sheetName val="공사비집계"/>
      <sheetName val="신규단가"/>
      <sheetName val="변화치수"/>
      <sheetName val="인건비 "/>
      <sheetName val="단 box"/>
      <sheetName val="문학간접"/>
      <sheetName val="간접"/>
      <sheetName val="외주"/>
      <sheetName val="준검 내역서"/>
      <sheetName val="기성"/>
      <sheetName val="Sheet10"/>
      <sheetName val="단가및재료비"/>
      <sheetName val="Total"/>
      <sheetName val="주공 갑지"/>
      <sheetName val="A"/>
      <sheetName val="기초코드"/>
      <sheetName val="토목공종세부"/>
      <sheetName val="1000 DB구축 부표"/>
      <sheetName val="토공대가"/>
      <sheetName val="구조대가"/>
      <sheetName val="포설대가1"/>
      <sheetName val="부대대가"/>
      <sheetName val="맨홀수량산출"/>
      <sheetName val="전기일위대가"/>
      <sheetName val="비교표"/>
      <sheetName val="대가"/>
      <sheetName val="가감수량"/>
      <sheetName val="SORCE1"/>
      <sheetName val="가시설단위수량"/>
      <sheetName val="중기일위대가"/>
      <sheetName val="토목"/>
      <sheetName val="단면가정"/>
      <sheetName val="진주방향"/>
      <sheetName val="약품공급2"/>
      <sheetName val="이월"/>
      <sheetName val="기초공"/>
      <sheetName val="개요"/>
      <sheetName val="000000"/>
      <sheetName val="노임 단가"/>
      <sheetName val="단위수량"/>
      <sheetName val="1공구내역서(1)"/>
      <sheetName val="일반맨홀수량집계(A-7 LINE)"/>
      <sheetName val="8.PILE  (돌출)"/>
      <sheetName val="적용기준"/>
      <sheetName val="일반맨홀수량집계"/>
      <sheetName val="지표"/>
      <sheetName val="BEND LOSS"/>
      <sheetName val="참조 (2)"/>
      <sheetName val="danga"/>
      <sheetName val="ABUT수량-A1"/>
      <sheetName val="1안"/>
      <sheetName val="일위목록"/>
      <sheetName val="도로경계블럭단위수량"/>
      <sheetName val="도로경계블럭단위토공"/>
      <sheetName val="L형측구단위수량"/>
      <sheetName val="L형측구연장조서"/>
      <sheetName val="내역표지"/>
      <sheetName val="교각계산"/>
      <sheetName val="토적집계표"/>
      <sheetName val="원가"/>
      <sheetName val="익산"/>
      <sheetName val="설계명세서"/>
      <sheetName val="자료입력"/>
      <sheetName val="중기산출"/>
      <sheetName val="IMP(MAIN)"/>
      <sheetName val="IMP (REACTOR)"/>
      <sheetName val="부하(성남)"/>
      <sheetName val="투자효율분석"/>
      <sheetName val="기별(종합)"/>
      <sheetName val="심사계산"/>
      <sheetName val="심사물량"/>
      <sheetName val="사용자정의"/>
      <sheetName val="제품표준규격"/>
      <sheetName val="기타#9"/>
      <sheetName val="인부노임"/>
      <sheetName val="식재일위대가"/>
      <sheetName val="설산1.나"/>
      <sheetName val="본사S"/>
      <sheetName val="화재 탐지 설비"/>
      <sheetName val="토공(우물통,기타) "/>
      <sheetName val="토공집계표"/>
      <sheetName val="값"/>
      <sheetName val="INPUT"/>
      <sheetName val="차액보증"/>
      <sheetName val="M-MG1"/>
      <sheetName val="BQ(실행)"/>
      <sheetName val="깨기"/>
      <sheetName val="오산갈곳"/>
      <sheetName val="입찰안"/>
      <sheetName val="단가조사"/>
      <sheetName val="TOTAL_BOQ"/>
      <sheetName val="관람석제출"/>
      <sheetName val="조명율표"/>
      <sheetName val="적격점수&lt;300억미만&gt;"/>
      <sheetName val="단가일람"/>
      <sheetName val="단위량당중기"/>
      <sheetName val=""/>
      <sheetName val="철거산출근거"/>
      <sheetName val="램머"/>
      <sheetName val="기계경비(시간당)"/>
      <sheetName val="BOX복구단위수량"/>
      <sheetName val="상 부"/>
      <sheetName val="작업일보"/>
      <sheetName val="교량전기"/>
      <sheetName val="CODE"/>
      <sheetName val="통합"/>
      <sheetName val="공통가설공사"/>
      <sheetName val="DS-최종"/>
      <sheetName val="기본자료입력"/>
      <sheetName val="변경내역"/>
      <sheetName val="Sheet4"/>
      <sheetName val="단가표"/>
      <sheetName val="COPING"/>
      <sheetName val="부분별수량산출(조합기초)"/>
      <sheetName val="자재대"/>
      <sheetName val="GI-LIST"/>
      <sheetName val="물가대비표"/>
      <sheetName val="6PILE  (돌출)"/>
      <sheetName val="횡배수관설치현황"/>
      <sheetName val="말뚝지지력산정"/>
      <sheetName val="내역1"/>
      <sheetName val="설계조건"/>
      <sheetName val="안정계산"/>
      <sheetName val="단면검토"/>
      <sheetName val="도시가스현황"/>
      <sheetName val="N賃率-職"/>
      <sheetName val="경비2내역"/>
      <sheetName val="공통부대비"/>
      <sheetName val="Sheet1 (2)"/>
      <sheetName val="MYUN(MAC)"/>
      <sheetName val="guard(mac)"/>
      <sheetName val="tggwan(mac)"/>
      <sheetName val="북방3터널"/>
      <sheetName val="★도급내역"/>
      <sheetName val="날개벽수량표"/>
      <sheetName val="Mc1"/>
      <sheetName val="식재인부"/>
      <sheetName val="공사비명세서"/>
      <sheetName val="토공(완충)"/>
      <sheetName val="도급양식"/>
      <sheetName val="단가대비표"/>
      <sheetName val="물량표"/>
      <sheetName val="금액내역서"/>
      <sheetName val="입출재고현황 (2)"/>
      <sheetName val="토공수량산출"/>
      <sheetName val="토적계산서"/>
      <sheetName val="SELTDATA"/>
      <sheetName val="을 1"/>
      <sheetName val="을 2"/>
      <sheetName val="경산"/>
      <sheetName val="구천"/>
      <sheetName val="관접합및부설"/>
      <sheetName val="설계내역(2000)"/>
      <sheetName val="대로근거"/>
      <sheetName val="중로근거"/>
      <sheetName val="연결임시"/>
      <sheetName val="도급"/>
      <sheetName val="시멘트"/>
      <sheetName val="판정1교토공"/>
      <sheetName val="1.설계조건"/>
      <sheetName val="산출근거"/>
      <sheetName val="자료(통합)"/>
      <sheetName val="대상공사(조달청)"/>
      <sheetName val="총괄내역서"/>
      <sheetName val="자재집계표"/>
      <sheetName val="공통가설"/>
      <sheetName val="예가표"/>
      <sheetName val="대비"/>
      <sheetName val="도급예산내역서봉투"/>
      <sheetName val="공사원가계산서"/>
      <sheetName val="도급예산내역서총괄표"/>
      <sheetName val="설계산출기초"/>
      <sheetName val="운반비산출"/>
      <sheetName val="을부담운반비"/>
      <sheetName val="설계산출표지"/>
      <sheetName val="예산M11A"/>
      <sheetName val="견적조건"/>
      <sheetName val="별표 "/>
      <sheetName val="공사개요"/>
      <sheetName val="단가기준"/>
      <sheetName val="수량집계"/>
      <sheetName val="을"/>
      <sheetName val="패널"/>
      <sheetName val="전력"/>
      <sheetName val="토공집계"/>
      <sheetName val="세부내역"/>
      <sheetName val="Macro1"/>
      <sheetName val="재집"/>
      <sheetName val="직재"/>
      <sheetName val="자재"/>
      <sheetName val="교통표지"/>
      <sheetName val="맨홀수량집계"/>
      <sheetName val="물가시세"/>
      <sheetName val="산출기초"/>
      <sheetName val="EUPDAT2"/>
      <sheetName val="자재단가"/>
      <sheetName val="요율"/>
      <sheetName val="wall"/>
      <sheetName val="참조자료"/>
      <sheetName val="본체"/>
      <sheetName val="예산"/>
      <sheetName val="BLOCK(1)"/>
      <sheetName val="기계경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터파기및재료"/>
      <sheetName val="단가산출서"/>
      <sheetName val="연결관암거"/>
      <sheetName val="ABUT수량-A1"/>
      <sheetName val="직노"/>
      <sheetName val="Baby일위대가"/>
      <sheetName val="일위대가"/>
      <sheetName val="자  재"/>
      <sheetName val="건축외주"/>
      <sheetName val="원가계산서 "/>
      <sheetName val="철거산출근거"/>
      <sheetName val="DATE"/>
      <sheetName val="기둥(원형)"/>
      <sheetName val="기초공"/>
      <sheetName val="단면 (2)"/>
      <sheetName val="내역"/>
      <sheetName val="용산1(해보)"/>
      <sheetName val="6PILE  (돌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1.설계조건 "/>
      <sheetName val="설계기준설명"/>
      <sheetName val="총괄표"/>
      <sheetName val="2.단면가정 (BASE)"/>
      <sheetName val="2.단면가정  (2)"/>
      <sheetName val="2.단면가정  (3)"/>
      <sheetName val="2.단면가정  (4)"/>
      <sheetName val="2.단면가정  (5)"/>
      <sheetName val="2.단면가정  (6)"/>
      <sheetName val="3.하중및토압(탄성,가동)"/>
      <sheetName val="4.하중 5.안정검토(가동)(탄성)"/>
      <sheetName val="3.하중및토압 (고정)"/>
      <sheetName val="4.하중 5.안정검토(고정)"/>
      <sheetName val="6.벽체계산"/>
      <sheetName val="7.흉벽계산(구식)"/>
      <sheetName val="7.흉벽계산(ASCON)"/>
      <sheetName val="7.흉벽계산(CON)"/>
      <sheetName val="8.PILE (원지반)"/>
      <sheetName val="8.PILE  (돌출)"/>
      <sheetName val="두부보강(허용)"/>
      <sheetName val="9.FOOTING(2)"/>
      <sheetName val="9.FOOTING(3)"/>
      <sheetName val="9.FOOTING(4)"/>
      <sheetName val="9.FOOTING(5)"/>
      <sheetName val="9.FOOTING(6)"/>
      <sheetName val="10.날개벽 (A)"/>
      <sheetName val="10.날개벽(B)"/>
      <sheetName val="10.날개벽 (C)"/>
      <sheetName val="11.고정슈교좌면검토"/>
      <sheetName val="11.가동슈교좌면검토 "/>
      <sheetName val="11.탄성슈교좌면검토 "/>
      <sheetName val="12.접속슬라브CON) "/>
      <sheetName val="12.접속슬라브(ASCON)"/>
      <sheetName val="주철근조립도"/>
      <sheetName val="Sheet3"/>
      <sheetName val="Sheet1"/>
      <sheetName val="A LINE"/>
      <sheetName val="쌍송교"/>
      <sheetName val="단위수량산출"/>
      <sheetName val="Baby일위대가"/>
      <sheetName val="토사(PE)"/>
      <sheetName val="수량산출"/>
      <sheetName val="단면가정"/>
      <sheetName val="지장물C"/>
      <sheetName val="NI`"/>
      <sheetName val="N1토적"/>
      <sheetName val="NI-7`"/>
      <sheetName val="NI-7-1"/>
      <sheetName val="NI-7-2`"/>
      <sheetName val="NI-8`"/>
      <sheetName val="N2`"/>
      <sheetName val="N2토적"/>
      <sheetName val="N3`"/>
      <sheetName val="N3-9"/>
      <sheetName val="N4`"/>
      <sheetName val="N5`"/>
      <sheetName val="H1`"/>
      <sheetName val="노무비단가"/>
      <sheetName val="SLAB"/>
      <sheetName val="날개벽(시점좌측)"/>
      <sheetName val="N賃率-職"/>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
      <sheetName val="자재산출"/>
      <sheetName val="수량 집계"/>
      <sheetName val="자재집계"/>
      <sheetName val="Sheet5"/>
      <sheetName val="Sheet6"/>
      <sheetName val="Sheet7"/>
      <sheetName val="Sheet8"/>
      <sheetName val="Sheet9"/>
      <sheetName val="Sheet10"/>
      <sheetName val="Sheet11"/>
      <sheetName val="Sheet12"/>
      <sheetName val="Sheet13"/>
      <sheetName val="Sheet14"/>
      <sheetName val="Sheet15"/>
      <sheetName val="Sheet16"/>
      <sheetName val="단위수량"/>
      <sheetName val="공기변실수량산출-배수"/>
      <sheetName val="C.배수관공"/>
      <sheetName val="맨홀수량산출"/>
      <sheetName val="8.PILE  (돌출)"/>
      <sheetName val="우배수"/>
      <sheetName val="단위단가"/>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낙석방지집계표"/>
      <sheetName val="낙석방지책연장"/>
      <sheetName val="가드레일연장"/>
      <sheetName val="guard(mac)"/>
      <sheetName val="Sheet1 (2)"/>
      <sheetName val="단가"/>
      <sheetName val="내역"/>
      <sheetName val="배수공 내역서 적용수량"/>
      <sheetName val="수량산출"/>
      <sheetName val="데이타"/>
      <sheetName val="식재인부"/>
      <sheetName val="표지"/>
      <sheetName val="DATA 입력부"/>
      <sheetName val="백호우계수"/>
      <sheetName val="설계내역"/>
      <sheetName val="투찰"/>
      <sheetName val="MYUN(MAC)"/>
      <sheetName val="명세서"/>
      <sheetName val="내역서"/>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시점교대"/>
      <sheetName val="DATE"/>
      <sheetName val="교대(a1)"/>
      <sheetName val="2경간"/>
      <sheetName val="Sheet1"/>
      <sheetName val="#REF"/>
      <sheetName val="증감대비"/>
      <sheetName val="상행-교대(A1-A2)"/>
      <sheetName val="종배수관"/>
      <sheetName val="개별직종노임단가(2003.9)"/>
      <sheetName val="내역서(변경)"/>
      <sheetName val="직접인건비"/>
      <sheetName val="직접경비"/>
      <sheetName val=" "/>
      <sheetName val="총괄표 "/>
      <sheetName val="부대내역"/>
      <sheetName val="설비단가표"/>
      <sheetName val="3.공통공사대비"/>
      <sheetName val="일위대가"/>
      <sheetName val="5Strand-장기처짐PCI"/>
      <sheetName val="영업소실적"/>
      <sheetName val="9GNG운반"/>
      <sheetName val="xxxxxx"/>
      <sheetName val="정의"/>
      <sheetName val="슬래브수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폐기물처리공"/>
      <sheetName val="교량단면도"/>
      <sheetName val="교명주깨기"/>
      <sheetName val="상부난간"/>
      <sheetName val="난간(2)"/>
      <sheetName val="슬라브깨기"/>
      <sheetName val="교대깨기"/>
      <sheetName val="교각깨기"/>
      <sheetName val="날개벽수량표"/>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1 (3)"/>
      <sheetName val="Sheet2 (3)"/>
      <sheetName val="Sheet3 (3)"/>
      <sheetName val="Sheet1 (2)"/>
      <sheetName val="시점교대"/>
      <sheetName val="덕전리"/>
    </sheetNames>
    <sheetDataSet>
      <sheetData sheetId="0"/>
      <sheetData sheetId="1"/>
      <sheetData sheetId="2"/>
      <sheetData sheetId="3"/>
      <sheetData sheetId="4"/>
      <sheetData sheetId="5"/>
      <sheetData sheetId="6"/>
      <sheetData sheetId="7" refreshError="1"/>
      <sheetData sheetId="8"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설비)"/>
      <sheetName val="일위목록(설비)"/>
      <sheetName val="일위대가(설비)"/>
      <sheetName val="노임산출(설비)"/>
      <sheetName val="설비휀선정"/>
      <sheetName val="단가대비(설비)"/>
      <sheetName val="정부노임"/>
      <sheetName val="견적대비"/>
      <sheetName val="가시설흙막이"/>
      <sheetName val="터파기및재료"/>
      <sheetName val="빗물받이(910-510-410)"/>
      <sheetName val="토적표"/>
      <sheetName val="수량산출"/>
      <sheetName val="3련 BOX"/>
      <sheetName val="시점교대"/>
      <sheetName val="품셈"/>
      <sheetName val="DATE"/>
      <sheetName val="Sheet1 (2)"/>
      <sheetName val="설계예산서(2_소천우회토목)"/>
      <sheetName val="유효폭의 계산"/>
      <sheetName val="횡배수관"/>
    </sheetNames>
    <sheetDataSet>
      <sheetData sheetId="0" refreshError="1"/>
      <sheetData sheetId="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갑,을"/>
      <sheetName val="노임단가"/>
      <sheetName val="표지"/>
      <sheetName val="개요"/>
      <sheetName val="사통"/>
      <sheetName val="단가검토"/>
      <sheetName val="설치중량 "/>
      <sheetName val="철거중량"/>
      <sheetName val="수문일위 "/>
      <sheetName val="자재단가"/>
      <sheetName val="발주내역"/>
      <sheetName val="설계개요"/>
      <sheetName val="단가"/>
      <sheetName val="ABUT수량-A1"/>
      <sheetName val="사유서(출)"/>
      <sheetName val="도로구조공사비"/>
      <sheetName val="도로토공공사비"/>
      <sheetName val="여수토공사비"/>
      <sheetName val="집계표"/>
      <sheetName val="내역"/>
      <sheetName val="한전납입금"/>
      <sheetName val="품셈(기초)"/>
      <sheetName val="내역서"/>
      <sheetName val="총괄표"/>
      <sheetName val="철집"/>
      <sheetName val="예가표"/>
      <sheetName val="사리부설"/>
      <sheetName val="재료값"/>
      <sheetName val="자재견적 (대왕) (2)"/>
      <sheetName val="재료비"/>
      <sheetName val="약품설비"/>
      <sheetName val="전기"/>
      <sheetName val="계약일반사항"/>
      <sheetName val="수토공단위당"/>
      <sheetName val="제경비요율"/>
      <sheetName val="공사비"/>
      <sheetName val="#REF"/>
      <sheetName val="결과조달"/>
      <sheetName val="노무비"/>
      <sheetName val="토적"/>
      <sheetName val="NYS"/>
      <sheetName val="실행철강하도"/>
      <sheetName val="전차선로 물량표"/>
      <sheetName val="공내역"/>
      <sheetName val="VXXXXX"/>
      <sheetName val="교각계산"/>
      <sheetName val="조경일람"/>
      <sheetName val="1.동력공사"/>
      <sheetName val="남양내역"/>
      <sheetName val="CCTV내역서"/>
      <sheetName val="밸브설치"/>
      <sheetName val="SG"/>
      <sheetName val="산출근거"/>
      <sheetName val="98NS-N"/>
      <sheetName val="공사비총괄표"/>
      <sheetName val="구조물철거타공정이월"/>
      <sheetName val="부안일위"/>
      <sheetName val="내역표지"/>
      <sheetName val="현장관리비 산출내역"/>
      <sheetName val="참조"/>
      <sheetName val="날개벽(시점좌측)"/>
      <sheetName val="공사비집계"/>
      <sheetName val="입찰안"/>
      <sheetName val="unit"/>
      <sheetName val="단위가격 "/>
      <sheetName val="중기비"/>
      <sheetName val="일위대가(가설)"/>
      <sheetName val="일위집계표"/>
      <sheetName val="입상내역"/>
      <sheetName val="기계경비일람"/>
      <sheetName val="설치중량_"/>
      <sheetName val="수문일위_"/>
      <sheetName val="청하배수"/>
      <sheetName val="제출내역 (2)"/>
      <sheetName val="1,2공구원가계산서"/>
      <sheetName val="2공구산출내역"/>
      <sheetName val="1공구산출내역서"/>
      <sheetName val="PAD TR보호대기초"/>
      <sheetName val="가로등기초"/>
      <sheetName val="HANDHOLE(2)"/>
      <sheetName val="일위대가(계측기설치)"/>
      <sheetName val="산수배수"/>
      <sheetName val="투찰내역"/>
      <sheetName val="설계(원가)"/>
      <sheetName val="내역서(변경2)"/>
      <sheetName val="내역서 (변경)"/>
      <sheetName val="자재집계표"/>
      <sheetName val="환토"/>
      <sheetName val="단가산출(운반장비)"/>
      <sheetName val="토공집계표"/>
      <sheetName val="토공계산서"/>
      <sheetName val="운반성토집계"/>
      <sheetName val="토적집계"/>
      <sheetName val="토적표"/>
      <sheetName val="비탈면보호공수량"/>
      <sheetName val="구조물깨기"/>
      <sheetName val="구조물깨기산근"/>
      <sheetName val="배수공집계표"/>
      <sheetName val="배수토공"/>
      <sheetName val="측구공"/>
      <sheetName val="L형측구"/>
      <sheetName val="도로경계석"/>
      <sheetName val="산마루측구"/>
      <sheetName val=" U형배수관"/>
      <sheetName val="도수로"/>
      <sheetName val="집수정(측구)"/>
      <sheetName val="용수로"/>
      <sheetName val="우오수공"/>
      <sheetName val="관수량"/>
      <sheetName val="우수받이"/>
      <sheetName val="집수정 (우오수)"/>
      <sheetName val="암거공"/>
      <sheetName val="박스암거"/>
      <sheetName val="맹암거공"/>
      <sheetName val="설계변경(운동장)"/>
      <sheetName val="운동장맹암거1"/>
      <sheetName val="운동장맹암거2"/>
      <sheetName val="집수정(맹암거)"/>
      <sheetName val="운동장맹암거(평면도)"/>
      <sheetName val="옹벽공"/>
      <sheetName val="포장공"/>
      <sheetName val="소로수량"/>
      <sheetName val="소로수량산출"/>
      <sheetName val="보도수량"/>
      <sheetName val="가로수수량"/>
      <sheetName val="차선도색"/>
      <sheetName val="차선수량"/>
      <sheetName val="도수로원가"/>
      <sheetName val="도수로내역"/>
      <sheetName val="도수로수량"/>
      <sheetName val="Sheet2"/>
      <sheetName val="요율"/>
      <sheetName val="98수문일위"/>
      <sheetName val="매립"/>
      <sheetName val="총괄내역서"/>
      <sheetName val="일위대가표"/>
      <sheetName val="설명"/>
      <sheetName val="시공여유율"/>
      <sheetName val="1.설계기준"/>
      <sheetName val="일위"/>
      <sheetName val="양수장내역"/>
      <sheetName val="양수장"/>
      <sheetName val="대치판정"/>
      <sheetName val="일위대가"/>
      <sheetName val="Sheet1 (2)"/>
      <sheetName val="횡배수관집현황(2공구)"/>
      <sheetName val="년도별"/>
      <sheetName val="설계"/>
      <sheetName val="1단계"/>
      <sheetName val="찍기"/>
      <sheetName val="P-산#1-1(WOWA1)"/>
      <sheetName val="자재단가비교표"/>
      <sheetName val="CAT_5"/>
      <sheetName val="유림골조"/>
      <sheetName val="가설공사비"/>
      <sheetName val="96보완계획7.12"/>
      <sheetName val="조명시설"/>
      <sheetName val="단면 (2)"/>
      <sheetName val="약품공급2"/>
      <sheetName val="기기리스트"/>
      <sheetName val="Sheet1"/>
      <sheetName val="날개벽"/>
      <sheetName val="PIPE내역_FCN_"/>
      <sheetName val="b_balju_cho"/>
      <sheetName val="COPING-1"/>
      <sheetName val="역T형교대-2수량"/>
      <sheetName val="DATE"/>
      <sheetName val="자재일위(경)"/>
      <sheetName val="업무처리전"/>
      <sheetName val="시행후면적"/>
      <sheetName val="8.PILE  (돌출)"/>
      <sheetName val="cover예산"/>
      <sheetName val="cover설계서"/>
      <sheetName val="예산서갑지"/>
      <sheetName val="원가계산"/>
      <sheetName val="원가근거 "/>
      <sheetName val="관급자재집계"/>
      <sheetName val="내역서집계"/>
      <sheetName val="내역서(1. 옥외전력 및 수변전설비)"/>
      <sheetName val="내역서(2. 접지 및 피뢰침 설비)"/>
      <sheetName val="내역서(3. CABLE TRAY)"/>
      <sheetName val="내역서(4. 가압장 동력)"/>
      <sheetName val="내역서(5. 약품투입동,응집침전지 동력)"/>
      <sheetName val="내역서(6. 여과지 동력)"/>
      <sheetName val="내역서(7. 농축조,농축분배조 동력)"/>
      <sheetName val="내역서(8. 조정농축조,조정농축분배조 동력)"/>
      <sheetName val="내역서(9. 탈리액농축조,탈리액농축분배조 동력)"/>
      <sheetName val="내역서(10. 탈수기동,회수펌프동 동력)"/>
      <sheetName val="내역서(11. 식당 및 창고 전력간선,전열)"/>
      <sheetName val="내역서(12. 식당 및 창고 전등)"/>
      <sheetName val="내역서(13. 가압장 전력간선,전열)"/>
      <sheetName val="내역서(14. 가압장 전등)"/>
      <sheetName val="내역서(15. 여과지 전력간선,전열)"/>
      <sheetName val="내역서(16. 여과지 전등)"/>
      <sheetName val="내역서(17. 각 농축분배조 전등.전열)"/>
      <sheetName val="내역서(18. 옥외 약전 및 방송)"/>
      <sheetName val="내역서(19. 각동 약전 및 방송)"/>
      <sheetName val="부대설비"/>
      <sheetName val="대가갑지"/>
      <sheetName val="분전반설치비 일위대가"/>
      <sheetName val="그림갑지"/>
      <sheetName val="잡철물제작"/>
      <sheetName val="관로굴착"/>
      <sheetName val="단가갑지"/>
      <sheetName val="단가비교표"/>
      <sheetName val="산출서갑지"/>
      <sheetName val="공량갑지"/>
      <sheetName val="공량(1. 옥외전력 및 수변전, 외등설비)"/>
      <sheetName val="공량(2. 접지 및 피뢰침 설비)"/>
      <sheetName val="공량(3. CABLE TRAY)"/>
      <sheetName val="공량(4. 가압장 동력)"/>
      <sheetName val="공량(5. 약품투입동,응집침전지 동력)"/>
      <sheetName val="공량(6. 여과지 동력)"/>
      <sheetName val="공량(7. 농축조,농축분배조 동력)"/>
      <sheetName val="공량(8. 조정농축조,조정농축분배조 동력)"/>
      <sheetName val="공량(9. 탈리액농축조,탈리액농축분배조 동력)"/>
      <sheetName val="공량(10. 탈수기동,회수펌프동 동력)"/>
      <sheetName val="공량(11. 식당 및 창고 전력간선,전열)"/>
      <sheetName val="공량(12. 식당 및 창고 전등)"/>
      <sheetName val="공량(13. 가압장 전력간선,전열)"/>
      <sheetName val="공량(14. 가압장 전등)"/>
      <sheetName val="공량(15. 여과지 전력간선,전열)"/>
      <sheetName val="공량(16. 여과지 전등)"/>
      <sheetName val="공량(17. 각 농축분배조 전등.전열)"/>
      <sheetName val="공량(18. 옥외 약전 및 방송)"/>
      <sheetName val="공량(19. 각동 약전 및 방송"/>
      <sheetName val="산출조서갑지"/>
      <sheetName val="산출조서(1.옥외전력 및 수변전, 외등설비)"/>
      <sheetName val="산출조서(2. 접지 및 피뢰침 설비)"/>
      <sheetName val="산출조서(3. CABLE TRAY)"/>
      <sheetName val="산출조서(4. 가압장 동력)"/>
      <sheetName val="산출조서(5. 약품투입동,응집침전지 동력)"/>
      <sheetName val="산출조서(6. 여과지 동력)"/>
      <sheetName val="산출조서(7. 농축조,농축분배조 동력)"/>
      <sheetName val="산출조서(8. 조정농축조,조정농축분배조 동력)"/>
      <sheetName val="산출조서(9. 탈리액농축조,탈리액농축분배조 동력)"/>
      <sheetName val="산출조서(10. 탈수기동,회수펌프동 동력)"/>
      <sheetName val="산출조서(11. 식당 및 창고 전력간선,전열)"/>
      <sheetName val="산출조서(12. 식당 및 창고 전등)"/>
      <sheetName val="산출조서(13. 가압장 전력간선,전열)"/>
      <sheetName val="산출조서(L1. 관리동 전등)"/>
      <sheetName val="산출조서(L2. 침사지 전등,전열)"/>
      <sheetName val="산출조서(15. 여과지 전력간선,전열)"/>
      <sheetName val="산출조서(16. 여과지 전등)"/>
      <sheetName val="산출조서(17. 각 농축분배조 전등.전열)"/>
      <sheetName val="산출조서(18. 옥외 약전 및 방송)"/>
      <sheetName val="산출조서(19. 각동 약전 및 방송)"/>
      <sheetName val="견적갑지"/>
      <sheetName val="Sheet6"/>
      <sheetName val="Sheet7"/>
      <sheetName val="Sheet8"/>
      <sheetName val="Sheet9"/>
      <sheetName val="Sheet10"/>
      <sheetName val="Sheet11"/>
      <sheetName val="Sheet12"/>
      <sheetName val="Sheet13"/>
      <sheetName val="Sheet14"/>
      <sheetName val="Sheet15"/>
      <sheetName val="Sheet16"/>
      <sheetName val="Sheet5"/>
      <sheetName val="한전 수탁비 계산 내역"/>
      <sheetName val="CUBICLE설치비 일위대가 "/>
      <sheetName val="9811"/>
      <sheetName val="NFB"/>
      <sheetName val="여과지동"/>
      <sheetName val="6PILE  (돌출)"/>
      <sheetName val="금액내역서"/>
      <sheetName val="단면가정"/>
      <sheetName val="수량산출"/>
      <sheetName val="터파기및재료"/>
      <sheetName val="부대내역"/>
      <sheetName val="대비"/>
      <sheetName val="고창방향"/>
      <sheetName val="별첨1-임식"/>
      <sheetName val="기본자료"/>
      <sheetName val="일위대가(목록)"/>
      <sheetName val="자원리스트"/>
      <sheetName val="전기혼잡제경비(45)"/>
      <sheetName val="지장물C"/>
      <sheetName val="공사비예산서(토목분)"/>
      <sheetName val="1.토공"/>
      <sheetName val="전선 및 전선관"/>
      <sheetName val="천방교접속"/>
      <sheetName val="일위_파일"/>
      <sheetName val="교각1"/>
      <sheetName val="CODE"/>
      <sheetName val="COPING"/>
      <sheetName val="기초공"/>
      <sheetName val="MOTOR"/>
      <sheetName val="기둥(원형)"/>
      <sheetName val="건              축"/>
      <sheetName val="문학간접"/>
      <sheetName val="작업일보"/>
      <sheetName val="표준계약서"/>
      <sheetName val="본선 토공 분배표"/>
      <sheetName val="장비"/>
      <sheetName val="BID"/>
      <sheetName val="부하계산서"/>
      <sheetName val="부하(성남)"/>
      <sheetName val="하수급견적대비"/>
      <sheetName val="산근1"/>
      <sheetName val="지급자재"/>
      <sheetName val="관리,공감"/>
      <sheetName val="입찰"/>
      <sheetName val="설계내역"/>
      <sheetName val="소야공정계획표"/>
      <sheetName val="자재대"/>
      <sheetName val="현경"/>
      <sheetName val="간선계산"/>
      <sheetName val="점수계산1-2"/>
      <sheetName val="전화번호DATA (2001)"/>
      <sheetName val="A-4"/>
      <sheetName val="노무"/>
      <sheetName val="자압"/>
      <sheetName val="주형"/>
      <sheetName val="자재"/>
      <sheetName val="갑지"/>
      <sheetName val="산출내역서집계표"/>
      <sheetName val="1공구 건정토건 철콘"/>
      <sheetName val="2공구하도급내역서"/>
      <sheetName val="토량1-1"/>
      <sheetName val="적현로"/>
      <sheetName val="변경내역서"/>
      <sheetName val="수목단가"/>
      <sheetName val="시설수량표"/>
      <sheetName val="식재수량표"/>
      <sheetName val="전체"/>
      <sheetName val="관급자재"/>
      <sheetName val="제경비"/>
      <sheetName val="초기화면"/>
      <sheetName val="토공사"/>
      <sheetName val="정렬"/>
      <sheetName val="계약내역서"/>
      <sheetName val="직공비"/>
      <sheetName val="을"/>
      <sheetName val="DATA"/>
      <sheetName val="1호맨홀토공"/>
      <sheetName val="현산지구200420"/>
      <sheetName val="조건표"/>
      <sheetName val="공문"/>
      <sheetName val="내역서1"/>
      <sheetName val="견적대비"/>
      <sheetName val="변경집계표"/>
      <sheetName val="일반문틀 설치"/>
      <sheetName val="샌딩 에폭시 도장"/>
      <sheetName val="스텐문틀설치"/>
      <sheetName val="관급수량총"/>
      <sheetName val="설계조건"/>
      <sheetName val="안정계산"/>
      <sheetName val="단면검토"/>
      <sheetName val="기자재비"/>
      <sheetName val="EP0618"/>
      <sheetName val="정공공사"/>
      <sheetName val="기계경비(시간당)"/>
      <sheetName val="램머"/>
      <sheetName val="단가조사"/>
      <sheetName val="Baby일위대가"/>
      <sheetName val="조건"/>
      <sheetName val="단가산출"/>
      <sheetName val="전체도급"/>
      <sheetName val="부대대비"/>
      <sheetName val="냉연집계"/>
      <sheetName val="아파트 "/>
      <sheetName val="원가계산서 "/>
      <sheetName val="고용보험료"/>
      <sheetName val="예산내역서"/>
      <sheetName val="9509"/>
      <sheetName val="배수내역"/>
      <sheetName val="본지점중"/>
      <sheetName val="공  종  별  집  계  표"/>
      <sheetName val="일  위  대  가  목  록"/>
      <sheetName val="일 위 대 가 표"/>
      <sheetName val="단  가  대  비  표"/>
      <sheetName val="연습"/>
      <sheetName val="건축내역"/>
      <sheetName val="1-1"/>
      <sheetName val="토공총괄표"/>
      <sheetName val="TYPE-A"/>
      <sheetName val="자재견적_(대왕)_(2)"/>
      <sheetName val="수량이동"/>
      <sheetName val="가도공"/>
      <sheetName val="분전함신설"/>
      <sheetName val="접지1종"/>
      <sheetName val="기존구조물철거집계계표"/>
      <sheetName val="일위대가목차"/>
      <sheetName val="충돌 내용"/>
      <sheetName val="원가계산서(집계)"/>
      <sheetName val="석탄2.3물량"/>
      <sheetName val="수문일위(2012)"/>
      <sheetName val="가공비"/>
      <sheetName val="단가일람"/>
      <sheetName val="MACRO(MCC)"/>
      <sheetName val="설계내역서"/>
      <sheetName val="INPUT"/>
      <sheetName val="참조자료"/>
      <sheetName val="단가산출내역(노임부분수정)"/>
      <sheetName val="공통비총괄표"/>
      <sheetName val="재개발"/>
      <sheetName val="토총괄 (2)"/>
      <sheetName val="음봉방향"/>
      <sheetName val="원형1호맨홀토공수량"/>
      <sheetName val="차액보증"/>
      <sheetName val="계화총괄"/>
      <sheetName val="계화배수(3대)"/>
      <sheetName val="공통"/>
      <sheetName val="공장유"/>
      <sheetName val="상 부"/>
      <sheetName val="건축"/>
      <sheetName val="건축-물가변동"/>
      <sheetName val="주beam"/>
      <sheetName val="1.설계조건"/>
      <sheetName val="단가산출서(표지)"/>
      <sheetName val="목차"/>
      <sheetName val="요율산출"/>
      <sheetName val="공종별예산조사"/>
      <sheetName val="수량산출서"/>
      <sheetName val="터파기,맨홀"/>
      <sheetName val="1공구8.개소"/>
      <sheetName val="운반"/>
      <sheetName val="운반산출"/>
      <sheetName val="작업부산물수량"/>
      <sheetName val="산업폐기물"/>
      <sheetName val="조립식 가설건물"/>
      <sheetName val="감독차량유지"/>
      <sheetName val="실행내역서"/>
      <sheetName val="2000년1차"/>
      <sheetName val="증감내역서"/>
      <sheetName val="M-EQPT-Z"/>
      <sheetName val="장문교(대전)"/>
      <sheetName val="주재료비"/>
      <sheetName val="계산근거"/>
      <sheetName val="굴화내역"/>
      <sheetName val="굴화적격"/>
      <sheetName val="재료노무비율"/>
      <sheetName val="설계단가"/>
      <sheetName val="아파트내역"/>
      <sheetName val="48일위"/>
      <sheetName val="48수량"/>
      <sheetName val="22수량"/>
      <sheetName val="49일위"/>
      <sheetName val="22일위"/>
      <sheetName val="49수량"/>
      <sheetName val="준검 내역서"/>
      <sheetName val="strut type"/>
      <sheetName val="DATA1"/>
      <sheetName val="1NYS(당)"/>
      <sheetName val="부표총괄"/>
      <sheetName val="원가계산서"/>
      <sheetName val="경비2내역"/>
      <sheetName val="간접비"/>
      <sheetName val="반중력식옹벽"/>
      <sheetName val="가제당공사비"/>
      <sheetName val="기초처리공사비"/>
      <sheetName val="복통공사비"/>
      <sheetName val="본제당공사비"/>
      <sheetName val="시험비"/>
      <sheetName val="중기운반비"/>
      <sheetName val="진입도로공사비"/>
      <sheetName val="취수탑공사비"/>
      <sheetName val="토취장복구"/>
      <sheetName val="설계명세서"/>
      <sheetName val="예산명세서"/>
      <sheetName val="자료입력"/>
      <sheetName val="200"/>
      <sheetName val="단위수량"/>
      <sheetName val="SHL"/>
      <sheetName val="소일위대가코드표"/>
      <sheetName val="공사총원가계산서"/>
      <sheetName val="하수처리장-토목원가"/>
      <sheetName val="하수처리장-토목"/>
      <sheetName val="지장물취득비"/>
      <sheetName val="조경원가"/>
      <sheetName val="조경내역"/>
      <sheetName val="하수처리장-건축원가"/>
      <sheetName val="하수처리장-건축"/>
      <sheetName val="설비집계"/>
      <sheetName val="설비내역"/>
      <sheetName val="기계원가계산"/>
      <sheetName val="하수처리장-기계내역"/>
      <sheetName val="중계펌프장-기계내역"/>
      <sheetName val="전기원가"/>
      <sheetName val="전기집계"/>
      <sheetName val="하수처리장-전기집계"/>
      <sheetName val="하수처리장-전기내역"/>
      <sheetName val="중계펌프장-전기집계"/>
      <sheetName val="중계펌프장-전기내역"/>
      <sheetName val="계화배수"/>
      <sheetName val="D-623D"/>
      <sheetName val="국내"/>
      <sheetName val="안정검토"/>
      <sheetName val="당초명세(평)"/>
      <sheetName val="3.하중산정4.지지력"/>
      <sheetName val="견적대비표"/>
      <sheetName val="집계표(육상)"/>
      <sheetName val="A(Rev.3)"/>
      <sheetName val="Macro"/>
      <sheetName val="Taux"/>
      <sheetName val="입력시트"/>
      <sheetName val="플랜트 설치"/>
      <sheetName val="교량하부공"/>
      <sheetName val="A1"/>
      <sheetName val="NAI"/>
      <sheetName val="Y-WORK"/>
      <sheetName val="공사비증감"/>
      <sheetName val="집수정(600-700)"/>
      <sheetName val="수지예산서(세부) (2)"/>
      <sheetName val="신표지1"/>
      <sheetName val="입출재고현황 (2)"/>
      <sheetName val="경상비"/>
      <sheetName val="도급"/>
      <sheetName val="실행대비"/>
      <sheetName val="공사개요"/>
      <sheetName val="청천내"/>
      <sheetName val="도급내역"/>
      <sheetName val="세부내역"/>
      <sheetName val="연결임시"/>
      <sheetName val="구조물공"/>
      <sheetName val="투찰추정"/>
      <sheetName val="도급내역5+800"/>
      <sheetName val="수목표준대가"/>
      <sheetName val="JUCKEYK"/>
      <sheetName val="부대공"/>
      <sheetName val="도급금액"/>
      <sheetName val="재노경"/>
      <sheetName val="배수공"/>
      <sheetName val="일위대가(1)"/>
      <sheetName val="총공사내역서"/>
      <sheetName val="토공"/>
      <sheetName val="설 계"/>
      <sheetName val="WORK"/>
      <sheetName val="일반공사"/>
      <sheetName val="노임"/>
      <sheetName val="충주"/>
      <sheetName val="2000전체분"/>
      <sheetName val="포장물량집계"/>
      <sheetName val="공통부대비"/>
      <sheetName val="총괄내역"/>
      <sheetName val="3.공통공사대비"/>
      <sheetName val="CC16-내역서"/>
      <sheetName val="인건비"/>
      <sheetName val="제진기"/>
      <sheetName val="견적"/>
      <sheetName val="새공통"/>
      <sheetName val="화해(함평)"/>
      <sheetName val="화해(장성)"/>
      <sheetName val="이설도로유용토"/>
      <sheetName val="인부신상자료"/>
      <sheetName val="BLOCK(1)"/>
      <sheetName val="위치조서"/>
      <sheetName val="Total"/>
      <sheetName val="다곡2교"/>
      <sheetName val="계수시트"/>
      <sheetName val="왕십리방향"/>
      <sheetName val="MODELING"/>
      <sheetName val="9GNG운반"/>
      <sheetName val="공종단가"/>
      <sheetName val="TOTAL3"/>
      <sheetName val="PIPE내역(FCN)"/>
      <sheetName val="진로도급"/>
      <sheetName val="INPUT(덕도방향-시점)"/>
      <sheetName val="포장공위치조서"/>
      <sheetName val="백호우계수"/>
      <sheetName val="Macro1"/>
      <sheetName val="착공내역서"/>
      <sheetName val="하수처리장-사급자재대"/>
      <sheetName val="사급자재대-기계"/>
      <sheetName val="사급자재대-전기"/>
      <sheetName val="시운전비"/>
      <sheetName val="차집관로, 중계펌프장원가"/>
      <sheetName val="차집관로, 중계펌프장"/>
      <sheetName val="중계펌프장-건축"/>
      <sheetName val="중계펌프장-사급자재대"/>
      <sheetName val="JUCK"/>
      <sheetName val="연결관암거"/>
      <sheetName val="각형맨홀"/>
      <sheetName val=""/>
      <sheetName val="tggwan(mac)"/>
      <sheetName val="직원유류수불현황"/>
      <sheetName val="Sheet4"/>
      <sheetName val="맨홀수량산출"/>
      <sheetName val="S.중기사용료"/>
      <sheetName val="입력란"/>
      <sheetName val="97노임단가"/>
      <sheetName val="_x0000__x000c__x0000__x000c__x0000__x0000_耀僵䅛_x0000__x0000__x0000__x0000__x0001__x0000__x0000__x0000_‎ӥ_x001b__x0000__x000c__x0000__x000c__x0000__x0000_"/>
      <sheetName val="_x0000__x000c__x0000__x000c__x0000__x0000_렀హ䆍_x0000__x0000__x0000__x0000__x0001__x0000__x0000__x0000_2_x0000__x0000__x0000__x0000__x0000__x001c__x0000__x000c__x0000_"/>
      <sheetName val="유입량"/>
      <sheetName val=" 냉각수펌프"/>
      <sheetName val="공사비내역서"/>
      <sheetName val="산근터빈"/>
      <sheetName val="단면설계"/>
      <sheetName val="DT"/>
      <sheetName val="롤러"/>
      <sheetName val="BH"/>
      <sheetName val="펌프차타설"/>
      <sheetName val="Macro2"/>
      <sheetName val="산근(PE,300)"/>
      <sheetName val="특2호부관하천산근"/>
      <sheetName val="말뚝지지력산정"/>
      <sheetName val="입력값"/>
      <sheetName val="설계기준 및 하중계산"/>
      <sheetName val="입력단가"/>
      <sheetName val="수지예산"/>
      <sheetName val="토사(PE)"/>
      <sheetName val="3련 BOX"/>
      <sheetName val="곡관산근원본"/>
      <sheetName val="cal"/>
      <sheetName val="Eq. Mobilization"/>
      <sheetName val="PI"/>
      <sheetName val="용수간선"/>
      <sheetName val="일반부표"/>
      <sheetName val="수문보고"/>
      <sheetName val="국공유지및사유지"/>
      <sheetName val="CTEMCOST"/>
      <sheetName val="S0"/>
      <sheetName val="단위가격"/>
      <sheetName val="대로근거"/>
      <sheetName val="중로근거"/>
      <sheetName val="ESC(K치)"/>
      <sheetName val="대림경상68억"/>
      <sheetName val="N賃率-職"/>
      <sheetName val="세골재  T2 변경 현황"/>
      <sheetName val="대부예산서"/>
      <sheetName val="관로조서"/>
      <sheetName val="데이타"/>
      <sheetName val="식재인부"/>
      <sheetName val="기계경비"/>
      <sheetName val="U-TYPE(1)"/>
      <sheetName val="간접비총계"/>
      <sheetName val="부안변전"/>
      <sheetName val="연면적(평)단가"/>
      <sheetName val="구의33고"/>
      <sheetName val="내역적용"/>
      <sheetName val="전력"/>
      <sheetName val="woo(mac)"/>
      <sheetName val="6.7.8.우물통"/>
      <sheetName val="갑지(추정)"/>
      <sheetName val="사  업  비  수  지  예  산  서"/>
      <sheetName val="실행예산(97.12.17)"/>
      <sheetName val="TOWER 12TON"/>
      <sheetName val="TOWER 10TON"/>
      <sheetName val="손익분석"/>
      <sheetName val="1차네트공정"/>
      <sheetName val="옹벽수량집계"/>
      <sheetName val="집계"/>
      <sheetName val="DHEQSUPT"/>
      <sheetName val="호안블럭단가"/>
      <sheetName val="(A)내역서"/>
      <sheetName val="000000"/>
      <sheetName val="직재"/>
      <sheetName val="연결관산출조서"/>
      <sheetName val="Sheet3"/>
      <sheetName val="BSD (2)"/>
      <sheetName val="B.O.M"/>
      <sheetName val="IW-LIST"/>
      <sheetName val="연돌일위집계"/>
      <sheetName val="Macro(전선)"/>
      <sheetName val="96노임기준"/>
      <sheetName val="수로단위수량"/>
      <sheetName val="총집계표"/>
      <sheetName val="3.바닥판설계"/>
      <sheetName val="보온 회사분"/>
      <sheetName val="RING WALL"/>
      <sheetName val="G.R300경비"/>
      <sheetName val="노임이"/>
      <sheetName val="북방3터널"/>
      <sheetName val="1.취수장"/>
      <sheetName val="중기조종사 단위단가"/>
      <sheetName val="흥양2교토공집계표"/>
      <sheetName val="발주"/>
      <sheetName val="계약조건"/>
      <sheetName val="----"/>
      <sheetName val="VXXX"/>
      <sheetName val="갑지1"/>
      <sheetName val="갑지2"/>
      <sheetName val="원가"/>
      <sheetName val="가로등기초대"/>
      <sheetName val="점멸기기초"/>
      <sheetName val="대관"/>
      <sheetName val="사급"/>
      <sheetName val="관급"/>
      <sheetName val="수량(총괄)"/>
      <sheetName val="수량기초"/>
      <sheetName val="공량"/>
      <sheetName val="부하계산"/>
      <sheetName val="부목"/>
      <sheetName val="간지"/>
      <sheetName val="소총괄"/>
      <sheetName val="내1"/>
      <sheetName val="내2"/>
      <sheetName val="내3"/>
      <sheetName val="내4"/>
      <sheetName val="내5"/>
      <sheetName val="사급자재"/>
      <sheetName val="터파기"/>
      <sheetName val="수1"/>
      <sheetName val="수2"/>
      <sheetName val="수3"/>
      <sheetName val="수4"/>
      <sheetName val="수5"/>
      <sheetName val="공1"/>
      <sheetName val="공2"/>
      <sheetName val="공3"/>
      <sheetName val="공4"/>
      <sheetName val="공5"/>
      <sheetName val="6공구(당초)"/>
      <sheetName val="연결도로"/>
      <sheetName val="연결교량"/>
      <sheetName val="방수제집계"/>
      <sheetName val="진입도로"/>
      <sheetName val="확장(총괄)"/>
      <sheetName val="확장(부대)"/>
      <sheetName val="공사비내역서(1)"/>
      <sheetName val="BOX-1510"/>
      <sheetName val="케이슨Type-A(제원)"/>
      <sheetName val="LRT Style BOQ"/>
      <sheetName val="아울렛박스"/>
      <sheetName val="골조시행"/>
      <sheetName val="소산진입"/>
      <sheetName val="환경기계공정표 (3)"/>
      <sheetName val="깨기"/>
      <sheetName val="내역서적용집계표"/>
      <sheetName val="용역비내역-진짜"/>
      <sheetName val="1062-X방향 "/>
      <sheetName val="수량산출서 갑지"/>
      <sheetName val="데리네이타현황"/>
      <sheetName val="토적계산서(전체)"/>
      <sheetName val="종단유용(전체)"/>
      <sheetName val="data2"/>
      <sheetName val="단가보완"/>
      <sheetName val="DATA-UPS"/>
      <sheetName val="바닥판"/>
      <sheetName val="GI-LIST"/>
      <sheetName val="설계예시"/>
      <sheetName val="DANGA"/>
      <sheetName val="투찰"/>
      <sheetName val="1.레미콘집계"/>
      <sheetName val="2.아스콘집계"/>
      <sheetName val="3.보도집계"/>
      <sheetName val="4.보차도경계석및 도로경계블럭"/>
      <sheetName val="Ⅰ.골재집계 "/>
      <sheetName val="3.공통공사_x0000__x0000_"/>
      <sheetName val="화설내"/>
      <sheetName val="가격조사서"/>
      <sheetName val="시설물일위"/>
      <sheetName val="견"/>
      <sheetName val="공구원가계산"/>
      <sheetName val="사업수지"/>
      <sheetName val="3도로"/>
      <sheetName val="자료"/>
      <sheetName val="무근깨기"/>
      <sheetName val="공사총원가계多⾊"/>
      <sheetName val="정부노임단가"/>
      <sheetName val="정_x0000__x0000__x0005_"/>
      <sheetName val="Electricity"/>
      <sheetName val="P.M 별"/>
      <sheetName val="송라터널총괄"/>
      <sheetName val="COVER"/>
      <sheetName val="48일위(기존)"/>
      <sheetName val="총괄집계표"/>
      <sheetName val="list"/>
      <sheetName val="청구서 (별지)(3차분)"/>
      <sheetName val="기성내역서(전체,3차)"/>
      <sheetName val="자재일람"/>
      <sheetName val="도근좌표"/>
      <sheetName val="빗물받이(910-510-410)"/>
      <sheetName val="날개벽(TYPE1)"/>
      <sheetName val="우수공"/>
      <sheetName val="순공사비"/>
      <sheetName val="일_방수"/>
      <sheetName val="대상1"/>
      <sheetName val="최적단면"/>
      <sheetName val="PKG"/>
      <sheetName val="본부소개"/>
      <sheetName val="기계원가계_xd800_"/>
      <sheetName val="요약서"/>
      <sheetName val="단"/>
      <sheetName val="배관배선 단가조사"/>
      <sheetName val="일위대가집계"/>
      <sheetName val="교대(A1)"/>
      <sheetName val="4.포장집계"/>
      <sheetName val="주행"/>
      <sheetName val="집계표(OPTION)"/>
      <sheetName val="평균H"/>
      <sheetName val="우수"/>
      <sheetName val="SLAB"/>
      <sheetName val="공종"/>
      <sheetName val="외주비"/>
      <sheetName val="Requirement(Work Crew)"/>
      <sheetName val="목표세부명세"/>
      <sheetName val="L형옹벽(key)"/>
      <sheetName val="1TL종점(1)"/>
      <sheetName val="TARGET"/>
      <sheetName val="건축내역서"/>
      <sheetName val="설비내역서"/>
      <sheetName val="전기내역서"/>
      <sheetName val="철근단면적"/>
      <sheetName val="전기일위대가"/>
      <sheetName val="bm(CIcable)"/>
      <sheetName val="내역서01"/>
      <sheetName val="와동수량"/>
      <sheetName val="입력정보"/>
      <sheetName val="원데이타"/>
      <sheetName val="다곡땭⾘"/>
      <sheetName val="석문"/>
      <sheetName val="인지"/>
      <sheetName val="신흑2"/>
      <sheetName val="괴산"/>
      <sheetName val="단월"/>
      <sheetName val="산척"/>
      <sheetName val="바인드"/>
      <sheetName val="FOOTING단면력"/>
      <sheetName val="노무비계"/>
      <sheetName val="제수변수량"/>
      <sheetName val="옵션"/>
      <sheetName val="합산자재"/>
      <sheetName val="노임근거"/>
      <sheetName val="옵션1"/>
      <sheetName val="합산자재1"/>
      <sheetName val="전체내역서"/>
      <sheetName val="수량"/>
      <sheetName val="C3"/>
      <sheetName val="시운전연료"/>
      <sheetName val="유동표"/>
      <sheetName val="I一般比"/>
      <sheetName val="YES-T"/>
      <sheetName val="관리비"/>
      <sheetName val="3BL공동구 수량"/>
      <sheetName val="1공구원가계산서"/>
      <sheetName val="AHU집계"/>
      <sheetName val="공조기휀"/>
      <sheetName val="공조기"/>
      <sheetName val="현금"/>
      <sheetName val="수량산출표"/>
      <sheetName val="신당동집계표"/>
      <sheetName val="예산총괄표"/>
      <sheetName val="저리조양"/>
      <sheetName val="T13(P68~72,78)"/>
      <sheetName val="신규일위대가"/>
      <sheetName val="제출내역_(2)"/>
      <sheetName val="전차선로_물량표"/>
      <sheetName val="포장복구집계"/>
      <sheetName val="Baby일_x0000__x0000__x0005_"/>
      <sheetName val="Baby일鄀谏Û"/>
      <sheetName val="Baby일닑⾸_x0005_"/>
      <sheetName val="마-2.전화"/>
      <sheetName val="구천"/>
      <sheetName val="내역(한신APT)"/>
      <sheetName val="견적조건"/>
      <sheetName val="2.단면가정"/>
      <sheetName val="평가데이터"/>
      <sheetName val="비탈면보호공수량산출"/>
      <sheetName val="제직재"/>
      <sheetName val="설직재-1"/>
      <sheetName val="제-노임"/>
      <sheetName val="날개벽수량표"/>
      <sheetName val="1.설_x0000__x0000__x0005_"/>
      <sheetName val="1.설_x0000__x0000_Ā"/>
      <sheetName val="1.설壆⿜_x0000_"/>
      <sheetName val="30신설일위대가"/>
      <sheetName val="30집계표"/>
      <sheetName val="외주내역"/>
      <sheetName val="취합분(터널)"/>
      <sheetName val="취합분(도로)"/>
      <sheetName val="k치단가"/>
      <sheetName val="일위집계"/>
      <sheetName val="노무집계(할증제외)"/>
      <sheetName val="노무집계(할증15%)"/>
      <sheetName val="노무집계(할증40%)"/>
      <sheetName val="노무단가(할증제외)"/>
      <sheetName val="노무단가(할증15%)"/>
      <sheetName val="노무단가(할증40%)"/>
      <sheetName val="일위산출(1)"/>
      <sheetName val="일위산출(2)"/>
      <sheetName val="일위산출(3)"/>
      <sheetName val="laroux"/>
      <sheetName val="단가조사표"/>
      <sheetName val="전관방송"/>
      <sheetName val="공연장"/>
      <sheetName val="배관,배선"/>
      <sheetName val="한국정보기술"/>
      <sheetName val="BREAKDOWN"/>
      <sheetName val="SUMMARY "/>
      <sheetName val="SUMMARY  (2)"/>
      <sheetName val="지선량"/>
      <sheetName val="해전배수"/>
      <sheetName val="노견단위수량"/>
      <sheetName val="01"/>
      <sheetName val="산출내역서"/>
      <sheetName val="간접재료비산출표-27-30"/>
      <sheetName val="신고분기설정참고"/>
      <sheetName val="이형관중량"/>
      <sheetName val="산근(목록)"/>
      <sheetName val="경비"/>
      <sheetName val="공사총원가계_x0000__x0000_"/>
      <sheetName val="공사총원가계芨-"/>
      <sheetName val="범례"/>
      <sheetName val="B"/>
      <sheetName val="김포IO"/>
      <sheetName val="일지-H"/>
      <sheetName val="약전닥트"/>
      <sheetName val="FD"/>
      <sheetName val="건축부하"/>
      <sheetName val="FA설치명세"/>
      <sheetName val="처리단락"/>
      <sheetName val="99관저"/>
      <sheetName val="LD"/>
      <sheetName val="기성내역"/>
      <sheetName val="제당(원도급내역)"/>
      <sheetName val="제당 (13신규)원도급내역"/>
      <sheetName val="제당 (14신규)원도급내역"/>
      <sheetName val="제당(하도급내역)"/>
      <sheetName val="제당 (13신규)하도급내역"/>
      <sheetName val="제당 (14신규)하도급내역 "/>
      <sheetName val="여수토방수로(원도급내역)"/>
      <sheetName val="여수토방수로 (13신규)원도급내역"/>
      <sheetName val="여수토방수로 (14신규)원도급내역"/>
      <sheetName val="여수토방수로(하도급내역)"/>
      <sheetName val="여수토방수로 (13신규)하도급내역 "/>
      <sheetName val="여수토방수로 (14신규)하도급내역 "/>
      <sheetName val="이설도로(원도급내역)"/>
      <sheetName val="이설도로 (14신규)원도급내역 "/>
      <sheetName val="이설도로(하도급내역)"/>
      <sheetName val="이설도로 (14신규)하도급내역"/>
      <sheetName val="2호이설도로(원도급내역)"/>
      <sheetName val="2호이설도로 (14신규)원도급내역"/>
      <sheetName val="2호이설도로(하도급내역) "/>
      <sheetName val="2호이설도로 (14신규)하도급내역"/>
      <sheetName val="사통(원도급내역)"/>
      <sheetName val="사통(하도급내역) "/>
      <sheetName val="제1호용수지선(원도급)"/>
      <sheetName val="제1호용수지선 (하도급)"/>
      <sheetName val="산업_x0000__x0000__x0005_"/>
      <sheetName val="EACT10"/>
      <sheetName val="EKOG10 (2)"/>
      <sheetName val="EKOG10건축"/>
      <sheetName val="노원열병합  건축공사기성내역서"/>
      <sheetName val="조경"/>
      <sheetName val="판"/>
      <sheetName val="CLAUSE"/>
      <sheetName val="소비자가"/>
      <sheetName val="건축원가계산서"/>
      <sheetName val="hvac(제어동)"/>
      <sheetName val="수입"/>
      <sheetName val="도급잔고내역"/>
      <sheetName val="단락전류-A"/>
      <sheetName val="차수"/>
      <sheetName val="マージン"/>
      <sheetName val="설명(1~8) "/>
      <sheetName val="화산경계"/>
      <sheetName val="type-F"/>
      <sheetName val="금액집계"/>
      <sheetName val="내역서(총)"/>
      <sheetName val="철골"/>
      <sheetName val="마감산출"/>
      <sheetName val="_x005f_x0000__x005f_x000c__x005f_x0000__x005f_x000c__x0"/>
      <sheetName val="설치중량_2"/>
      <sheetName val="수문일위_2"/>
      <sheetName val="1_동력공사1"/>
      <sheetName val="자재견적_(대왕)_(2)2"/>
      <sheetName val="전차선로_물량표1"/>
      <sheetName val="단위가격_1"/>
      <sheetName val="Sheet1_(2)1"/>
      <sheetName val="내역서_(변경)1"/>
      <sheetName val="_U형배수관1"/>
      <sheetName val="집수정_(우오수)1"/>
      <sheetName val="단면_(2)1"/>
      <sheetName val="제출내역_(2)1"/>
      <sheetName val="현장관리비_산출내역1"/>
      <sheetName val="1_토공1"/>
      <sheetName val="전선_및_전선관1"/>
      <sheetName val="6PILE__(돌출)1"/>
      <sheetName val="1_설계기준1"/>
      <sheetName val="PAD_TR보호대기초1"/>
      <sheetName val="건______________축1"/>
      <sheetName val="원가근거_1"/>
      <sheetName val="내역서(1__옥외전력_및_수변전설비)1"/>
      <sheetName val="내역서(2__접지_및_피뢰침_설비)1"/>
      <sheetName val="내역서(3__CABLE_TRAY)1"/>
      <sheetName val="내역서(4__가압장_동력)1"/>
      <sheetName val="내역서(5__약품투입동,응집침전지_동력)1"/>
      <sheetName val="내역서(6__여과지_동력)1"/>
      <sheetName val="내역서(7__농축조,농축분배조_동력)1"/>
      <sheetName val="내역서(8__조정농축조,조정농축분배조_동력)1"/>
      <sheetName val="내역서(9__탈리액농축조,탈리액농축분배조_동력)1"/>
      <sheetName val="내역서(10__탈수기동,회수펌프동_동력)1"/>
      <sheetName val="내역서(11__식당_및_창고_전력간선,전열)1"/>
      <sheetName val="내역서(12__식당_및_창고_전등)1"/>
      <sheetName val="내역서(13__가압장_전력간선,전열)1"/>
      <sheetName val="내역서(14__가압장_전등)1"/>
      <sheetName val="내역서(15__여과지_전력간선,전열)1"/>
      <sheetName val="내역서(16__여과지_전등)1"/>
      <sheetName val="내역서(17__각_농축분배조_전등_전열)1"/>
      <sheetName val="내역서(18__옥외_약전_및_방송)1"/>
      <sheetName val="내역서(19__각동_약전_및_방송)1"/>
      <sheetName val="분전반설치비_일위대가1"/>
      <sheetName val="공량(1__옥외전력_및_수변전,_외등설비)1"/>
      <sheetName val="공량(2__접지_및_피뢰침_설비)1"/>
      <sheetName val="공량(3__CABLE_TRAY)1"/>
      <sheetName val="공량(4__가압장_동력)1"/>
      <sheetName val="공량(5__약품투입동,응집침전지_동력)1"/>
      <sheetName val="공량(6__여과지_동력)1"/>
      <sheetName val="공량(7__농축조,농축분배조_동력)1"/>
      <sheetName val="공량(8__조정농축조,조정농축분배조_동력)1"/>
      <sheetName val="공량(9__탈리액농축조,탈리액농축분배조_동력)1"/>
      <sheetName val="공량(10__탈수기동,회수펌프동_동력)1"/>
      <sheetName val="공량(11__식당_및_창고_전력간선,전열)1"/>
      <sheetName val="공량(12__식당_및_창고_전등)1"/>
      <sheetName val="공량(13__가압장_전력간선,전열)1"/>
      <sheetName val="공량(14__가압장_전등)1"/>
      <sheetName val="공량(15__여과지_전력간선,전열)1"/>
      <sheetName val="공량(16__여과지_전등)1"/>
      <sheetName val="공량(17__각_농축분배조_전등_전열)1"/>
      <sheetName val="공량(18__옥외_약전_및_방송)1"/>
      <sheetName val="공량(19__각동_약전_및_방송1"/>
      <sheetName val="산출조서(1_옥외전력_및_수변전,_외등설비)1"/>
      <sheetName val="산출조서(2__접지_및_피뢰침_설비)1"/>
      <sheetName val="산출조서(3__CABLE_TRAY)1"/>
      <sheetName val="산출조서(4__가압장_동력)1"/>
      <sheetName val="산출조서(5__약품투입동,응집침전지_동력)1"/>
      <sheetName val="산출조서(6__여과지_동력)1"/>
      <sheetName val="산출조서(7__농축조,농축분배조_동력)1"/>
      <sheetName val="산출조서(8__조정농축조,조정농축분배조_동력)1"/>
      <sheetName val="산출조서(9__탈리액농축조,탈리액농축분배조_동력)1"/>
      <sheetName val="산출조서(10__탈수기동,회수펌프동_동력)1"/>
      <sheetName val="산출조서(11__식당_및_창고_전력간선,전열)1"/>
      <sheetName val="산출조서(12__식당_및_창고_전등)1"/>
      <sheetName val="산출조서(13__가압장_전력간선,전열)1"/>
      <sheetName val="산출조서(L1__관리동_전등)1"/>
      <sheetName val="산출조서(L2__침사지_전등,전열)1"/>
      <sheetName val="산출조서(15__여과지_전력간선,전열)1"/>
      <sheetName val="산출조서(16__여과지_전등)1"/>
      <sheetName val="산출조서(17__각_농축분배조_전등_전열)1"/>
      <sheetName val="산출조서(18__옥외_약전_및_방송)1"/>
      <sheetName val="산출조서(19__각동_약전_및_방송)1"/>
      <sheetName val="한전_수탁비_계산_내역1"/>
      <sheetName val="CUBICLE설치비_일위대가_1"/>
      <sheetName val="본선_토공_분배표1"/>
      <sheetName val="전화번호DATA_(2001)1"/>
      <sheetName val="원가계산서_1"/>
      <sheetName val="96보완계획7_121"/>
      <sheetName val="공__종__별__집__계__표1"/>
      <sheetName val="일__위__대__가__목__록1"/>
      <sheetName val="일_위_대_가_표1"/>
      <sheetName val="단__가__대__비__표1"/>
      <sheetName val="8_PILE__(돌출)1"/>
      <sheetName val="토총괄_(2)1"/>
      <sheetName val="아파트_1"/>
      <sheetName val="1공구_건정토건_철콘1"/>
      <sheetName val="준검_내역서1"/>
      <sheetName val="충돌_내용1"/>
      <sheetName val="일반문틀_설치1"/>
      <sheetName val="샌딩_에폭시_도장1"/>
      <sheetName val="상_부1"/>
      <sheetName val="1_설계조건1"/>
      <sheetName val="1공구8_개소1"/>
      <sheetName val="조립식_가설건물1"/>
      <sheetName val="석탄2_3물량1"/>
      <sheetName val="strut_type1"/>
      <sheetName val="차집관로,_중계펌프장원가1"/>
      <sheetName val="차집관로,_중계펌프장1"/>
      <sheetName val="A(Rev_3)1"/>
      <sheetName val="3_하중산정4_지지력1"/>
      <sheetName val="수지예산서(세부)_(2)1"/>
      <sheetName val="S_중기사용료1"/>
      <sheetName val="실행예산(97_12_17)1"/>
      <sheetName val="TOWER_12TON1"/>
      <sheetName val="TOWER_10TON1"/>
      <sheetName val="설치중량_1"/>
      <sheetName val="수문일위_1"/>
      <sheetName val="1_동력공사"/>
      <sheetName val="자재견적_(대왕)_(2)1"/>
      <sheetName val="단위가격_"/>
      <sheetName val="Sheet1_(2)"/>
      <sheetName val="내역서_(변경)"/>
      <sheetName val="_U형배수관"/>
      <sheetName val="집수정_(우오수)"/>
      <sheetName val="단면_(2)"/>
      <sheetName val="현장관리비_산출내역"/>
      <sheetName val="1_토공"/>
      <sheetName val="전선_및_전선관"/>
      <sheetName val="6PILE__(돌출)"/>
      <sheetName val="1_설계기준"/>
      <sheetName val="PAD_TR보호대기초"/>
      <sheetName val="건______________축"/>
      <sheetName val="원가근거_"/>
      <sheetName val="내역서(1__옥외전력_및_수변전설비)"/>
      <sheetName val="내역서(2__접지_및_피뢰침_설비)"/>
      <sheetName val="내역서(3__CABLE_TRAY)"/>
      <sheetName val="내역서(4__가압장_동력)"/>
      <sheetName val="내역서(5__약품투입동,응집침전지_동력)"/>
      <sheetName val="내역서(6__여과지_동력)"/>
      <sheetName val="내역서(7__농축조,농축분배조_동력)"/>
      <sheetName val="내역서(8__조정농축조,조정농축분배조_동력)"/>
      <sheetName val="내역서(9__탈리액농축조,탈리액농축분배조_동력)"/>
      <sheetName val="내역서(10__탈수기동,회수펌프동_동력)"/>
      <sheetName val="내역서(11__식당_및_창고_전력간선,전열)"/>
      <sheetName val="내역서(12__식당_및_창고_전등)"/>
      <sheetName val="내역서(13__가압장_전력간선,전열)"/>
      <sheetName val="내역서(14__가압장_전등)"/>
      <sheetName val="내역서(15__여과지_전력간선,전열)"/>
      <sheetName val="내역서(16__여과지_전등)"/>
      <sheetName val="내역서(17__각_농축분배조_전등_전열)"/>
      <sheetName val="내역서(18__옥외_약전_및_방송)"/>
      <sheetName val="내역서(19__각동_약전_및_방송)"/>
      <sheetName val="분전반설치비_일위대가"/>
      <sheetName val="공량(1__옥외전력_및_수변전,_외등설비)"/>
      <sheetName val="공량(2__접지_및_피뢰침_설비)"/>
      <sheetName val="공량(3__CABLE_TRAY)"/>
      <sheetName val="공량(4__가압장_동력)"/>
      <sheetName val="공량(5__약품투입동,응집침전지_동력)"/>
      <sheetName val="공량(6__여과지_동력)"/>
      <sheetName val="공량(7__농축조,농축분배조_동력)"/>
      <sheetName val="공량(8__조정농축조,조정농축분배조_동력)"/>
      <sheetName val="공량(9__탈리액농축조,탈리액농축분배조_동력)"/>
      <sheetName val="공량(10__탈수기동,회수펌프동_동력)"/>
      <sheetName val="공량(11__식당_및_창고_전력간선,전열)"/>
      <sheetName val="공량(12__식당_및_창고_전등)"/>
      <sheetName val="공량(13__가압장_전력간선,전열)"/>
      <sheetName val="공량(14__가압장_전등)"/>
      <sheetName val="공량(15__여과지_전력간선,전열)"/>
      <sheetName val="공량(16__여과지_전등)"/>
      <sheetName val="공량(17__각_농축분배조_전등_전열)"/>
      <sheetName val="공량(18__옥외_약전_및_방송)"/>
      <sheetName val="공량(19__각동_약전_및_방송"/>
      <sheetName val="산출조서(1_옥외전력_및_수변전,_외등설비)"/>
      <sheetName val="산출조서(2__접지_및_피뢰침_설비)"/>
      <sheetName val="산출조서(3__CABLE_TRAY)"/>
      <sheetName val="산출조서(4__가압장_동력)"/>
      <sheetName val="산출조서(5__약품투입동,응집침전지_동력)"/>
      <sheetName val="산출조서(6__여과지_동력)"/>
      <sheetName val="산출조서(7__농축조,농축분배조_동력)"/>
      <sheetName val="산출조서(8__조정농축조,조정농축분배조_동력)"/>
      <sheetName val="산출조서(9__탈리액농축조,탈리액농축분배조_동력)"/>
      <sheetName val="산출조서(10__탈수기동,회수펌프동_동력)"/>
      <sheetName val="산출조서(11__식당_및_창고_전력간선,전열)"/>
      <sheetName val="산출조서(12__식당_및_창고_전등)"/>
      <sheetName val="산출조서(13__가압장_전력간선,전열)"/>
      <sheetName val="산출조서(L1__관리동_전등)"/>
      <sheetName val="산출조서(L2__침사지_전등,전열)"/>
      <sheetName val="산출조서(15__여과지_전력간선,전열)"/>
      <sheetName val="산출조서(16__여과지_전등)"/>
      <sheetName val="산출조서(17__각_농축분배조_전등_전열)"/>
      <sheetName val="산출조서(18__옥외_약전_및_방송)"/>
      <sheetName val="산출조서(19__각동_약전_및_방송)"/>
      <sheetName val="한전_수탁비_계산_내역"/>
      <sheetName val="CUBICLE설치비_일위대가_"/>
      <sheetName val="본선_토공_분배표"/>
      <sheetName val="전화번호DATA_(2001)"/>
      <sheetName val="원가계산서_"/>
      <sheetName val="96보완계획7_12"/>
      <sheetName val="공__종__별__집__계__표"/>
      <sheetName val="일__위__대__가__목__록"/>
      <sheetName val="일_위_대_가_표"/>
      <sheetName val="단__가__대__비__표"/>
      <sheetName val="8_PILE__(돌출)"/>
      <sheetName val="토총괄_(2)"/>
      <sheetName val="아파트_"/>
      <sheetName val="1공구_건정토건_철콘"/>
      <sheetName val="준검_내역서"/>
      <sheetName val="충돌_내용"/>
      <sheetName val="일반문틀_설치"/>
      <sheetName val="샌딩_에폭시_도장"/>
      <sheetName val="상_부"/>
      <sheetName val="1_설계조건"/>
      <sheetName val="1공구8_개소"/>
      <sheetName val="조립식_가설건물"/>
      <sheetName val="석탄2_3물량"/>
      <sheetName val="strut_type"/>
      <sheetName val="차집관로,_중계펌프장원가"/>
      <sheetName val="차집관로,_중계펌프장"/>
      <sheetName val="A(Rev_3)"/>
      <sheetName val="3_하중산정4_지지력"/>
      <sheetName val="수지예산서(세부)_(2)"/>
      <sheetName val="S_중기사용료"/>
      <sheetName val="실행예산(97_12_17)"/>
      <sheetName val="TOWER_12TON"/>
      <sheetName val="TOWER_10TON"/>
      <sheetName val="입찰보고"/>
      <sheetName val="설치중량_3"/>
      <sheetName val="수문일위_3"/>
      <sheetName val="1_동력공사2"/>
      <sheetName val="자재견적_(대왕)_(2)3"/>
      <sheetName val="전차선로_물량표2"/>
      <sheetName val="단위가격_2"/>
      <sheetName val="Sheet1_(2)2"/>
      <sheetName val="내역서_(변경)2"/>
      <sheetName val="_U형배수관2"/>
      <sheetName val="집수정_(우오수)2"/>
      <sheetName val="단면_(2)2"/>
      <sheetName val="제출내역_(2)2"/>
      <sheetName val="현장관리비_산출내역2"/>
      <sheetName val="1_토공2"/>
      <sheetName val="전선_및_전선관2"/>
      <sheetName val="6PILE__(돌출)2"/>
      <sheetName val="1_설계기준2"/>
      <sheetName val="PAD_TR보호대기초2"/>
      <sheetName val="건______________축2"/>
      <sheetName val="원가근거_2"/>
      <sheetName val="내역서(1__옥외전력_및_수변전설비)2"/>
      <sheetName val="내역서(2__접지_및_피뢰침_설비)2"/>
      <sheetName val="내역서(3__CABLE_TRAY)2"/>
      <sheetName val="내역서(4__가압장_동력)2"/>
      <sheetName val="내역서(5__약품투입동,응집침전지_동력)2"/>
      <sheetName val="내역서(6__여과지_동력)2"/>
      <sheetName val="내역서(7__농축조,농축분배조_동력)2"/>
      <sheetName val="내역서(8__조정농축조,조정농축분배조_동력)2"/>
      <sheetName val="내역서(9__탈리액농축조,탈리액농축분배조_동력)2"/>
      <sheetName val="내역서(10__탈수기동,회수펌프동_동력)2"/>
      <sheetName val="내역서(11__식당_및_창고_전력간선,전열)2"/>
      <sheetName val="내역서(12__식당_및_창고_전등)2"/>
      <sheetName val="내역서(13__가압장_전력간선,전열)2"/>
      <sheetName val="내역서(14__가압장_전등)2"/>
      <sheetName val="내역서(15__여과지_전력간선,전열)2"/>
      <sheetName val="내역서(16__여과지_전등)2"/>
      <sheetName val="내역서(17__각_농축분배조_전등_전열)2"/>
      <sheetName val="내역서(18__옥외_약전_및_방송)2"/>
      <sheetName val="내역서(19__각동_약전_및_방송)2"/>
      <sheetName val="분전반설치비_일위대가2"/>
      <sheetName val="공량(1__옥외전력_및_수변전,_외등설비)2"/>
      <sheetName val="공량(2__접지_및_피뢰침_설비)2"/>
      <sheetName val="공량(3__CABLE_TRAY)2"/>
      <sheetName val="공량(4__가압장_동력)2"/>
      <sheetName val="공량(5__약품투입동,응집침전지_동력)2"/>
      <sheetName val="공량(6__여과지_동력)2"/>
      <sheetName val="공량(7__농축조,농축분배조_동력)2"/>
      <sheetName val="공량(8__조정농축조,조정농축분배조_동력)2"/>
      <sheetName val="공량(9__탈리액농축조,탈리액농축분배조_동력)2"/>
      <sheetName val="공량(10__탈수기동,회수펌프동_동력)2"/>
      <sheetName val="공량(11__식당_및_창고_전력간선,전열)2"/>
      <sheetName val="공량(12__식당_및_창고_전등)2"/>
      <sheetName val="공량(13__가압장_전력간선,전열)2"/>
      <sheetName val="공량(14__가압장_전등)2"/>
      <sheetName val="공량(15__여과지_전력간선,전열)2"/>
      <sheetName val="공량(16__여과지_전등)2"/>
      <sheetName val="공량(17__각_농축분배조_전등_전열)2"/>
      <sheetName val="공량(18__옥외_약전_및_방송)2"/>
      <sheetName val="공량(19__각동_약전_및_방송2"/>
      <sheetName val="산출조서(1_옥외전력_및_수변전,_외등설비)2"/>
      <sheetName val="산출조서(2__접지_및_피뢰침_설비)2"/>
      <sheetName val="산출조서(3__CABLE_TRAY)2"/>
      <sheetName val="산출조서(4__가압장_동력)2"/>
      <sheetName val="산출조서(5__약품투입동,응집침전지_동력)2"/>
      <sheetName val="산출조서(6__여과지_동력)2"/>
      <sheetName val="산출조서(7__농축조,농축분배조_동력)2"/>
      <sheetName val="산출조서(8__조정농축조,조정농축분배조_동력)2"/>
      <sheetName val="산출조서(9__탈리액농축조,탈리액농축분배조_동력)2"/>
      <sheetName val="산출조서(10__탈수기동,회수펌프동_동력)2"/>
      <sheetName val="산출조서(11__식당_및_창고_전력간선,전열)2"/>
      <sheetName val="산출조서(12__식당_및_창고_전등)2"/>
      <sheetName val="산출조서(13__가압장_전력간선,전열)2"/>
      <sheetName val="산출조서(L1__관리동_전등)2"/>
      <sheetName val="산출조서(L2__침사지_전등,전열)2"/>
      <sheetName val="산출조서(15__여과지_전력간선,전열)2"/>
      <sheetName val="산출조서(16__여과지_전등)2"/>
      <sheetName val="산출조서(17__각_농축분배조_전등_전열)2"/>
      <sheetName val="산출조서(18__옥외_약전_및_방송)2"/>
      <sheetName val="산출조서(19__각동_약전_및_방송)2"/>
      <sheetName val="한전_수탁비_계산_내역2"/>
      <sheetName val="CUBICLE설치비_일위대가_2"/>
      <sheetName val="본선_토공_분배표2"/>
      <sheetName val="전화번호DATA_(2001)2"/>
      <sheetName val="원가계산서_2"/>
      <sheetName val="96보완계획7_122"/>
      <sheetName val="공__종__별__집__계__표2"/>
      <sheetName val="일__위__대__가__목__록2"/>
      <sheetName val="일_위_대_가_표2"/>
      <sheetName val="단__가__대__비__표2"/>
      <sheetName val="8_PILE__(돌출)2"/>
      <sheetName val="토총괄_(2)2"/>
      <sheetName val="아파트_2"/>
      <sheetName val="1공구_건정토건_철콘2"/>
      <sheetName val="준검_내역서2"/>
      <sheetName val="충돌_내용2"/>
      <sheetName val="일반문틀_설치2"/>
      <sheetName val="샌딩_에폭시_도장2"/>
      <sheetName val="상_부2"/>
      <sheetName val="1_설계조건2"/>
      <sheetName val="1공구8_개소2"/>
      <sheetName val="조립식_가설건물2"/>
      <sheetName val="석탄2_3물량2"/>
      <sheetName val="strut_type2"/>
      <sheetName val="차집관로,_중계펌프장원가2"/>
      <sheetName val="차집관로,_중계펌프장2"/>
      <sheetName val="A(Rev_3)2"/>
      <sheetName val="3_하중산정4_지지력2"/>
      <sheetName val="수지예산서(세부)_(2)2"/>
      <sheetName val="S_중기사용료2"/>
      <sheetName val="실행예산(97_12_17)2"/>
      <sheetName val="TOWER_12TON2"/>
      <sheetName val="TOWER_10TON2"/>
      <sheetName val="3. GROUNDING SYSTEM"/>
      <sheetName val="1.경관조명산출"/>
      <sheetName val="1.경관조명산출집계"/>
      <sheetName val="건축집계"/>
      <sheetName val="1을"/>
      <sheetName val="견적의뢰"/>
      <sheetName val="횡배수관"/>
      <sheetName val="정"/>
      <sheetName val="b_balj_x0000__x0000__x0005__x0000_彀"/>
      <sheetName val="b_balj_x0000__x0000__x0005__x0000_㻀"/>
      <sheetName val="DATA2000"/>
      <sheetName val="설계서을"/>
      <sheetName val="소운반"/>
      <sheetName val="토공,철콘"/>
      <sheetName val="40총괄"/>
      <sheetName val="40집계"/>
      <sheetName val="가시설(TYPE-A)"/>
      <sheetName val="1호맨홀가감수량"/>
      <sheetName val="1호맨홀수량산출"/>
      <sheetName val="펌프장토공수량산출"/>
      <sheetName val="woo_mac_"/>
      <sheetName val="예정_3_"/>
      <sheetName val="동원_3_"/>
      <sheetName val="자재 집계표"/>
      <sheetName val="I.설계조건"/>
      <sheetName val="진주방향"/>
      <sheetName val="ENE-CAL 1"/>
      <sheetName val="EQT-ESTN"/>
      <sheetName val="2"/>
      <sheetName val="전정1"/>
      <sheetName val="05년"/>
      <sheetName val="TEST1"/>
      <sheetName val="산출2-기기동력"/>
      <sheetName val="횡배수관설치현황"/>
      <sheetName val="노임,재료비"/>
      <sheetName val="재료_x0000__x0000_Ԁ_x0000_"/>
      <sheetName val="耀僵䅛‎ӥ"/>
      <sheetName val="렀హ䆍2"/>
      <sheetName val="_냉각수펌프"/>
      <sheetName val="3_공통공사대비"/>
      <sheetName val="세목전체"/>
      <sheetName val="대가수량"/>
      <sheetName val="총집계"/>
      <sheetName val="GAS"/>
      <sheetName val="일위대가-1"/>
      <sheetName val="2000양배"/>
      <sheetName val="현장급여"/>
      <sheetName val="기초일위"/>
      <sheetName val="시설일위"/>
      <sheetName val="조명일위"/>
      <sheetName val="납부서"/>
      <sheetName val="기자재대비표"/>
      <sheetName val="일위목록"/>
      <sheetName val="기성내역1"/>
      <sheetName val="금액결정"/>
      <sheetName val="공정계획"/>
      <sheetName val="금융비용"/>
      <sheetName val="Summary"/>
      <sheetName val="DG3285"/>
      <sheetName val="PTVT (MAU)"/>
      <sheetName val="MTP"/>
      <sheetName val="FAB별"/>
      <sheetName val="RAB AR&amp;STR"/>
      <sheetName val="P"/>
      <sheetName val="BG"/>
      <sheetName val="BTT (CAT COC)"/>
      <sheetName val="tifico"/>
      <sheetName val="4-Lane bridge"/>
      <sheetName val="6MONTHS"/>
      <sheetName val="Tongke"/>
      <sheetName val="escon"/>
      <sheetName val="침하계"/>
      <sheetName val="F4-F7"/>
      <sheetName val="FitOutConfCentre"/>
      <sheetName val="Main"/>
      <sheetName val="Eng"/>
      <sheetName val="XL4Poppy"/>
      <sheetName val="M 67"/>
      <sheetName val="NNgung"/>
      <sheetName val="dongia (2)"/>
      <sheetName val="264"/>
      <sheetName val="Column"/>
      <sheetName val="Schedule S-Curve Revision#3"/>
      <sheetName val="Quantity"/>
      <sheetName val="unitmass"/>
      <sheetName val="HD-XUAT"/>
      <sheetName val="KET CAU CT5"/>
      <sheetName val="ERECIN"/>
      <sheetName val="Notes"/>
      <sheetName val="기안"/>
      <sheetName val="Doors(C)"/>
      <sheetName val="125x125"/>
      <sheetName val="개산공사비"/>
      <sheetName val="PTVT_(MAU)"/>
      <sheetName val="BTT_(CAT_COC)"/>
      <sheetName val="RAB_AR&amp;STR"/>
      <sheetName val="4-Lane_bridge"/>
      <sheetName val="Earthwork"/>
      <sheetName val="CỘT+VÁCH CHỜ L1-NS2"/>
      <sheetName val="CỘT+VÁCH CHỜ L1-NS2 B1-B2"/>
      <sheetName val="CỘT+VÁCH CHỜ L1-NS2 B2-B4"/>
      <sheetName val="F1-F3"/>
      <sheetName val="DivA1 - He thong nuoc cap"/>
      <sheetName val="???????-BLDG"/>
      <sheetName val="wall"/>
      <sheetName val="Nhan cong"/>
      <sheetName val="Thiet bi"/>
      <sheetName val="Vat tu"/>
      <sheetName val="DM.ChiPhi"/>
      <sheetName val="May TC"/>
      <sheetName val="Phan tich"/>
      <sheetName val="Bang KL"/>
      <sheetName val="TH Kinh phi"/>
      <sheetName val="Chiet tinh dz35"/>
      <sheetName val="98FAB계획1"/>
      <sheetName val="장비명"/>
      <sheetName val="4.MECH"/>
      <sheetName val="1995년 섹터별 매출"/>
      <sheetName val="표지 (2)"/>
      <sheetName val="dnc4"/>
      <sheetName val="감가상각비"/>
      <sheetName val="eq_data"/>
      <sheetName val="A"/>
      <sheetName val="---FAB#1업무일지---"/>
      <sheetName val="F5"/>
      <sheetName val="SILICATE"/>
      <sheetName val="품의"/>
      <sheetName val="_______-BLDG"/>
      <sheetName val="CT Thang Mo"/>
      <sheetName val="CT  PL"/>
      <sheetName val="PNT-QUOT-#3"/>
      <sheetName val="COAT&amp;WRAP-QIOT-#3"/>
      <sheetName val="M_67"/>
      <sheetName val="dongia_(2)"/>
      <sheetName val="Schedule_S-Curve_Revision#3"/>
      <sheetName val="DI-ESTI"/>
      <sheetName val="THÔNG TIN"/>
      <sheetName val="Steel"/>
      <sheetName val="VL"/>
      <sheetName val="ND"/>
      <sheetName val="Bangia"/>
      <sheetName val="tra-vat-lieu"/>
      <sheetName val="dtct cong"/>
      <sheetName val="DTCT"/>
      <sheetName val="PTVT_(MAU)1"/>
      <sheetName val="BTT_(CAT_COC)1"/>
      <sheetName val="RAB_AR&amp;STR1"/>
      <sheetName val="4-Lane_bridge1"/>
      <sheetName val="KET_CAU_CT5"/>
      <sheetName val="PNT_QUOT__3"/>
      <sheetName val="COAT_WRAP_QIOT__3"/>
      <sheetName val="149-2"/>
      <sheetName val="electrical"/>
      <sheetName val="Competitors"/>
      <sheetName val="Driver"/>
      <sheetName val="ocean voyage"/>
      <sheetName val="NVN Hotel"/>
      <sheetName val="5.모델링"/>
      <sheetName val="대운산출"/>
      <sheetName val="산출내역_x0000__x0000_Ԁ_x0000_"/>
      <sheetName val="변경내역대비표(2)"/>
      <sheetName val="경산"/>
      <sheetName val="실행"/>
      <sheetName val="간접"/>
      <sheetName val="일위대가(건축)"/>
      <sheetName val="조도계산"/>
      <sheetName val="이토변실(A3-LINE)"/>
      <sheetName val="건축(공종별내역서)"/>
      <sheetName val="용산1(해보)"/>
      <sheetName val="공사비명세서"/>
      <sheetName val="L형옹벽단위수량(35)"/>
      <sheetName val="L형옹벽_x0006__x0004__x0004__x001a__x001b__x0003__x0004__x000b_"/>
      <sheetName val="_x0000__x0006__x0000__x0000__x0000__x0000_"/>
      <sheetName val="유천배수장"/>
      <sheetName val="토적1"/>
      <sheetName val="교대"/>
      <sheetName val="단가표"/>
      <sheetName val="2000시행총괄"/>
      <sheetName val="기초자료"/>
      <sheetName val="Eq__Mobilization"/>
      <sheetName val="플랜트_설치"/>
      <sheetName val="설계기준_및_하중계산"/>
      <sheetName val="입출재고현황_(2)"/>
      <sheetName val="설_계"/>
      <sheetName val="세골재__T2_변경_현황"/>
      <sheetName val="BSD_(2)"/>
      <sheetName val="B_O_M"/>
      <sheetName val="G_R300경비"/>
      <sheetName val="1_취수장"/>
      <sheetName val="중기조종사_단위단가"/>
      <sheetName val="LRT_Style_BOQ"/>
      <sheetName val="3_바닥판설계"/>
      <sheetName val="수량산출서_갑지"/>
      <sheetName val="보온_회사분"/>
      <sheetName val="RING_WALL"/>
      <sheetName val="환경기계공정표_(3)"/>
      <sheetName val="1062-X방향_"/>
      <sheetName val="3_공통공사"/>
      <sheetName val="1_레미콘집계"/>
      <sheetName val="2_아스콘집계"/>
      <sheetName val="3_보도집계"/>
      <sheetName val="4_보차도경계석및_도로경계블럭"/>
      <sheetName val="Ⅰ_골재집계_"/>
      <sheetName val="P_M_별"/>
      <sheetName val="청구서_(별지)(3차분)"/>
      <sheetName val="사__업__비__수__지__예__산__서"/>
      <sheetName val="기계원가계"/>
      <sheetName val="배관배선_단가조사"/>
      <sheetName val="4_포장집계"/>
      <sheetName val="Requirement(Work_Crew)"/>
      <sheetName val="여주,이천(명세)"/>
      <sheetName val="공종별내역서"/>
      <sheetName val="1.공사원가"/>
      <sheetName val="토적계산"/>
      <sheetName val="감액총괄표"/>
      <sheetName val="1.설"/>
      <sheetName val="Baby일"/>
      <sheetName val="산업"/>
      <sheetName val="b_balj"/>
      <sheetName val="Baby嚸×닑『"/>
      <sheetName val="인건-측정"/>
      <sheetName val="정산내역서"/>
      <sheetName val="표준건축비"/>
      <sheetName val="[내역.XLS]A__MSOffice_Excel_wor_2"/>
      <sheetName val="[내역.XLS]A__MSOffice_Excel_wo_11"/>
      <sheetName val="[내역.XLS]A__MSOffice_Excel_wor_4"/>
      <sheetName val="[내역.XLS]A__MSOffice_Excel_wor_3"/>
      <sheetName val="[내역.XLS]A__MSOffice_Excel_wor_5"/>
      <sheetName val="[내역.XLS]A__MSOffice_Excel_wor_8"/>
      <sheetName val="[내역.XLS]A__MSOffice_Excel_wor_6"/>
      <sheetName val="[내역.XLS]A__MSOffice_Excel_wor_7"/>
      <sheetName val="[내역.XLS]A__MSOffice_Excel_wo_10"/>
      <sheetName val="화전내"/>
      <sheetName val="[내역.XLS]A__MSOffice_Excel_wor_9"/>
      <sheetName val="복통공Á_x0000_"/>
      <sheetName val="설산1.나"/>
      <sheetName val="본사S"/>
      <sheetName val="수안보-MBR1"/>
      <sheetName val="RefG"/>
      <sheetName val="IRR sponsor"/>
      <sheetName val="공사비SUM"/>
      <sheetName val="DESBAST"/>
      <sheetName val="2.223M_due to adj profit"/>
      <sheetName val="간접비 총괄표"/>
      <sheetName val="GAE8'97"/>
      <sheetName val="DESBASTE"/>
      <sheetName val="co-no.2"/>
      <sheetName val="inter"/>
      <sheetName val="personnel loading"/>
      <sheetName val="BALAN1"/>
      <sheetName val="MANHOLE"/>
      <sheetName val="품셈"/>
      <sheetName val="INPUT DATA HERE"/>
      <sheetName val="bridge # 1"/>
      <sheetName val="Existing PC Pavement"/>
      <sheetName val="Ex-Rate"/>
      <sheetName val="Cash2"/>
      <sheetName val="Z"/>
      <sheetName val="마감물량"/>
      <sheetName val="Bldg Pilecap &amp; bored pile"/>
      <sheetName val="List Equip"/>
      <sheetName val="LabCost"/>
      <sheetName val="MatCost"/>
      <sheetName val="Concrete"/>
      <sheetName val="Process C (1-166)"/>
      <sheetName val="RATES G-5"/>
      <sheetName val="Inputs"/>
      <sheetName val="チューブ仕様"/>
      <sheetName val="ASCEandUBC"/>
      <sheetName val="[내역.XLS]A__MSOffice_Excel_wo_16"/>
      <sheetName val="[내역.XLS]A__MSOffice_Excel_wo_14"/>
      <sheetName val="[내역.XLS]A__MSOffice_Excel_wo_12"/>
      <sheetName val="[내역.XLS]A__MSOffice_Excel_wo_13"/>
      <sheetName val="[내역.XLS]A__MSOffice_Excel_wo_15"/>
      <sheetName val="[내역.XLS]A__MSOffice_Excel_wo_19"/>
      <sheetName val="[내역.XLS]A__MSOffice_Excel_wo_17"/>
      <sheetName val="[내역.XLS]A__MSOffice_Excel_wo_18"/>
      <sheetName val="1공구8.개쌃"/>
      <sheetName val="중기일위대가"/>
      <sheetName val="[내역.XLS]A__MSOffice_Excel_wo_20"/>
      <sheetName val="[내역.XLS]A__MSOffice_Excel_wo_22"/>
      <sheetName val="[내역.XLS]A__MSOffice_Excel_wo_21"/>
      <sheetName val="산출내역"/>
      <sheetName val="품셈총괄표"/>
      <sheetName val="3.하중산정枵⿯_x0000__x0000_肨"/>
      <sheetName val="석탄2ဴ_x0000_倀ﰨ"/>
      <sheetName val="석탄2쎕々/_x0000_"/>
      <sheetName val="D+W"/>
      <sheetName val="KL THÉP MÓNG,DẦM, SÀN, CỘT B2"/>
      <sheetName val="THKLTT THÉP B2"/>
      <sheetName val="計算条件"/>
      <sheetName val="SITE-E"/>
      <sheetName val="Cao độ"/>
      <sheetName val="gvl"/>
      <sheetName val="CHITIET VL-NC-TT -1p"/>
      <sheetName val="chitiet"/>
      <sheetName val="NEW-PANEL"/>
      <sheetName val="MTL(AG)"/>
      <sheetName val="MTL$-INTER"/>
      <sheetName val="Tra_bang"/>
      <sheetName val="DG duoi"/>
      <sheetName val="Bill 1.CPC"/>
      <sheetName val="Bill 2.BoQ"/>
      <sheetName val="Bill 3.PL"/>
      <sheetName val="Bill 4.Do boc KL"/>
      <sheetName val="Bill5. VT CDT cap"/>
      <sheetName val="II.6.11"/>
      <sheetName val="BẢNG TH CỬA CC"/>
      <sheetName val="BẢNG TH PHU KIEN"/>
      <sheetName val="Bc"/>
      <sheetName val="Takeoff"/>
      <sheetName val="CT -THVLNC"/>
      <sheetName val="TBVL"/>
      <sheetName val="DGNC"/>
      <sheetName val="RAB_AR&amp;STR2"/>
      <sheetName val="PTVT_(MAU)2"/>
      <sheetName val="BTT_(CAT_COC)2"/>
      <sheetName val="4-Lane_bridge2"/>
      <sheetName val="dongia_(2)1"/>
      <sheetName val="Schedule_S-Curve_Revision#31"/>
      <sheetName val="M_671"/>
      <sheetName val="KET_CAU_CT51"/>
      <sheetName val="CỘT+VÁCH_CHỜ_L1-NS2"/>
      <sheetName val="CỘT+VÁCH_CHỜ_L1-NS2_B1-B2"/>
      <sheetName val="CỘT+VÁCH_CHỜ_L1-NS2_B2-B4"/>
      <sheetName val="DivA1_-_He_thong_nuoc_cap"/>
      <sheetName val="Nhan_cong"/>
      <sheetName val="Thiet_bi"/>
      <sheetName val="Vat_tu"/>
      <sheetName val="DM_ChiPhi"/>
      <sheetName val="May_TC"/>
      <sheetName val="Phan_tich"/>
      <sheetName val="Bang_KL"/>
      <sheetName val="TH_Kinh_phi"/>
      <sheetName val="Chiet_tinh_dz35"/>
      <sheetName val="4_MECH"/>
      <sheetName val="1995년_섹터별_매출"/>
      <sheetName val="표지_(2)"/>
      <sheetName val="CT_Thang_Mo"/>
      <sheetName val="CT__PL"/>
      <sheetName val="THÔNG_TIN"/>
      <sheetName val="dtct_cong"/>
      <sheetName val="KL_THÉP_MÓNG,DẦM,_SÀN,_CỘT_B2"/>
      <sheetName val="THKLTT_THÉP_B2"/>
      <sheetName val="ocean_voyage"/>
      <sheetName val="NVN_Hotel"/>
      <sheetName val="Gia vat tu"/>
      <sheetName val="CHITIET_VL-NC-TT_-1p"/>
      <sheetName val="Cao_độ"/>
      <sheetName val="Alat"/>
      <sheetName val="Analisa Gabungan"/>
      <sheetName val="Sub"/>
      <sheetName val="CN-CD-TN"/>
      <sheetName val="負荷集計（断熱不燃）"/>
      <sheetName val="tm"/>
      <sheetName val="Translation"/>
      <sheetName val="PROD."/>
      <sheetName val="INFO"/>
      <sheetName val="list VL"/>
      <sheetName val="Trình mẫu VL"/>
      <sheetName val="Nhap VL"/>
      <sheetName val="LIST VLĐV"/>
      <sheetName val="BB.VLDV"/>
      <sheetName val="BB.VLDV (multi)"/>
      <sheetName val="nghiệm thu hoàn thành"/>
      <sheetName val="Báo cáo hiện trường"/>
      <sheetName val="Kế hoạch nghiệm thu"/>
      <sheetName val="Quy trình"/>
      <sheetName val="List vữa"/>
      <sheetName val="Report"/>
      <sheetName val="List NT"/>
      <sheetName val="BBNT"/>
      <sheetName val="BBNT thô"/>
      <sheetName val="RESUM"/>
      <sheetName val="PTdam"/>
      <sheetName val="TK CỬA"/>
      <sheetName val="Chi tiết KL"/>
      <sheetName val="TONGKE3p "/>
      <sheetName val="TDTKP"/>
      <sheetName val="Du toan"/>
      <sheetName val="Keothep"/>
      <sheetName val="Re-bar"/>
      <sheetName val="Bill 01 - CTN"/>
      <sheetName val="built-up rate"/>
      <sheetName val="List of works"/>
      <sheetName val="CF_DT"/>
      <sheetName val="BQ-E20-02(Rp)"/>
      <sheetName val="VIN_Index"/>
      <sheetName val="Config"/>
      <sheetName val="Chenh lech vat tu"/>
      <sheetName val="KH-Q1,Q2,01"/>
      <sheetName val="Annex B"/>
      <sheetName val="Moc"/>
      <sheetName val="CFS3"/>
      <sheetName val="dtct cau"/>
      <sheetName val="KL thanh toan-Xuan Dao"/>
      <sheetName val="成本核算 "/>
      <sheetName val="投資利益率計算"/>
      <sheetName val="DGP-2002"/>
      <sheetName val="Stationary"/>
      <sheetName val="PTVT_(MAU)3"/>
      <sheetName val="RAB_AR&amp;STR3"/>
      <sheetName val="BTT_(CAT_COC)3"/>
      <sheetName val="4-Lane_bridge3"/>
      <sheetName val="아파트_3"/>
      <sheetName val="M_672"/>
      <sheetName val="dongia_(2)2"/>
      <sheetName val="Schedule_S-Curve_Revision#32"/>
      <sheetName val="KET_CAU_CT52"/>
      <sheetName val="Eq__Mobilization1"/>
      <sheetName val="설계기준_및_하중계산1"/>
      <sheetName val="CỘT+VÁCH_CHỜ_L1-NS21"/>
      <sheetName val="CỘT+VÁCH_CHỜ_L1-NS2_B1-B21"/>
      <sheetName val="CỘT+VÁCH_CHỜ_L1-NS2_B2-B41"/>
      <sheetName val="DivA1_-_He_thong_nuoc_cap1"/>
      <sheetName val="Nhan_cong1"/>
      <sheetName val="Thiet_bi1"/>
      <sheetName val="Vat_tu1"/>
      <sheetName val="DM_ChiPhi1"/>
      <sheetName val="May_TC1"/>
      <sheetName val="Phan_tich1"/>
      <sheetName val="Bang_KL1"/>
      <sheetName val="TH_Kinh_phi1"/>
      <sheetName val="Chiet_tinh_dz351"/>
      <sheetName val="4_MECH1"/>
      <sheetName val="1995년_섹터별_매출1"/>
      <sheetName val="표지_(2)1"/>
      <sheetName val="CT_Thang_Mo1"/>
      <sheetName val="CT__PL1"/>
      <sheetName val="THÔNG_TIN1"/>
      <sheetName val="dtct_cong1"/>
      <sheetName val="ocean_voyage1"/>
      <sheetName val="NVN_Hotel1"/>
      <sheetName val="KL_THÉP_MÓNG,DẦM,_SÀN,_CỘT_B21"/>
      <sheetName val="THKLTT_THÉP_B21"/>
      <sheetName val="Cao_độ1"/>
      <sheetName val="CHITIET_VL-NC-TT_-1p1"/>
      <sheetName val="CT_-THVLNC"/>
      <sheetName val="Gia_vat_tu"/>
      <sheetName val="Bill_1_CPC"/>
      <sheetName val="Bill_2_BoQ"/>
      <sheetName val="Bill_3_PL"/>
      <sheetName val="Bill_4_Do_boc_KL"/>
      <sheetName val="Bill5__VT_CDT_cap"/>
      <sheetName val="II_6_11"/>
      <sheetName val="BẢNG_TH_CỬA_CC"/>
      <sheetName val="BẢNG_TH_PHU_KIEN"/>
      <sheetName val="DG_duoi"/>
      <sheetName val="Analisa_Gabungan"/>
      <sheetName val="PROD_"/>
      <sheetName val="list_VL"/>
      <sheetName val="Trình_mẫu_VL"/>
      <sheetName val="Nhap_VL"/>
      <sheetName val="LIST_VLĐV"/>
      <sheetName val="BB_VLDV"/>
      <sheetName val="BB_VLDV_(multi)"/>
      <sheetName val="nghiệm_thu_hoàn_thành"/>
      <sheetName val="Báo_cáo_hiện_trường"/>
      <sheetName val="Kế_hoạch_nghiệm_thu"/>
      <sheetName val="Quy_trình"/>
      <sheetName val="List_vữa"/>
      <sheetName val="List_NT"/>
      <sheetName val="BBNT_thô"/>
      <sheetName val="TONGKE3p_"/>
      <sheetName val="Du_toan"/>
      <sheetName val="Bill_01_-_CTN"/>
      <sheetName val="built-up_rate"/>
      <sheetName val="List_of_works"/>
      <sheetName val="TK_CỬA"/>
      <sheetName val="Chi_tiết_KL"/>
      <sheetName val="Chenh_lech_vat_tu"/>
      <sheetName val="Annex_B"/>
      <sheetName val="Thép"/>
      <sheetName val="PRICE"/>
      <sheetName val="All_CCDC lam viec-dong phuc"/>
      <sheetName val="141119 Vinhomes - RC Ky thuat v"/>
      <sheetName val="ptnc"/>
      <sheetName val="ptvl"/>
      <sheetName val="ptm"/>
      <sheetName val="TVLIEU"/>
      <sheetName val="CFA Sumary"/>
      <sheetName val="Don gia"/>
      <sheetName val="옹벽"/>
      <sheetName val="3.하중산정枵⿯"/>
      <sheetName val="석탄2ဴ"/>
      <sheetName val="주현(해보)"/>
      <sheetName val="도급자관급자재집계"/>
      <sheetName val="관급자관급자재집계 (2)"/>
      <sheetName val="내역서적용수량"/>
      <sheetName val="수량집계"/>
      <sheetName val="아스콘덧씌우기"/>
      <sheetName val="도막형포장"/>
      <sheetName val="콘크리트블럭포장(T60)"/>
      <sheetName val="화강석경계석(150x150) (2)"/>
      <sheetName val="디자인그레이팅(500x500x70)"/>
      <sheetName val="건축내역(안동)"/>
      <sheetName val="원가계산서(남측)"/>
      <sheetName val="유효성검사"/>
      <sheetName val="9호관로"/>
      <sheetName val="부하집계표"/>
      <sheetName val="식재가격"/>
      <sheetName val="식재총괄"/>
      <sheetName val="청주(철골발주의뢰서)"/>
      <sheetName val="남양주댠가표"/>
      <sheetName val="DAN"/>
      <sheetName val="철콘공사"/>
      <sheetName val="상반기손익차2총괄"/>
      <sheetName val="2.대외공문"/>
      <sheetName val="투찰금액"/>
      <sheetName val="단가(1)"/>
      <sheetName val="자  재"/>
      <sheetName val="건축외주"/>
      <sheetName val="웅진교-S2"/>
      <sheetName val="주소록"/>
      <sheetName val="단가 "/>
      <sheetName val="가스"/>
      <sheetName val="자동차폐수처리장"/>
      <sheetName val="하부철근수량"/>
      <sheetName val="제경비율"/>
      <sheetName val="주공기준"/>
      <sheetName val="유림총괄"/>
      <sheetName val="b_balju"/>
      <sheetName val="기본1"/>
      <sheetName val="수정일위대가"/>
      <sheetName val="금광1터널"/>
      <sheetName val="SORCE1"/>
      <sheetName val="포장재료집계표"/>
      <sheetName val="포장면적산출"/>
      <sheetName val="포장수량집계"/>
      <sheetName val="이름정의"/>
      <sheetName val="_x0000__x0000__x0000__x0004__x0000_"/>
      <sheetName val="설계 갑지"/>
      <sheetName val="접속도로1"/>
      <sheetName val="선로정수계산"/>
      <sheetName val="기성내역서표지"/>
      <sheetName val="골프장예산"/>
      <sheetName val="변수"/>
      <sheetName val="BOX"/>
      <sheetName val="기존단가 (2)"/>
      <sheetName val="직노"/>
      <sheetName val="매매"/>
      <sheetName val="전신"/>
      <sheetName val="을지"/>
      <sheetName val="산출금액내역"/>
      <sheetName val="산1~6"/>
      <sheetName val="7.PILE  (돌출)"/>
      <sheetName val="Macro(차단기)"/>
      <sheetName val="흄관헐기(원본)"/>
      <sheetName val="옹벽식측구단위"/>
      <sheetName val="사유"/>
      <sheetName val="증감내역"/>
      <sheetName val="99노임"/>
      <sheetName val="산출서"/>
      <sheetName val="증설시공분"/>
      <sheetName val="교대(A1-A2)"/>
      <sheetName val="Rekap Addendum"/>
      <sheetName val="Har-mat"/>
      <sheetName val="FACTOR"/>
      <sheetName val="금융"/>
      <sheetName val="중간부"/>
      <sheetName val="2_x0000__x0000__x0005_"/>
      <sheetName val="아파트"/>
      <sheetName val="견적서갑지연속"/>
      <sheetName val="MAT"/>
      <sheetName val="제진헾"/>
      <sheetName val="용소리교"/>
      <sheetName val="부표怀_x0010_"/>
      <sheetName val="배선DATA"/>
      <sheetName val="개거산출내역"/>
      <sheetName val="화해(장︀跕"/>
      <sheetName val="제잡비집계"/>
      <sheetName val="내역(총)"/>
      <sheetName val="[내역.XLS]A__MSOffice_Excel_wo_25"/>
      <sheetName val="[내역.XLS]A__MSOffice_Excel_wo_23"/>
      <sheetName val="[내역.XLS]A__MSOffice_Excel_wo_24"/>
      <sheetName val="[내역.XLS]A__MSOffice_Excel_wo_31"/>
      <sheetName val="[내역.XLS]A__MSOffice_Excel_wo_27"/>
      <sheetName val="[내역.XLS]A__MSOffice_Excel_wo_26"/>
      <sheetName val="[내역.XLS]A__MSOffice_Excel_wo_28"/>
      <sheetName val="[내역.XLS]A__MSOffice_Excel_wo_29"/>
      <sheetName val="[내역.XLS]A__MSOffice_Excel_wo_30"/>
      <sheetName val="[내역.XLS]A__MSOffice_Excel_wo_32"/>
      <sheetName val="?_x000c_?_x000c_??耀僵䅛????_x0001_???‎ӥ_x001b_?_x000c_?_x000c_??"/>
      <sheetName val="?_x000c_?_x000c_??렀హ䆍????_x0001_???2?????_x001c_?_x000c_?"/>
      <sheetName val="본체"/>
      <sheetName val="새공·"/>
      <sheetName val="예정(3)"/>
      <sheetName val="동원(3)"/>
      <sheetName val="가락화장을지"/>
      <sheetName val="JUCKEY_x0000_"/>
      <sheetName val="하수처리장-토_x0002__x0004__x0004_"/>
      <sheetName val="ఀ᠀갇_x0001__x0000_"/>
      <sheetName val="착공내"/>
      <sheetName val="설치중량_4"/>
      <sheetName val="수문일위_4"/>
      <sheetName val="전차선로_물량표3"/>
      <sheetName val="단위가격_3"/>
      <sheetName val="현장관리비_산출내역3"/>
      <sheetName val="내역서_(변경)3"/>
      <sheetName val="_U형배수관3"/>
      <sheetName val="집수정_(우오수)3"/>
      <sheetName val="1_동력공사3"/>
      <sheetName val="자재견적_(대왕)_(2)4"/>
      <sheetName val="단면_(2)3"/>
      <sheetName val="Sheet1_(2)3"/>
      <sheetName val="제출내역_(2)3"/>
      <sheetName val="건______________축3"/>
      <sheetName val="PAD_TR보호대기초3"/>
      <sheetName val="원가근거_3"/>
      <sheetName val="내역서(1__옥외전력_및_수변전설비)3"/>
      <sheetName val="내역서(2__접지_및_피뢰침_설비)3"/>
      <sheetName val="내역서(3__CABLE_TRAY)3"/>
      <sheetName val="내역서(4__가압장_동력)3"/>
      <sheetName val="내역서(5__약품투입동,응집침전지_동력)3"/>
      <sheetName val="내역서(6__여과지_동력)3"/>
      <sheetName val="내역서(7__농축조,농축분배조_동력)3"/>
      <sheetName val="내역서(8__조정농축조,조정농축분배조_동력)3"/>
      <sheetName val="내역서(9__탈리액농축조,탈리액농축분배조_동력)3"/>
      <sheetName val="내역서(10__탈수기동,회수펌프동_동력)3"/>
      <sheetName val="내역서(11__식당_및_창고_전력간선,전열)3"/>
      <sheetName val="내역서(12__식당_및_창고_전등)3"/>
      <sheetName val="내역서(13__가압장_전력간선,전열)3"/>
      <sheetName val="내역서(14__가압장_전등)3"/>
      <sheetName val="내역서(15__여과지_전력간선,전열)3"/>
      <sheetName val="내역서(16__여과지_전등)3"/>
      <sheetName val="내역서(17__각_농축분배조_전등_전열)3"/>
      <sheetName val="내역서(18__옥외_약전_및_방송)3"/>
      <sheetName val="내역서(19__각동_약전_및_방송)3"/>
      <sheetName val="분전반설치비_일위대가3"/>
      <sheetName val="공량(1__옥외전력_및_수변전,_외등설비)3"/>
      <sheetName val="공량(2__접지_및_피뢰침_설비)3"/>
      <sheetName val="공량(3__CABLE_TRAY)3"/>
      <sheetName val="공량(4__가압장_동력)3"/>
      <sheetName val="공량(5__약품투입동,응집침전지_동력)3"/>
      <sheetName val="공량(6__여과지_동력)3"/>
      <sheetName val="공량(7__농축조,농축분배조_동력)3"/>
      <sheetName val="공량(8__조정농축조,조정농축분배조_동력)3"/>
      <sheetName val="공량(9__탈리액농축조,탈리액농축분배조_동력)3"/>
      <sheetName val="공량(10__탈수기동,회수펌프동_동력)3"/>
      <sheetName val="공량(11__식당_및_창고_전력간선,전열)3"/>
      <sheetName val="공량(12__식당_및_창고_전등)3"/>
      <sheetName val="공량(13__가압장_전력간선,전열)3"/>
      <sheetName val="공량(14__가압장_전등)3"/>
      <sheetName val="공량(15__여과지_전력간선,전열)3"/>
      <sheetName val="공량(16__여과지_전등)3"/>
      <sheetName val="공량(17__각_농축분배조_전등_전열)3"/>
      <sheetName val="공량(18__옥외_약전_및_방송)3"/>
      <sheetName val="공량(19__각동_약전_및_방송3"/>
      <sheetName val="산출조서(1_옥외전력_및_수변전,_외등설비)3"/>
      <sheetName val="산출조서(2__접지_및_피뢰침_설비)3"/>
      <sheetName val="산출조서(3__CABLE_TRAY)3"/>
      <sheetName val="산출조서(4__가압장_동력)3"/>
      <sheetName val="산출조서(5__약품투입동,응집침전지_동력)3"/>
      <sheetName val="산출조서(6__여과지_동력)3"/>
      <sheetName val="산출조서(7__농축조,농축분배조_동력)3"/>
      <sheetName val="산출조서(8__조정농축조,조정농축분배조_동력)3"/>
      <sheetName val="산출조서(9__탈리액농축조,탈리액농축분배조_동력)3"/>
      <sheetName val="산출조서(10__탈수기동,회수펌프동_동력)3"/>
      <sheetName val="산출조서(11__식당_및_창고_전력간선,전열)3"/>
      <sheetName val="산출조서(12__식당_및_창고_전등)3"/>
      <sheetName val="산출조서(13__가압장_전력간선,전열)3"/>
      <sheetName val="산출조서(L1__관리동_전등)3"/>
      <sheetName val="산출조서(L2__침사지_전등,전열)3"/>
      <sheetName val="산출조서(15__여과지_전력간선,전열)3"/>
      <sheetName val="산출조서(16__여과지_전등)3"/>
      <sheetName val="산출조서(17__각_농축분배조_전등_전열)3"/>
      <sheetName val="산출조서(18__옥외_약전_및_방송)3"/>
      <sheetName val="산출조서(19__각동_약전_및_방송)3"/>
      <sheetName val="한전_수탁비_계산_내역3"/>
      <sheetName val="CUBICLE설치비_일위대가_3"/>
      <sheetName val="1_토공3"/>
      <sheetName val="전선_및_전선관3"/>
      <sheetName val="원가계산서_3"/>
      <sheetName val="96보완계획7_123"/>
      <sheetName val="상_부3"/>
      <sheetName val="8_PILE__(돌출)3"/>
      <sheetName val="6PILE__(돌출)3"/>
      <sheetName val="수지예산서(세부)_(2)3"/>
      <sheetName val="일반문틀_설치3"/>
      <sheetName val="샌딩_에폭시_도장3"/>
      <sheetName val="1_설계조건3"/>
      <sheetName val="3_하중산정4_지지력3"/>
      <sheetName val="본선_토공_분배표3"/>
      <sheetName val="전화번호DATA_(2001)3"/>
      <sheetName val="공__종__별__집__계__표3"/>
      <sheetName val="일__위__대__가__목__록3"/>
      <sheetName val="일_위_대_가_표3"/>
      <sheetName val="단__가__대__비__표3"/>
      <sheetName val="1공구8_개소3"/>
      <sheetName val="조립식_가설건물3"/>
      <sheetName val="1공구_건정토건_철콘3"/>
      <sheetName val="충돌_내용3"/>
      <sheetName val="토총괄_(2)3"/>
      <sheetName val="석탄2_3물량3"/>
      <sheetName val="준검_내역서3"/>
      <sheetName val="strut_type3"/>
      <sheetName val="A(Rev_3)3"/>
      <sheetName val="3_공통공사대비1"/>
      <sheetName val="_냉각수펌프1"/>
      <sheetName val="사__업__비__수__지__예__산__서1"/>
      <sheetName val="플랜트_설치1"/>
      <sheetName val="수량산출서_갑지1"/>
      <sheetName val="J直材4"/>
      <sheetName val="통합"/>
      <sheetName val="로우프"/>
      <sheetName val="데이터입력"/>
      <sheetName val="설계단Ä"/>
      <sheetName val="1.(5억 미만)원가계산서(지급) "/>
      <sheetName val="토공수량집계"/>
      <sheetName val="유입_x0000_"/>
      <sheetName val="아이콘"/>
      <sheetName val="COPk_x0000__x0000__x0001_Ԁ"/>
      <sheetName val="입찰내역 발주처 양식"/>
      <sheetName val="Hauptdaten"/>
      <sheetName val="기계공사"/>
      <sheetName val="106C0300"/>
      <sheetName val="Prabu"/>
      <sheetName val="PESANTREN"/>
      <sheetName val="On Time"/>
      <sheetName val="Cash Flow bulanan"/>
      <sheetName val="Galian 1"/>
      <sheetName val="schbhn"/>
      <sheetName val="schalt"/>
      <sheetName val="schtng"/>
      <sheetName val="HARGA MATERIAL"/>
      <sheetName val=" PE-F-42 MR 9 Manpower"/>
      <sheetName val="총투입계"/>
      <sheetName val="Sensitivity"/>
      <sheetName val="설계기준"/>
      <sheetName val="내역1"/>
      <sheetName val="예산변경사항"/>
      <sheetName val="MAT_N048"/>
      <sheetName val="자재(원원+원대)"/>
      <sheetName val="종배수관"/>
      <sheetName val="[내역.XLS]석탄2쎕々/_x0000_"/>
      <sheetName val="INSTR"/>
      <sheetName val="1.설Ꙩօ됨"/>
      <sheetName val="차선도색(1)"/>
      <sheetName val="FB25JN"/>
      <sheetName val="총내"/>
      <sheetName val="간접비총_x0000_"/>
      <sheetName val="IMPEADENCE MAP 취수장"/>
      <sheetName val="기초목"/>
      <sheetName val="공통가설"/>
      <sheetName val="입찰결과보고"/>
      <sheetName val="상하차비용(기계상차)"/>
      <sheetName val="수간보호"/>
      <sheetName val="운반비"/>
      <sheetName val="역T형(H=6.0) (2)"/>
      <sheetName val="내역갑지"/>
      <sheetName val="증감표"/>
      <sheetName val="원가계산서(증감)"/>
      <sheetName val="원가계산서 (변경)"/>
      <sheetName val="내역서(변경)"/>
      <sheetName val="DATA(내업)"/>
      <sheetName val="냉연집ç"/>
      <sheetName val="식재일위"/>
      <sheetName val="기계설비"/>
      <sheetName val="저"/>
      <sheetName val="Supplement2"/>
      <sheetName val="BM"/>
      <sheetName val="본사공가현황"/>
      <sheetName val="원가계산서(변경)"/>
      <sheetName val="부대공Ⅱ"/>
      <sheetName val="3.공통공사??"/>
      <sheetName val="정??_x0005_"/>
      <sheetName val="패널"/>
      <sheetName val="1-6(반품내역)"/>
      <sheetName val="2Ვ쭻"/>
      <sheetName val="재료"/>
      <sheetName val="조ﱍ"/>
      <sheetName val="[내역.XLS]A__MSOffice_Excel_wo_46"/>
      <sheetName val="[내역.XLS]A__MSOffice_Excel_wo_33"/>
      <sheetName val="[내역.XLS]A__MSOffice_Excel_wo_34"/>
      <sheetName val="[내역.XLS]A__MSOffice_Excel_wo_35"/>
      <sheetName val="[내역.XLS]A__MSOffice_Excel_wo_44"/>
      <sheetName val="[내역.XLS]A__MSOffice_Excel_wo_36"/>
      <sheetName val="[내역.XLS]A__MSOffice_Excel_wo_37"/>
      <sheetName val="[내역.XLS]A__MSOffice_Excel_wo_38"/>
      <sheetName val="[내역.XLS]A__MSOffice_Excel_wo_39"/>
      <sheetName val="아수배전(1회)"/>
      <sheetName val="[내역.XLS]A__MSOffice_Excel_wo_40"/>
      <sheetName val="[내역.XLS]A__MSOffice_Excel_wo_41"/>
      <sheetName val="[내역.XLS]A__MSOffice_Excel_wo_42"/>
      <sheetName val="[내역.XLS]A__MSOffice_Excel_wo_43"/>
      <sheetName val="[내역.XLS]A__MSOffice_Excel_wo_45"/>
      <sheetName val=" 상부공통집계(총괄)"/>
      <sheetName val="[내역.XLS]A__MSOffice_Excel_wo_54"/>
      <sheetName val="유림콘도"/>
      <sheetName val="[내역.XLS]A__MSOffice_Excel_wo_47"/>
      <sheetName val="[내역.XLS]A__MSOffice_Excel_wo_48"/>
      <sheetName val="[내역.XLS]A__MSOffice_Excel_wo_49"/>
      <sheetName val="[내역.XLS]A__MSOffice_Excel_wo_50"/>
      <sheetName val="[내역.XLS]A__MSOffice_Excel_wo_51"/>
      <sheetName val="[내역.XLS]A__MSOffice_Excel_wo_52"/>
      <sheetName val="[내역.XLS]A__MSOffice_Excel_wo_53"/>
      <sheetName val="[내역.XLS]A__MSOffice_Excel_wo_64"/>
      <sheetName val="[내역.XLS]A__MSOffice_Excel_wo_55"/>
      <sheetName val="[내역.XLS]A__MSOffice_Excel_wo_56"/>
      <sheetName val="[내역.XLS]A__MSOffice_Excel_wo_57"/>
      <sheetName val="[내역.XLS]A__MSOffice_Excel_wo_58"/>
      <sheetName val="[내역.XLS]A__MSOffice_Excel_wo_59"/>
      <sheetName val="[내역.XLS]A__MSOffice_Excel_wo_60"/>
      <sheetName val="[내역.XLS]A__MSOffice_Excel_wo_61"/>
      <sheetName val="[내역.XLS]A__MSOffice_Excel_wo_62"/>
      <sheetName val="[내역.XLS]A__MSOffice_Excel_wo_63"/>
      <sheetName val="BQMPALOC"/>
      <sheetName val="집행예산"/>
      <sheetName val="건축공사 집계표"/>
      <sheetName val="골조"/>
      <sheetName val="0226"/>
      <sheetName val="부속동"/>
      <sheetName val="돈암사업"/>
      <sheetName val="동력"/>
      <sheetName val="변압기"/>
      <sheetName val="[내역.XLS]A__MSOffice_Excel_wo_81"/>
      <sheetName val="[내역.XLS]A__MSOffice_Excel_wo_68"/>
      <sheetName val="[내역.XLS]A__MSOffice_Excel_wo_65"/>
      <sheetName val="[내역.XLS]A__MSOffice_Excel_wo_66"/>
      <sheetName val="[내역.XLS]A__MSOffice_Excel_wo_67"/>
      <sheetName val="[내역.XLS]A__MSOffice_Excel_wo_69"/>
      <sheetName val="[내역.XLS]A__MSOffice_Excel_wo_70"/>
      <sheetName val="[내역.XLS]A__MSOffice_Excel_wo_71"/>
      <sheetName val="[내역.XLS]A__MSOffice_Excel_wo_72"/>
      <sheetName val="[내역.XLS]A__MSOffice_Excel_wo_73"/>
      <sheetName val="[내역.XLS]A__MSOffice_Excel_wo_74"/>
      <sheetName val="[내역.XLS]A__MSOffice_Excel_wo_75"/>
      <sheetName val="[내역.XLS]A__MSOffice_Excel_wo_76"/>
      <sheetName val="[내역.XLS]A__MSOffice_Excel_wo_77"/>
      <sheetName val="[내역.XLS]A__MSOffice_Excel_wo_78"/>
      <sheetName val="[내역.XLS]A__MSOffice_Excel_wo_79"/>
      <sheetName val="[내역.XLS]A__MSOffice_Excel_wo_80"/>
      <sheetName val="[내역.XLS]A__MSOffice_Excel_wo_83"/>
      <sheetName val="[내역.XLS]A__MSOffice_Excel_wo_82"/>
      <sheetName val="하수처리_x0000__x0000_Ԁ_x0000_"/>
      <sheetName val="부서별(배부후)_계획"/>
      <sheetName val="[내역.XLS]A__MSOffice_Excel_w_119"/>
      <sheetName val="1_설계기준3"/>
      <sheetName val="입출재고현황_(2)1"/>
      <sheetName val="설_계1"/>
      <sheetName val="BSD_(2)1"/>
      <sheetName val="차집관로,_중계펌프장원가3"/>
      <sheetName val="차집관로,_중계펌프장3"/>
      <sheetName val="B_O_M1"/>
      <sheetName val="실행예산(97_12_17)3"/>
      <sheetName val="S_중기사용료3"/>
      <sheetName val="3_바닥판설계1"/>
      <sheetName val="보온_회사분1"/>
      <sheetName val="RING_WALL1"/>
      <sheetName val="G_R300경비1"/>
      <sheetName val="1_취수장1"/>
      <sheetName val="중기조종사_단위단가1"/>
      <sheetName val="LRT_Style_BOQ1"/>
      <sheetName val="세골재__T2_변경_현황1"/>
      <sheetName val="TOWER_12TON3"/>
      <sheetName val="TOWER_10TON3"/>
      <sheetName val="환경기계공정표_(3)1"/>
      <sheetName val="1062-X방향_1"/>
      <sheetName val="1_레미콘집계1"/>
      <sheetName val="2_아스콘집계1"/>
      <sheetName val="3_보도집계1"/>
      <sheetName val="4_보차도경계석및_도로경계블럭1"/>
      <sheetName val="Ⅰ_골재집계_1"/>
      <sheetName val="청구서_(별지)(3차분)1"/>
      <sheetName val="P_M_별1"/>
      <sheetName val="배관배선_단가조사1"/>
      <sheetName val="4_포장집계1"/>
      <sheetName val="3련_BOX"/>
      <sheetName val="제당_(13신규)원도급내역"/>
      <sheetName val="제당_(14신규)원도급내역"/>
      <sheetName val="제당_(13신규)하도급내역"/>
      <sheetName val="제당_(14신규)하도급내역_"/>
      <sheetName val="여수토방수로_(13신규)원도급내역"/>
      <sheetName val="여수토방수로_(14신규)원도급내역"/>
      <sheetName val="여수토방수로_(13신규)하도급내역_"/>
      <sheetName val="여수토방수로_(14신규)하도급내역_"/>
      <sheetName val="이설도로_(14신규)원도급내역_"/>
      <sheetName val="이설도로_(14신규)하도급내역"/>
      <sheetName val="2호이설도로_(14신규)원도급내역"/>
      <sheetName val="2호이설도로(하도급내역)_"/>
      <sheetName val="2호이설도로_(14신규)하도급내역"/>
      <sheetName val="사통(하도급내역)_"/>
      <sheetName val="제1호용수지선_(하도급)"/>
      <sheetName val="3BL공동구_수량"/>
      <sheetName val="Requirement(Work_Crew)1"/>
      <sheetName val="2_단면가정"/>
      <sheetName val="6_7_8_우물통"/>
      <sheetName val="1_설"/>
      <sheetName val="1_설Ā"/>
      <sheetName val="1_설壆⿜"/>
      <sheetName val="SUMMARY_"/>
      <sheetName val="SUMMARY__(2)"/>
      <sheetName val="설명(1~8)_"/>
      <sheetName val="EKOG10_(2)"/>
      <sheetName val="노원열병합__건축공사기성내역서"/>
      <sheetName val="3__GROUNDING_SYSTEM"/>
      <sheetName val="1_경관조명산출"/>
      <sheetName val="1_경관조명산출집계"/>
      <sheetName val="b_balj彀"/>
      <sheetName val="b_balj㻀"/>
      <sheetName val="Baby일닑⾸"/>
      <sheetName val="IRR_sponsor"/>
      <sheetName val="2_223M_due_to_adj_profit"/>
      <sheetName val="간접비_총괄표"/>
      <sheetName val="co-no_2"/>
      <sheetName val="personnel_loading"/>
      <sheetName val="INPUT_DATA_HERE"/>
      <sheetName val="bridge_#_1"/>
      <sheetName val="Existing_PC_Pavement"/>
      <sheetName val="마-2_전화"/>
      <sheetName val="자재_집계표"/>
      <sheetName val="I_설계조건"/>
      <sheetName val="ENE-CAL_1"/>
      <sheetName val="5_모델링"/>
      <sheetName val="L형옹벽"/>
      <sheetName val="설산1_나"/>
      <sheetName val="1_공사원가"/>
      <sheetName val="3_공통공사1"/>
      <sheetName val="Macro(전기)"/>
      <sheetName val="방음벽기초"/>
      <sheetName val="TinhGiaNC"/>
      <sheetName val="VCBo"/>
      <sheetName val="DMCP"/>
      <sheetName val="BocXep"/>
      <sheetName val="TinhGiaMTC"/>
      <sheetName val="TH N.Cong"/>
      <sheetName val="VCThuy"/>
      <sheetName val="Gia cuoc moi"/>
      <sheetName val="Bang gia cuoc"/>
      <sheetName val="Bu nhien lieu"/>
      <sheetName val="현설갑지"/>
      <sheetName val="L형옹벽측구"/>
      <sheetName val="Medagama"/>
      <sheetName val="하도급대비"/>
      <sheetName val="설비원가"/>
      <sheetName val="주입재산출조서"/>
      <sheetName val="Sheet17"/>
      <sheetName val="구조물공수량집계표 (2)"/>
      <sheetName val="[내역.XLS]A__MSOffice_Excel_w_118"/>
      <sheetName val="[내역.XLS]A__MSOffice_Excel_w_117"/>
      <sheetName val="[내역.XLS]A__MSOffice_Excel_w_100"/>
      <sheetName val="[내역.XLS]A__MSOffice_Excel_wo_84"/>
      <sheetName val="[내역.XLS]A__MSOffice_Excel_wo_86"/>
      <sheetName val="[내역.XLS]A__MSOffice_Excel_wo_85"/>
      <sheetName val="[내역.XLS]A__MSOffice_Excel_wo_88"/>
      <sheetName val="[내역.XLS]A__MSOffice_Excel_wo_87"/>
      <sheetName val="[내역.XLS]A__MSOffice_Excel_wo_90"/>
      <sheetName val="[내역.XLS]A__MSOffice_Excel_wo_89"/>
      <sheetName val="[내역.XLS]A__MSOffice_Excel_wo_91"/>
      <sheetName val="[내역.XLS]A__MSOffice_Excel_wo_92"/>
      <sheetName val="[내역.XLS]A__MSOffice_Excel_wo_93"/>
      <sheetName val="[내역.XLS]A__MSOffice_Excel_wo_94"/>
      <sheetName val="[내역.XLS]A__MSOffice_Excel_wo_95"/>
      <sheetName val="[내역.XLS]A__MSOffice_Excel_wo_97"/>
      <sheetName val="[내역.XLS]A__MSOffice_Excel_wo_96"/>
      <sheetName val="[내역.XLS]A__MSOffice_Excel_wo_98"/>
      <sheetName val="[내역.XLS]A__MSOffice_Excel_wo_99"/>
      <sheetName val="[내역.XLS]A__MSOffice_Excel_w_102"/>
      <sheetName val="[내역.XLS]A__MSOffice_Excel_w_101"/>
      <sheetName val="[내역.XLS]A__MSOffice_Excel_w_103"/>
      <sheetName val="[내역.XLS]A__MSOffice_Excel_w_104"/>
      <sheetName val="[내역.XLS]A__MSOffice_Excel_w_105"/>
      <sheetName val="[내역.XLS]A__MSOffice_Excel_w_106"/>
      <sheetName val="[내역.XLS]A__MSOffice_Excel_w_107"/>
      <sheetName val="[내역.XLS]A__MSOffice_Excel_w_108"/>
      <sheetName val="[내역.XLS]A__MSOffice_Excel_w_109"/>
      <sheetName val="[내역.XLS]A__MSOffice_Excel_w_111"/>
      <sheetName val="[내역.XLS]A__MSOffice_Excel_w_110"/>
      <sheetName val="[내역.XLS]A__MSOffice_Excel_w_113"/>
      <sheetName val="[내역.XLS]A__MSOffice_Excel_w_112"/>
      <sheetName val="[내역.XLS]A__MSOffice_Excel_w_114"/>
      <sheetName val="[내역.XLS]A__MSOffice_Excel_w_115"/>
      <sheetName val="[내역.XLS]A__MSOffice_Excel_w_116"/>
      <sheetName val="[내역.XLS]A__MSOffice_Excel_w_122"/>
      <sheetName val="[내역.XLS]A__MSOffice_Excel_w_120"/>
      <sheetName val="[내역.XLS]A__MSOffice_Excel_w_121"/>
      <sheetName val="[내역.XLS]A__MSOffice_Excel_w_123"/>
      <sheetName val="[내역.XLS]A__MSOffice_Excel_w_129"/>
      <sheetName val="건축집계표이수"/>
      <sheetName val="건축집계합계"/>
      <sheetName val="당정동경상이수"/>
      <sheetName val="당정동공통이수"/>
      <sheetName val="4)유동표"/>
      <sheetName val="연장조서"/>
      <sheetName val="산근"/>
      <sheetName val="아파트 기성내역서"/>
      <sheetName val="[내역.XLS]A__MSOffice_Excel_w_125"/>
      <sheetName val="[내역.XLS]A__MSOffice_Excel_w_124"/>
      <sheetName val="[내역.XLS]A__MSOffice_Excel_w_126"/>
      <sheetName val="설계단®"/>
      <sheetName val="1. 설계조건 2.단면가정 3. 하중계산"/>
      <sheetName val="DATA 입력란"/>
      <sheetName val="방배동내역(리라)"/>
      <sheetName val="마감사양"/>
      <sheetName val="부대공사총괄"/>
      <sheetName val="건축공사집계표"/>
      <sheetName val="현장경비"/>
      <sheetName val="방배동내역 (총괄)"/>
      <sheetName val="[내역.XLS]A__MSOffice_Excel_w_127"/>
      <sheetName val="[내역.XLS]A__MSOffice_Excel_w_128"/>
      <sheetName val="DESIGN CRITERIA"/>
      <sheetName val="아스팔트 포장총괄집계표"/>
      <sheetName val="[내역.XLS]A__MSOffice_Excel_w_131"/>
      <sheetName val="[내역.XLS]A__MSOffice_Excel_w_130"/>
      <sheetName val="[내역.XLS]A__MSOffice_Excel_w_133"/>
      <sheetName val="[내역.XLS]A__MSOffice_Excel_w_132"/>
      <sheetName val="[내역.XLS]A__MSOffice_Excel_w_134"/>
      <sheetName val="[내역.XLS]A__MSOffice_Excel_w_135"/>
      <sheetName val="[내역.XLS]A__MSOffice_Excel_w_136"/>
      <sheetName val="[내역.XLS]A__MSOffice_Excel_w_137"/>
      <sheetName val="[내역.XLS]A__MSOffice_Excel_w_138"/>
      <sheetName val="일위대가(1_x0000_"/>
      <sheetName val="VT,NC,M"/>
      <sheetName val="WT-LIST"/>
      <sheetName val="TH-Dien"/>
      <sheetName val="NOTE"/>
      <sheetName val="MOS"/>
      <sheetName val="Analisa"/>
      <sheetName val="3-PTDGR5 "/>
      <sheetName val="Phan tich ca may"/>
      <sheetName val="Chenh lech ca may"/>
      <sheetName val="Chiet tinh don gia CM"/>
      <sheetName val="TLg CN&amp;Laixe"/>
      <sheetName val="TLg CN&amp;Laixe (2)"/>
      <sheetName val="TLg Laitau"/>
      <sheetName val="TLg Laitau (2)"/>
      <sheetName val="Gia"/>
      <sheetName val="LEGEND"/>
      <sheetName val="TH-XL"/>
      <sheetName val="CHITIET VL-NC"/>
      <sheetName val="Du_lieu"/>
      <sheetName val="Elemental Breakdown+20%"/>
      <sheetName val="He so"/>
      <sheetName val="물량표"/>
      <sheetName val="Summary - Budget"/>
      <sheetName val="thao-go"/>
      <sheetName val="PARTS"/>
      <sheetName val="MOTO"/>
      <sheetName val="BOM系"/>
      <sheetName val="nhapT7"/>
      <sheetName val="THCtr đký-ProgramRegis total"/>
      <sheetName val="BM03.CODE"/>
      <sheetName val="COA"/>
      <sheetName val="1995 Cellular"/>
      <sheetName val="__x000c___x000c___耀僵䅛_____x0001____‎ӥ_x001b___x000c___x000c___"/>
      <sheetName val="__x000c___x000c___렀హ䆍_____x0001____2______x001c___x000c__"/>
      <sheetName val="3.공통공사__"/>
      <sheetName val="PTVT_(MAU)4"/>
      <sheetName val="RAB_AR&amp;STR4"/>
      <sheetName val="BTT_(CAT_COC)4"/>
      <sheetName val="4-Lane_bridge4"/>
      <sheetName val="아파트_4"/>
      <sheetName val="M_673"/>
      <sheetName val="dongia_(2)3"/>
      <sheetName val="Schedule_S-Curve_Revision#33"/>
      <sheetName val="KET_CAU_CT53"/>
      <sheetName val="Eq__Mobilization2"/>
      <sheetName val="설계기준_및_하중계산2"/>
      <sheetName val="CỘT+VÁCH_CHỜ_L1-NS22"/>
      <sheetName val="CỘT+VÁCH_CHỜ_L1-NS2_B1-B22"/>
      <sheetName val="CỘT+VÁCH_CHỜ_L1-NS2_B2-B42"/>
      <sheetName val="DivA1_-_He_thong_nuoc_cap2"/>
      <sheetName val="Nhan_cong2"/>
      <sheetName val="Thiet_bi2"/>
      <sheetName val="Vat_tu2"/>
      <sheetName val="DM_ChiPhi2"/>
      <sheetName val="May_TC2"/>
      <sheetName val="Phan_tich2"/>
      <sheetName val="Bang_KL2"/>
      <sheetName val="TH_Kinh_phi2"/>
      <sheetName val="Chiet_tinh_dz352"/>
      <sheetName val="4_MECH2"/>
      <sheetName val="1995년_섹터별_매출2"/>
      <sheetName val="표지_(2)2"/>
      <sheetName val="CT_Thang_Mo2"/>
      <sheetName val="CT__PL2"/>
      <sheetName val="THÔNG_TIN2"/>
      <sheetName val="dtct_cong2"/>
      <sheetName val="ocean_voyage2"/>
      <sheetName val="NVN_Hotel2"/>
      <sheetName val="KL_THÉP_MÓNG,DẦM,_SÀN,_CỘT_B22"/>
      <sheetName val="THKLTT_THÉP_B22"/>
      <sheetName val="CHITIET_VL-NC-TT_-1p2"/>
      <sheetName val="Cao_độ2"/>
      <sheetName val="Bill_1_CPC1"/>
      <sheetName val="Bill_2_BoQ1"/>
      <sheetName val="Bill_3_PL1"/>
      <sheetName val="Bill_4_Do_boc_KL1"/>
      <sheetName val="Bill5__VT_CDT_cap1"/>
      <sheetName val="II_6_111"/>
      <sheetName val="BẢNG_TH_CỬA_CC1"/>
      <sheetName val="BẢNG_TH_PHU_KIEN1"/>
      <sheetName val="DG_duoi1"/>
      <sheetName val="CT_-THVLNC1"/>
      <sheetName val="Gia_vat_tu1"/>
      <sheetName val="PROD_1"/>
      <sheetName val="list_VL1"/>
      <sheetName val="Trình_mẫu_VL1"/>
      <sheetName val="Nhap_VL1"/>
      <sheetName val="LIST_VLĐV1"/>
      <sheetName val="BB_VLDV1"/>
      <sheetName val="BB_VLDV_(multi)1"/>
      <sheetName val="nghiệm_thu_hoàn_thành1"/>
      <sheetName val="Báo_cáo_hiện_trường1"/>
      <sheetName val="Kế_hoạch_nghiệm_thu1"/>
      <sheetName val="Quy_trình1"/>
      <sheetName val="List_vữa1"/>
      <sheetName val="List_NT1"/>
      <sheetName val="BBNT_thô1"/>
      <sheetName val="Analisa_Gabungan1"/>
      <sheetName val="TONGKE3p_1"/>
      <sheetName val="Du_toan1"/>
      <sheetName val="Bill_01_-_CTN1"/>
      <sheetName val="built-up_rate1"/>
      <sheetName val="List_of_works1"/>
      <sheetName val="TK_CỬA1"/>
      <sheetName val="Chi_tiết_KL1"/>
      <sheetName val="Chenh_lech_vat_tu1"/>
      <sheetName val="Annex_B1"/>
      <sheetName val="dtct_cau"/>
      <sheetName val="TH_N_Cong"/>
      <sheetName val="All_CCDC_lam_viec-dong_phuc"/>
      <sheetName val="141119_Vinhomes_-_RC_Ky_thuat_v"/>
      <sheetName val="成本核算_"/>
      <sheetName val="CFA_Sumary"/>
      <sheetName val="SL"/>
      <sheetName val="Benefit Form"/>
      <sheetName val="_x0000__x000c__x0000__x000c__x0000__x0000_耀僵䅛_x0000__x0000__x00"/>
      <sheetName val="_x0000__x000c__x0000__x000c__x0000__x0000_렀హ䆍_x0000__x0000__x00"/>
      <sheetName val="Piano Montaggio PO-02 bozza2"/>
      <sheetName val="SEX"/>
      <sheetName val="T.KE CP1"/>
      <sheetName val="Đon gia"/>
      <sheetName val="TH_CPTB"/>
      <sheetName val="CP Khac cuoc VC"/>
      <sheetName val="BẢNG ÁP GIÁ (in)"/>
      <sheetName val="NT (KL) IN"/>
      <sheetName val="DOM D2"/>
      <sheetName val="nhà ăn"/>
      <sheetName val="Công nhật"/>
      <sheetName val="btkt cột"/>
      <sheetName val="Overview"/>
      <sheetName val="調整項目マスタ"/>
      <sheetName val="工数データ"/>
      <sheetName val="GIAVLIEU"/>
      <sheetName val="NNDN-VND"/>
      <sheetName val="Parem"/>
      <sheetName val="Thoat nuoc"/>
      <sheetName val="Final(1)summary"/>
      <sheetName val="EQUIPOS"/>
      <sheetName val="HVAC"/>
      <sheetName val="현장관리비"/>
      <sheetName val="실행내역"/>
      <sheetName val="Benchmark"/>
      <sheetName val="Vari by Vendor"/>
      <sheetName val="백분율"/>
      <sheetName val="D-3109"/>
      <sheetName val="8-31-98"/>
      <sheetName val="worksheet inchican"/>
      <sheetName val="combined 9-30"/>
      <sheetName val="0000"/>
      <sheetName val="TRADUCTION LISTES"/>
      <sheetName val="TOSHIBA-Structure"/>
      <sheetName val="Arch"/>
      <sheetName val="h-013211-2"/>
      <sheetName val="float&amp;bear"/>
      <sheetName val="Kfracture"/>
      <sheetName val="VC2 10.99"/>
      <sheetName val="CIM"/>
      <sheetName val="Forecast"/>
      <sheetName val="PM"/>
      <sheetName val="CONPRIS"/>
      <sheetName val="Flour WH"/>
      <sheetName val="CPA_EQP"/>
      <sheetName val="ind'l cp"/>
      <sheetName val="LLEGADA"/>
      <sheetName val="Land Dev't. Ph-1"/>
      <sheetName val="Bored Pile"/>
      <sheetName val="ﾄﾞﾊﾞｲFUEL GAS追見"/>
      <sheetName val="BD"/>
      <sheetName val="THISWORKSHEET"/>
      <sheetName val="UPA(Part C,D,E,G,H)"/>
      <sheetName val="UPA(Part F)"/>
      <sheetName val="Rate Analysis"/>
      <sheetName val="REBAR"/>
      <sheetName val="COA-17"/>
      <sheetName val="C-18"/>
      <sheetName val="Equipt Rental"/>
      <sheetName val="LABOR"/>
      <sheetName val="eqpmt"/>
      <sheetName val="mat'ls"/>
      <sheetName val="hauling"/>
      <sheetName val="UC"/>
      <sheetName val="structural ratios"/>
      <sheetName val="ok slab on grade"/>
      <sheetName val="Assump (Static)"/>
      <sheetName val="main1"/>
      <sheetName val="Direct Cost Summary"/>
      <sheetName val="2.2 STAFF Scedule"/>
      <sheetName val="95삼성급(본사)"/>
      <sheetName val="9-1차이내역"/>
      <sheetName val="주관사업"/>
      <sheetName val="PRO_DCI"/>
      <sheetName val="INST_DCI"/>
      <sheetName val="HVAC_DCI"/>
      <sheetName val="PIPE_DCI"/>
      <sheetName val="Change Order Log"/>
      <sheetName val="UPA"/>
      <sheetName val="Material_Database"/>
      <sheetName val="TRUCK HAUL CYCLE-waste"/>
      <sheetName val="2.2 띠장의 설계"/>
      <sheetName val="Rebars"/>
      <sheetName val="INTERIOR WALLS"/>
      <sheetName val="Front Page"/>
      <sheetName val="HaulingLine hardware"/>
      <sheetName val="formul"/>
      <sheetName val="STATUS REPORT"/>
      <sheetName val="WORKER"/>
      <sheetName val="Tension"/>
      <sheetName val="[내역.XLS]A__MSOffice_Excel_w_139"/>
      <sheetName val="입력DATA"/>
      <sheetName val="당진1,2호기전선관설치및접지4차공사내역서-을지"/>
      <sheetName val="안산기계장치"/>
      <sheetName val="TOTAL_BOQ"/>
      <sheetName val="단면"/>
      <sheetName val="[내역.XLS]A__MSOffice_Excel_w_140"/>
      <sheetName val="[내역.XLS]A__MSOffice_Excel_w_141"/>
      <sheetName val="[내역.XLS]A__MSOffice_Excel_w_142"/>
      <sheetName val="cable-data"/>
      <sheetName val="정리내역"/>
      <sheetName val="J형측구단위수량"/>
      <sheetName val="[내역.XLS]A__MSOffice_Excel_w_143"/>
      <sheetName val="[내역.XLS]A__MSOffice_Excel_w_146"/>
      <sheetName val="[내역.XLS]A__MSOffice_Excel_w_144"/>
      <sheetName val="[내역.XLS]A__MSOffice_Excel_w_145"/>
      <sheetName val="[내역.XLS]A__MSOffice_Excel_w_147"/>
      <sheetName val="[내역.XLS]A__MSOffice_Excel_w_148"/>
      <sheetName val="[내역.XLS]A__MSOffice_Excel_w_149"/>
      <sheetName val="[내역.XLS]A__MSOffice_Excel_w_150"/>
      <sheetName val="[내역.XLS]A__MSOffice_Excel_w_151"/>
      <sheetName val="[내역.XLS]A__MSOffice_Excel_w_152"/>
      <sheetName val="[내역.XLS]A__MSOffice_Excel_w_153"/>
      <sheetName val="공사비 내역 (가)"/>
      <sheetName val="[내역.XLS]A__MSOffice_Excel_w_194"/>
      <sheetName val="1ST"/>
      <sheetName val="[내역.XLS]A__MSOffice_Excel_w_159"/>
      <sheetName val="[내역.XLS]A__MSOffice_Excel_w_154"/>
      <sheetName val="[내역.XLS]A__MSOffice_Excel_w_155"/>
      <sheetName val="[내역.XLS]A__MSOffice_Excel_w_158"/>
      <sheetName val="운E"/>
      <sheetName val="[내역.XLS]A__MSOffice_Excel_w_156"/>
      <sheetName val="[내역.XLS]A__MSOffice_Excel_w_157"/>
      <sheetName val="변경현황"/>
      <sheetName val="[내역.XLS][내역.XLS][내역.XLS]석탄2쎕々/_x0000_"/>
      <sheetName val="3.하중산정4_x0000__x0000__x0005__x0000_"/>
      <sheetName val="[내역.XLS]A__MSOffice_Excel_w_163"/>
      <sheetName val="부표_x0014_䠀"/>
      <sheetName val="적용단가"/>
      <sheetName val="[내역.XLS]A__MSOffice_Excel_w_160"/>
      <sheetName val="[내역.XLS]A__MSOffice_Excel_w_161"/>
      <sheetName val="[내역.XLS]A__MSOffice_Excel_w_162"/>
      <sheetName val="경영혁신본부"/>
      <sheetName val="1SGATE97"/>
      <sheetName val="가⣐鳋"/>
      <sheetName val="가颌亸"/>
      <sheetName val="[내역.XLS]A__MSOffice_Excel_w_164"/>
      <sheetName val="[내역.XLS]A__MSOffice_Excel_w_165"/>
      <sheetName val="[내역.XLS]A__MSOffice_Excel_w_166"/>
      <sheetName val="[내역.XLS]A__MSOffice_Excel_w_167"/>
      <sheetName val="QT_Ky_T11"/>
      <sheetName val="OCT.FDN"/>
      <sheetName val="WIND"/>
      <sheetName val="SEISMIC"/>
      <sheetName val="SIZE"/>
      <sheetName val="EXT.CHECK"/>
      <sheetName val="A.B CHECK"/>
      <sheetName val="STR.ANA"/>
      <sheetName val="DESIGN"/>
      <sheetName val="REINF."/>
      <sheetName val="L &amp; K"/>
      <sheetName val="Module1"/>
      <sheetName val="Module2"/>
      <sheetName val="OCT_FDN"/>
      <sheetName val="calcul"/>
      <sheetName val="sheet"/>
      <sheetName val="2.설계제원"/>
      <sheetName val="160-TV-301"/>
      <sheetName val="HORI. VESSEL"/>
      <sheetName val="Equipment"/>
      <sheetName val="Regenerator  Concrete Structure"/>
      <sheetName val="CALCULATION"/>
      <sheetName val="별표총괄"/>
      <sheetName val="접속슬래브"/>
      <sheetName val="SKETCH"/>
      <sheetName val="LOADS"/>
      <sheetName val="PROCURE"/>
      <sheetName val="CAL."/>
      <sheetName val="C"/>
      <sheetName val="ind"/>
      <sheetName val="w't table"/>
      <sheetName val="Proj Cost Sumry"/>
      <sheetName val="BQ"/>
      <sheetName val="IT-BAT"/>
      <sheetName val="뜃맟뭁돽띿맟?-BLDG"/>
      <sheetName val="BREAKDOWN(철거설치)"/>
      <sheetName val="ANX3A65"/>
      <sheetName val="cable"/>
      <sheetName val="lookup"/>
      <sheetName val="UBC(WIND)"/>
      <sheetName val="out_prog"/>
      <sheetName val="선적schedule (2)"/>
      <sheetName val="mhrrate"/>
      <sheetName val=" Sum"/>
      <sheetName val="일위대가표(DEEP)"/>
      <sheetName val="[내역.XLS]A__MSOffice_Excel_w_178"/>
      <sheetName val="[내역.XLS]A__MSOffice_Excel_w_169"/>
      <sheetName val="[내역.XLS]A__MSOffice_Excel_w_168"/>
      <sheetName val="[내역.XLS]A__MSOffice_Excel_w_172"/>
      <sheetName val="[내역.XLS]A__MSOffice_Excel_w_170"/>
      <sheetName val="[내역.XLS]A__MSOffice_Excel_w_171"/>
      <sheetName val="[내역.XLS]A__MSOffice_Excel_w_173"/>
      <sheetName val="[내역.XLS]A__MSOffice_Excel_w_176"/>
      <sheetName val="[내역.XLS]A__MSOffice_Excel_w_174"/>
      <sheetName val="[내역.XLS]A__MSOffice_Excel_w_175"/>
      <sheetName val="[내역.XLS]A__MSOffice_Excel_w_177"/>
      <sheetName val="[내역.XLS]A__MSOffice_Excel_w_179"/>
      <sheetName val="COPk"/>
      <sheetName val="하수처리"/>
      <sheetName val="Hac.Lots"/>
      <sheetName val="Res.Lots"/>
      <sheetName val="Spine Road"/>
      <sheetName val="BOQ"/>
      <sheetName val="insulation-BQ"/>
      <sheetName val="Budget"/>
      <sheetName val="MAIN GATE HOUSE"/>
      <sheetName val="LIBRARY"/>
      <sheetName val="lookups"/>
      <sheetName val="ref"/>
      <sheetName val="[내역.XLS]A__MSOffice_Excel_w_193"/>
      <sheetName val="[내역.XLS]A__MSOffice_Excel_w_187"/>
      <sheetName val="[내역.XLS]A__MSOffice_Excel_w_180"/>
      <sheetName val="[내역.XLS]A__MSOffice_Excel_w_181"/>
      <sheetName val="[내역.XLS]A__MSOffice_Excel_w_183"/>
      <sheetName val="[내역.XLS]A__MSOffice_Excel_w_182"/>
      <sheetName val="[내역.XLS]A__MSOffice_Excel_w_184"/>
      <sheetName val="[내역.XLS]A__MSOffice_Excel_w_185"/>
      <sheetName val="[내역.XLS]A__MSOffice_Excel_w_186"/>
      <sheetName val="[내역.XLS]A__MSOffice_Excel_w_189"/>
      <sheetName val="[내역.XLS]A__MSOffice_Excel_w_188"/>
      <sheetName val="[내역.XLS]A__MSOffice_Excel_w_190"/>
      <sheetName val="[내역.XLS]A__MSOffice_Excel_w_191"/>
      <sheetName val="[내역.XLS]A__MSOffice_Excel_w_192"/>
      <sheetName val="수로교깨기"/>
      <sheetName val="깨기 총괄"/>
      <sheetName val="신_x0000__x0000_Ԁ"/>
      <sheetName val="1.CB"/>
      <sheetName val="제비율"/>
      <sheetName val="일위대가목록"/>
      <sheetName val="관보호공조서"/>
      <sheetName val="[내역.XLS]A__MSOffice_Excel_w_195"/>
      <sheetName val="심사계산"/>
      <sheetName val="심사물량"/>
      <sheetName val="[내역.XLS]A__MSOffice_Excel_w_197"/>
      <sheetName val="[내역.XLS]A__MSOffice_Excel_w_196"/>
      <sheetName val="[내역.XLS]A__MSOffice_Excel_w_198"/>
      <sheetName val="지수"/>
      <sheetName val="예총"/>
      <sheetName val="[내역.XLS]A__MSOffice_Excel_w_199"/>
      <sheetName val="[내역.XLS]A__MSOffice_Excel_w_200"/>
      <sheetName val="[내역.XLS]A__MSOffice_Excel_w_201"/>
      <sheetName val="[내역.XLS]A__MSOffice_Excel_w_216"/>
      <sheetName val="잔여세부내역"/>
      <sheetName val="[내역.XLS]A__MSOffice_Excel_w_213"/>
      <sheetName val="[내역.XLS]A__MSOffice_Excel_w_202"/>
      <sheetName val="[내역.XLS]A__MSOffice_Excel_w_203"/>
      <sheetName val="[내역.XLS]A__MSOffice_Excel_w_204"/>
      <sheetName val="[내역.XLS]A__MSOffice_Excel_w_205"/>
      <sheetName val="[내역.XLS]A__MSOffice_Excel_w_206"/>
      <sheetName val="[내역.XLS]A__MSOffice_Excel_w_207"/>
      <sheetName val="[내역.XLS]A__MSOffice_Excel_w_209"/>
      <sheetName val="[내역.XLS]A__MSOffice_Excel_w_208"/>
      <sheetName val="[내역.XLS]A__MSOffice_Excel_w_210"/>
      <sheetName val="[내역.XLS]A__MSOffice_Excel_w_211"/>
      <sheetName val="[내역.XLS]A__MSOffice_Excel_w_212"/>
      <sheetName val="[내역.XLS]A__MSOffice_Excel_w_214"/>
      <sheetName val="[내역.XLS]A__MSOffice_Excel_w_215"/>
      <sheetName val="[내역.XLS]A__MSOffice_Excel_w_218"/>
      <sheetName val="[내역.XLS]A__MSOffice_Excel_w_217"/>
      <sheetName val="[내역.XLS]A__MSOffice_Excel_w_219"/>
      <sheetName val="[내역.XLS]A__MSOffice_Excel_w_220"/>
      <sheetName val="[내역.XLS][내역.XLS]석탄2쎕々/_x0000_"/>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ow r="1">
          <cell r="C1" t="str">
            <v>F_CODE</v>
          </cell>
        </row>
      </sheetData>
      <sheetData sheetId="933">
        <row r="1">
          <cell r="C1" t="str">
            <v>F_CODE</v>
          </cell>
        </row>
      </sheetData>
      <sheetData sheetId="934">
        <row r="1">
          <cell r="C1" t="str">
            <v>F_CODE</v>
          </cell>
        </row>
      </sheetData>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ow r="1">
          <cell r="C1" t="str">
            <v>F_CODE</v>
          </cell>
        </row>
      </sheetData>
      <sheetData sheetId="975">
        <row r="1">
          <cell r="C1" t="str">
            <v>F_CODE</v>
          </cell>
        </row>
      </sheetData>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ow r="1">
          <cell r="C1" t="str">
            <v>F_CODE</v>
          </cell>
        </row>
      </sheetData>
      <sheetData sheetId="1022">
        <row r="1">
          <cell r="C1" t="str">
            <v>F_CODE</v>
          </cell>
        </row>
      </sheetData>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ow r="1">
          <cell r="C1" t="str">
            <v>F_CODE</v>
          </cell>
        </row>
      </sheetData>
      <sheetData sheetId="1035">
        <row r="1">
          <cell r="C1" t="str">
            <v>F_CODE</v>
          </cell>
        </row>
      </sheetData>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ow r="1">
          <cell r="C1" t="str">
            <v>F_CODE</v>
          </cell>
        </row>
      </sheetData>
      <sheetData sheetId="1050">
        <row r="1">
          <cell r="C1" t="str">
            <v>F_CODE</v>
          </cell>
        </row>
      </sheetData>
      <sheetData sheetId="1051">
        <row r="1">
          <cell r="C1" t="str">
            <v>F_CODE</v>
          </cell>
        </row>
      </sheetData>
      <sheetData sheetId="1052">
        <row r="1">
          <cell r="C1" t="str">
            <v>F_CODE</v>
          </cell>
        </row>
      </sheetData>
      <sheetData sheetId="1053">
        <row r="1">
          <cell r="C1" t="str">
            <v>F_CODE</v>
          </cell>
        </row>
      </sheetData>
      <sheetData sheetId="1054">
        <row r="1">
          <cell r="C1" t="str">
            <v>F_CODE</v>
          </cell>
        </row>
      </sheetData>
      <sheetData sheetId="1055">
        <row r="1">
          <cell r="C1" t="str">
            <v>F_CODE</v>
          </cell>
        </row>
      </sheetData>
      <sheetData sheetId="1056">
        <row r="1">
          <cell r="C1" t="str">
            <v>F_CODE</v>
          </cell>
        </row>
      </sheetData>
      <sheetData sheetId="1057">
        <row r="1">
          <cell r="C1" t="str">
            <v>F_CODE</v>
          </cell>
        </row>
      </sheetData>
      <sheetData sheetId="1058">
        <row r="1">
          <cell r="C1" t="str">
            <v>F_CODE</v>
          </cell>
        </row>
      </sheetData>
      <sheetData sheetId="1059">
        <row r="1">
          <cell r="C1" t="str">
            <v>F_CODE</v>
          </cell>
        </row>
      </sheetData>
      <sheetData sheetId="1060">
        <row r="1">
          <cell r="C1" t="str">
            <v>F_CODE</v>
          </cell>
        </row>
      </sheetData>
      <sheetData sheetId="1061">
        <row r="1">
          <cell r="C1" t="str">
            <v>F_CODE</v>
          </cell>
        </row>
      </sheetData>
      <sheetData sheetId="1062">
        <row r="1">
          <cell r="C1" t="str">
            <v>F_CODE</v>
          </cell>
        </row>
      </sheetData>
      <sheetData sheetId="1063">
        <row r="1">
          <cell r="C1" t="str">
            <v>F_CODE</v>
          </cell>
        </row>
      </sheetData>
      <sheetData sheetId="1064">
        <row r="1">
          <cell r="C1" t="str">
            <v>F_CODE</v>
          </cell>
        </row>
      </sheetData>
      <sheetData sheetId="1065">
        <row r="1">
          <cell r="C1" t="str">
            <v>F_CODE</v>
          </cell>
        </row>
      </sheetData>
      <sheetData sheetId="1066">
        <row r="1">
          <cell r="C1" t="str">
            <v>F_CODE</v>
          </cell>
        </row>
      </sheetData>
      <sheetData sheetId="1067">
        <row r="1">
          <cell r="C1" t="str">
            <v>F_CODE</v>
          </cell>
        </row>
      </sheetData>
      <sheetData sheetId="1068">
        <row r="1">
          <cell r="C1" t="str">
            <v>F_CODE</v>
          </cell>
        </row>
      </sheetData>
      <sheetData sheetId="1069">
        <row r="1">
          <cell r="C1" t="str">
            <v>F_CODE</v>
          </cell>
        </row>
      </sheetData>
      <sheetData sheetId="1070">
        <row r="1">
          <cell r="C1" t="str">
            <v>F_CODE</v>
          </cell>
        </row>
      </sheetData>
      <sheetData sheetId="1071">
        <row r="1">
          <cell r="C1" t="str">
            <v>F_CODE</v>
          </cell>
        </row>
      </sheetData>
      <sheetData sheetId="1072">
        <row r="1">
          <cell r="C1" t="str">
            <v>F_CODE</v>
          </cell>
        </row>
      </sheetData>
      <sheetData sheetId="1073">
        <row r="1">
          <cell r="C1" t="str">
            <v>F_CODE</v>
          </cell>
        </row>
      </sheetData>
      <sheetData sheetId="1074">
        <row r="1">
          <cell r="C1" t="str">
            <v>F_CODE</v>
          </cell>
        </row>
      </sheetData>
      <sheetData sheetId="1075">
        <row r="1">
          <cell r="C1" t="str">
            <v>F_CODE</v>
          </cell>
        </row>
      </sheetData>
      <sheetData sheetId="1076">
        <row r="1">
          <cell r="C1" t="str">
            <v>F_CODE</v>
          </cell>
        </row>
      </sheetData>
      <sheetData sheetId="1077">
        <row r="1">
          <cell r="C1" t="str">
            <v>F_CODE</v>
          </cell>
        </row>
      </sheetData>
      <sheetData sheetId="1078">
        <row r="1">
          <cell r="C1" t="str">
            <v>F_CODE</v>
          </cell>
        </row>
      </sheetData>
      <sheetData sheetId="1079">
        <row r="1">
          <cell r="C1" t="str">
            <v>F_CODE</v>
          </cell>
        </row>
      </sheetData>
      <sheetData sheetId="1080">
        <row r="1">
          <cell r="C1" t="str">
            <v>F_CODE</v>
          </cell>
        </row>
      </sheetData>
      <sheetData sheetId="1081">
        <row r="1">
          <cell r="C1" t="str">
            <v>F_CODE</v>
          </cell>
        </row>
      </sheetData>
      <sheetData sheetId="1082"/>
      <sheetData sheetId="1083">
        <row r="1">
          <cell r="C1" t="str">
            <v>F_CODE</v>
          </cell>
        </row>
      </sheetData>
      <sheetData sheetId="1084">
        <row r="1">
          <cell r="C1" t="str">
            <v>F_CODE</v>
          </cell>
        </row>
      </sheetData>
      <sheetData sheetId="1085">
        <row r="1">
          <cell r="C1" t="str">
            <v>F_CODE</v>
          </cell>
        </row>
      </sheetData>
      <sheetData sheetId="1086">
        <row r="1">
          <cell r="C1" t="str">
            <v>F_CODE</v>
          </cell>
        </row>
      </sheetData>
      <sheetData sheetId="1087">
        <row r="1">
          <cell r="C1" t="str">
            <v>F_CODE</v>
          </cell>
        </row>
      </sheetData>
      <sheetData sheetId="1088">
        <row r="1">
          <cell r="C1" t="str">
            <v>F_CODE</v>
          </cell>
        </row>
      </sheetData>
      <sheetData sheetId="1089">
        <row r="1">
          <cell r="C1" t="str">
            <v>F_CODE</v>
          </cell>
        </row>
      </sheetData>
      <sheetData sheetId="1090">
        <row r="1">
          <cell r="C1" t="str">
            <v>F_CODE</v>
          </cell>
        </row>
      </sheetData>
      <sheetData sheetId="1091">
        <row r="1">
          <cell r="C1" t="str">
            <v>F_CODE</v>
          </cell>
        </row>
      </sheetData>
      <sheetData sheetId="1092">
        <row r="1">
          <cell r="C1" t="str">
            <v>F_CODE</v>
          </cell>
        </row>
      </sheetData>
      <sheetData sheetId="1093">
        <row r="1">
          <cell r="C1" t="str">
            <v>F_CODE</v>
          </cell>
        </row>
      </sheetData>
      <sheetData sheetId="1094">
        <row r="1">
          <cell r="C1" t="str">
            <v>F_CODE</v>
          </cell>
        </row>
      </sheetData>
      <sheetData sheetId="1095">
        <row r="1">
          <cell r="C1" t="str">
            <v>F_CODE</v>
          </cell>
        </row>
      </sheetData>
      <sheetData sheetId="1096">
        <row r="1">
          <cell r="C1" t="str">
            <v>F_CODE</v>
          </cell>
        </row>
      </sheetData>
      <sheetData sheetId="1097">
        <row r="1">
          <cell r="C1" t="str">
            <v>F_CODE</v>
          </cell>
        </row>
      </sheetData>
      <sheetData sheetId="1098">
        <row r="1">
          <cell r="C1" t="str">
            <v>F_CODE</v>
          </cell>
        </row>
      </sheetData>
      <sheetData sheetId="1099">
        <row r="1">
          <cell r="C1" t="str">
            <v>F_CODE</v>
          </cell>
        </row>
      </sheetData>
      <sheetData sheetId="1100">
        <row r="1">
          <cell r="C1" t="str">
            <v>F_CODE</v>
          </cell>
        </row>
      </sheetData>
      <sheetData sheetId="1101">
        <row r="1">
          <cell r="C1" t="str">
            <v>F_CODE</v>
          </cell>
        </row>
      </sheetData>
      <sheetData sheetId="1102">
        <row r="1">
          <cell r="C1" t="str">
            <v>F_CODE</v>
          </cell>
        </row>
      </sheetData>
      <sheetData sheetId="1103">
        <row r="1">
          <cell r="C1" t="str">
            <v>F_CODE</v>
          </cell>
        </row>
      </sheetData>
      <sheetData sheetId="1104">
        <row r="1">
          <cell r="C1" t="str">
            <v>F_CODE</v>
          </cell>
        </row>
      </sheetData>
      <sheetData sheetId="1105">
        <row r="1">
          <cell r="C1" t="str">
            <v>F_CODE</v>
          </cell>
        </row>
      </sheetData>
      <sheetData sheetId="1106">
        <row r="1">
          <cell r="C1" t="str">
            <v>F_CODE</v>
          </cell>
        </row>
      </sheetData>
      <sheetData sheetId="1107">
        <row r="1">
          <cell r="C1" t="str">
            <v>F_CODE</v>
          </cell>
        </row>
      </sheetData>
      <sheetData sheetId="1108">
        <row r="1">
          <cell r="C1" t="str">
            <v>F_CODE</v>
          </cell>
        </row>
      </sheetData>
      <sheetData sheetId="1109">
        <row r="1">
          <cell r="C1" t="str">
            <v>F_CODE</v>
          </cell>
        </row>
      </sheetData>
      <sheetData sheetId="1110">
        <row r="1">
          <cell r="C1" t="str">
            <v>F_CODE</v>
          </cell>
        </row>
      </sheetData>
      <sheetData sheetId="1111">
        <row r="1">
          <cell r="C1" t="str">
            <v>F_CODE</v>
          </cell>
        </row>
      </sheetData>
      <sheetData sheetId="1112">
        <row r="1">
          <cell r="C1" t="str">
            <v>F_CODE</v>
          </cell>
        </row>
      </sheetData>
      <sheetData sheetId="1113">
        <row r="1">
          <cell r="C1" t="str">
            <v>F_CODE</v>
          </cell>
        </row>
      </sheetData>
      <sheetData sheetId="1114">
        <row r="1">
          <cell r="C1" t="str">
            <v>F_CODE</v>
          </cell>
        </row>
      </sheetData>
      <sheetData sheetId="1115">
        <row r="1">
          <cell r="C1" t="str">
            <v>F_CODE</v>
          </cell>
        </row>
      </sheetData>
      <sheetData sheetId="1116">
        <row r="1">
          <cell r="C1" t="str">
            <v>F_CODE</v>
          </cell>
        </row>
      </sheetData>
      <sheetData sheetId="1117">
        <row r="1">
          <cell r="C1" t="str">
            <v>F_CODE</v>
          </cell>
        </row>
      </sheetData>
      <sheetData sheetId="1118">
        <row r="1">
          <cell r="C1" t="str">
            <v>F_CODE</v>
          </cell>
        </row>
      </sheetData>
      <sheetData sheetId="1119">
        <row r="1">
          <cell r="C1" t="str">
            <v>F_CODE</v>
          </cell>
        </row>
      </sheetData>
      <sheetData sheetId="1120">
        <row r="1">
          <cell r="C1" t="str">
            <v>F_CODE</v>
          </cell>
        </row>
      </sheetData>
      <sheetData sheetId="1121">
        <row r="1">
          <cell r="C1" t="str">
            <v>F_CODE</v>
          </cell>
        </row>
      </sheetData>
      <sheetData sheetId="1122">
        <row r="1">
          <cell r="C1" t="str">
            <v>F_CODE</v>
          </cell>
        </row>
      </sheetData>
      <sheetData sheetId="1123">
        <row r="1">
          <cell r="C1" t="str">
            <v>F_CODE</v>
          </cell>
        </row>
      </sheetData>
      <sheetData sheetId="1124">
        <row r="1">
          <cell r="C1" t="str">
            <v>F_CODE</v>
          </cell>
        </row>
      </sheetData>
      <sheetData sheetId="1125">
        <row r="1">
          <cell r="C1" t="str">
            <v>F_CODE</v>
          </cell>
        </row>
      </sheetData>
      <sheetData sheetId="1126">
        <row r="1">
          <cell r="C1" t="str">
            <v>F_CODE</v>
          </cell>
        </row>
      </sheetData>
      <sheetData sheetId="1127">
        <row r="1">
          <cell r="C1" t="str">
            <v>F_CODE</v>
          </cell>
        </row>
      </sheetData>
      <sheetData sheetId="1128">
        <row r="1">
          <cell r="C1" t="str">
            <v>F_CODE</v>
          </cell>
        </row>
      </sheetData>
      <sheetData sheetId="1129">
        <row r="1">
          <cell r="C1" t="str">
            <v>F_CODE</v>
          </cell>
        </row>
      </sheetData>
      <sheetData sheetId="1130">
        <row r="1">
          <cell r="C1" t="str">
            <v>F_CODE</v>
          </cell>
        </row>
      </sheetData>
      <sheetData sheetId="1131">
        <row r="1">
          <cell r="C1" t="str">
            <v>F_CODE</v>
          </cell>
        </row>
      </sheetData>
      <sheetData sheetId="1132">
        <row r="1">
          <cell r="C1" t="str">
            <v>F_CODE</v>
          </cell>
        </row>
      </sheetData>
      <sheetData sheetId="1133">
        <row r="1">
          <cell r="C1" t="str">
            <v>F_CODE</v>
          </cell>
        </row>
      </sheetData>
      <sheetData sheetId="1134">
        <row r="1">
          <cell r="C1" t="str">
            <v>F_CODE</v>
          </cell>
        </row>
      </sheetData>
      <sheetData sheetId="1135">
        <row r="1">
          <cell r="C1" t="str">
            <v>F_CODE</v>
          </cell>
        </row>
      </sheetData>
      <sheetData sheetId="1136">
        <row r="1">
          <cell r="C1" t="str">
            <v>F_CODE</v>
          </cell>
        </row>
      </sheetData>
      <sheetData sheetId="1137">
        <row r="1">
          <cell r="C1" t="str">
            <v>F_CODE</v>
          </cell>
        </row>
      </sheetData>
      <sheetData sheetId="1138">
        <row r="1">
          <cell r="C1" t="str">
            <v>F_CODE</v>
          </cell>
        </row>
      </sheetData>
      <sheetData sheetId="1139">
        <row r="1">
          <cell r="C1" t="str">
            <v>F_CODE</v>
          </cell>
        </row>
      </sheetData>
      <sheetData sheetId="1140">
        <row r="1">
          <cell r="C1" t="str">
            <v>F_CODE</v>
          </cell>
        </row>
      </sheetData>
      <sheetData sheetId="1141">
        <row r="1">
          <cell r="C1" t="str">
            <v>F_CODE</v>
          </cell>
        </row>
      </sheetData>
      <sheetData sheetId="1142">
        <row r="1">
          <cell r="C1" t="str">
            <v>F_CODE</v>
          </cell>
        </row>
      </sheetData>
      <sheetData sheetId="1143">
        <row r="1">
          <cell r="C1" t="str">
            <v>F_CODE</v>
          </cell>
        </row>
      </sheetData>
      <sheetData sheetId="1144">
        <row r="1">
          <cell r="C1" t="str">
            <v>F_CODE</v>
          </cell>
        </row>
      </sheetData>
      <sheetData sheetId="1145">
        <row r="1">
          <cell r="C1" t="str">
            <v>F_CODE</v>
          </cell>
        </row>
      </sheetData>
      <sheetData sheetId="1146">
        <row r="1">
          <cell r="C1" t="str">
            <v>F_CODE</v>
          </cell>
        </row>
      </sheetData>
      <sheetData sheetId="1147">
        <row r="1">
          <cell r="C1" t="str">
            <v>F_CODE</v>
          </cell>
        </row>
      </sheetData>
      <sheetData sheetId="1148">
        <row r="1">
          <cell r="C1" t="str">
            <v>F_CODE</v>
          </cell>
        </row>
      </sheetData>
      <sheetData sheetId="1149">
        <row r="1">
          <cell r="C1" t="str">
            <v>F_CODE</v>
          </cell>
        </row>
      </sheetData>
      <sheetData sheetId="1150">
        <row r="1">
          <cell r="C1" t="str">
            <v>F_CODE</v>
          </cell>
        </row>
      </sheetData>
      <sheetData sheetId="1151">
        <row r="1">
          <cell r="C1" t="str">
            <v>F_CODE</v>
          </cell>
        </row>
      </sheetData>
      <sheetData sheetId="1152">
        <row r="1">
          <cell r="C1" t="str">
            <v>F_CODE</v>
          </cell>
        </row>
      </sheetData>
      <sheetData sheetId="1153">
        <row r="1">
          <cell r="C1" t="str">
            <v>F_CODE</v>
          </cell>
        </row>
      </sheetData>
      <sheetData sheetId="1154">
        <row r="1">
          <cell r="C1" t="str">
            <v>F_CODE</v>
          </cell>
        </row>
      </sheetData>
      <sheetData sheetId="1155">
        <row r="1">
          <cell r="C1" t="str">
            <v>F_CODE</v>
          </cell>
        </row>
      </sheetData>
      <sheetData sheetId="1156">
        <row r="1">
          <cell r="C1" t="str">
            <v>F_CODE</v>
          </cell>
        </row>
      </sheetData>
      <sheetData sheetId="1157">
        <row r="1">
          <cell r="C1" t="str">
            <v>F_CODE</v>
          </cell>
        </row>
      </sheetData>
      <sheetData sheetId="1158">
        <row r="1">
          <cell r="C1" t="str">
            <v>F_CODE</v>
          </cell>
        </row>
      </sheetData>
      <sheetData sheetId="1159" refreshError="1"/>
      <sheetData sheetId="1160">
        <row r="1">
          <cell r="C1" t="str">
            <v>F_CODE</v>
          </cell>
        </row>
      </sheetData>
      <sheetData sheetId="1161">
        <row r="1">
          <cell r="C1" t="str">
            <v>F_CODE</v>
          </cell>
        </row>
      </sheetData>
      <sheetData sheetId="1162">
        <row r="1">
          <cell r="C1" t="str">
            <v>F_CODE</v>
          </cell>
        </row>
      </sheetData>
      <sheetData sheetId="1163">
        <row r="1">
          <cell r="C1" t="str">
            <v>F_CODE</v>
          </cell>
        </row>
      </sheetData>
      <sheetData sheetId="1164">
        <row r="1">
          <cell r="C1" t="str">
            <v>F_CODE</v>
          </cell>
        </row>
      </sheetData>
      <sheetData sheetId="1165">
        <row r="1">
          <cell r="C1" t="str">
            <v>F_CODE</v>
          </cell>
        </row>
      </sheetData>
      <sheetData sheetId="1166">
        <row r="1">
          <cell r="C1" t="str">
            <v>F_CODE</v>
          </cell>
        </row>
      </sheetData>
      <sheetData sheetId="1167">
        <row r="1">
          <cell r="C1" t="str">
            <v>F_CODE</v>
          </cell>
        </row>
      </sheetData>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sheetData sheetId="1321" refreshError="1"/>
      <sheetData sheetId="1322" refreshError="1"/>
      <sheetData sheetId="1323" refreshError="1"/>
      <sheetData sheetId="1324" refreshError="1"/>
      <sheetData sheetId="1325" refreshError="1"/>
      <sheetData sheetId="1326" refreshError="1"/>
      <sheetData sheetId="1327">
        <row r="1">
          <cell r="C1" t="str">
            <v>F_CODE</v>
          </cell>
        </row>
      </sheetData>
      <sheetData sheetId="1328">
        <row r="1">
          <cell r="C1" t="str">
            <v>F_CODE</v>
          </cell>
        </row>
      </sheetData>
      <sheetData sheetId="1329">
        <row r="1">
          <cell r="C1" t="str">
            <v>F_CODE</v>
          </cell>
        </row>
      </sheetData>
      <sheetData sheetId="1330">
        <row r="1">
          <cell r="C1" t="str">
            <v>F_CODE</v>
          </cell>
        </row>
      </sheetData>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ow r="1">
          <cell r="C1" t="str">
            <v>F_CODE</v>
          </cell>
        </row>
      </sheetData>
      <sheetData sheetId="1362" refreshError="1"/>
      <sheetData sheetId="1363">
        <row r="1">
          <cell r="C1" t="str">
            <v>F_CODE</v>
          </cell>
        </row>
      </sheetData>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ow r="1">
          <cell r="C1" t="str">
            <v>F_CODE</v>
          </cell>
        </row>
      </sheetData>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ow r="1">
          <cell r="C1" t="str">
            <v>F_CODE</v>
          </cell>
        </row>
      </sheetData>
      <sheetData sheetId="1424">
        <row r="1">
          <cell r="C1" t="str">
            <v>F_CODE</v>
          </cell>
        </row>
      </sheetData>
      <sheetData sheetId="1425">
        <row r="1">
          <cell r="C1" t="str">
            <v>F_CODE</v>
          </cell>
        </row>
      </sheetData>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ow r="1">
          <cell r="C1" t="str">
            <v>F_CODE</v>
          </cell>
        </row>
      </sheetData>
      <sheetData sheetId="1436">
        <row r="1">
          <cell r="C1" t="str">
            <v>F_CODE</v>
          </cell>
        </row>
      </sheetData>
      <sheetData sheetId="1437">
        <row r="1">
          <cell r="C1" t="str">
            <v>F_CODE</v>
          </cell>
        </row>
      </sheetData>
      <sheetData sheetId="1438">
        <row r="1">
          <cell r="C1" t="str">
            <v>F_CODE</v>
          </cell>
        </row>
      </sheetData>
      <sheetData sheetId="1439">
        <row r="1">
          <cell r="C1" t="str">
            <v>F_CODE</v>
          </cell>
        </row>
      </sheetData>
      <sheetData sheetId="1440" refreshError="1"/>
      <sheetData sheetId="1441" refreshError="1"/>
      <sheetData sheetId="1442" refreshError="1"/>
      <sheetData sheetId="1443" refreshError="1"/>
      <sheetData sheetId="1444" refreshError="1"/>
      <sheetData sheetId="1445" refreshError="1"/>
      <sheetData sheetId="1446" refreshError="1"/>
      <sheetData sheetId="1447">
        <row r="1">
          <cell r="C1" t="str">
            <v>F_CODE</v>
          </cell>
        </row>
      </sheetData>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ow r="1">
          <cell r="C1" t="str">
            <v>F_CODE</v>
          </cell>
        </row>
      </sheetData>
      <sheetData sheetId="1472">
        <row r="1">
          <cell r="C1" t="str">
            <v>F_CODE</v>
          </cell>
        </row>
      </sheetData>
      <sheetData sheetId="1473">
        <row r="1">
          <cell r="C1" t="str">
            <v>F_CODE</v>
          </cell>
        </row>
      </sheetData>
      <sheetData sheetId="1474">
        <row r="1">
          <cell r="C1" t="str">
            <v>F_CODE</v>
          </cell>
        </row>
      </sheetData>
      <sheetData sheetId="1475">
        <row r="1">
          <cell r="C1" t="str">
            <v>F_CODE</v>
          </cell>
        </row>
      </sheetData>
      <sheetData sheetId="1476">
        <row r="1">
          <cell r="C1" t="str">
            <v>F_CODE</v>
          </cell>
        </row>
      </sheetData>
      <sheetData sheetId="1477">
        <row r="1">
          <cell r="C1" t="str">
            <v>F_CODE</v>
          </cell>
        </row>
      </sheetData>
      <sheetData sheetId="1478">
        <row r="1">
          <cell r="C1" t="str">
            <v>F_CODE</v>
          </cell>
        </row>
      </sheetData>
      <sheetData sheetId="1479">
        <row r="1">
          <cell r="C1" t="str">
            <v>F_CODE</v>
          </cell>
        </row>
      </sheetData>
      <sheetData sheetId="1480">
        <row r="1">
          <cell r="C1" t="str">
            <v>F_CODE</v>
          </cell>
        </row>
      </sheetData>
      <sheetData sheetId="1481">
        <row r="1">
          <cell r="C1" t="str">
            <v>F_CODE</v>
          </cell>
        </row>
      </sheetData>
      <sheetData sheetId="1482">
        <row r="1">
          <cell r="C1" t="str">
            <v>F_CODE</v>
          </cell>
        </row>
      </sheetData>
      <sheetData sheetId="1483">
        <row r="1">
          <cell r="C1" t="str">
            <v>F_CODE</v>
          </cell>
        </row>
      </sheetData>
      <sheetData sheetId="1484">
        <row r="1">
          <cell r="C1" t="str">
            <v>F_CODE</v>
          </cell>
        </row>
      </sheetData>
      <sheetData sheetId="1485">
        <row r="1">
          <cell r="C1" t="str">
            <v>F_CODE</v>
          </cell>
        </row>
      </sheetData>
      <sheetData sheetId="1486">
        <row r="1">
          <cell r="C1" t="str">
            <v>F_CODE</v>
          </cell>
        </row>
      </sheetData>
      <sheetData sheetId="1487">
        <row r="1">
          <cell r="C1" t="str">
            <v>F_CODE</v>
          </cell>
        </row>
      </sheetData>
      <sheetData sheetId="1488">
        <row r="1">
          <cell r="C1" t="str">
            <v>F_CODE</v>
          </cell>
        </row>
      </sheetData>
      <sheetData sheetId="1489">
        <row r="1">
          <cell r="C1" t="str">
            <v>F_CODE</v>
          </cell>
        </row>
      </sheetData>
      <sheetData sheetId="1490">
        <row r="1">
          <cell r="C1" t="str">
            <v>F_CODE</v>
          </cell>
        </row>
      </sheetData>
      <sheetData sheetId="1491">
        <row r="1">
          <cell r="C1" t="str">
            <v>F_CODE</v>
          </cell>
        </row>
      </sheetData>
      <sheetData sheetId="1492">
        <row r="1">
          <cell r="C1" t="str">
            <v>F_CODE</v>
          </cell>
        </row>
      </sheetData>
      <sheetData sheetId="1493">
        <row r="1">
          <cell r="C1" t="str">
            <v>F_CODE</v>
          </cell>
        </row>
      </sheetData>
      <sheetData sheetId="1494">
        <row r="1">
          <cell r="C1" t="str">
            <v>F_CODE</v>
          </cell>
        </row>
      </sheetData>
      <sheetData sheetId="1495">
        <row r="1">
          <cell r="C1" t="str">
            <v>F_CODE</v>
          </cell>
        </row>
      </sheetData>
      <sheetData sheetId="1496">
        <row r="1">
          <cell r="C1" t="str">
            <v>F_CODE</v>
          </cell>
        </row>
      </sheetData>
      <sheetData sheetId="1497">
        <row r="1">
          <cell r="C1" t="str">
            <v>F_CODE</v>
          </cell>
        </row>
      </sheetData>
      <sheetData sheetId="1498">
        <row r="1">
          <cell r="C1" t="str">
            <v>F_CODE</v>
          </cell>
        </row>
      </sheetData>
      <sheetData sheetId="1499">
        <row r="1">
          <cell r="C1" t="str">
            <v>F_CODE</v>
          </cell>
        </row>
      </sheetData>
      <sheetData sheetId="1500">
        <row r="1">
          <cell r="C1" t="str">
            <v>F_CODE</v>
          </cell>
        </row>
      </sheetData>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sheetData sheetId="1580"/>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ow r="1">
          <cell r="C1" t="str">
            <v>F_CODE</v>
          </cell>
        </row>
      </sheetData>
      <sheetData sheetId="1593">
        <row r="1">
          <cell r="C1" t="str">
            <v>F_CODE</v>
          </cell>
        </row>
      </sheetData>
      <sheetData sheetId="1594">
        <row r="1">
          <cell r="C1" t="str">
            <v>F_CODE</v>
          </cell>
        </row>
      </sheetData>
      <sheetData sheetId="1595">
        <row r="1">
          <cell r="C1" t="str">
            <v>F_CODE</v>
          </cell>
        </row>
      </sheetData>
      <sheetData sheetId="1596">
        <row r="1">
          <cell r="C1" t="str">
            <v>F_CODE</v>
          </cell>
        </row>
      </sheetData>
      <sheetData sheetId="1597">
        <row r="1">
          <cell r="C1" t="str">
            <v>F_CODE</v>
          </cell>
        </row>
      </sheetData>
      <sheetData sheetId="1598">
        <row r="1">
          <cell r="C1" t="str">
            <v>F_CODE</v>
          </cell>
        </row>
      </sheetData>
      <sheetData sheetId="1599">
        <row r="1">
          <cell r="C1" t="str">
            <v>F_CODE</v>
          </cell>
        </row>
      </sheetData>
      <sheetData sheetId="1600">
        <row r="1">
          <cell r="C1" t="str">
            <v>F_CODE</v>
          </cell>
        </row>
      </sheetData>
      <sheetData sheetId="1601" refreshError="1"/>
      <sheetData sheetId="1602" refreshError="1"/>
      <sheetData sheetId="1603">
        <row r="1">
          <cell r="C1" t="str">
            <v>F_CODE</v>
          </cell>
        </row>
      </sheetData>
      <sheetData sheetId="1604" refreshError="1"/>
      <sheetData sheetId="1605">
        <row r="1">
          <cell r="C1" t="str">
            <v>F_CODE</v>
          </cell>
        </row>
      </sheetData>
      <sheetData sheetId="1606">
        <row r="1">
          <cell r="C1" t="str">
            <v>F_CODE</v>
          </cell>
        </row>
      </sheetData>
      <sheetData sheetId="1607">
        <row r="1">
          <cell r="C1" t="str">
            <v>F_CODE</v>
          </cell>
        </row>
      </sheetData>
      <sheetData sheetId="1608"/>
      <sheetData sheetId="1609">
        <row r="1">
          <cell r="C1" t="str">
            <v>F_CODE</v>
          </cell>
        </row>
      </sheetData>
      <sheetData sheetId="1610">
        <row r="1">
          <cell r="C1" t="str">
            <v>F_CODE</v>
          </cell>
        </row>
      </sheetData>
      <sheetData sheetId="1611">
        <row r="1">
          <cell r="C1" t="str">
            <v>F_CODE</v>
          </cell>
        </row>
      </sheetData>
      <sheetData sheetId="1612">
        <row r="1">
          <cell r="C1" t="str">
            <v>F_CODE</v>
          </cell>
        </row>
      </sheetData>
      <sheetData sheetId="1613">
        <row r="1">
          <cell r="C1" t="str">
            <v>F_CODE</v>
          </cell>
        </row>
      </sheetData>
      <sheetData sheetId="1614"/>
      <sheetData sheetId="1615">
        <row r="1">
          <cell r="C1" t="str">
            <v>F_CODE</v>
          </cell>
        </row>
      </sheetData>
      <sheetData sheetId="1616">
        <row r="1">
          <cell r="C1" t="str">
            <v>F_CODE</v>
          </cell>
        </row>
      </sheetData>
      <sheetData sheetId="1617"/>
      <sheetData sheetId="1618"/>
      <sheetData sheetId="1619"/>
      <sheetData sheetId="1620"/>
      <sheetData sheetId="1621"/>
      <sheetData sheetId="1622">
        <row r="1">
          <cell r="C1" t="str">
            <v>F_CODE</v>
          </cell>
        </row>
      </sheetData>
      <sheetData sheetId="1623"/>
      <sheetData sheetId="1624">
        <row r="1">
          <cell r="C1" t="str">
            <v>F_CODE</v>
          </cell>
        </row>
      </sheetData>
      <sheetData sheetId="1625">
        <row r="1">
          <cell r="C1" t="str">
            <v>F_CODE</v>
          </cell>
        </row>
      </sheetData>
      <sheetData sheetId="1626">
        <row r="1">
          <cell r="C1" t="str">
            <v>F_CODE</v>
          </cell>
        </row>
      </sheetData>
      <sheetData sheetId="1627"/>
      <sheetData sheetId="1628">
        <row r="1">
          <cell r="C1" t="str">
            <v>F_CODE</v>
          </cell>
        </row>
      </sheetData>
      <sheetData sheetId="1629">
        <row r="1">
          <cell r="C1" t="str">
            <v>F_CODE</v>
          </cell>
        </row>
      </sheetData>
      <sheetData sheetId="1630"/>
      <sheetData sheetId="1631"/>
      <sheetData sheetId="1632">
        <row r="1">
          <cell r="C1" t="str">
            <v>F_CODE</v>
          </cell>
        </row>
      </sheetData>
      <sheetData sheetId="1633">
        <row r="1">
          <cell r="C1" t="str">
            <v>F_CODE</v>
          </cell>
        </row>
      </sheetData>
      <sheetData sheetId="1634"/>
      <sheetData sheetId="1635"/>
      <sheetData sheetId="1636">
        <row r="1">
          <cell r="C1" t="str">
            <v>F_CODE</v>
          </cell>
        </row>
      </sheetData>
      <sheetData sheetId="1637" refreshError="1"/>
      <sheetData sheetId="1638">
        <row r="1">
          <cell r="C1" t="str">
            <v>F_CODE</v>
          </cell>
        </row>
      </sheetData>
      <sheetData sheetId="1639">
        <row r="1">
          <cell r="C1" t="str">
            <v>F_CODE</v>
          </cell>
        </row>
      </sheetData>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ow r="1">
          <cell r="C1" t="str">
            <v>F_CODE</v>
          </cell>
        </row>
      </sheetData>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ow r="1">
          <cell r="C1" t="str">
            <v>F_CODE</v>
          </cell>
        </row>
      </sheetData>
      <sheetData sheetId="1692">
        <row r="1">
          <cell r="C1" t="str">
            <v>F_CODE</v>
          </cell>
        </row>
      </sheetData>
      <sheetData sheetId="1693">
        <row r="1">
          <cell r="C1" t="str">
            <v>F_CODE</v>
          </cell>
        </row>
      </sheetData>
      <sheetData sheetId="1694">
        <row r="1">
          <cell r="C1" t="str">
            <v>F_CODE</v>
          </cell>
        </row>
      </sheetData>
      <sheetData sheetId="1695">
        <row r="1">
          <cell r="C1" t="str">
            <v>F_CODE</v>
          </cell>
        </row>
      </sheetData>
      <sheetData sheetId="1696">
        <row r="1">
          <cell r="C1" t="str">
            <v>F_CODE</v>
          </cell>
        </row>
      </sheetData>
      <sheetData sheetId="1697">
        <row r="1">
          <cell r="C1" t="str">
            <v>F_CODE</v>
          </cell>
        </row>
      </sheetData>
      <sheetData sheetId="1698">
        <row r="1">
          <cell r="C1" t="str">
            <v>F_CODE</v>
          </cell>
        </row>
      </sheetData>
      <sheetData sheetId="1699">
        <row r="1">
          <cell r="C1" t="str">
            <v>F_CODE</v>
          </cell>
        </row>
      </sheetData>
      <sheetData sheetId="1700">
        <row r="1">
          <cell r="C1" t="str">
            <v>F_CODE</v>
          </cell>
        </row>
      </sheetData>
      <sheetData sheetId="1701">
        <row r="1">
          <cell r="C1" t="str">
            <v>F_CODE</v>
          </cell>
        </row>
      </sheetData>
      <sheetData sheetId="1702">
        <row r="1">
          <cell r="C1" t="str">
            <v>F_CODE</v>
          </cell>
        </row>
      </sheetData>
      <sheetData sheetId="1703">
        <row r="1">
          <cell r="C1" t="str">
            <v>F_CODE</v>
          </cell>
        </row>
      </sheetData>
      <sheetData sheetId="1704">
        <row r="1">
          <cell r="C1" t="str">
            <v>F_CODE</v>
          </cell>
        </row>
      </sheetData>
      <sheetData sheetId="1705">
        <row r="1">
          <cell r="C1" t="str">
            <v>F_CODE</v>
          </cell>
        </row>
      </sheetData>
      <sheetData sheetId="1706">
        <row r="1">
          <cell r="C1" t="str">
            <v>F_CODE</v>
          </cell>
        </row>
      </sheetData>
      <sheetData sheetId="1707">
        <row r="1">
          <cell r="C1" t="str">
            <v>F_CODE</v>
          </cell>
        </row>
      </sheetData>
      <sheetData sheetId="1708">
        <row r="1">
          <cell r="C1" t="str">
            <v>F_CODE</v>
          </cell>
        </row>
      </sheetData>
      <sheetData sheetId="1709">
        <row r="1">
          <cell r="C1" t="str">
            <v>F_CODE</v>
          </cell>
        </row>
      </sheetData>
      <sheetData sheetId="1710">
        <row r="1">
          <cell r="C1" t="str">
            <v>F_CODE</v>
          </cell>
        </row>
      </sheetData>
      <sheetData sheetId="1711">
        <row r="1">
          <cell r="C1" t="str">
            <v>F_CODE</v>
          </cell>
        </row>
      </sheetData>
      <sheetData sheetId="1712">
        <row r="1">
          <cell r="C1" t="str">
            <v>F_CODE</v>
          </cell>
        </row>
      </sheetData>
      <sheetData sheetId="1713">
        <row r="1">
          <cell r="C1" t="str">
            <v>F_CODE</v>
          </cell>
        </row>
      </sheetData>
      <sheetData sheetId="1714">
        <row r="1">
          <cell r="C1" t="str">
            <v>F_CODE</v>
          </cell>
        </row>
      </sheetData>
      <sheetData sheetId="1715">
        <row r="1">
          <cell r="C1" t="str">
            <v>F_CODE</v>
          </cell>
        </row>
      </sheetData>
      <sheetData sheetId="1716">
        <row r="1">
          <cell r="C1" t="str">
            <v>F_CODE</v>
          </cell>
        </row>
      </sheetData>
      <sheetData sheetId="1717">
        <row r="1">
          <cell r="C1" t="str">
            <v>F_CODE</v>
          </cell>
        </row>
      </sheetData>
      <sheetData sheetId="1718">
        <row r="1">
          <cell r="C1" t="str">
            <v>F_CODE</v>
          </cell>
        </row>
      </sheetData>
      <sheetData sheetId="1719">
        <row r="1">
          <cell r="C1" t="str">
            <v>F_CODE</v>
          </cell>
        </row>
      </sheetData>
      <sheetData sheetId="1720">
        <row r="1">
          <cell r="C1" t="str">
            <v>F_CODE</v>
          </cell>
        </row>
      </sheetData>
      <sheetData sheetId="1721">
        <row r="1">
          <cell r="C1" t="str">
            <v>F_CODE</v>
          </cell>
        </row>
      </sheetData>
      <sheetData sheetId="1722">
        <row r="1">
          <cell r="C1" t="str">
            <v>F_CODE</v>
          </cell>
        </row>
      </sheetData>
      <sheetData sheetId="1723">
        <row r="1">
          <cell r="C1" t="str">
            <v>F_CODE</v>
          </cell>
        </row>
      </sheetData>
      <sheetData sheetId="1724">
        <row r="1">
          <cell r="C1" t="str">
            <v>F_CODE</v>
          </cell>
        </row>
      </sheetData>
      <sheetData sheetId="1725">
        <row r="1">
          <cell r="C1" t="str">
            <v>F_CODE</v>
          </cell>
        </row>
      </sheetData>
      <sheetData sheetId="1726">
        <row r="1">
          <cell r="C1" t="str">
            <v>F_CODE</v>
          </cell>
        </row>
      </sheetData>
      <sheetData sheetId="1727">
        <row r="1">
          <cell r="C1" t="str">
            <v>F_CODE</v>
          </cell>
        </row>
      </sheetData>
      <sheetData sheetId="1728">
        <row r="1">
          <cell r="C1" t="str">
            <v>F_CODE</v>
          </cell>
        </row>
      </sheetData>
      <sheetData sheetId="1729">
        <row r="1">
          <cell r="C1" t="str">
            <v>F_CODE</v>
          </cell>
        </row>
      </sheetData>
      <sheetData sheetId="1730">
        <row r="1">
          <cell r="C1" t="str">
            <v>F_CODE</v>
          </cell>
        </row>
      </sheetData>
      <sheetData sheetId="1731">
        <row r="1">
          <cell r="C1" t="str">
            <v>F_CODE</v>
          </cell>
        </row>
      </sheetData>
      <sheetData sheetId="1732">
        <row r="1">
          <cell r="C1" t="str">
            <v>F_CODE</v>
          </cell>
        </row>
      </sheetData>
      <sheetData sheetId="1733">
        <row r="1">
          <cell r="C1" t="str">
            <v>F_CODE</v>
          </cell>
        </row>
      </sheetData>
      <sheetData sheetId="1734">
        <row r="1">
          <cell r="C1" t="str">
            <v>F_CODE</v>
          </cell>
        </row>
      </sheetData>
      <sheetData sheetId="1735">
        <row r="1">
          <cell r="C1" t="str">
            <v>F_CODE</v>
          </cell>
        </row>
      </sheetData>
      <sheetData sheetId="1736">
        <row r="1">
          <cell r="C1" t="str">
            <v>F_CODE</v>
          </cell>
        </row>
      </sheetData>
      <sheetData sheetId="1737">
        <row r="1">
          <cell r="C1" t="str">
            <v>F_CODE</v>
          </cell>
        </row>
      </sheetData>
      <sheetData sheetId="1738">
        <row r="1">
          <cell r="C1" t="str">
            <v>F_CODE</v>
          </cell>
        </row>
      </sheetData>
      <sheetData sheetId="1739">
        <row r="1">
          <cell r="C1" t="str">
            <v>F_CODE</v>
          </cell>
        </row>
      </sheetData>
      <sheetData sheetId="1740">
        <row r="1">
          <cell r="C1" t="str">
            <v>F_CODE</v>
          </cell>
        </row>
      </sheetData>
      <sheetData sheetId="1741">
        <row r="1">
          <cell r="C1" t="str">
            <v>F_CODE</v>
          </cell>
        </row>
      </sheetData>
      <sheetData sheetId="1742">
        <row r="1">
          <cell r="C1" t="str">
            <v>F_CODE</v>
          </cell>
        </row>
      </sheetData>
      <sheetData sheetId="1743">
        <row r="1">
          <cell r="C1" t="str">
            <v>F_CODE</v>
          </cell>
        </row>
      </sheetData>
      <sheetData sheetId="1744">
        <row r="1">
          <cell r="C1" t="str">
            <v>F_CODE</v>
          </cell>
        </row>
      </sheetData>
      <sheetData sheetId="1745">
        <row r="1">
          <cell r="C1" t="str">
            <v>F_CODE</v>
          </cell>
        </row>
      </sheetData>
      <sheetData sheetId="1746">
        <row r="1">
          <cell r="C1" t="str">
            <v>F_CODE</v>
          </cell>
        </row>
      </sheetData>
      <sheetData sheetId="1747">
        <row r="1">
          <cell r="C1" t="str">
            <v>F_CODE</v>
          </cell>
        </row>
      </sheetData>
      <sheetData sheetId="1748">
        <row r="1">
          <cell r="C1" t="str">
            <v>F_CODE</v>
          </cell>
        </row>
      </sheetData>
      <sheetData sheetId="1749">
        <row r="1">
          <cell r="C1" t="str">
            <v>F_CODE</v>
          </cell>
        </row>
      </sheetData>
      <sheetData sheetId="1750"/>
      <sheetData sheetId="1751"/>
      <sheetData sheetId="1752">
        <row r="1">
          <cell r="C1" t="str">
            <v>F_CODE</v>
          </cell>
        </row>
      </sheetData>
      <sheetData sheetId="1753">
        <row r="1">
          <cell r="C1" t="str">
            <v>F_CODE</v>
          </cell>
        </row>
      </sheetData>
      <sheetData sheetId="1754"/>
      <sheetData sheetId="1755"/>
      <sheetData sheetId="1756"/>
      <sheetData sheetId="1757">
        <row r="1">
          <cell r="C1" t="str">
            <v>F_CODE</v>
          </cell>
        </row>
      </sheetData>
      <sheetData sheetId="1758">
        <row r="1">
          <cell r="C1" t="str">
            <v>F_CODE</v>
          </cell>
        </row>
      </sheetData>
      <sheetData sheetId="1759">
        <row r="1">
          <cell r="C1" t="str">
            <v>F_CODE</v>
          </cell>
        </row>
      </sheetData>
      <sheetData sheetId="1760"/>
      <sheetData sheetId="1761">
        <row r="1">
          <cell r="C1" t="str">
            <v>F_CODE</v>
          </cell>
        </row>
      </sheetData>
      <sheetData sheetId="1762">
        <row r="1">
          <cell r="C1" t="str">
            <v>F_CODE</v>
          </cell>
        </row>
      </sheetData>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ow r="1">
          <cell r="C1" t="str">
            <v>F_CODE</v>
          </cell>
        </row>
      </sheetData>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sheetData sheetId="1881" refreshError="1"/>
      <sheetData sheetId="1882" refreshError="1"/>
      <sheetData sheetId="1883" refreshError="1"/>
      <sheetData sheetId="1884">
        <row r="1">
          <cell r="C1" t="str">
            <v>F_CODE</v>
          </cell>
        </row>
      </sheetData>
      <sheetData sheetId="1885">
        <row r="1">
          <cell r="C1" t="str">
            <v>F_CODE</v>
          </cell>
        </row>
      </sheetData>
      <sheetData sheetId="1886">
        <row r="1">
          <cell r="C1" t="str">
            <v>F_CODE</v>
          </cell>
        </row>
      </sheetData>
      <sheetData sheetId="1887">
        <row r="1">
          <cell r="C1" t="str">
            <v>F_CODE</v>
          </cell>
        </row>
      </sheetData>
      <sheetData sheetId="1888">
        <row r="1">
          <cell r="C1" t="str">
            <v>F_CODE</v>
          </cell>
        </row>
      </sheetData>
      <sheetData sheetId="1889">
        <row r="1">
          <cell r="C1" t="str">
            <v>F_CODE</v>
          </cell>
        </row>
      </sheetData>
      <sheetData sheetId="1890">
        <row r="1">
          <cell r="C1" t="str">
            <v>F_CODE</v>
          </cell>
        </row>
      </sheetData>
      <sheetData sheetId="1891">
        <row r="1">
          <cell r="C1" t="str">
            <v>F_CODE</v>
          </cell>
        </row>
      </sheetData>
      <sheetData sheetId="1892">
        <row r="1">
          <cell r="C1" t="str">
            <v>F_CODE</v>
          </cell>
        </row>
      </sheetData>
      <sheetData sheetId="1893">
        <row r="1">
          <cell r="C1" t="str">
            <v>F_CODE</v>
          </cell>
        </row>
      </sheetData>
      <sheetData sheetId="1894">
        <row r="1">
          <cell r="C1" t="str">
            <v>F_CODE</v>
          </cell>
        </row>
      </sheetData>
      <sheetData sheetId="1895">
        <row r="1">
          <cell r="C1" t="str">
            <v>F_CODE</v>
          </cell>
        </row>
      </sheetData>
      <sheetData sheetId="1896">
        <row r="1">
          <cell r="C1" t="str">
            <v>F_CODE</v>
          </cell>
        </row>
      </sheetData>
      <sheetData sheetId="1897">
        <row r="1">
          <cell r="C1" t="str">
            <v>F_CODE</v>
          </cell>
        </row>
      </sheetData>
      <sheetData sheetId="1898">
        <row r="1">
          <cell r="C1" t="str">
            <v>F_CODE</v>
          </cell>
        </row>
      </sheetData>
      <sheetData sheetId="1899">
        <row r="1">
          <cell r="C1" t="str">
            <v>F_CODE</v>
          </cell>
        </row>
      </sheetData>
      <sheetData sheetId="1900">
        <row r="1">
          <cell r="C1" t="str">
            <v>F_CODE</v>
          </cell>
        </row>
      </sheetData>
      <sheetData sheetId="1901">
        <row r="1">
          <cell r="C1" t="str">
            <v>F_CODE</v>
          </cell>
        </row>
      </sheetData>
      <sheetData sheetId="1902">
        <row r="1">
          <cell r="C1" t="str">
            <v>F_CODE</v>
          </cell>
        </row>
      </sheetData>
      <sheetData sheetId="1903">
        <row r="1">
          <cell r="C1" t="str">
            <v>F_CODE</v>
          </cell>
        </row>
      </sheetData>
      <sheetData sheetId="1904">
        <row r="1">
          <cell r="C1" t="str">
            <v>F_CODE</v>
          </cell>
        </row>
      </sheetData>
      <sheetData sheetId="1905">
        <row r="1">
          <cell r="C1" t="str">
            <v>F_CODE</v>
          </cell>
        </row>
      </sheetData>
      <sheetData sheetId="1906">
        <row r="1">
          <cell r="C1" t="str">
            <v>F_CODE</v>
          </cell>
        </row>
      </sheetData>
      <sheetData sheetId="1907">
        <row r="1">
          <cell r="C1" t="str">
            <v>F_CODE</v>
          </cell>
        </row>
      </sheetData>
      <sheetData sheetId="1908">
        <row r="1">
          <cell r="C1" t="str">
            <v>F_CODE</v>
          </cell>
        </row>
      </sheetData>
      <sheetData sheetId="1909">
        <row r="1">
          <cell r="C1" t="str">
            <v>F_CODE</v>
          </cell>
        </row>
      </sheetData>
      <sheetData sheetId="1910">
        <row r="1">
          <cell r="C1" t="str">
            <v>F_CODE</v>
          </cell>
        </row>
      </sheetData>
      <sheetData sheetId="1911">
        <row r="1">
          <cell r="C1" t="str">
            <v>F_CODE</v>
          </cell>
        </row>
      </sheetData>
      <sheetData sheetId="1912">
        <row r="1">
          <cell r="C1" t="str">
            <v>F_CODE</v>
          </cell>
        </row>
      </sheetData>
      <sheetData sheetId="1913">
        <row r="1">
          <cell r="C1" t="str">
            <v>F_CODE</v>
          </cell>
        </row>
      </sheetData>
      <sheetData sheetId="1914">
        <row r="1">
          <cell r="C1" t="str">
            <v>F_CODE</v>
          </cell>
        </row>
      </sheetData>
      <sheetData sheetId="1915">
        <row r="1">
          <cell r="C1" t="str">
            <v>F_CODE</v>
          </cell>
        </row>
      </sheetData>
      <sheetData sheetId="1916">
        <row r="1">
          <cell r="C1" t="str">
            <v>F_CODE</v>
          </cell>
        </row>
      </sheetData>
      <sheetData sheetId="1917">
        <row r="1">
          <cell r="C1" t="str">
            <v>F_CODE</v>
          </cell>
        </row>
      </sheetData>
      <sheetData sheetId="1918">
        <row r="1">
          <cell r="C1" t="str">
            <v>F_CODE</v>
          </cell>
        </row>
      </sheetData>
      <sheetData sheetId="1919">
        <row r="1">
          <cell r="C1" t="str">
            <v>F_CODE</v>
          </cell>
        </row>
      </sheetData>
      <sheetData sheetId="1920">
        <row r="1">
          <cell r="C1" t="str">
            <v>F_CODE</v>
          </cell>
        </row>
      </sheetData>
      <sheetData sheetId="1921">
        <row r="1">
          <cell r="C1" t="str">
            <v>F_CODE</v>
          </cell>
        </row>
      </sheetData>
      <sheetData sheetId="1922">
        <row r="1">
          <cell r="C1" t="str">
            <v>F_CODE</v>
          </cell>
        </row>
      </sheetData>
      <sheetData sheetId="1923">
        <row r="1">
          <cell r="C1" t="str">
            <v>F_CODE</v>
          </cell>
        </row>
      </sheetData>
      <sheetData sheetId="1924">
        <row r="1">
          <cell r="C1" t="str">
            <v>F_CODE</v>
          </cell>
        </row>
      </sheetData>
      <sheetData sheetId="1925">
        <row r="1">
          <cell r="C1" t="str">
            <v>F_CODE</v>
          </cell>
        </row>
      </sheetData>
      <sheetData sheetId="1926">
        <row r="1">
          <cell r="C1" t="str">
            <v>F_CODE</v>
          </cell>
        </row>
      </sheetData>
      <sheetData sheetId="1927">
        <row r="1">
          <cell r="C1" t="str">
            <v>F_CODE</v>
          </cell>
        </row>
      </sheetData>
      <sheetData sheetId="1928">
        <row r="1">
          <cell r="C1" t="str">
            <v>F_CODE</v>
          </cell>
        </row>
      </sheetData>
      <sheetData sheetId="1929">
        <row r="1">
          <cell r="C1" t="str">
            <v>F_CODE</v>
          </cell>
        </row>
      </sheetData>
      <sheetData sheetId="1930">
        <row r="1">
          <cell r="C1" t="str">
            <v>F_CODE</v>
          </cell>
        </row>
      </sheetData>
      <sheetData sheetId="1931">
        <row r="1">
          <cell r="C1" t="str">
            <v>F_CODE</v>
          </cell>
        </row>
      </sheetData>
      <sheetData sheetId="1932">
        <row r="1">
          <cell r="C1" t="str">
            <v>F_CODE</v>
          </cell>
        </row>
      </sheetData>
      <sheetData sheetId="1933">
        <row r="1">
          <cell r="C1" t="str">
            <v>F_CODE</v>
          </cell>
        </row>
      </sheetData>
      <sheetData sheetId="1934">
        <row r="1">
          <cell r="C1" t="str">
            <v>F_CODE</v>
          </cell>
        </row>
      </sheetData>
      <sheetData sheetId="1935">
        <row r="1">
          <cell r="C1" t="str">
            <v>F_CODE</v>
          </cell>
        </row>
      </sheetData>
      <sheetData sheetId="1936">
        <row r="1">
          <cell r="C1" t="str">
            <v>F_CODE</v>
          </cell>
        </row>
      </sheetData>
      <sheetData sheetId="1937">
        <row r="1">
          <cell r="C1" t="str">
            <v>F_CODE</v>
          </cell>
        </row>
      </sheetData>
      <sheetData sheetId="1938">
        <row r="1">
          <cell r="C1" t="str">
            <v>F_CODE</v>
          </cell>
        </row>
      </sheetData>
      <sheetData sheetId="1939">
        <row r="1">
          <cell r="C1" t="str">
            <v>F_CODE</v>
          </cell>
        </row>
      </sheetData>
      <sheetData sheetId="1940">
        <row r="1">
          <cell r="C1" t="str">
            <v>F_CODE</v>
          </cell>
        </row>
      </sheetData>
      <sheetData sheetId="1941">
        <row r="1">
          <cell r="C1" t="str">
            <v>F_CODE</v>
          </cell>
        </row>
      </sheetData>
      <sheetData sheetId="1942">
        <row r="1">
          <cell r="C1" t="str">
            <v>F_CODE</v>
          </cell>
        </row>
      </sheetData>
      <sheetData sheetId="1943">
        <row r="1">
          <cell r="C1" t="str">
            <v>F_CODE</v>
          </cell>
        </row>
      </sheetData>
      <sheetData sheetId="1944">
        <row r="1">
          <cell r="C1" t="str">
            <v>F_CODE</v>
          </cell>
        </row>
      </sheetData>
      <sheetData sheetId="1945">
        <row r="1">
          <cell r="C1" t="str">
            <v>F_CODE</v>
          </cell>
        </row>
      </sheetData>
      <sheetData sheetId="1946">
        <row r="1">
          <cell r="C1" t="str">
            <v>F_CODE</v>
          </cell>
        </row>
      </sheetData>
      <sheetData sheetId="1947">
        <row r="1">
          <cell r="C1" t="str">
            <v>F_CODE</v>
          </cell>
        </row>
      </sheetData>
      <sheetData sheetId="1948">
        <row r="1">
          <cell r="C1" t="str">
            <v>F_CODE</v>
          </cell>
        </row>
      </sheetData>
      <sheetData sheetId="1949">
        <row r="1">
          <cell r="C1" t="str">
            <v>F_CODE</v>
          </cell>
        </row>
      </sheetData>
      <sheetData sheetId="1950">
        <row r="1">
          <cell r="C1" t="str">
            <v>F_CODE</v>
          </cell>
        </row>
      </sheetData>
      <sheetData sheetId="1951">
        <row r="1">
          <cell r="C1" t="str">
            <v>F_CODE</v>
          </cell>
        </row>
      </sheetData>
      <sheetData sheetId="1952">
        <row r="1">
          <cell r="C1" t="str">
            <v>F_CODE</v>
          </cell>
        </row>
      </sheetData>
      <sheetData sheetId="1953">
        <row r="1">
          <cell r="C1" t="str">
            <v>F_CODE</v>
          </cell>
        </row>
      </sheetData>
      <sheetData sheetId="1954">
        <row r="1">
          <cell r="C1" t="str">
            <v>F_CODE</v>
          </cell>
        </row>
      </sheetData>
      <sheetData sheetId="1955">
        <row r="1">
          <cell r="C1" t="str">
            <v>F_CODE</v>
          </cell>
        </row>
      </sheetData>
      <sheetData sheetId="1956">
        <row r="1">
          <cell r="C1" t="str">
            <v>F_CODE</v>
          </cell>
        </row>
      </sheetData>
      <sheetData sheetId="1957">
        <row r="1">
          <cell r="C1" t="str">
            <v>F_CODE</v>
          </cell>
        </row>
      </sheetData>
      <sheetData sheetId="1958">
        <row r="1">
          <cell r="C1" t="str">
            <v>F_CODE</v>
          </cell>
        </row>
      </sheetData>
      <sheetData sheetId="1959">
        <row r="1">
          <cell r="C1" t="str">
            <v>F_CODE</v>
          </cell>
        </row>
      </sheetData>
      <sheetData sheetId="1960">
        <row r="1">
          <cell r="C1" t="str">
            <v>F_CODE</v>
          </cell>
        </row>
      </sheetData>
      <sheetData sheetId="1961">
        <row r="1">
          <cell r="C1" t="str">
            <v>F_CODE</v>
          </cell>
        </row>
      </sheetData>
      <sheetData sheetId="1962">
        <row r="1">
          <cell r="C1" t="str">
            <v>F_CODE</v>
          </cell>
        </row>
      </sheetData>
      <sheetData sheetId="1963">
        <row r="1">
          <cell r="C1" t="str">
            <v>F_CODE</v>
          </cell>
        </row>
      </sheetData>
      <sheetData sheetId="1964">
        <row r="1">
          <cell r="C1" t="str">
            <v>F_CODE</v>
          </cell>
        </row>
      </sheetData>
      <sheetData sheetId="1965">
        <row r="1">
          <cell r="C1" t="str">
            <v>F_CODE</v>
          </cell>
        </row>
      </sheetData>
      <sheetData sheetId="1966">
        <row r="1">
          <cell r="C1" t="str">
            <v>F_CODE</v>
          </cell>
        </row>
      </sheetData>
      <sheetData sheetId="1967">
        <row r="1">
          <cell r="C1" t="str">
            <v>F_CODE</v>
          </cell>
        </row>
      </sheetData>
      <sheetData sheetId="1968">
        <row r="1">
          <cell r="C1" t="str">
            <v>F_CODE</v>
          </cell>
        </row>
      </sheetData>
      <sheetData sheetId="1969">
        <row r="1">
          <cell r="C1" t="str">
            <v>F_CODE</v>
          </cell>
        </row>
      </sheetData>
      <sheetData sheetId="1970">
        <row r="1">
          <cell r="C1" t="str">
            <v>F_CODE</v>
          </cell>
        </row>
      </sheetData>
      <sheetData sheetId="1971">
        <row r="1">
          <cell r="C1" t="str">
            <v>F_CODE</v>
          </cell>
        </row>
      </sheetData>
      <sheetData sheetId="1972">
        <row r="1">
          <cell r="C1" t="str">
            <v>F_CODE</v>
          </cell>
        </row>
      </sheetData>
      <sheetData sheetId="1973">
        <row r="1">
          <cell r="C1" t="str">
            <v>F_CODE</v>
          </cell>
        </row>
      </sheetData>
      <sheetData sheetId="1974">
        <row r="1">
          <cell r="C1" t="str">
            <v>F_CODE</v>
          </cell>
        </row>
      </sheetData>
      <sheetData sheetId="1975">
        <row r="1">
          <cell r="C1" t="str">
            <v>F_CODE</v>
          </cell>
        </row>
      </sheetData>
      <sheetData sheetId="1976">
        <row r="1">
          <cell r="C1" t="str">
            <v>F_CODE</v>
          </cell>
        </row>
      </sheetData>
      <sheetData sheetId="1977">
        <row r="1">
          <cell r="C1" t="str">
            <v>F_CODE</v>
          </cell>
        </row>
      </sheetData>
      <sheetData sheetId="1978">
        <row r="1">
          <cell r="C1" t="str">
            <v>F_CODE</v>
          </cell>
        </row>
      </sheetData>
      <sheetData sheetId="1979">
        <row r="1">
          <cell r="C1" t="str">
            <v>F_CODE</v>
          </cell>
        </row>
      </sheetData>
      <sheetData sheetId="1980">
        <row r="1">
          <cell r="C1" t="str">
            <v>F_CODE</v>
          </cell>
        </row>
      </sheetData>
      <sheetData sheetId="1981">
        <row r="1">
          <cell r="C1" t="str">
            <v>F_CODE</v>
          </cell>
        </row>
      </sheetData>
      <sheetData sheetId="1982">
        <row r="1">
          <cell r="C1" t="str">
            <v>F_CODE</v>
          </cell>
        </row>
      </sheetData>
      <sheetData sheetId="1983">
        <row r="1">
          <cell r="C1" t="str">
            <v>F_CODE</v>
          </cell>
        </row>
      </sheetData>
      <sheetData sheetId="1984">
        <row r="1">
          <cell r="C1" t="str">
            <v>F_CODE</v>
          </cell>
        </row>
      </sheetData>
      <sheetData sheetId="1985">
        <row r="1">
          <cell r="C1" t="str">
            <v>F_CODE</v>
          </cell>
        </row>
      </sheetData>
      <sheetData sheetId="1986">
        <row r="1">
          <cell r="C1" t="str">
            <v>F_CODE</v>
          </cell>
        </row>
      </sheetData>
      <sheetData sheetId="1987">
        <row r="1">
          <cell r="C1" t="str">
            <v>F_CODE</v>
          </cell>
        </row>
      </sheetData>
      <sheetData sheetId="1988">
        <row r="1">
          <cell r="C1" t="str">
            <v>F_CODE</v>
          </cell>
        </row>
      </sheetData>
      <sheetData sheetId="1989">
        <row r="1">
          <cell r="C1" t="str">
            <v>F_CODE</v>
          </cell>
        </row>
      </sheetData>
      <sheetData sheetId="1990">
        <row r="1">
          <cell r="C1" t="str">
            <v>F_CODE</v>
          </cell>
        </row>
      </sheetData>
      <sheetData sheetId="1991">
        <row r="1">
          <cell r="C1" t="str">
            <v>F_CODE</v>
          </cell>
        </row>
      </sheetData>
      <sheetData sheetId="1992">
        <row r="1">
          <cell r="C1" t="str">
            <v>F_CODE</v>
          </cell>
        </row>
      </sheetData>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sheetData sheetId="204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sheetData sheetId="2058"/>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refreshError="1"/>
      <sheetData sheetId="2419" refreshError="1"/>
      <sheetData sheetId="2420"/>
      <sheetData sheetId="2421"/>
      <sheetData sheetId="2422" refreshError="1"/>
      <sheetData sheetId="2423" refreshError="1"/>
      <sheetData sheetId="2424" refreshError="1"/>
      <sheetData sheetId="2425" refreshError="1"/>
      <sheetData sheetId="2426" refreshError="1"/>
      <sheetData sheetId="2427" refreshError="1"/>
      <sheetData sheetId="2428"/>
      <sheetData sheetId="2429"/>
      <sheetData sheetId="2430"/>
      <sheetData sheetId="2431"/>
      <sheetData sheetId="2432"/>
      <sheetData sheetId="2433"/>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공정표"/>
      <sheetName val="토공집계"/>
      <sheetName val="토공총괄"/>
      <sheetName val="토적표"/>
      <sheetName val="전력구토적표"/>
      <sheetName val="배수집계"/>
      <sheetName val="배수공"/>
      <sheetName val="포장집계"/>
      <sheetName val="포장공"/>
      <sheetName val="전력구집계"/>
      <sheetName val="전력구공"/>
      <sheetName val="메사공집계표"/>
      <sheetName val="메사실드공"/>
      <sheetName val="터파기및재료"/>
      <sheetName val="Sheet2"/>
      <sheetName val="노임단가"/>
      <sheetName val="주안수량산출-1"/>
      <sheetName val="일위대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1.설계조건 "/>
      <sheetName val="설계기준설명"/>
      <sheetName val="총괄표"/>
      <sheetName val="2.단면가정 (BASE)"/>
      <sheetName val="2.단면가정  (2)"/>
      <sheetName val="2.단면가정  (3)"/>
      <sheetName val="2.단면가정  (4)"/>
      <sheetName val="2.단면가정  (5)"/>
      <sheetName val="2.단면가정  (6)"/>
      <sheetName val="3.하중및토압(탄성,가동)"/>
      <sheetName val="4.하중 5.안정검토(가동)(탄성)"/>
      <sheetName val="3.하중및토압 (고정)"/>
      <sheetName val="4.하중 5.안정검토(고정)"/>
      <sheetName val="6.벽체계산"/>
      <sheetName val="7.흉벽계산(구식)"/>
      <sheetName val="7.흉벽계산(ASCON)"/>
      <sheetName val="7.흉벽계산(CON)"/>
      <sheetName val="8.PILE (원지반)"/>
      <sheetName val="8.PILE  (돌출)"/>
      <sheetName val="두부보강(허용)"/>
      <sheetName val="9.FOOTING(2)"/>
      <sheetName val="9.FOOTING(3)"/>
      <sheetName val="9.FOOTING(4)"/>
      <sheetName val="9.FOOTING(5)"/>
      <sheetName val="9.FOOTING(6)"/>
      <sheetName val="10.날개벽 (A)"/>
      <sheetName val="10.날개벽(B)"/>
      <sheetName val="10.날개벽 (C)"/>
      <sheetName val="11.고정슈교좌면검토"/>
      <sheetName val="11.가동슈교좌면검토 "/>
      <sheetName val="11.탄성슈교좌면검토 "/>
      <sheetName val="12.접속슬라브CON) "/>
      <sheetName val="12.접속슬라브(ASCON)"/>
      <sheetName val="주철근조립도"/>
      <sheetName val="Sheet3"/>
      <sheetName val="Sheet1"/>
      <sheetName val="Sheet2"/>
      <sheetName val="수량산출"/>
      <sheetName val="토공(우물통,기타) "/>
      <sheetName val="산출내역서집계표"/>
      <sheetName val="DATA입력"/>
      <sheetName val="단면설계"/>
      <sheetName val="안정검토"/>
      <sheetName val="N賃率-職"/>
      <sheetName val="터파기및재료"/>
      <sheetName val="DATE"/>
      <sheetName val="36신설수량"/>
      <sheetName val="공량산출서"/>
      <sheetName val="구체"/>
      <sheetName val="맨홀수량산출"/>
      <sheetName val="원가 (2)"/>
      <sheetName val="기둥(원형)"/>
      <sheetName val="재료값"/>
      <sheetName val="노임,재료비"/>
      <sheetName val="단위수량"/>
      <sheetName val="4.2유효폭의 계산"/>
      <sheetName val="조성원가DATA"/>
      <sheetName val="1. 설계조건 2.단면가정 3. 하중계산"/>
      <sheetName val="DATA 입력란"/>
      <sheetName val="통합"/>
      <sheetName val="단면 (2)"/>
      <sheetName val="상하차비용(기계상차)"/>
      <sheetName val="수간보호"/>
      <sheetName val="운반비"/>
      <sheetName val="방송(체육관)"/>
      <sheetName val="조명시설"/>
      <sheetName val="개산공사비"/>
      <sheetName val="배수공"/>
      <sheetName val="6PILE  (돌출)"/>
      <sheetName val="유효폭의 계산"/>
      <sheetName val="교대(A1)"/>
      <sheetName val="7기초"/>
      <sheetName val="월송Ic교1"/>
      <sheetName val="일위대가 "/>
      <sheetName val="원가계산서"/>
      <sheetName val="내역서"/>
      <sheetName val="목포방향"/>
      <sheetName val="Total"/>
      <sheetName val="Sheet1 (2)"/>
      <sheetName val="설계조건"/>
      <sheetName val="대로근거"/>
      <sheetName val="집계"/>
      <sheetName val="C.배수관공"/>
      <sheetName val="단위중량"/>
      <sheetName val="빗물받이(910-510-410)"/>
      <sheetName val="금액내역서"/>
      <sheetName val="gyun"/>
      <sheetName val="데리네이타현황"/>
      <sheetName val="포장공수량집계표"/>
      <sheetName val="코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
      <sheetName val="조명시설"/>
      <sheetName val="Sheet1"/>
      <sheetName val="Sheet2"/>
      <sheetName val="Sheet3"/>
      <sheetName val="터파기및재료"/>
      <sheetName val="토사(PE)"/>
      <sheetName val="A-4"/>
      <sheetName val="터파기_x0000__x0000_료"/>
      <sheetName val="산출근거"/>
      <sheetName val="토목주소"/>
      <sheetName val="일위대가9803"/>
      <sheetName val="원형1호맨홀토공수량"/>
      <sheetName val="역T형(H=6.0) (2)"/>
      <sheetName val="BID"/>
      <sheetName val="8.PILE  (돌출)"/>
      <sheetName val="바닥판"/>
      <sheetName val="1"/>
      <sheetName val="노임단가"/>
      <sheetName val="단위중량"/>
      <sheetName val="시선유도표지집계표"/>
      <sheetName val="ABUT수량-A1"/>
      <sheetName val="입찰안"/>
      <sheetName val="수량집계"/>
      <sheetName val="DATE"/>
      <sheetName val="6PILE  (돌출)"/>
      <sheetName val="장비"/>
      <sheetName val="산근1"/>
      <sheetName val="노무"/>
      <sheetName val="자재"/>
      <sheetName val="예총"/>
      <sheetName val="금액내역서"/>
      <sheetName val="단면 (2)"/>
      <sheetName val="대로근거"/>
      <sheetName val="중로근거"/>
      <sheetName val="CTEMCOST"/>
      <sheetName val="맨홀수량"/>
      <sheetName val="노임"/>
      <sheetName val="개산공사비"/>
      <sheetName val="근로자자료입력"/>
      <sheetName val="배수관토공산출"/>
      <sheetName val="단가"/>
      <sheetName val="산출내역서집계표"/>
      <sheetName val="적정심사"/>
      <sheetName val="기타 정보통신공사"/>
      <sheetName val="말뚝지지력산정"/>
      <sheetName val="부대내역"/>
      <sheetName val="수주현황2월"/>
      <sheetName val="조건"/>
      <sheetName val="BSD (2)"/>
      <sheetName val="소비자가"/>
      <sheetName val="대비"/>
      <sheetName val="INPUT"/>
      <sheetName val="공사비집계"/>
      <sheetName val="4.2유효폭의 계산"/>
      <sheetName val="설계조건"/>
      <sheetName val="ETC"/>
      <sheetName val="플랜트 설치"/>
      <sheetName val="출력표-본사"/>
      <sheetName val="빗물받이(910-510-410)"/>
      <sheetName val="토공유동표"/>
      <sheetName val="차액보증"/>
      <sheetName val="토공"/>
      <sheetName val="중기손료"/>
      <sheetName val="기계경비집계"/>
      <sheetName val="단가산출 (2)"/>
      <sheetName val="시중노임"/>
      <sheetName val="내역서"/>
      <sheetName val="설비비3"/>
      <sheetName val="#REF"/>
      <sheetName val="COPING"/>
      <sheetName val="N賃率-職"/>
      <sheetName val="type-F"/>
      <sheetName val="단위수량"/>
      <sheetName val="가시설수량"/>
      <sheetName val="갑지"/>
      <sheetName val="하중계산"/>
      <sheetName val="본실행경비"/>
      <sheetName val="건축일"/>
      <sheetName val="수납장배치도"/>
      <sheetName val="조경"/>
      <sheetName val="세부내역"/>
      <sheetName val="건축내역"/>
      <sheetName val="건축원가계산서"/>
      <sheetName val="울산자금"/>
      <sheetName val="2002하반기노임기준"/>
      <sheetName val="실행"/>
      <sheetName val="TYPE-A"/>
      <sheetName val="SLAB"/>
      <sheetName val="참고자료"/>
      <sheetName val="평가데이터"/>
      <sheetName val="3련 BOX"/>
      <sheetName val="날개벽수량표"/>
      <sheetName val="물가"/>
      <sheetName val="총괄내역"/>
      <sheetName val="적용단위길이"/>
      <sheetName val="피벗테이블데이터분석"/>
      <sheetName val="물가대비표"/>
      <sheetName val="단가조사서"/>
      <sheetName val="부하계산서"/>
      <sheetName val="음봉방향"/>
      <sheetName val="PAINT"/>
      <sheetName val="단가산출"/>
      <sheetName val="단가결정"/>
      <sheetName val="설내역서 "/>
      <sheetName val="쌍송교"/>
      <sheetName val="토목내역"/>
      <sheetName val="BEND LOSS"/>
      <sheetName val="전기일위대가"/>
      <sheetName val="배수관토공"/>
      <sheetName val="교각1"/>
      <sheetName val="맨홀접합조서"/>
      <sheetName val="TOTAL3"/>
      <sheetName val="배수공"/>
      <sheetName val="2월 노임대장"/>
      <sheetName val="DB구축"/>
      <sheetName val="목록"/>
      <sheetName val="설비"/>
      <sheetName val="음성방향"/>
      <sheetName val="산출기준자료"/>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강관 및 부속"/>
      <sheetName val="기본DATA"/>
      <sheetName val="SLAB&quot;1&quot;"/>
      <sheetName val="전기"/>
      <sheetName val="도로구조공사비"/>
      <sheetName val="타공종포장공제집계표"/>
      <sheetName val="업무처리전"/>
      <sheetName val="Output"/>
      <sheetName val="Sheet1 (2)"/>
      <sheetName val="공통"/>
      <sheetName val="화전내"/>
      <sheetName val="설계서"/>
      <sheetName val="수량산출서-2"/>
      <sheetName val="Sheet4"/>
      <sheetName val="관로토공"/>
      <sheetName val="진주방향"/>
      <sheetName val="시행후면적"/>
      <sheetName val="교각계산"/>
      <sheetName val="목포방향"/>
      <sheetName val="guard(mac)"/>
      <sheetName val="관로수량총괄집계표"/>
      <sheetName val="토공(본관-토사)"/>
      <sheetName val="토공(분기관-토사)"/>
      <sheetName val="토공(분기관-암)"/>
      <sheetName val="토공(본관-암)"/>
      <sheetName val="I一般比"/>
      <sheetName val="맨홀수량산출"/>
      <sheetName val="실행철강하도"/>
      <sheetName val="수량3"/>
      <sheetName val="2@ BOX"/>
      <sheetName val="중기 목록표"/>
      <sheetName val="대벽리279-1 외 2개소"/>
      <sheetName val="운반(일반형11T)"/>
      <sheetName val="연결관암거"/>
      <sheetName val="단위단가"/>
      <sheetName val="I.설계조건"/>
      <sheetName val="직재"/>
      <sheetName val="안정계산"/>
      <sheetName val="1.설계조건"/>
      <sheetName val="분전함신설"/>
      <sheetName val="접지1종"/>
      <sheetName val="기본일위"/>
      <sheetName val="시점교대"/>
      <sheetName val="현관비DATA"/>
      <sheetName val="중기일위대가"/>
      <sheetName val="설계명세"/>
      <sheetName val="인사자료총집계"/>
      <sheetName val="DIAPHRAGM"/>
      <sheetName val="자료"/>
      <sheetName val="수리결과"/>
      <sheetName val="기초일위"/>
      <sheetName val="본체"/>
      <sheetName val="일반부표"/>
      <sheetName val="개소별수량산출"/>
      <sheetName val="선금급신청서"/>
      <sheetName val="노임이"/>
      <sheetName val="자재단가비교표"/>
      <sheetName val="집계표"/>
      <sheetName val="설비비4"/>
      <sheetName val="48일위"/>
      <sheetName val="사유서제출현황-2"/>
      <sheetName val="기본사항"/>
      <sheetName val="공틀공사"/>
      <sheetName val="용역비내역-진짜"/>
      <sheetName val="토목"/>
      <sheetName val="기계경비(시간당)"/>
      <sheetName val="램머"/>
      <sheetName val="수량산출"/>
      <sheetName val="유리"/>
      <sheetName val="설계내역서"/>
      <sheetName val="일위대가 "/>
      <sheetName val="미드수량"/>
      <sheetName val="투찰"/>
      <sheetName val="5-3.지급자재수불현황"/>
      <sheetName val="기자재수량"/>
      <sheetName val="노원열병합  건축공사기성내역서"/>
      <sheetName val="REACTION(USE평시)"/>
      <sheetName val="REACTION(USD지진시)"/>
      <sheetName val="보차도경계석"/>
      <sheetName val="견적단가"/>
      <sheetName val="용수량(생활용수)"/>
      <sheetName val="데리네이타현황"/>
      <sheetName val="차수공개요"/>
      <sheetName val="설계명세서"/>
      <sheetName val="내역서적용수량"/>
      <sheetName val="1.설계기준"/>
      <sheetName val="(A)내역서"/>
      <sheetName val="도로토공공사비"/>
      <sheetName val="여수토공사비"/>
      <sheetName val="날개벽"/>
      <sheetName val="기초공"/>
      <sheetName val="기둥(원형)"/>
      <sheetName val="참조"/>
      <sheetName val="경비2내역"/>
      <sheetName val="자재목록"/>
      <sheetName val="중기목록"/>
      <sheetName val="일위목록"/>
      <sheetName val="단가목록"/>
      <sheetName val="재료비"/>
      <sheetName val="1TL종점(1)"/>
      <sheetName val="DESIGN CRITERIA"/>
      <sheetName val="설-원가"/>
      <sheetName val="설치자재"/>
      <sheetName val="단중"/>
      <sheetName val="조명율표"/>
      <sheetName val="L집(수평부)"/>
      <sheetName val="L집(성토부)"/>
      <sheetName val="견적기준"/>
      <sheetName val="Total"/>
      <sheetName val="방음벽기초"/>
      <sheetName val="코드표"/>
      <sheetName val="가시설단위수량"/>
      <sheetName val="옹벽1"/>
      <sheetName val="건축(을)"/>
      <sheetName val="4차원가계산서"/>
      <sheetName val="조직"/>
      <sheetName val="유림총괄"/>
      <sheetName val="인건-측정"/>
      <sheetName val="비탈면보호공수량산출"/>
      <sheetName val="STAND20"/>
      <sheetName val="산거각호표"/>
      <sheetName val="토적표"/>
      <sheetName val="C.배수관공"/>
      <sheetName val="덕전리"/>
      <sheetName val="기성부분액내역서(국고)"/>
      <sheetName val="sw1"/>
      <sheetName val="관급자재"/>
      <sheetName val="소분류목록"/>
      <sheetName val="보완토적"/>
      <sheetName val="SKETCH"/>
      <sheetName val="경산"/>
      <sheetName val="공사원가계산서"/>
      <sheetName val="도급예산내역서총괄표"/>
      <sheetName val="마산월령동골조물량변경"/>
      <sheetName val="1단계"/>
      <sheetName val="일위대가1"/>
      <sheetName val="우수맨홀 수량 및 높이 집계"/>
      <sheetName val="우수맨홀(차도측2호)"/>
      <sheetName val="특2호각형맨홀(차도측)"/>
      <sheetName val="특3호각형맨홀(차도측)"/>
      <sheetName val="특4호각형맨홀(차도측)"/>
      <sheetName val="우수맨홀(보도측2호)"/>
      <sheetName val="특2호각형맨홀(보도측)"/>
      <sheetName val="암거맨홀(차도측)"/>
      <sheetName val="Sheet14"/>
      <sheetName val="Sheet13"/>
      <sheetName val="구역화물"/>
      <sheetName val="시험비"/>
      <sheetName val="일위대가목록"/>
      <sheetName val="자재단가"/>
      <sheetName val="A1"/>
      <sheetName val="단위목록"/>
      <sheetName val="파일의이용"/>
      <sheetName val="PIPE(UG)내역"/>
      <sheetName val="원형맨홀수량"/>
      <sheetName val="단면가정"/>
      <sheetName val="FPA"/>
      <sheetName val="순수개발"/>
      <sheetName val="2공구산출내역"/>
      <sheetName val="이토변실(A3-LINE)"/>
      <sheetName val="차선도색현황"/>
      <sheetName val="70%"/>
      <sheetName val="총괄표"/>
      <sheetName val="배력철근"/>
      <sheetName val="토공(우물통,기타) "/>
      <sheetName val="IMPEADENCE MAP 취수장"/>
      <sheetName val="준공정산보고서"/>
      <sheetName val="계획집계"/>
      <sheetName val="부대"/>
      <sheetName val="도로구조물산근"/>
      <sheetName val="터파기"/>
      <sheetName val="유림골조"/>
      <sheetName val="식재일위대가"/>
      <sheetName val="노단"/>
      <sheetName val="자단"/>
      <sheetName val="L_RPTB~1"/>
      <sheetName val="설계변경내역서"/>
      <sheetName val="터파기_x005f_x0000__x005f_x0000_료"/>
      <sheetName val="역T형옹벽단위수량"/>
      <sheetName val="인건비"/>
      <sheetName val="플랜트_설치"/>
      <sheetName val="역T형(H=6_0)_(2)"/>
      <sheetName val="8_PILE__(돌출)"/>
      <sheetName val="기타_정보통신공사"/>
      <sheetName val="BSD_(2)"/>
      <sheetName val="6PILE__(돌출)"/>
      <sheetName val="4_2유효폭의_계산"/>
      <sheetName val="단가산출_(2)"/>
      <sheetName val="구조물철거타공정이월"/>
      <sheetName val="공문"/>
      <sheetName val="투찰추정"/>
      <sheetName val="세목전체"/>
      <sheetName val="E총"/>
      <sheetName val="예정(3)"/>
      <sheetName val="간지"/>
      <sheetName val="내역(중앙)"/>
      <sheetName val="내역(창신)"/>
      <sheetName val="변수2"/>
      <sheetName val="저항"/>
      <sheetName val="WORK"/>
      <sheetName val="기계경비일람"/>
      <sheetName val="집계"/>
      <sheetName val="중기"/>
      <sheetName val="자재집계표"/>
      <sheetName val="일위_파일"/>
      <sheetName val="갑지(추정)"/>
      <sheetName val="건축공사"/>
      <sheetName val="가설공사"/>
      <sheetName val="프랜트면허"/>
      <sheetName val="포장자재집계표"/>
      <sheetName val="pile bearing capa &amp; arrenge"/>
      <sheetName val="plan&amp;section of foundation"/>
      <sheetName val="design load"/>
      <sheetName val="working load at the btm ft."/>
      <sheetName val="stability check"/>
      <sheetName val="공사비증감"/>
      <sheetName val="본공사"/>
      <sheetName val="상행-교대(A1-A2)"/>
      <sheetName val="총괄내역서"/>
      <sheetName val="유효폭의 계산"/>
      <sheetName val="설비내역서"/>
      <sheetName val="새공통(96임금인상기준)"/>
      <sheetName val="설계"/>
      <sheetName val="건축토목내역"/>
      <sheetName val="포장공수량집계표"/>
      <sheetName val="가도공"/>
      <sheetName val="슬래브(PF)(하류)"/>
      <sheetName val="수량산출서"/>
      <sheetName val="날개수량1.5"/>
      <sheetName val="FB25JN"/>
      <sheetName val="심사"/>
      <sheetName val="11"/>
      <sheetName val="현장관리비"/>
      <sheetName val="공량산출서"/>
      <sheetName val="원가"/>
      <sheetName val="지수적용공사비내역서"/>
      <sheetName val="Baby일위대가"/>
      <sheetName val="내역"/>
      <sheetName val="영업소실적"/>
      <sheetName val="철근량"/>
      <sheetName val="INPUT(덕도방향-시점)"/>
      <sheetName val="역T형"/>
      <sheetName val="CODE"/>
      <sheetName val="공사내역(2003년)"/>
      <sheetName val="CCS"/>
      <sheetName val=" "/>
      <sheetName val="공통가설"/>
      <sheetName val="견적산출"/>
      <sheetName val="단위수량산출"/>
      <sheetName val="200"/>
      <sheetName val="FAB별"/>
      <sheetName val="3.1.1 마루높이결정"/>
      <sheetName val="단가비교"/>
      <sheetName val="당초"/>
      <sheetName val="할증 "/>
      <sheetName val="연돌일위집계"/>
      <sheetName val="옥외등신설"/>
      <sheetName val="저케CV22신설"/>
      <sheetName val="저케CV38신설"/>
      <sheetName val="저케CV8신설"/>
      <sheetName val="접지3종"/>
      <sheetName val="산출내역서"/>
      <sheetName val="설직재-1"/>
      <sheetName val="정보요약"/>
      <sheetName val="3련_BOX"/>
      <sheetName val="설내역서_"/>
      <sheetName val="BEND_LOSS"/>
      <sheetName val="2월_노임대장"/>
      <sheetName val="Flaer_Area"/>
      <sheetName val="강관_및_부속"/>
      <sheetName val="Sheet1_(2)"/>
      <sheetName val="2@_BOX"/>
      <sheetName val="2호맨홀공제수량"/>
      <sheetName val="정부노임단가"/>
      <sheetName val="흄관기초"/>
      <sheetName val="산출금액내역"/>
      <sheetName val="공사개요"/>
      <sheetName val="상불"/>
      <sheetName val="을"/>
      <sheetName val="백호우계수"/>
      <sheetName val="집수정(600-700)"/>
      <sheetName val="자재 집계표"/>
      <sheetName val="지장물건일위대가"/>
      <sheetName val="100만평"/>
      <sheetName val="b_balju"/>
      <sheetName val="자료입력"/>
      <sheetName val="총(신설)"/>
      <sheetName val="3BL공동구 수량"/>
      <sheetName val="식재수량표"/>
      <sheetName val="CABLE SIZE-1"/>
      <sheetName val="구조물토적"/>
      <sheetName val="중간부"/>
      <sheetName val="Sheet5"/>
      <sheetName val="토공계산서(부체도로)"/>
      <sheetName val="철근단면적"/>
      <sheetName val="북방3터널"/>
      <sheetName val="효성CB 1P기초"/>
      <sheetName val="특수선일위대가"/>
      <sheetName val="찍기"/>
      <sheetName val="상수구조화편집부표"/>
      <sheetName val="상하차비용(기계상차)"/>
      <sheetName val="수간보호"/>
      <sheetName val="운반비"/>
      <sheetName val="일위대가(가설)"/>
      <sheetName val="J直材4"/>
      <sheetName val="data"/>
      <sheetName val="NN (2)"/>
      <sheetName val="접속도로집계"/>
      <sheetName val="건축"/>
      <sheetName val="수로교"/>
      <sheetName val="01AC"/>
      <sheetName val="Sheet6"/>
      <sheetName val="우수관연장및터파기고"/>
      <sheetName val="단가표"/>
      <sheetName val="목차"/>
      <sheetName val="도로포장면적산출(1)"/>
      <sheetName val="단면설계"/>
      <sheetName val="안정검토"/>
      <sheetName val="기성 (2)"/>
      <sheetName val="보도포장연장조서-표준차도부"/>
      <sheetName val="수량집계표"/>
      <sheetName val="콘_재료분리(1)"/>
      <sheetName val="부경대총괄내역서"/>
      <sheetName val="1호맨홀토공"/>
      <sheetName val="증감내역서"/>
      <sheetName val="작업내용 (종합)"/>
      <sheetName val="작업사항(추가)"/>
      <sheetName val="표지"/>
      <sheetName val="계좌입금의뢰서(서암)"/>
      <sheetName val="청구집계"/>
      <sheetName val="계좌입금의뢰서(장안)"/>
      <sheetName val="계좌입금의뢰서(장안) (출력용)"/>
      <sheetName val="1.노무비(직영)-서암"/>
      <sheetName val="1.노무비(직영)-장안"/>
      <sheetName val="노무대장(직영)-서암"/>
      <sheetName val="노무대장(직영)-장안"/>
      <sheetName val="노무대장(직영)-장안(직영)"/>
      <sheetName val="노무대장(직영)-장안(제초)"/>
      <sheetName val="노무대장(직영)-장안(예초)"/>
      <sheetName val="1.노무비 (대영)"/>
      <sheetName val="노무대장(대영)"/>
      <sheetName val="노무대장(직영)-장안 (직영)"/>
      <sheetName val="노무대장(직영)-장안 (제초 및 잔디)"/>
      <sheetName val="노무대장(직영)-장안 (예초)"/>
      <sheetName val="2.재료비"/>
      <sheetName val="재료비(세부) "/>
      <sheetName val="3.외주비"/>
      <sheetName val="4.운반비"/>
      <sheetName val="4-1운반비기안문서"/>
      <sheetName val="4-2주간운반비"/>
      <sheetName val="5.장비비"/>
      <sheetName val="장비사용내역"/>
      <sheetName val="6.현장관리비"/>
      <sheetName val="전도금사용내역서"/>
      <sheetName val="7.안전관리비"/>
      <sheetName val="7-1안전관리비상세"/>
      <sheetName val="8.간접노무비"/>
      <sheetName val="9.기타경비"/>
      <sheetName val="기타경비 세부"/>
      <sheetName val="중동공구"/>
      <sheetName val="CAL(1)."/>
      <sheetName val="POL6차-PIPING"/>
      <sheetName val="코스모공장 (어음)"/>
      <sheetName val="단가산출서"/>
      <sheetName val="단가(1)"/>
      <sheetName val="총괄서"/>
      <sheetName val="주차구획선수량"/>
      <sheetName val="가로등위치"/>
      <sheetName val="교량전기"/>
      <sheetName val="전기내역서"/>
      <sheetName val="설비비2"/>
      <sheetName val="설비비5"/>
      <sheetName val="설비비6"/>
      <sheetName val="설비비1"/>
      <sheetName val="일위대가표"/>
      <sheetName val="샤워실위생"/>
      <sheetName val="표준차도부연장조서-ASP"/>
      <sheetName val="전선 및 전선관"/>
      <sheetName val="CAL."/>
      <sheetName val="제경집계"/>
      <sheetName val="아스콘포장깨기절단"/>
      <sheetName val="4)유동표"/>
      <sheetName val="C_DATA"/>
      <sheetName val="지장물C"/>
      <sheetName val="시설장비"/>
      <sheetName val="현장"/>
      <sheetName val="GAEYO"/>
      <sheetName val="실행갑지"/>
      <sheetName val="Quantity"/>
      <sheetName val="적용건축"/>
      <sheetName val="암거단위-1련"/>
      <sheetName val="터파기??료"/>
      <sheetName val="설계기준"/>
      <sheetName val="자판실행"/>
      <sheetName val="신우"/>
      <sheetName val="40집계"/>
      <sheetName val="단가입력"/>
      <sheetName val="내역표지"/>
      <sheetName val="기기리스트"/>
      <sheetName val="공비대비"/>
      <sheetName val="Y-WORK"/>
      <sheetName val="우수연결관토공단위수량"/>
      <sheetName val="최적단면"/>
      <sheetName val="4.2.1 마루높이 검토"/>
      <sheetName val="토공구역구분(출력안함)"/>
      <sheetName val="간지02)"/>
      <sheetName val="직접구매"/>
      <sheetName val="간지03 )"/>
      <sheetName val="주요자재xxxxxx"/>
      <sheetName val="1.레미콘"/>
      <sheetName val="2.관집계"/>
      <sheetName val="3.제수밸브"/>
      <sheetName val="4.각종주철제"/>
      <sheetName val="5.유량계"/>
      <sheetName val="1.골재집계"/>
      <sheetName val="2.철근집계"/>
      <sheetName val="3.관세척"/>
      <sheetName val="4.분기관"/>
      <sheetName val="간지04)"/>
      <sheetName val="총괄자재집계표"/>
      <sheetName val="간지05)"/>
      <sheetName val="상수공 토공집계표"/>
      <sheetName val="우수공자재집계표"/>
      <sheetName val="시모자"/>
      <sheetName val="슬래브수량"/>
      <sheetName val="교대(A1-A2)"/>
      <sheetName val="공문(신)"/>
      <sheetName val="3.바닥판  "/>
      <sheetName val="참조M"/>
      <sheetName val="J형측구단위수량"/>
      <sheetName val="설계개요"/>
      <sheetName val="신규 품"/>
      <sheetName val="화해(함평)"/>
      <sheetName val="화해(장성)"/>
      <sheetName val="일람표"/>
      <sheetName val="기초데이타"/>
      <sheetName val="노임단가자료"/>
      <sheetName val="출력X"/>
      <sheetName val="본장"/>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sheetData sheetId="325"/>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sheetData sheetId="421"/>
      <sheetData sheetId="422"/>
      <sheetData sheetId="423"/>
      <sheetData sheetId="424"/>
      <sheetData sheetId="425"/>
      <sheetData sheetId="426"/>
      <sheetData sheetId="427"/>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sheetData sheetId="540" refreshError="1"/>
      <sheetData sheetId="541" refreshError="1"/>
      <sheetData sheetId="542" refreshError="1"/>
      <sheetData sheetId="543" refreshError="1"/>
      <sheetData sheetId="544" refreshError="1"/>
      <sheetData sheetId="545" refreshError="1"/>
      <sheetData sheetId="546" refreshError="1"/>
      <sheetData sheetId="547"/>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레미콘집계"/>
      <sheetName val="자재집계표"/>
      <sheetName val="축제공집계"/>
      <sheetName val="더돋기"/>
      <sheetName val="호안집계"/>
      <sheetName val="스톤조서"/>
      <sheetName val="스톤수량"/>
      <sheetName val="스톤단위"/>
      <sheetName val="앙카조서"/>
      <sheetName val="앙카수량"/>
      <sheetName val="앙카단위"/>
      <sheetName val="돌망태조서"/>
      <sheetName val="돌망태수량"/>
      <sheetName val="돌망태단위"/>
      <sheetName val="배수공총괄표"/>
      <sheetName val="모르터산출"/>
      <sheetName val="횡배수관집계"/>
      <sheetName val="횡배수관조서"/>
      <sheetName val="횡배;구체집"/>
      <sheetName val="횡배;구체단위"/>
      <sheetName val="횡배;토공집"/>
      <sheetName val="횡배토공"/>
      <sheetName val="평균터파기고"/>
      <sheetName val="횡배수;날개"/>
      <sheetName val="횡날단위"/>
      <sheetName val="암거총"/>
      <sheetName val="연장조서"/>
      <sheetName val="구체집계"/>
      <sheetName val="암거단위"/>
      <sheetName val="토공집계"/>
      <sheetName val="토공수량"/>
      <sheetName val="평터파기고"/>
      <sheetName val="날개구체수량;집"/>
      <sheetName val="날개단위"/>
      <sheetName val="구조물공집계"/>
      <sheetName val="모르터산출 (2)"/>
      <sheetName val="교량집계"/>
      <sheetName val="교량6-6-6"/>
      <sheetName val="교량 (2)8-7-8"/>
      <sheetName val="박스집계"/>
      <sheetName val="철근집계"/>
      <sheetName val="3련 BOX"/>
      <sheetName val="1련 BOX"/>
      <sheetName val="공제집계"/>
      <sheetName val="제수변실"/>
      <sheetName val="공기변실"/>
      <sheetName val="포장집계"/>
      <sheetName val="공사비집계"/>
      <sheetName val="실행철강하도"/>
      <sheetName val="간지"/>
      <sheetName val="터파기및재료"/>
      <sheetName val="#REF"/>
      <sheetName val="날개벽(시점좌측)"/>
      <sheetName val="1.설계기준"/>
      <sheetName val="I.설계조건"/>
      <sheetName val="주형"/>
      <sheetName val="3.바닥판설계"/>
      <sheetName val="1.설계조건"/>
      <sheetName val="차액보증"/>
      <sheetName val="견적"/>
      <sheetName val="단가"/>
      <sheetName val="맨홀토공"/>
      <sheetName val="일위대가"/>
      <sheetName val="2"/>
      <sheetName val="직재"/>
      <sheetName val="MOTOR"/>
      <sheetName val="조도계산서 (도서)"/>
      <sheetName val="포장공"/>
      <sheetName val="제잡비"/>
      <sheetName val="원형맨홀수량"/>
      <sheetName val="woo(mac)"/>
      <sheetName val="96보완계획7.12"/>
      <sheetName val="기계경비"/>
      <sheetName val="(2)자금(신용)"/>
      <sheetName val="우각부보강"/>
      <sheetName val="수량(남촌)"/>
      <sheetName val="위치"/>
      <sheetName val="산출근거"/>
      <sheetName val="b_balju"/>
      <sheetName val="사다리"/>
      <sheetName val="총괄표"/>
      <sheetName val="자재단가"/>
      <sheetName val="원가서"/>
      <sheetName val="지구단위계획"/>
      <sheetName val="ABUT수량-A1"/>
      <sheetName val="일위대가표"/>
      <sheetName val="터널조도"/>
      <sheetName val="말뚝지지력산정"/>
      <sheetName val="공사대장"/>
      <sheetName val="9GNG운반"/>
      <sheetName val="단면가정"/>
      <sheetName val="개요"/>
      <sheetName val="여과지동"/>
      <sheetName val="기초자료"/>
      <sheetName val="산출내역서집계표"/>
      <sheetName val="기본"/>
      <sheetName val="Sheet1"/>
      <sheetName val="예방접종계획"/>
      <sheetName val="버스운행안내"/>
      <sheetName val="근태계획서"/>
      <sheetName val="환경평가"/>
      <sheetName val="인구"/>
      <sheetName val="일위"/>
      <sheetName val="노임단가"/>
      <sheetName val="DATA"/>
      <sheetName val="기둥(원형)"/>
      <sheetName val="3.공통공사대비"/>
      <sheetName val="단위중량"/>
      <sheetName val="집수정(600-700)"/>
      <sheetName val="6PILE  (돌출)"/>
      <sheetName val="Sheet1 (2)"/>
      <sheetName val="N賃率-職"/>
      <sheetName val="SLAB"/>
      <sheetName val="토사(PE)"/>
      <sheetName val="guard(mac)"/>
      <sheetName val="견적(갑지)"/>
      <sheetName val="플랜트 설치"/>
      <sheetName val="DATE"/>
      <sheetName val="설계조건"/>
      <sheetName val="호표"/>
      <sheetName val="보집계표"/>
      <sheetName val="전기일위대가"/>
      <sheetName val="대로근거"/>
      <sheetName val="중로근거"/>
      <sheetName val="안양동교 1안"/>
      <sheetName val="조명시설"/>
      <sheetName val="조명일위"/>
      <sheetName val="3.하중산정4.지지력"/>
      <sheetName val="기초단가"/>
      <sheetName val="신우"/>
      <sheetName val="가도공"/>
      <sheetName val="코드표"/>
      <sheetName val="내역서"/>
      <sheetName val="주안3차A-A"/>
      <sheetName val="역T형"/>
      <sheetName val="부하계산서"/>
      <sheetName val="사용성검토"/>
      <sheetName val="설비"/>
      <sheetName val="총공사내역서"/>
      <sheetName val="설계내역(2001)"/>
      <sheetName val="일위대가목차"/>
      <sheetName val="모르터산출_(2)"/>
      <sheetName val="교량_(2)8-7-8"/>
      <sheetName val="3련_BOX"/>
      <sheetName val="1련_BOX"/>
      <sheetName val="plan&amp;section of foundation"/>
      <sheetName val="design criteria"/>
      <sheetName val="입력DATA"/>
      <sheetName val="바닥판"/>
      <sheetName val="상수도공-간지"/>
      <sheetName val="위치조서"/>
      <sheetName val="맨홀수량집계"/>
      <sheetName val="공사비"/>
      <sheetName val="수량산출"/>
      <sheetName val="수량3"/>
      <sheetName val="마산방향"/>
      <sheetName val="진주방향"/>
      <sheetName val="심사계산"/>
      <sheetName val="심사물량"/>
      <sheetName val="토공A"/>
      <sheetName val="20관리비율"/>
      <sheetName val="J直材4"/>
      <sheetName val="기초공"/>
      <sheetName val="옥외등신설"/>
      <sheetName val="저케CV22신설"/>
      <sheetName val="저케CV38신설"/>
      <sheetName val="저케CV8신설"/>
      <sheetName val="접지3종"/>
      <sheetName val="소비자가"/>
      <sheetName val="난간벽단위"/>
      <sheetName val="대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
      <sheetName val="조명시설"/>
      <sheetName val="실행철강하도"/>
      <sheetName val="슬래브"/>
      <sheetName val="일위대가9803"/>
      <sheetName val="몰탈재료산출"/>
      <sheetName val="Sheet1 (2)"/>
      <sheetName val="가도공"/>
      <sheetName val="N賃率-職"/>
      <sheetName val="일반수량총괄집계"/>
      <sheetName val="터파기및재료"/>
      <sheetName val="수량산출"/>
      <sheetName val="방음벽기초(H=4m)"/>
      <sheetName val="총괄내역서"/>
      <sheetName val="코드표"/>
      <sheetName val="진주방향"/>
      <sheetName val="대로근거"/>
      <sheetName val="중로근거"/>
      <sheetName val="2호맨홀공제수량"/>
      <sheetName val="단위수량"/>
      <sheetName val="#REF"/>
      <sheetName val="DATE"/>
      <sheetName val="Sheet1"/>
      <sheetName val="6PILE  (돌출)"/>
      <sheetName val="데이타"/>
      <sheetName val="식재인부"/>
      <sheetName val="내역서"/>
      <sheetName val="일위대가(가설)"/>
      <sheetName val="단위단가"/>
      <sheetName val="집계표"/>
      <sheetName val="98수문일위"/>
      <sheetName val="사유서제출현황-2"/>
      <sheetName val="직노"/>
      <sheetName val="설계서을"/>
      <sheetName val="맨홀수량"/>
      <sheetName val="Sheet2"/>
      <sheetName val="구분표"/>
      <sheetName val="제원입력"/>
      <sheetName val="수로BOX"/>
      <sheetName val="마산방향"/>
      <sheetName val=" 토목 처리장도급내역서 "/>
      <sheetName val="수목보호틀연장조서"/>
      <sheetName val="화설내"/>
      <sheetName val="기계경비(시간당)"/>
      <sheetName val="램머"/>
      <sheetName val="데리네이타현황"/>
      <sheetName val="증감내역서"/>
      <sheetName val="자금청구"/>
      <sheetName val="투찰내역서"/>
      <sheetName val="내역"/>
      <sheetName val="sand토적"/>
      <sheetName val="TOTAL1"/>
      <sheetName val="말뚝지지력산정"/>
      <sheetName val="COPING"/>
      <sheetName val="노임이"/>
      <sheetName val="콘크리트포장철거"/>
      <sheetName val="현장관리비"/>
      <sheetName val="차액보증"/>
      <sheetName val="현황산출서"/>
      <sheetName val="INPUT(덕도방향-시점)"/>
      <sheetName val="도로포장면적산출(1)"/>
      <sheetName val="심사물량"/>
      <sheetName val="type-F"/>
      <sheetName val="수량집"/>
      <sheetName val="대창(장성)"/>
      <sheetName val="8.PILE  (돌출)"/>
      <sheetName val="기구조직"/>
      <sheetName val="일위대가표"/>
      <sheetName val="토공"/>
      <sheetName val="s"/>
      <sheetName val="도로경계단위"/>
      <sheetName val="종단계산"/>
      <sheetName val="구조물공"/>
      <sheetName val="경산"/>
      <sheetName val="수목데이타"/>
      <sheetName val="2000년1차"/>
      <sheetName val="산근(1)"/>
      <sheetName val="단가"/>
      <sheetName val="wall"/>
      <sheetName val="APT"/>
      <sheetName val="토사(PE)"/>
      <sheetName val="콘크리트타설집계표"/>
      <sheetName val="내역서 (2)"/>
      <sheetName val="입력란"/>
      <sheetName val="주차구획선수량"/>
      <sheetName val="공사"/>
      <sheetName val="新철폐복2"/>
      <sheetName val="新철폐복3"/>
      <sheetName val="주공기준"/>
      <sheetName val="포장공수량집계표"/>
      <sheetName val="1.설계조건"/>
      <sheetName val="bid"/>
      <sheetName val="공사비집계"/>
      <sheetName val="총집계표"/>
      <sheetName val="97노임단가"/>
      <sheetName val="인상효1"/>
      <sheetName val="터널패턴구성"/>
      <sheetName val="산출금액내역"/>
      <sheetName val="수량집계표"/>
      <sheetName val="총수량집계표"/>
      <sheetName val="공종검토(1순위4공종)"/>
      <sheetName val="설계내역"/>
      <sheetName val="공종검토(4순위8공종) "/>
      <sheetName val="공종검토(7순위3공종)"/>
      <sheetName val="공종검토(8순위9공종)"/>
      <sheetName val="공종검토(27순위24공종)"/>
      <sheetName val="이음개소"/>
      <sheetName val="출력표-본사"/>
      <sheetName val="5정거장"/>
      <sheetName val="1-3길내기"/>
      <sheetName val="96보완계획7.12"/>
      <sheetName val="설계"/>
      <sheetName val="날개벽"/>
      <sheetName val="공통자료"/>
      <sheetName val="설계예시"/>
      <sheetName val="FB25JN"/>
      <sheetName val="단가결정"/>
      <sheetName val="설계조건"/>
      <sheetName val="9GNG운반"/>
      <sheetName val="DATA"/>
      <sheetName val="말고개터널조명전압강하"/>
      <sheetName val="간접"/>
      <sheetName val="Macro(조도)"/>
      <sheetName val="원형맨홀수량"/>
      <sheetName val="오동"/>
      <sheetName val="대조"/>
      <sheetName val="나한"/>
      <sheetName val="금액내역서"/>
      <sheetName val="실적(휴양)"/>
      <sheetName val="수입"/>
      <sheetName val="부관맨홀조서"/>
      <sheetName val="포장물량집계"/>
      <sheetName val="갑지(추정)"/>
      <sheetName val="분기관표식단위수량"/>
      <sheetName val="4차원가계산서"/>
      <sheetName val="구의33고"/>
      <sheetName val="준검 내역서"/>
      <sheetName val="주공 갑지"/>
      <sheetName val="면적평당공사비"/>
      <sheetName val="면적입력"/>
      <sheetName val="받이700"/>
      <sheetName val="산출근거"/>
      <sheetName val="시설일위"/>
      <sheetName val="식재일위"/>
      <sheetName val="일위목록"/>
      <sheetName val="자단"/>
      <sheetName val="자재비"/>
      <sheetName val="재"/>
      <sheetName val="자"/>
      <sheetName val="집수정(600-700)"/>
      <sheetName val="수량집계"/>
      <sheetName val="입찰안"/>
      <sheetName val="신대방33(적용)"/>
      <sheetName val="기초공"/>
      <sheetName val="철근량"/>
      <sheetName val="시설물일위"/>
      <sheetName val="부대내역"/>
      <sheetName val="자료입력"/>
      <sheetName val="기둥(원형)"/>
      <sheetName val="기초코드"/>
      <sheetName val="J형측구단위수량"/>
      <sheetName val="마산월령동골조물량변경"/>
      <sheetName val="설계내역서"/>
      <sheetName val="장비종합부표"/>
      <sheetName val="집계표_식재"/>
      <sheetName val="부표"/>
      <sheetName val="우수공"/>
      <sheetName val="슬리브수량"/>
      <sheetName val="토량1-1"/>
      <sheetName val="식재"/>
      <sheetName val="시설물"/>
      <sheetName val="식재출력용"/>
      <sheetName val="유지관리"/>
      <sheetName val="전기"/>
      <sheetName val="99 조정금액"/>
      <sheetName val="신평리 권리자명부"/>
      <sheetName val="동일리 권리자명부"/>
      <sheetName val="날개벽수량표"/>
      <sheetName val="덕전리"/>
      <sheetName val="1,2,3,4,5단위수량"/>
      <sheetName val="노임단가"/>
      <sheetName val="토목수량(공정)"/>
      <sheetName val="단가산출"/>
      <sheetName val="참조"/>
      <sheetName val="참조M"/>
      <sheetName val="Total"/>
      <sheetName val="3.하중산정4.지지력"/>
      <sheetName val="자재단가"/>
      <sheetName val="48일위"/>
      <sheetName val="48수량"/>
      <sheetName val="22수량"/>
      <sheetName val="49일위"/>
      <sheetName val="22일위"/>
      <sheetName val="49수량"/>
      <sheetName val="AS포장복구 "/>
      <sheetName val="토공구역구분(출력안함)"/>
      <sheetName val="간지02)"/>
      <sheetName val="직접구매"/>
      <sheetName val="간지03 )"/>
      <sheetName val="주요자재xxxxxx"/>
      <sheetName val="1.레미콘"/>
      <sheetName val="2.관집계"/>
      <sheetName val="3.제수밸브"/>
      <sheetName val="4.각종주철제"/>
      <sheetName val="5.유량계"/>
      <sheetName val="1.골재집계"/>
      <sheetName val="2.철근집계"/>
      <sheetName val="3.관세척"/>
      <sheetName val="4.분기관"/>
      <sheetName val="간지04)"/>
      <sheetName val="총괄자재집계표"/>
      <sheetName val="간지05)"/>
      <sheetName val="상수공 토공집계표"/>
      <sheetName val="우수공자재집계표"/>
      <sheetName val="시모자"/>
      <sheetName val="PD-5(직선)"/>
      <sheetName val="예산내역서"/>
      <sheetName val="설계예산서"/>
      <sheetName val="총계"/>
      <sheetName val="일위"/>
      <sheetName val="설계가"/>
      <sheetName val="단면A-A(TR)"/>
      <sheetName val="3.공통공사대비"/>
      <sheetName val="요율"/>
      <sheetName val="갑지"/>
      <sheetName val="배수공"/>
      <sheetName val="8)중점관리장비현황"/>
      <sheetName val="을지"/>
      <sheetName val="산출내역서집계표"/>
      <sheetName val="편성절차"/>
      <sheetName val="S0"/>
      <sheetName val="비교1"/>
      <sheetName val="수주현황2월"/>
      <sheetName val="일위_파일"/>
      <sheetName val="ABUT수량-A1"/>
      <sheetName val="특수선일위대가"/>
      <sheetName val="터널전기"/>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Macro1"/>
      <sheetName val="대치판정"/>
      <sheetName val="연결관암거"/>
      <sheetName val="하조서"/>
      <sheetName val="세목전체"/>
      <sheetName val="공구"/>
      <sheetName val="SLAB&quot;1&quot;"/>
      <sheetName val="상촌2교-일반수량집계"/>
      <sheetName val="견적조건"/>
      <sheetName val="C.배수관공"/>
      <sheetName val="6공구(당초)"/>
      <sheetName val="입력"/>
      <sheetName val="수리결과"/>
      <sheetName val="교대(A1-A2)"/>
      <sheetName val="공사비예산서(토목분)"/>
      <sheetName val="목록"/>
      <sheetName val="설-원가"/>
      <sheetName val="토공총괄표"/>
      <sheetName val="A4"/>
      <sheetName val="소분류목록"/>
      <sheetName val="우수받이"/>
      <sheetName val="역T형교대(말뚝기초)"/>
      <sheetName val="효성CB 1P기초"/>
      <sheetName val="대비"/>
      <sheetName val="기계경비"/>
      <sheetName val="포장공자재집계표"/>
      <sheetName val="증감대비"/>
      <sheetName val="소방"/>
      <sheetName val="집계"/>
      <sheetName val="건축공사실행"/>
      <sheetName val="물가시세"/>
      <sheetName val="품셈"/>
      <sheetName val="견적내역서"/>
      <sheetName val="3련 BOX"/>
      <sheetName val="한강운반비"/>
      <sheetName val="시멘트 및 골재량산출"/>
      <sheetName val="I一般比"/>
      <sheetName val="깨기"/>
      <sheetName val="예총"/>
      <sheetName val="설비비4"/>
      <sheetName val="NYS"/>
      <sheetName val="1. 설계조건 2.단면가정 3. 하중계산"/>
      <sheetName val="DATA 입력란"/>
      <sheetName val="간지"/>
      <sheetName val="직재"/>
      <sheetName val="Sheet3"/>
      <sheetName val="코드"/>
      <sheetName val="확약서"/>
      <sheetName val="Eq. Mobilization"/>
      <sheetName val="값"/>
      <sheetName val="개소별수량산출"/>
      <sheetName val="인공LIST"/>
      <sheetName val="소방사항"/>
      <sheetName val="총괄내역"/>
      <sheetName val="공통가설"/>
      <sheetName val="토공사B동추가"/>
      <sheetName val="원형1호맨홀토공수량"/>
      <sheetName val="건축원가"/>
      <sheetName val="여과지동"/>
      <sheetName val="기초자료"/>
      <sheetName val="망미"/>
      <sheetName val="전통건설"/>
      <sheetName val="안양1공구_건축"/>
      <sheetName val="단"/>
      <sheetName val="001"/>
      <sheetName val="원가계산 (2)"/>
      <sheetName val="P.M 별"/>
      <sheetName val="Sheet1_(2)"/>
      <sheetName val="내역서_(2)"/>
      <sheetName val="_토목_처리장도급내역서_"/>
      <sheetName val="6PILE__(돌출)"/>
      <sheetName val="1_설계조건"/>
      <sheetName val="가계부"/>
      <sheetName val="제품목록"/>
      <sheetName val="매입매출관리"/>
      <sheetName val="심사"/>
      <sheetName val="시운전연료"/>
      <sheetName val="실행내역서 "/>
      <sheetName val="용수량(생활용수)"/>
      <sheetName val="지수적용공사비내역서"/>
      <sheetName val="을"/>
      <sheetName val="신축(단위)"/>
      <sheetName val="단가조사"/>
      <sheetName val="유림총괄"/>
      <sheetName val="분전함신설"/>
      <sheetName val="접지1종"/>
      <sheetName val="교대(A1)"/>
      <sheetName val="수토공단위당"/>
      <sheetName val="사통"/>
      <sheetName val="이토변실(A3-LINE)"/>
      <sheetName val="노임"/>
      <sheetName val="1TL종점(1)"/>
      <sheetName val="단면 (2)"/>
      <sheetName val="choose"/>
      <sheetName val="__In_________D__hb___1________2"/>
      <sheetName val="⑻동원인원산출서⑧"/>
      <sheetName val="unitpric"/>
      <sheetName val="99노임단가"/>
      <sheetName val="7급줄떼"/>
      <sheetName val="su1"/>
      <sheetName val="noyim"/>
      <sheetName val="노무비단가"/>
      <sheetName val="실행내역"/>
      <sheetName val="자료"/>
      <sheetName val="자재 집계표"/>
      <sheetName val="단가산출서 (2)"/>
      <sheetName val="단가산출서"/>
      <sheetName val="제잡비계산"/>
      <sheetName val="원가"/>
      <sheetName val="공문"/>
      <sheetName val="투찰"/>
      <sheetName val="내역갑지"/>
      <sheetName val="빗물받이(910-510-410)"/>
      <sheetName val="6.2 제거공"/>
      <sheetName val="6.2.1"/>
      <sheetName val="6.2.2"/>
      <sheetName val="관경별단위수량"/>
      <sheetName val="재료집계표"/>
      <sheetName val="단가표"/>
      <sheetName val="뚝토공"/>
      <sheetName val="49수량(소화물)"/>
      <sheetName val="22수량(소화물)"/>
      <sheetName val="토공유동표"/>
      <sheetName val="70%"/>
      <sheetName val="말뚝기초(안정검토)-외측"/>
      <sheetName val="1-1평균터파기고(1)"/>
      <sheetName val="2공종별예산조서"/>
      <sheetName val="백룡교차로"/>
      <sheetName val="산정교차로"/>
      <sheetName val="신영교차로"/>
      <sheetName val="전기계산"/>
      <sheetName val="인건비"/>
      <sheetName val="원가서"/>
      <sheetName val="자재"/>
      <sheetName val="SLAB"/>
      <sheetName val="차선유도선 설치현황"/>
      <sheetName val="기계"/>
      <sheetName val="비품"/>
      <sheetName val="단 box"/>
      <sheetName val="조건표"/>
      <sheetName val="우수"/>
      <sheetName val="단가구성 (2)"/>
      <sheetName val="선바위역사근거"/>
      <sheetName val="수자재단위당"/>
      <sheetName val="공사개요"/>
      <sheetName val="DATA1"/>
      <sheetName val="0Title"/>
      <sheetName val="개산공사비"/>
      <sheetName val="공내역"/>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인건비 "/>
      <sheetName val="총괄"/>
      <sheetName val="잡비계산"/>
      <sheetName val="차도부연장현황"/>
      <sheetName val="산출내역서"/>
      <sheetName val="공사비"/>
      <sheetName val="집계표총괄"/>
      <sheetName val="PI"/>
      <sheetName val="새공통(96임금인상기준)"/>
      <sheetName val="2.교량(신설)"/>
      <sheetName val="조명율표"/>
      <sheetName val="공제량"/>
      <sheetName val="4.1DNR기계(공법)"/>
      <sheetName val="1,2공구원가계산서"/>
      <sheetName val="2공구산출내역"/>
      <sheetName val="1공구산출내역서"/>
      <sheetName val="실행단가"/>
      <sheetName val="토공(우물통,기타) "/>
      <sheetName val="설계예산서(2_소천우회토목)"/>
      <sheetName val="단재적표"/>
      <sheetName val="관급"/>
      <sheetName val="천방교접속"/>
      <sheetName val="대포2교접속"/>
      <sheetName val="대림경상68억"/>
      <sheetName val="건축"/>
      <sheetName val="단가 및 재료비"/>
      <sheetName val="중기사용료산출근거"/>
      <sheetName val="교대철근집계"/>
      <sheetName val="토목주소"/>
      <sheetName val="직접경비"/>
      <sheetName val="직접인건비"/>
      <sheetName val="2@ BOX"/>
      <sheetName val="주형"/>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refreshError="1"/>
      <sheetData sheetId="360" refreshError="1"/>
      <sheetData sheetId="361"/>
      <sheetData sheetId="362"/>
      <sheetData sheetId="363"/>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고압"/>
      <sheetName val="일위대가표"/>
      <sheetName val="1"/>
      <sheetName val="신성을"/>
      <sheetName val="2"/>
      <sheetName val="성원을"/>
      <sheetName val="성원을 (2)"/>
      <sheetName val="3"/>
      <sheetName val="성원을 (3)"/>
      <sheetName val="부경을"/>
      <sheetName val="단가조사  (2)"/>
      <sheetName val="표지"/>
      <sheetName val="1.토총"/>
      <sheetName val="토적"/>
      <sheetName val="가정오수"/>
      <sheetName val="2.관로집"/>
      <sheetName val="관부설"/>
      <sheetName val="가정연결"/>
      <sheetName val="3.구조물집계"/>
      <sheetName val="맨홀높이"/>
      <sheetName val="맨홀2"/>
      <sheetName val="4.포장공"/>
      <sheetName val="관로"/>
      <sheetName val="가정연결관"/>
      <sheetName val="5.부대공"/>
      <sheetName val="(1)가시설공"/>
      <sheetName val="(2)경고"/>
      <sheetName val="(3)기타"/>
      <sheetName val="6.주요자재대"/>
      <sheetName val="7.폐기물"/>
      <sheetName val="토실"/>
      <sheetName val="대치판정"/>
      <sheetName val="변경내역"/>
      <sheetName val="맨홀수량산출(A-LINE)"/>
      <sheetName val="ABUT수량-A1"/>
      <sheetName val="포장공자재집계표"/>
      <sheetName val="6PILE  (돌출)"/>
      <sheetName val="tggwan(mac)"/>
      <sheetName val="조명시설"/>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력시트"/>
      <sheetName val="Module3"/>
      <sheetName val="Module1"/>
      <sheetName val="박스만들기"/>
      <sheetName val="자재추출"/>
      <sheetName val="자재리스트"/>
      <sheetName val="대-건-일"/>
      <sheetName val="Sheet1"/>
      <sheetName val="일위대가(1)"/>
      <sheetName val="단위수량산출"/>
      <sheetName val="인건-측정"/>
      <sheetName val="대건일"/>
      <sheetName val="Sheet1 (2)"/>
      <sheetName val="상행-교대(A1-A2)"/>
      <sheetName val="원가서"/>
      <sheetName val="일위목록"/>
      <sheetName val="실행철강하도"/>
      <sheetName val="차액보증"/>
      <sheetName val="조명시설"/>
    </sheetNames>
    <sheetDataSet>
      <sheetData sheetId="0" refreshError="1"/>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실행철강하도"/>
    </sheetNames>
    <sheetDataSet>
      <sheetData sheetId="0"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자재집계표"/>
      <sheetName val="배수공총괄수량집계표"/>
      <sheetName val="BOX총괄집계"/>
      <sheetName val="도수로총괄집계"/>
      <sheetName val="GABION옹벽 총괄집계"/>
      <sheetName val="부대공총괄"/>
      <sheetName val="토공총괄집계"/>
      <sheetName val="제목"/>
      <sheetName val="자재"/>
      <sheetName val="집계표"/>
      <sheetName val="관로토공"/>
      <sheetName val="제수변실토공"/>
      <sheetName val="공기변실토공"/>
      <sheetName val="펌프실토공"/>
      <sheetName val="제수변실"/>
      <sheetName val="공기변실"/>
      <sheetName val="제수변보호통"/>
      <sheetName val="지상식소화전"/>
      <sheetName val="펌프실"/>
      <sheetName val="수량양식"/>
      <sheetName val="BOX2020"/>
      <sheetName val="2@BOX"/>
      <sheetName val="변화2020~3020"/>
      <sheetName val="변화3020~2@2520"/>
      <sheetName val="굴곡부2020"/>
      <sheetName val="마감벽1518"/>
      <sheetName val="받침대1010"/>
      <sheetName val="신축이음단위수량"/>
      <sheetName val="저류지"/>
      <sheetName val="사이펀"/>
      <sheetName val="기초단가"/>
      <sheetName val="3련 BOX"/>
      <sheetName val="#REF"/>
      <sheetName val="날개벽(시점좌측)"/>
      <sheetName val="1.설계기준"/>
      <sheetName val="I.설계조건"/>
      <sheetName val="주형"/>
      <sheetName val="3.바닥판설계"/>
      <sheetName val="1.설계조건"/>
      <sheetName val="Sheet17"/>
      <sheetName val="갑지"/>
      <sheetName val="8.PILE  (돌출)"/>
      <sheetName val="내역서"/>
      <sheetName val="여과지동"/>
      <sheetName val="기초자료"/>
      <sheetName val="터파기및재료"/>
      <sheetName val="환경평가"/>
      <sheetName val="인구"/>
      <sheetName val="지구단위계획"/>
      <sheetName val="XL4Poppy"/>
      <sheetName val="우각부보강"/>
      <sheetName val="추가예산"/>
      <sheetName val="기계경비"/>
      <sheetName val="기본"/>
      <sheetName val="일위대가"/>
      <sheetName val="설비"/>
      <sheetName val="실행철강하도"/>
      <sheetName val="자재운반단가일람표"/>
      <sheetName val="맨홀토공"/>
      <sheetName val="배관배선 단가조사"/>
      <sheetName val="일위대가집계"/>
      <sheetName val="단가적용기준"/>
      <sheetName val="노임단가명세표"/>
      <sheetName val="(A)내역서"/>
      <sheetName val="가시설단위수량"/>
      <sheetName val="SORCE1"/>
      <sheetName val="주안3차A-A"/>
      <sheetName val="적용기준"/>
      <sheetName val="신우"/>
      <sheetName val="자재단가"/>
      <sheetName val="원가서"/>
      <sheetName val=" 총괄표"/>
      <sheetName val="맨홀수량"/>
      <sheetName val="DATE"/>
      <sheetName val="BID"/>
      <sheetName val="예산서"/>
      <sheetName val="일 위 대 가 표"/>
      <sheetName val="6PILE  (돌출)"/>
      <sheetName val="4.2유효폭의 계산"/>
      <sheetName val="총괄수량집계"/>
      <sheetName val="단위수량"/>
      <sheetName val="대치판정"/>
      <sheetName val="평균터파기고(1-2,ASP)"/>
      <sheetName val="조명시설"/>
      <sheetName val="플랜트 설치"/>
      <sheetName val="이름정의"/>
      <sheetName val="초기화면"/>
      <sheetName val="터널조도"/>
      <sheetName val="노임단가"/>
      <sheetName val="총괄"/>
      <sheetName val="대림경상68억"/>
      <sheetName val="유림총괄"/>
      <sheetName val="준검 내역서"/>
      <sheetName val="입찰견적보고서"/>
      <sheetName val="총괄표"/>
      <sheetName val="산출내역서집계표"/>
      <sheetName val="ABUT수량-A1"/>
    </sheetNames>
    <sheetDataSet>
      <sheetData sheetId="0"/>
      <sheetData sheetId="1"/>
      <sheetData sheetId="2"/>
      <sheetData sheetId="3"/>
      <sheetData sheetId="4"/>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국산화"/>
      <sheetName val="표지(1)"/>
      <sheetName val="표지(2)"/>
      <sheetName val="표지(3)"/>
      <sheetName val="적용기준"/>
      <sheetName val="터파기및재료"/>
      <sheetName val="INPUT"/>
      <sheetName val="(A)내역서"/>
      <sheetName val="날개벽수량표"/>
    </sheetNames>
    <sheetDataSet>
      <sheetData sheetId="0"/>
      <sheetData sheetId="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공집계"/>
      <sheetName val="관로집계"/>
      <sheetName val="대로근거"/>
      <sheetName val="대로토공"/>
      <sheetName val="중로근거"/>
      <sheetName val="중로토공"/>
      <sheetName val="소로근거"/>
      <sheetName val="소로토공"/>
      <sheetName val="비포장근거"/>
      <sheetName val="비포장토공"/>
      <sheetName val="연결관수량"/>
      <sheetName val="우수받이수량"/>
      <sheetName val="집수정수량"/>
      <sheetName val="집수정단위"/>
      <sheetName val="U형측구수량"/>
      <sheetName val="U형측구단위"/>
      <sheetName val="산마루측구수량"/>
      <sheetName val="산마루측구단위"/>
      <sheetName val="도수로수량"/>
      <sheetName val="도수로단위"/>
      <sheetName val="횡단배수구수량"/>
      <sheetName val="횡단배수구단위"/>
      <sheetName val="말뚝지지력산정"/>
      <sheetName val="SORCE1"/>
      <sheetName val="총괄내역서"/>
      <sheetName val="단위수량"/>
      <sheetName val="DATE"/>
      <sheetName val="수량산출"/>
      <sheetName val="1호맨홀토공"/>
      <sheetName val="#REF"/>
      <sheetName val="Sheet1"/>
      <sheetName val="INPUT"/>
      <sheetName val="수안보-MBR1"/>
      <sheetName val="TOTAL"/>
      <sheetName val="6PILE  (돌출)"/>
      <sheetName val="단면 (2)"/>
      <sheetName val="우배수"/>
      <sheetName val="TYPE-A"/>
      <sheetName val="좌측"/>
      <sheetName val="우수받이घဈ"/>
      <sheetName val=""/>
      <sheetName val="_x0000__x0006__x0003__x0000__x0000_"/>
      <sheetName val="철근단면적"/>
      <sheetName val="기초일위"/>
      <sheetName val="시설일위"/>
      <sheetName val="조명일위"/>
      <sheetName val="교각1"/>
      <sheetName val="관로토공산출근거"/>
      <sheetName val="일위대가"/>
      <sheetName val="기자재대비표"/>
      <sheetName val="일위목록"/>
      <sheetName val="내역서"/>
      <sheetName val="일위대가표"/>
      <sheetName val="지장물C"/>
      <sheetName val="CON포장수량"/>
      <sheetName val="ACUNIT"/>
      <sheetName val="CONUNIT"/>
      <sheetName val="포장공"/>
      <sheetName val="data"/>
      <sheetName val="조건표"/>
      <sheetName val="WORK"/>
      <sheetName val="노임단가"/>
      <sheetName val="9509"/>
      <sheetName val="버스운행안내"/>
      <sheetName val="근태계획서"/>
      <sheetName val="Data&amp;Result"/>
      <sheetName val="원형맨홀수량"/>
      <sheetName val="맨홀수량산출"/>
      <sheetName val="기준표"/>
      <sheetName val="총괄표"/>
      <sheetName val="목차"/>
      <sheetName val="Sheet6"/>
      <sheetName val="설계변경개요"/>
      <sheetName val="집계표(논산)"/>
      <sheetName val="내역서(기성청구)"/>
      <sheetName val="단면가정"/>
      <sheetName val="입력값"/>
      <sheetName val="설계기준 및 하중계산"/>
      <sheetName val="입력변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을지 (2)"/>
      <sheetName val="내역표지"/>
      <sheetName val="LINE&quot;1&quot;집계"/>
      <sheetName val="철근집계"/>
      <sheetName val="집계(1.5X1.5)"/>
      <sheetName val="1.5X1.5(철근)"/>
      <sheetName val="BOX(1.5X1.5)"/>
      <sheetName val="집계(2.0X2.0)"/>
      <sheetName val="2.0X2.0(철근)"/>
      <sheetName val="BOX(2.0X2.0)"/>
      <sheetName val="집계(2.5X2.5)"/>
      <sheetName val="2.5X2.5(철근)"/>
      <sheetName val="BOX(2.5X2.5)"/>
      <sheetName val="Sheet1"/>
      <sheetName val="Sheet2"/>
      <sheetName val="Sheet3"/>
      <sheetName val="#REF"/>
      <sheetName val="Sheet17"/>
      <sheetName val="INPUT"/>
      <sheetName val="단위수량"/>
      <sheetName val="단면가정"/>
      <sheetName val="설계조건"/>
      <sheetName val="부대공 일반 수량집계표"/>
      <sheetName val="Book2"/>
      <sheetName val="양지편교 토공집계표"/>
      <sheetName val="집계표(양)"/>
      <sheetName val="수량(양)1"/>
      <sheetName val="수량(양)2"/>
      <sheetName val="구조물철거타공정이월"/>
      <sheetName val="부대일수용두"/>
      <sheetName val="철근"/>
      <sheetName val="이월집계"/>
      <sheetName val="레미콘"/>
      <sheetName val="접속슬래브 레미콘집계"/>
      <sheetName val="상부레철"/>
      <sheetName val="집계표"/>
      <sheetName val="지급자재"/>
      <sheetName val="인부신상자료"/>
      <sheetName val="총괄내역서"/>
      <sheetName val="실행철강하도"/>
      <sheetName val="A LINE"/>
      <sheetName val="터파기및재료"/>
      <sheetName val="노임단가"/>
      <sheetName val="2공구산출내역"/>
      <sheetName val="화재 탐지 설비"/>
      <sheetName val="원가계산서"/>
      <sheetName val="가드레일단부"/>
      <sheetName val="제목"/>
      <sheetName val="자재"/>
      <sheetName val="관로토공"/>
      <sheetName val="제수변실토공"/>
      <sheetName val="공기변실토공"/>
      <sheetName val="펌프실토공"/>
      <sheetName val="제수변실"/>
      <sheetName val="공기변실"/>
      <sheetName val="제수변보호통"/>
      <sheetName val="지상식소화전"/>
      <sheetName val="펌프실"/>
      <sheetName val="수량양식"/>
      <sheetName val="COPING"/>
      <sheetName val="조명시설"/>
      <sheetName val="DATE"/>
      <sheetName val="2000년1차"/>
      <sheetName val="수량산출"/>
      <sheetName val="원형1호맨홀토공수량"/>
      <sheetName val="가시설수량"/>
      <sheetName val="정부노임단가"/>
      <sheetName val="산업개발안내서"/>
      <sheetName val="CONCRETE"/>
      <sheetName val="일반공사"/>
      <sheetName val="001"/>
      <sheetName val="MOTOR"/>
      <sheetName val="연수동"/>
      <sheetName val="TEL"/>
      <sheetName val="경비"/>
      <sheetName val="ITEM"/>
      <sheetName val="가로등내역서"/>
      <sheetName val="3BL공동구 수량"/>
      <sheetName val="물량산출근거"/>
      <sheetName val="2F 회의실견적(5_14 일대)"/>
      <sheetName val="단가"/>
      <sheetName val="시설물일위"/>
      <sheetName val="단위중량"/>
      <sheetName val="내역서"/>
      <sheetName val="현황"/>
      <sheetName val="작성기준"/>
      <sheetName val="간지"/>
      <sheetName val="내역갑"/>
      <sheetName val="내역을"/>
      <sheetName val="총수량"/>
      <sheetName val="수량"/>
      <sheetName val="수량세로"/>
      <sheetName val="가시설1"/>
      <sheetName val="2"/>
      <sheetName val="원골재"/>
      <sheetName val="변골재"/>
      <sheetName val="파일집계"/>
      <sheetName val="수량근거"/>
      <sheetName val="수량집계"/>
      <sheetName val="수량증감"/>
      <sheetName val="공사금액"/>
      <sheetName val="위치별수량"/>
      <sheetName val="하수급견적대비"/>
      <sheetName val="2.대외공문"/>
      <sheetName val="기계경비(시간당)"/>
      <sheetName val="BID"/>
      <sheetName val="1.REVIEW"/>
      <sheetName val="SG"/>
      <sheetName val="Sheet1 (2)"/>
      <sheetName val="골재"/>
      <sheetName val="갑지"/>
      <sheetName val="현장유지관리비"/>
      <sheetName val="동해title"/>
      <sheetName val="실행내역"/>
      <sheetName val="가도공"/>
      <sheetName val="시점교대"/>
      <sheetName val="교대(A1-A2)"/>
      <sheetName val="백호우계수"/>
      <sheetName val="일위대가"/>
      <sheetName val="tggwan(mac)"/>
      <sheetName val="내역"/>
      <sheetName val="다곡2교"/>
      <sheetName val="Sheet5"/>
      <sheetName val="bm(CIcable)"/>
      <sheetName val="EQT-ESTN"/>
      <sheetName val="불출요청"/>
      <sheetName val="준검 내역서"/>
      <sheetName val="우수공"/>
      <sheetName val="배수공 내역서 적용수량"/>
      <sheetName val="조경일람"/>
      <sheetName val="견적조건"/>
      <sheetName val="Sheet2 (2)"/>
      <sheetName val="data"/>
      <sheetName val="공사비집계"/>
      <sheetName val="대전-교대(A1-A2)"/>
      <sheetName val="백룡교차로"/>
      <sheetName val="산정교차로"/>
      <sheetName val="신영교차로"/>
      <sheetName val="Macro1"/>
      <sheetName val="부하(성남)"/>
      <sheetName val="부하계산서"/>
      <sheetName val="부대내역"/>
      <sheetName val="LOPCALC"/>
      <sheetName val="FCM"/>
      <sheetName val="INDEX  LIST"/>
      <sheetName val="일위"/>
      <sheetName val="총괄집계표"/>
      <sheetName val="시설일위"/>
      <sheetName val="갑지(추정)"/>
      <sheetName val="입력부분"/>
      <sheetName val="색인구역"/>
      <sheetName val="수수료율표"/>
      <sheetName val="S0"/>
      <sheetName val="총공사내역서"/>
      <sheetName val="4.2유효폭의 계산"/>
      <sheetName val="부대공"/>
      <sheetName val="포장공"/>
      <sheetName val="토공"/>
      <sheetName val="SCH"/>
      <sheetName val="현장설명"/>
      <sheetName val="견적서"/>
      <sheetName val="중기사용료"/>
      <sheetName val="설계"/>
      <sheetName val="공통가설"/>
      <sheetName val="도시가스현황"/>
      <sheetName val="노무비단가"/>
      <sheetName val="건축내역서"/>
      <sheetName val="설비내역서"/>
      <sheetName val="전기내역서"/>
      <sheetName val="1.설계조건"/>
      <sheetName val="교대(A1)"/>
      <sheetName val="s"/>
      <sheetName val="성서방향-교대(A2)"/>
      <sheetName val="구조물공1"/>
      <sheetName val="배수및구조물공1"/>
      <sheetName val="부안일위"/>
      <sheetName val="2.단면가정"/>
      <sheetName val="기존구조물철거집계계표"/>
      <sheetName val="Macro3"/>
      <sheetName val="A"/>
      <sheetName val="Customer Databas"/>
      <sheetName val="총집계표"/>
      <sheetName val="식재가격"/>
      <sheetName val="식재총괄"/>
      <sheetName val="일위목록"/>
      <sheetName val="시추주상도"/>
      <sheetName val="7+160암거변경"/>
      <sheetName val="토목설계(배수지+관로)"/>
      <sheetName val="배관(TDI ISBL)"/>
      <sheetName val="2경간"/>
      <sheetName val="입출재고현황 (2)"/>
      <sheetName val="투찰"/>
      <sheetName val="장비가동"/>
      <sheetName val="1NYS(당)"/>
      <sheetName val="96배수"/>
      <sheetName val="2000전체분"/>
      <sheetName val="설계내역서"/>
      <sheetName val="BOQ"/>
      <sheetName val="계약서(회사용)"/>
      <sheetName val="계약서(업체용)"/>
      <sheetName val="안전약정서"/>
      <sheetName val="계약용"/>
      <sheetName val="계약명세표"/>
      <sheetName val="대외공문 "/>
      <sheetName val="개선대책 양식"/>
      <sheetName val="개선사례양식"/>
      <sheetName val="major"/>
      <sheetName val="일위(PN)"/>
      <sheetName val="접속슬라브"/>
      <sheetName val="ABUT수량-A1"/>
      <sheetName val="Total"/>
      <sheetName val="신규일위대가"/>
      <sheetName val="출력X"/>
      <sheetName val="토사(PE)"/>
      <sheetName val="6PILE  (돌출)"/>
      <sheetName val="맨홀수량산출(A-LINE)"/>
      <sheetName val="新철폐복2"/>
      <sheetName val="新철폐복3"/>
      <sheetName val="inputdata"/>
      <sheetName val="하도급승인신청서-실행포함"/>
      <sheetName val="xxxxxx"/>
      <sheetName val="구조물집계"/>
      <sheetName val="골재산출"/>
      <sheetName val="공구리집계"/>
      <sheetName val="배수관집계"/>
      <sheetName val="L형측구집계"/>
      <sheetName val="암거집계"/>
      <sheetName val="암거공"/>
      <sheetName val="암거이월"/>
      <sheetName val="암거철근"/>
      <sheetName val="집수정집계"/>
      <sheetName val="수량명세서-구"/>
      <sheetName val="적용"/>
      <sheetName val="예정공정표-SK (2)"/>
      <sheetName val="Sheet4"/>
      <sheetName val="평면도"/>
      <sheetName val="딱지"/>
      <sheetName val="SHEARKEY검토 (2)"/>
      <sheetName val="1.설조"/>
      <sheetName val="3.MO "/>
      <sheetName val="4.하중"/>
      <sheetName val="5.내진"/>
      <sheetName val="6.부재력"/>
      <sheetName val="INPUT(상시)"/>
      <sheetName val="USD"/>
      <sheetName val="WSD"/>
      <sheetName val="반력"/>
      <sheetName val="TIRED"/>
      <sheetName val="INPUT(지진시)"/>
      <sheetName val="내진"/>
      <sheetName val="내진반력"/>
      <sheetName val="7.단면력"/>
      <sheetName val="10.1.1 footing 계산"/>
      <sheetName val="10.1.2 footing 계산"/>
      <sheetName val="10.2.1 단면력 산정"/>
      <sheetName val="10.2.1 단면력 산정 (2)"/>
      <sheetName val="단면력 (2)"/>
      <sheetName val="5. Pile검토"/>
      <sheetName val="수량산출서 (2)"/>
      <sheetName val="설계표"/>
      <sheetName val="원가계산"/>
      <sheetName val="마운딩산출"/>
      <sheetName val="소형고압면적"/>
      <sheetName val="지주목산출"/>
      <sheetName val="수량산출서"/>
      <sheetName val="식재일위"/>
      <sheetName val="수목운반,상하차비"/>
      <sheetName val="이식자재산출"/>
      <sheetName val=" 단가"/>
      <sheetName val="노임단가2000년"/>
      <sheetName val="기계경비목록"/>
      <sheetName val="기계경비"/>
      <sheetName val="시멘트철근"/>
      <sheetName val="골재집계표"/>
      <sheetName val="기초일위집게표(7)"/>
      <sheetName val="기초일위대가(8)"/>
      <sheetName val=" 단가대비표"/>
      <sheetName val="인력"/>
      <sheetName val="운반비"/>
      <sheetName val="H빔"/>
      <sheetName val="파일항타"/>
      <sheetName val="암파쇄"/>
      <sheetName val="자재집계표"/>
      <sheetName val="옹벽토공량"/>
      <sheetName val="철근집계표"/>
      <sheetName val="기계시간당경비"/>
      <sheetName val="끝-이하출력(x)"/>
      <sheetName val="옹벽수량표."/>
      <sheetName val="전체3회변경"/>
      <sheetName val="접"/>
      <sheetName val="준설내역"/>
      <sheetName val="준설재료"/>
      <sheetName val="물량증감대비"/>
      <sheetName val="봉성내역"/>
      <sheetName val="입곡내역"/>
      <sheetName val="총"/>
      <sheetName val="간선총괄 "/>
      <sheetName val="취수탑총괄"/>
      <sheetName val="2002년정산 변경2)"/>
      <sheetName val="표지"/>
      <sheetName val="일위집계"/>
      <sheetName val="일위대가 (3)"/>
      <sheetName val="자재가격"/>
      <sheetName val="격자블럭"/>
      <sheetName val="보강공집계표"/>
      <sheetName val=" 사면수량집계표"/>
      <sheetName val="공제현황"/>
      <sheetName val="갑지(가로)"/>
      <sheetName val="나"/>
      <sheetName val="CB건축(신) (2)"/>
      <sheetName val="CB건축(신)"/>
      <sheetName val="타공종이기수량집계"/>
      <sheetName val="Sheet6"/>
      <sheetName val="Sheet7"/>
      <sheetName val="Sheet8"/>
      <sheetName val="Sheet9"/>
      <sheetName val="Sheet10"/>
      <sheetName val="공종자재집계 (2)"/>
      <sheetName val="재료집계표  (2)"/>
      <sheetName val="계약내역 (1)"/>
      <sheetName val="견적갑"/>
      <sheetName val="bm내역서(B공구)"/>
      <sheetName val="변경내역"/>
      <sheetName val="신규단가(A)제작"/>
      <sheetName val="신규단가(B)물가정보"/>
      <sheetName val="견적갑&quot;A&quot;공구"/>
      <sheetName val="견적조건보고서&quot;A&quot;공구"/>
      <sheetName val="A비엠"/>
      <sheetName val="공율산출"/>
      <sheetName val="장안(01.05.30)(2)"/>
      <sheetName val="내쇼날 (01.05.30)"/>
      <sheetName val="장안(01.05.30)"/>
      <sheetName val="진성(01.05.30)"/>
      <sheetName val="3Week(4-3)(보안)"/>
      <sheetName val="전기공정표"/>
      <sheetName val="CABLE(MAIN)"/>
      <sheetName val="전선관수량산출표 (4)"/>
      <sheetName val="변경이유서"/>
      <sheetName val="산출내역"/>
      <sheetName val="집계표 (2)"/>
      <sheetName val="비탈면 돌붙임(형식2)단가산출근거"/>
      <sheetName val="신규단가산출(2002m)"/>
      <sheetName val="변경사유서"/>
      <sheetName val="보조기층현황"/>
      <sheetName val="명림건설"/>
      <sheetName val="세부내역서 "/>
      <sheetName val="제잡비산출근거 (전체)"/>
      <sheetName val="발주제잡비산근(2)"/>
      <sheetName val="보강원심력철근콘크리트관"/>
      <sheetName val="원심력철근콘크리트관하차비"/>
      <sheetName val="목차"/>
      <sheetName val="여건사유"/>
      <sheetName val="2001설계예정9.17 (3)"/>
      <sheetName val="사진대지 (5)"/>
      <sheetName val="(방음벽반사형)"/>
      <sheetName val="단가내부"/>
      <sheetName val="단가외부 "/>
      <sheetName val="6공구(당초)"/>
      <sheetName val="제잡비현황"/>
      <sheetName val="물가변동액(전체분)"/>
      <sheetName val="제출내역 (2)"/>
      <sheetName val="70%"/>
      <sheetName val="비목군분류내역"/>
      <sheetName val="수산출"/>
      <sheetName val="계"/>
      <sheetName val="이월"/>
      <sheetName val="배수자집계"/>
      <sheetName val="전체수량집계"/>
      <sheetName val="식재인부"/>
      <sheetName val="데이타"/>
      <sheetName val="1공구산출내역서"/>
      <sheetName val="1,2공구원가계산서"/>
      <sheetName val="Macro2"/>
      <sheetName val="세골재  T2 변경 현황"/>
      <sheetName val="106C0300"/>
      <sheetName val="배수공"/>
      <sheetName val="구조물공"/>
      <sheetName val="3차설계"/>
      <sheetName val="방음벽집계"/>
      <sheetName val="공사내역"/>
      <sheetName val="깨기집계"/>
      <sheetName val="줄파기집"/>
      <sheetName val="전체설계서"/>
      <sheetName val="공사비증감"/>
      <sheetName val="results"/>
      <sheetName val="중기노임"/>
      <sheetName val="8.시공현황"/>
      <sheetName val="지급자재명세서 (3)"/>
      <sheetName val="단가산출서(SS)"/>
      <sheetName val="출입로"/>
      <sheetName val="증감내역"/>
      <sheetName val="현황 (3)"/>
      <sheetName val="공제량"/>
      <sheetName val="검토안"/>
      <sheetName val="공사비증감현황(A3)"/>
      <sheetName val="보고"/>
      <sheetName val="예산서"/>
      <sheetName val="집계표 "/>
      <sheetName val="지급자재명세서 (2)"/>
      <sheetName val="통신설계서"/>
      <sheetName val="최종내역"/>
      <sheetName val="변경수량집계"/>
      <sheetName val="철.콘 수량산출 (적용)"/>
      <sheetName val="가도공 수량 집계표"/>
      <sheetName val="가도차도부 수량산출"/>
      <sheetName val="가도길어깨현황1"/>
      <sheetName val="제잡비전체건축(2001)"/>
      <sheetName val="제잡비현황 (건축)"/>
      <sheetName val="5"/>
      <sheetName val="철거집계표(전체)"/>
      <sheetName val="철거집계표(토공)"/>
      <sheetName val="공사량현황"/>
      <sheetName val="지급자재명세서"/>
      <sheetName val="2002년설계서"/>
      <sheetName val="전체 (2)"/>
      <sheetName val="몰탈"/>
      <sheetName val="부곡교"/>
      <sheetName val="교대철근"/>
      <sheetName val="단가비교표"/>
      <sheetName val="제잡비('02)"/>
      <sheetName val="기타집계"/>
      <sheetName val="2.08"/>
      <sheetName val="단계처리참고"/>
      <sheetName val="C관집"/>
      <sheetName val="타이기"/>
      <sheetName val="변경집계장"/>
      <sheetName val="변경설계서"/>
      <sheetName val="3개분류내역"/>
      <sheetName val="2.10"/>
      <sheetName val="앞집계"/>
      <sheetName val="수량명세서"/>
      <sheetName val="수량집계표"/>
      <sheetName val="단계차선 16-8"/>
      <sheetName val="적용외집계장"/>
      <sheetName val="비목분류 "/>
      <sheetName val="비목별물가지수변동현황"/>
      <sheetName val="k치 "/>
      <sheetName val="BOOK7"/>
      <sheetName val="T2"/>
      <sheetName val="상부공"/>
      <sheetName val="주요자재"/>
      <sheetName val="교각수량"/>
      <sheetName val="측구수량집계"/>
      <sheetName val="배수이월"/>
      <sheetName val="유용유동"/>
      <sheetName val="타공정앞장"/>
      <sheetName val="공구리"/>
      <sheetName val="구미전체집계"/>
      <sheetName val="영업소집계"/>
      <sheetName val="가도집계"/>
      <sheetName val="건축비목분류"/>
      <sheetName val="비목별물가지수"/>
      <sheetName val="교량접속수"/>
      <sheetName val="전체(광21)"/>
      <sheetName val="신광상부"/>
      <sheetName val="타공정"/>
      <sheetName val="5.08차광망"/>
      <sheetName val="방음출입문"/>
      <sheetName val="5.14경계표주"/>
      <sheetName val="5.09가드휀스"/>
      <sheetName val="5.12비탈보호"/>
      <sheetName val="마감면집"/>
      <sheetName val="시추조사"/>
      <sheetName val="5.11방음벽수량집"/>
      <sheetName val="길어깨부"/>
      <sheetName val="5.13보도(구미천)"/>
      <sheetName val="가도공집계"/>
      <sheetName val="강가시설전체"/>
      <sheetName val="sheetpile"/>
      <sheetName val="5.23안전시설목"/>
      <sheetName val="5.26낙하물방지"/>
      <sheetName val="5.29철근"/>
      <sheetName val="5.30시멘트"/>
      <sheetName val="도색산출"/>
      <sheetName val="월드컵안전"/>
      <sheetName val="폐기물"/>
      <sheetName val="사업소보고"/>
      <sheetName val="사진대지"/>
      <sheetName val="사진대지 (2)"/>
      <sheetName val="설계변경 제출(10.5극동)"/>
      <sheetName val="쏠레땅쉬-1월"/>
      <sheetName val="설계변경 제출(4차이후미적용)"/>
      <sheetName val="감사지적"/>
      <sheetName val="방침사항5"/>
      <sheetName val="설계변경 제출(근거서류)-참고"/>
      <sheetName val="내역비교 (2)"/>
      <sheetName val="내역비교 (3)"/>
      <sheetName val="단가산출(적용20)단가적정성"/>
      <sheetName val="단가산출(적용25)단가적정성"/>
      <sheetName val="범양"/>
      <sheetName val="간접비분개"/>
      <sheetName val="전체실행예산(본사양식) (2)"/>
      <sheetName val="감독실현황"/>
      <sheetName val="2001.12"/>
      <sheetName val="장고개내역서"/>
      <sheetName val="SK+극동"/>
      <sheetName val="702"/>
      <sheetName val="직영시행공사비"/>
      <sheetName val="VXXXXX"/>
      <sheetName val="JUP2000"/>
      <sheetName val="laroux"/>
      <sheetName val="2000장비이동현황"/>
      <sheetName val="3-5.인원 수급 계획"/>
      <sheetName val="JUP2001"/>
      <sheetName val="그림"/>
      <sheetName val="2001매출현황"/>
      <sheetName val="2001기성현황"/>
      <sheetName val="2001JUP vs 기성"/>
      <sheetName val="2001년도TO비교"/>
      <sheetName val="쏠레땅쉬원가(02)"/>
      <sheetName val="내역서-sk"/>
      <sheetName val="증감내역서"/>
      <sheetName val="집계표(당초,변경) (2)"/>
      <sheetName val="7차공사4회기성(직공비)"/>
      <sheetName val="7차공사3회기성(직공비)"/>
      <sheetName val="원가계산서(설계변경-세로)"/>
      <sheetName val="수량증감현황 (2)"/>
      <sheetName val="사유서 "/>
      <sheetName val="예정공정표"/>
      <sheetName val="변경사유 (변경)"/>
      <sheetName val="730x500"/>
      <sheetName val="운반2 (2)"/>
      <sheetName val="본사청구1"/>
      <sheetName val="0103"/>
      <sheetName val="강교작업일보용"/>
      <sheetName val="PC2.9 4.142"/>
      <sheetName val="앵카 (33.5)"/>
      <sheetName val="내민식"/>
      <sheetName val="수평배수공(L=3M)"/>
      <sheetName val="수평배수공(L=10M)"/>
      <sheetName val="모래구입(7000)"/>
      <sheetName val="모래구입(6700)"/>
      <sheetName val="포대시멘트"/>
      <sheetName val="차로이탈인식시설"/>
      <sheetName val="보조기층단가분개"/>
      <sheetName val="02.05.14"/>
      <sheetName val="02.5.23"/>
      <sheetName val="뽑기"/>
      <sheetName val="ㅂㅂ"/>
      <sheetName val="ㅂㅂ (2)"/>
      <sheetName val="ㅂㅂ (3)"/>
      <sheetName val="ㅂㅂ (4)"/>
      <sheetName val="집계-교대"/>
      <sheetName val="집계-교대1"/>
      <sheetName val="교대1"/>
      <sheetName val="L형 옹벽공제 추가앞성토"/>
      <sheetName val="집계-교대2"/>
      <sheetName val="교대2"/>
      <sheetName val="추가앞성토"/>
      <sheetName val="1+100"/>
      <sheetName val="흥양2교토공집계표"/>
      <sheetName val="데리네이타현황"/>
      <sheetName val="보도공총괄수량집계"/>
      <sheetName val="아스콘집계표"/>
      <sheetName val="콘크리트및몰탈집계표"/>
      <sheetName val="철근수량집계표"/>
      <sheetName val="흄관및경계석집계표"/>
      <sheetName val="타공종이월수량집계표"/>
      <sheetName val="총괄수량집계표"/>
      <sheetName val=" 시멘트및골재량"/>
      <sheetName val="총괄철근집계표"/>
      <sheetName val="옹벽총괄 집계표"/>
      <sheetName val="옹벽총괄 철근집계표"/>
      <sheetName val="집수정"/>
      <sheetName val="말고개터널조명전압강하"/>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refreshError="1"/>
      <sheetData sheetId="74" refreshError="1"/>
      <sheetData sheetId="75" refreshError="1"/>
      <sheetData sheetId="76" refreshError="1"/>
      <sheetData sheetId="77"/>
      <sheetData sheetId="78"/>
      <sheetData sheetId="79" refreshError="1"/>
      <sheetData sheetId="80"/>
      <sheetData sheetId="81"/>
      <sheetData sheetId="82" refreshError="1"/>
      <sheetData sheetId="83"/>
      <sheetData sheetId="84"/>
      <sheetData sheetId="85"/>
      <sheetData sheetId="86"/>
      <sheetData sheetId="87"/>
      <sheetData sheetId="88"/>
      <sheetData sheetId="89" refreshError="1"/>
      <sheetData sheetId="90" refreshError="1"/>
      <sheetData sheetId="91" refreshError="1"/>
      <sheetData sheetId="92"/>
      <sheetData sheetId="93"/>
      <sheetData sheetId="94" refreshError="1"/>
      <sheetData sheetId="95" refreshError="1"/>
      <sheetData sheetId="96"/>
      <sheetData sheetId="97" refreshError="1"/>
      <sheetData sheetId="98" refreshError="1"/>
      <sheetData sheetId="99" refreshError="1"/>
      <sheetData sheetId="100" refreshError="1"/>
      <sheetData sheetId="101"/>
      <sheetData sheetId="102"/>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refreshError="1"/>
      <sheetData sheetId="157" refreshError="1"/>
      <sheetData sheetId="158"/>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sheetData sheetId="171" refreshError="1"/>
      <sheetData sheetId="172" refreshError="1"/>
      <sheetData sheetId="173"/>
      <sheetData sheetId="174"/>
      <sheetData sheetId="175"/>
      <sheetData sheetId="176" refreshError="1"/>
      <sheetData sheetId="177" refreshError="1"/>
      <sheetData sheetId="178" refreshError="1"/>
      <sheetData sheetId="179" refreshError="1"/>
      <sheetData sheetId="180" refreshError="1"/>
      <sheetData sheetId="181" refreshError="1"/>
      <sheetData sheetId="182"/>
      <sheetData sheetId="183"/>
      <sheetData sheetId="184"/>
      <sheetData sheetId="185"/>
      <sheetData sheetId="186"/>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sheetData sheetId="255" refreshError="1"/>
      <sheetData sheetId="256" refreshError="1"/>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refreshError="1"/>
      <sheetData sheetId="288"/>
      <sheetData sheetId="289"/>
      <sheetData sheetId="290"/>
      <sheetData sheetId="291"/>
      <sheetData sheetId="292"/>
      <sheetData sheetId="293"/>
      <sheetData sheetId="294"/>
      <sheetData sheetId="295"/>
      <sheetData sheetId="296"/>
      <sheetData sheetId="297" refreshError="1"/>
      <sheetData sheetId="298"/>
      <sheetData sheetId="299"/>
      <sheetData sheetId="300"/>
      <sheetData sheetId="30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refreshError="1"/>
      <sheetData sheetId="319"/>
      <sheetData sheetId="320"/>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sheetData sheetId="336"/>
      <sheetData sheetId="337"/>
      <sheetData sheetId="338" refreshError="1"/>
      <sheetData sheetId="339"/>
      <sheetData sheetId="340" refreshError="1"/>
      <sheetData sheetId="341"/>
      <sheetData sheetId="342"/>
      <sheetData sheetId="343" refreshError="1"/>
      <sheetData sheetId="344" refreshError="1"/>
      <sheetData sheetId="345" refreshError="1"/>
      <sheetData sheetId="346"/>
      <sheetData sheetId="347"/>
      <sheetData sheetId="348"/>
      <sheetData sheetId="349"/>
      <sheetData sheetId="350"/>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sheetData sheetId="394" refreshError="1"/>
      <sheetData sheetId="395" refreshError="1"/>
      <sheetData sheetId="396" refreshError="1"/>
      <sheetData sheetId="397" refreshError="1"/>
      <sheetData sheetId="398"/>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sheetData sheetId="444"/>
      <sheetData sheetId="445" refreshError="1"/>
      <sheetData sheetId="446" refreshError="1"/>
      <sheetData sheetId="447"/>
      <sheetData sheetId="448"/>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sheetData sheetId="493" refreshError="1"/>
      <sheetData sheetId="494" refreshError="1"/>
      <sheetData sheetId="495" refreshError="1"/>
      <sheetData sheetId="496" refreshError="1"/>
      <sheetData sheetId="497"/>
      <sheetData sheetId="498"/>
      <sheetData sheetId="499" refreshError="1"/>
      <sheetData sheetId="500"/>
      <sheetData sheetId="501"/>
      <sheetData sheetId="502"/>
      <sheetData sheetId="503"/>
      <sheetData sheetId="504"/>
      <sheetData sheetId="505"/>
      <sheetData sheetId="506"/>
      <sheetData sheetId="507"/>
      <sheetData sheetId="508" refreshError="1"/>
      <sheetData sheetId="509" refreshError="1"/>
      <sheetData sheetId="510"/>
      <sheetData sheetId="511"/>
      <sheetData sheetId="512"/>
      <sheetData sheetId="513"/>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sheetData sheetId="523"/>
      <sheetData sheetId="524" refreshError="1"/>
      <sheetData sheetId="525" refreshError="1"/>
      <sheetData sheetId="526" refreshError="1"/>
      <sheetData sheetId="527"/>
      <sheetData sheetId="528"/>
      <sheetData sheetId="529"/>
      <sheetData sheetId="530"/>
      <sheetData sheetId="531"/>
      <sheetData sheetId="532" refreshError="1"/>
      <sheetData sheetId="533" refreshError="1"/>
      <sheetData sheetId="534" refreshError="1"/>
      <sheetData sheetId="535" refreshError="1"/>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
      <sheetName val="수정내역"/>
      <sheetName val="일위대가표"/>
      <sheetName val="일위대가"/>
      <sheetName val="실행내역"/>
      <sheetName val="일명"/>
      <sheetName val="일명95"/>
      <sheetName val="일비"/>
      <sheetName val="일비95"/>
      <sheetName val="경명"/>
      <sheetName val="경명95"/>
      <sheetName val="경배"/>
      <sheetName val="경배95"/>
      <sheetName val="임율"/>
      <sheetName val="임율95"/>
      <sheetName val="간노비"/>
      <sheetName val="간노비95"/>
      <sheetName val="직노"/>
      <sheetName val="XXXXXX"/>
      <sheetName val="VXXX"/>
      <sheetName val="진짜내역"/>
      <sheetName val="전시원"/>
      <sheetName val="전시내"/>
      <sheetName val="Sheet1"/>
      <sheetName val="Sheet2"/>
      <sheetName val="Sheet3"/>
      <sheetName val="표"/>
      <sheetName val="목"/>
      <sheetName val="설 (3)"/>
      <sheetName val="설 (2)"/>
      <sheetName val="설"/>
      <sheetName val="일"/>
      <sheetName val="일집표"/>
      <sheetName val="일위표"/>
      <sheetName val="수표"/>
      <sheetName val="총집"/>
      <sheetName val="원가"/>
      <sheetName val="집계표"/>
      <sheetName val="제작총집계표"/>
      <sheetName val="총경기장별내역서(10-11)"/>
      <sheetName val="경기장별내역서(12-107)"/>
      <sheetName val="내역서"/>
      <sheetName val="단가산출서"/>
      <sheetName val="중기사용료"/>
      <sheetName val="재료단가"/>
      <sheetName val="노임단가"/>
      <sheetName val="내역"/>
      <sheetName val="#REF"/>
      <sheetName val="골재산출"/>
      <sheetName val="조명율표"/>
      <sheetName val="현장"/>
      <sheetName val="예산M11A"/>
      <sheetName val="재료"/>
      <sheetName val="3BL공동구 수량"/>
      <sheetName val="산출내역서"/>
      <sheetName val="MAIN_TABLE"/>
      <sheetName val="백암비스타내역"/>
      <sheetName val="5공철탑검토표"/>
      <sheetName val="4공철탑검토"/>
      <sheetName val="수량산출"/>
      <sheetName val="CTEMCOST"/>
      <sheetName val="건축내역"/>
      <sheetName val="101동"/>
      <sheetName val="2000년1차"/>
      <sheetName val="2000전체분"/>
      <sheetName val="출자한도"/>
      <sheetName val="기본일위"/>
      <sheetName val="J直材4"/>
      <sheetName val="I一般比"/>
      <sheetName val="교통대책내역"/>
      <sheetName val="KKK"/>
      <sheetName val="기초자료"/>
      <sheetName val="공사비총괄표"/>
      <sheetName val="차수공개요"/>
      <sheetName val="일대-1"/>
      <sheetName val="공사개요(서광주)"/>
      <sheetName val="LF자재단가"/>
      <sheetName val="중기"/>
      <sheetName val="본체"/>
      <sheetName val="자료"/>
      <sheetName val="스포회원매출"/>
      <sheetName val="기본단가표"/>
      <sheetName val="총괄표"/>
      <sheetName val="단중표"/>
      <sheetName val="설계서"/>
      <sheetName val="N賃率-職"/>
      <sheetName val="식생블럭단위수량"/>
      <sheetName val="식재인부"/>
      <sheetName val="단가조사"/>
      <sheetName val="설직재-1"/>
      <sheetName val="영창26"/>
      <sheetName val="요율"/>
      <sheetName val="본공사"/>
      <sheetName val="적용토목"/>
      <sheetName val="갑지"/>
      <sheetName val="AIR SHOWER(3인용)"/>
      <sheetName val="대공종"/>
      <sheetName val="경산"/>
      <sheetName val="산근"/>
      <sheetName val="금액내역서"/>
      <sheetName val="철탑공사"/>
      <sheetName val="실행"/>
      <sheetName val="노임,재료비"/>
      <sheetName val="목록"/>
      <sheetName val="위생설비"/>
      <sheetName val="기초내역서"/>
      <sheetName val="대가목록표"/>
      <sheetName val="Customer Databas"/>
      <sheetName val="당초"/>
      <sheetName val="교각별철근수량집계표"/>
      <sheetName val="지질조사"/>
      <sheetName val="내역(원안-대안)"/>
      <sheetName val="산출근거"/>
      <sheetName val="노임"/>
      <sheetName val="NYS"/>
      <sheetName val="코드표"/>
      <sheetName val="물가자료"/>
      <sheetName val="토공 total"/>
      <sheetName val="조명시설"/>
      <sheetName val="일위(철거)"/>
      <sheetName val="갑지(추정)"/>
      <sheetName val="단가산출"/>
      <sheetName val="사다리"/>
      <sheetName val="CIVIL4"/>
      <sheetName val="일위대가목차"/>
      <sheetName val="1.설계조건"/>
      <sheetName val="노무비"/>
      <sheetName val="특외대"/>
      <sheetName val="자재단가"/>
      <sheetName val="토공(우물통,기타) "/>
      <sheetName val="RE9604"/>
      <sheetName val="102역사"/>
      <sheetName val="공정율"/>
      <sheetName val="pldt"/>
      <sheetName val="건집"/>
      <sheetName val="건축"/>
      <sheetName val="기설집"/>
      <sheetName val="설집"/>
      <sheetName val="식재수량표"/>
      <sheetName val="총괄"/>
      <sheetName val="집계"/>
      <sheetName val="공량집"/>
      <sheetName val="단가"/>
      <sheetName val="배부율"/>
      <sheetName val="완성1"/>
      <sheetName val="완성2"/>
      <sheetName val="산재비율"/>
      <sheetName val="안전비율"/>
      <sheetName val="일반비율"/>
      <sheetName val="공량"/>
      <sheetName val="VXXXXX"/>
      <sheetName val="적용대가"/>
      <sheetName val="지수내역"/>
      <sheetName val="노(97.1,97.9,98.1)"/>
      <sheetName val="재료비노무비"/>
      <sheetName val="교수설계"/>
      <sheetName val="asd"/>
      <sheetName val="6PILE  (돌출)"/>
      <sheetName val="공사직종별노임"/>
      <sheetName val="데이타"/>
      <sheetName val="DATA"/>
      <sheetName val="도급기성"/>
      <sheetName val="설비단가표"/>
      <sheetName val="견적"/>
      <sheetName val=" HIT-&gt;HMC 견적(3900)"/>
      <sheetName val="데리네이타현황"/>
      <sheetName val="6호기"/>
      <sheetName val="기술부대조건"/>
      <sheetName val="예산"/>
      <sheetName val="지하"/>
      <sheetName val="LEGEND"/>
      <sheetName val="Sheet6"/>
      <sheetName val="연부97-1"/>
      <sheetName val="조건표"/>
      <sheetName val="자갈,시멘트,모래산출"/>
      <sheetName val="오수공수량집계표"/>
      <sheetName val="Sheet5"/>
      <sheetName val="원가 (2)"/>
      <sheetName val="수주추정"/>
      <sheetName val="조경일람"/>
      <sheetName val="일위대가1"/>
      <sheetName val="율촌법률사무소2내역"/>
      <sheetName val="하도급원가계산총괄표(식재)"/>
      <sheetName val="연결관암거"/>
      <sheetName val="철거산출근거"/>
      <sheetName val="소비자가"/>
      <sheetName val="저"/>
      <sheetName val="일위대가목록"/>
      <sheetName val="내역서2안"/>
      <sheetName val="일위_파일"/>
      <sheetName val="견적서"/>
      <sheetName val="Baby일위대가"/>
      <sheetName val="일위(PANEL)"/>
      <sheetName val="효성CB 1P기초"/>
      <sheetName val="계수시트"/>
      <sheetName val="기계경비(시간당)"/>
      <sheetName val="램머"/>
      <sheetName val="경영상태"/>
      <sheetName val="guard(mac)"/>
      <sheetName val="48전력선로일위"/>
      <sheetName val="단가표"/>
      <sheetName val="제작비추산총괄표"/>
      <sheetName val="갑"/>
      <sheetName val="아파트건축"/>
      <sheetName val="단위단가"/>
      <sheetName val="수량총괄"/>
      <sheetName val="내역서(기성청구)"/>
      <sheetName val="청주(철골발주의뢰서)"/>
      <sheetName val="건설기계사용료목록"/>
      <sheetName val="단가조사서"/>
      <sheetName val="96정변2"/>
      <sheetName val="제-노임"/>
      <sheetName val="제직재"/>
      <sheetName val="원가계산서"/>
      <sheetName val="DATE"/>
      <sheetName val="토공"/>
      <sheetName val="터파기및재료"/>
      <sheetName val="공통가설공사"/>
      <sheetName val="을지"/>
      <sheetName val="노무,재료"/>
      <sheetName val="단"/>
      <sheetName val="대치판정"/>
      <sheetName val="원가서"/>
      <sheetName val="카메라"/>
      <sheetName val="노무비 근거"/>
      <sheetName val="입찰안"/>
      <sheetName val="표지"/>
      <sheetName val="전기일위목록"/>
      <sheetName val="시설물기초"/>
      <sheetName val=" 냉각수펌프"/>
      <sheetName val="AHU집계"/>
      <sheetName val="설_(3)"/>
      <sheetName val="설_(2)"/>
      <sheetName val="3BL공동구_수량"/>
      <sheetName val="첨부1"/>
      <sheetName val="당진1,2호기전선관설치및접지4차공사내역서-을지"/>
      <sheetName val="본체철근표"/>
      <sheetName val="ELEC"/>
      <sheetName val="9GNG운반"/>
      <sheetName val="금액집계"/>
      <sheetName val="주beam"/>
      <sheetName val="적용단위길이"/>
      <sheetName val="피벗테이블데이터분석"/>
      <sheetName val="터널조도"/>
      <sheetName val="장비가동"/>
      <sheetName val="부대공Ⅱ"/>
      <sheetName val="반포2차"/>
      <sheetName val="sub"/>
      <sheetName val="공사착공계"/>
      <sheetName val="도급견적가"/>
      <sheetName val="산출-설비"/>
      <sheetName val="공사추진현황"/>
      <sheetName val="200"/>
      <sheetName val="INPUT"/>
      <sheetName val="유림콘도"/>
      <sheetName val="계약서"/>
      <sheetName val="총수량집계표"/>
      <sheetName val="내역서(중수)"/>
      <sheetName val="CAT_5"/>
      <sheetName val="단가비교표_공통1"/>
      <sheetName val="내역서 "/>
      <sheetName val="공조기휀"/>
      <sheetName val="시멘트"/>
      <sheetName val="N賃率_職"/>
      <sheetName val="별표 "/>
      <sheetName val="PIPING"/>
      <sheetName val="상가분양"/>
      <sheetName val="3본사"/>
      <sheetName val="간접1"/>
      <sheetName val="공사개요"/>
      <sheetName val="001"/>
      <sheetName val="단위내역서"/>
      <sheetName val="전선 및 전선관"/>
      <sheetName val="Sheet7(ㅅ)"/>
      <sheetName val="노무비단가"/>
      <sheetName val="노 무 비"/>
      <sheetName val="물량입력"/>
      <sheetName val="민감도"/>
      <sheetName val="공통가설"/>
      <sheetName val="역공종"/>
      <sheetName val="물량표"/>
      <sheetName val="지급자재"/>
      <sheetName val="전기"/>
      <sheetName val="앉음벽 (2)"/>
      <sheetName val="내역(설계)"/>
      <sheetName val="조명일위"/>
      <sheetName val="E총15"/>
      <sheetName val="약품공급2"/>
      <sheetName val="7.환경"/>
      <sheetName val="암거단위"/>
      <sheetName val="토공_total"/>
      <sheetName val="Customer_Databas"/>
      <sheetName val="내역관리1"/>
      <sheetName val="내역서1"/>
      <sheetName val="갑지1"/>
      <sheetName val="특별땅고르기"/>
      <sheetName val="유기공정"/>
      <sheetName val="국도접속 차도부수량"/>
      <sheetName val="입상내역"/>
      <sheetName val="일반전기C"/>
      <sheetName val="적용건축"/>
      <sheetName val="3.2제조설비"/>
      <sheetName val="기계공사비집계(원안)"/>
      <sheetName val="기타 정보통신공사"/>
      <sheetName val="배수내역"/>
      <sheetName val="기흥하도용"/>
      <sheetName val="부하자료"/>
      <sheetName val="찍기"/>
      <sheetName val="직접공사비"/>
      <sheetName val="인적사항"/>
      <sheetName val="예가표"/>
      <sheetName val="국내"/>
      <sheetName val="내역서 제출"/>
      <sheetName val="2000년 공정표"/>
      <sheetName val="토공집계표"/>
      <sheetName val="부대내역"/>
      <sheetName val="세골재  T2 변경 현황"/>
      <sheetName val="JUCKEYK"/>
      <sheetName val="통합집계표"/>
      <sheetName val="설계조건"/>
      <sheetName val="단가일람"/>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봉방동근생"/>
      <sheetName val="내역표지"/>
      <sheetName val="갑지.을지"/>
      <sheetName val="실행철강하도"/>
      <sheetName val="BID"/>
      <sheetName val="일위대가(1)"/>
      <sheetName val="수량산출(생반)"/>
      <sheetName val="건축기계설비표선정수장"/>
      <sheetName val="상행-교대(A1-A2)"/>
      <sheetName val="신우"/>
      <sheetName val="기성내역"/>
      <sheetName val="주차구획선수량"/>
      <sheetName val="품셈TABLE"/>
      <sheetName val="재료할증"/>
      <sheetName val="단위수량산출"/>
      <sheetName val="낙찰표"/>
      <sheetName val="참조자료"/>
      <sheetName val="교각1"/>
      <sheetName val="개별직종노임단가(2003.9)"/>
      <sheetName val="실행내역 (2)"/>
      <sheetName val="공정코드"/>
      <sheetName val="처리단락"/>
      <sheetName val="건축부하"/>
      <sheetName val="약전닥트"/>
      <sheetName val="일지-H"/>
      <sheetName val="김포IO"/>
      <sheetName val="LD"/>
      <sheetName val="FA설치명세"/>
      <sheetName val="철근중량"/>
      <sheetName val="배수통관(좌)"/>
      <sheetName val="차액보증"/>
      <sheetName val="도급예산내역서봉투"/>
      <sheetName val="공사원가계산서"/>
      <sheetName val="설계산출표지"/>
      <sheetName val="도급예산내역서총괄표"/>
      <sheetName val="을부담운반비"/>
      <sheetName val="설계산출기초"/>
      <sheetName val="운반비산출"/>
      <sheetName val="AIR_SHOWER(3인용)"/>
      <sheetName val="토공(우물통,기타)_"/>
      <sheetName val="원가_(2)"/>
      <sheetName val="_HIT-&gt;HMC_견적(3900)"/>
      <sheetName val="직접노무"/>
      <sheetName val="직접재료"/>
      <sheetName val="총괄내역"/>
      <sheetName val="98지급계획"/>
      <sheetName val="현장관리비참조"/>
      <sheetName val="16-1"/>
      <sheetName val="세부내역서(전기)"/>
      <sheetName val="2000.05"/>
      <sheetName val="일위총괄표"/>
      <sheetName val="부대"/>
      <sheetName val="일위CODE"/>
      <sheetName val="gyun"/>
      <sheetName val="개요"/>
      <sheetName val="노임단가(08.01)"/>
      <sheetName val="실행대비"/>
      <sheetName val="을"/>
      <sheetName val="접지수량"/>
      <sheetName val="날개벽수량표"/>
      <sheetName val="제경비율"/>
      <sheetName val="기본가정"/>
      <sheetName val="1공구산출내역서"/>
      <sheetName val="노(97_1,97_9,98_1)"/>
      <sheetName val="6PILE__(돌출)"/>
      <sheetName val="별표"/>
      <sheetName val="기초분물량표"/>
      <sheetName val="구리토평1전기"/>
      <sheetName val="C.전기공사"/>
      <sheetName val="일위목록"/>
      <sheetName val="산출0"/>
      <sheetName val="금융비용"/>
      <sheetName val="콘크리트"/>
      <sheetName val="총괄집계표"/>
      <sheetName val="지점장"/>
      <sheetName val="내역전기"/>
      <sheetName val="전기내역"/>
      <sheetName val="ITEM"/>
      <sheetName val="일위"/>
      <sheetName val="백룡교차로"/>
      <sheetName val="산정교차로"/>
      <sheetName val="신영교차로"/>
      <sheetName val="건축원가"/>
      <sheetName val="예산총괄"/>
      <sheetName val="단가대비표"/>
      <sheetName val="화의-현금흐름"/>
      <sheetName val="연습"/>
      <sheetName val="#3_일위대가목록"/>
      <sheetName val="일위(시설)"/>
      <sheetName val="BSD (2)"/>
      <sheetName val="구성1"/>
      <sheetName val="구성2"/>
      <sheetName val="구성3"/>
      <sheetName val="구성4"/>
      <sheetName val="Inst."/>
      <sheetName val="COST"/>
      <sheetName val="01상노임"/>
      <sheetName val="하이테콤직원"/>
      <sheetName val="품셈"/>
      <sheetName val="손익분석"/>
      <sheetName val="직재"/>
      <sheetName val="현장관리비"/>
      <sheetName val="원본"/>
      <sheetName val="작성"/>
      <sheetName val="출력은 금물"/>
      <sheetName val="일위대가(건축)"/>
      <sheetName val="간접비"/>
      <sheetName val="그림"/>
      <sheetName val="그림2"/>
      <sheetName val="청도공장"/>
      <sheetName val="자재표"/>
      <sheetName val="정거장 설계조건"/>
      <sheetName val="단재적표"/>
      <sheetName val="구의33고"/>
      <sheetName val="ABUT수량-A1"/>
      <sheetName val="보증수수료산출"/>
      <sheetName val="화재 탐지 설비"/>
      <sheetName val="포승중환경개선공사(변경)"/>
      <sheetName val="단가대비표 (3)"/>
      <sheetName val="(1)본선수량집계"/>
      <sheetName val="2공구산출내역"/>
      <sheetName val="입력변수"/>
      <sheetName val="기초일위"/>
      <sheetName val="청곡지선입력"/>
      <sheetName val="단가 "/>
      <sheetName val="COVER"/>
      <sheetName val="ESCO개보수공사"/>
      <sheetName val="견적업체"/>
      <sheetName val="MOTOR"/>
      <sheetName val="교사기준면적(초등)"/>
      <sheetName val="Y-WORK"/>
      <sheetName val="일위대가 "/>
      <sheetName val="Uint보온"/>
      <sheetName val="철콘"/>
      <sheetName val="공내역"/>
      <sheetName val="참고"/>
      <sheetName val="원가총괄"/>
      <sheetName val="물가시세"/>
      <sheetName val="DATA 입력부"/>
      <sheetName val="실행-집행"/>
      <sheetName val="전체"/>
      <sheetName val="기초목록"/>
      <sheetName val="단가(자재)"/>
      <sheetName val="내역서적용수량"/>
      <sheetName val="가도공"/>
      <sheetName val="Sheet1 (2)"/>
      <sheetName val="사전공사"/>
      <sheetName val="철근량"/>
      <sheetName val="일 위 목 록 표"/>
      <sheetName val="입력"/>
      <sheetName val="&lt;--"/>
      <sheetName val="단가 및 재료비"/>
      <sheetName val="값"/>
      <sheetName val="노임(1차)"/>
      <sheetName val="직접시공계획서"/>
      <sheetName val="백호우계수"/>
      <sheetName val="모래기초"/>
      <sheetName val="공사입찰정보입력"/>
      <sheetName val="수량산출서"/>
      <sheetName val="Macro1"/>
      <sheetName val="계화배수(3대)"/>
      <sheetName val="ELECTRIC"/>
      <sheetName val="상수도토공집계표"/>
      <sheetName val="수량간지"/>
      <sheetName val="연결원본-절대지우지말것"/>
      <sheetName val="설계"/>
      <sheetName val="투찰가"/>
      <sheetName val="자료입력"/>
      <sheetName val="실행(1)"/>
      <sheetName val="도급내역서(재노경)"/>
      <sheetName val="토목"/>
      <sheetName val="집수정토공"/>
      <sheetName val="설계명세서"/>
      <sheetName val="남양시작동자105노65기1.3화1.2"/>
      <sheetName val="품셈총괄"/>
      <sheetName val="전기2005"/>
      <sheetName val="통신2005"/>
      <sheetName val="투찰내역"/>
      <sheetName val="변경내역(전체)"/>
      <sheetName val="유림골조"/>
      <sheetName val="재집"/>
      <sheetName val="조명율"/>
      <sheetName val="b_balju"/>
      <sheetName val="직공비"/>
      <sheetName val="A 견적"/>
      <sheetName val="간접비계산"/>
      <sheetName val="J-EQ"/>
      <sheetName val="유림총괄"/>
      <sheetName val="20관리비율"/>
      <sheetName val="빌딩 안내"/>
      <sheetName val="노임200103"/>
      <sheetName val="원가계산서(변경)"/>
      <sheetName val="정부노임단가"/>
      <sheetName val="내역서(삼호)"/>
      <sheetName val="1구간BOQ"/>
      <sheetName val="일위대가(출입)"/>
      <sheetName val="EJ"/>
      <sheetName val="대,유,램"/>
      <sheetName val="국별인원"/>
      <sheetName val="식재일위대가"/>
      <sheetName val="일위대가(4층원격)"/>
      <sheetName val="도급내역"/>
      <sheetName val="공량(1월22일)"/>
      <sheetName val="도급내역서"/>
      <sheetName val="부분별수량산출(조합기초)"/>
      <sheetName val="단위중량"/>
      <sheetName val="기자재비"/>
      <sheetName val="출력은_금물"/>
      <sheetName val="_냉각수펌프"/>
      <sheetName val="단가_"/>
      <sheetName val="일반공사"/>
      <sheetName val="외주비"/>
      <sheetName val="sst,stl창호"/>
      <sheetName val="구천"/>
      <sheetName val="토사(PE)"/>
      <sheetName val="양식_자재단가조사표"/>
      <sheetName val="하중계산"/>
      <sheetName val="안정성검토"/>
      <sheetName val="설계기준"/>
      <sheetName val="옥외계측"/>
      <sheetName val="Total"/>
      <sheetName val="문학간접"/>
      <sheetName val="말뚝지지력산정"/>
      <sheetName val="오동"/>
      <sheetName val="대조"/>
      <sheetName val="나한"/>
      <sheetName val="영외수지"/>
      <sheetName val="일위-1"/>
      <sheetName val="1000 DB구축 부표"/>
      <sheetName val="CT "/>
      <sheetName val="발신정보"/>
      <sheetName val="기초대가"/>
      <sheetName val="조도계산서 (도서)"/>
      <sheetName val="명세서"/>
      <sheetName val="맨홀수량산출"/>
      <sheetName val="공문"/>
      <sheetName val="자재단가비교표"/>
      <sheetName val="2.노임및손료"/>
      <sheetName val="세부내역"/>
      <sheetName val="중기사용료산출근거"/>
      <sheetName val="흙쌓기도수로설치현황"/>
      <sheetName val="전기설계변경"/>
      <sheetName val="가설공사"/>
      <sheetName val="패널"/>
      <sheetName val="내역서중"/>
      <sheetName val="교각계산"/>
      <sheetName val="표  지"/>
      <sheetName val="분전반"/>
      <sheetName val="계측기"/>
      <sheetName val="인공산출"/>
      <sheetName val="간접(90)"/>
      <sheetName val="표층포설및다짐"/>
      <sheetName val="수목표준대가"/>
      <sheetName val="CODE"/>
      <sheetName val="인공"/>
      <sheetName val="도급자재"/>
      <sheetName val="설_(3)1"/>
      <sheetName val="설_(2)1"/>
      <sheetName val="3BL공동구_수량1"/>
      <sheetName val="1_설계조건"/>
      <sheetName val="2000년_공정표"/>
      <sheetName val="노무비_근거"/>
      <sheetName val="전선_및_전선관"/>
      <sheetName val="효성CB_1P기초"/>
      <sheetName val="내역서_제출"/>
      <sheetName val="중기일위대가"/>
      <sheetName val="0Title"/>
      <sheetName val="추가예산"/>
      <sheetName val="DATA테이블1 (2)"/>
      <sheetName val="DB"/>
      <sheetName val="공연,전시"/>
      <sheetName val="s.v"/>
      <sheetName val="국내조달(통합-1)"/>
      <sheetName val="도담구내 개소별 명세"/>
      <sheetName val="工관리비율"/>
      <sheetName val="工완성공사율"/>
      <sheetName val="부하"/>
      <sheetName val="노무단가산정"/>
      <sheetName val="주요기준"/>
      <sheetName val="집"/>
      <sheetName val="간선계산"/>
      <sheetName val="99년하반기"/>
      <sheetName val="철근집계"/>
      <sheetName val="COPING"/>
      <sheetName val="계화배수"/>
      <sheetName val="원가계산서구조조정"/>
      <sheetName val="B부대공"/>
      <sheetName val="와동수량"/>
      <sheetName val="직원현황"/>
      <sheetName val="XL4Poppy"/>
      <sheetName val="단조-노임"/>
      <sheetName val="기안1"/>
      <sheetName val="시운전연료비"/>
      <sheetName val="수원공사비"/>
      <sheetName val="자재대"/>
      <sheetName val="직원관리자료"/>
      <sheetName val="이름"/>
      <sheetName val="BOX단위철근"/>
      <sheetName val="1차 내역서"/>
      <sheetName val="폐토수익화 "/>
      <sheetName val="원료"/>
      <sheetName val="주요항목별"/>
      <sheetName val="어룡"/>
      <sheetName val="부자재 적용비율"/>
      <sheetName val="퍼스트"/>
      <sheetName val="기본항목 입력"/>
      <sheetName val="조사집계표(1)_솎아베기"/>
      <sheetName val="조사집계표(2)_솎아베기"/>
      <sheetName val="필지별내역서"/>
      <sheetName val="조사집계표(3)_솎아베기"/>
      <sheetName val="1Month+Sheet2!"/>
      <sheetName val="기계경비시간당손료목록"/>
      <sheetName val="공기압축기실"/>
      <sheetName val="철집"/>
      <sheetName val="예정공정표"/>
      <sheetName val="가락화장을지"/>
      <sheetName val="실행기초"/>
      <sheetName val="시중노임"/>
      <sheetName val="포장복구집계"/>
      <sheetName val="ilch"/>
      <sheetName val="#2_일위대가목록"/>
      <sheetName val="총공사내역서"/>
      <sheetName val="바닥판"/>
      <sheetName val="입력DATA"/>
      <sheetName val="유입맨홀산출"/>
      <sheetName val="예비용"/>
      <sheetName val="현장경비"/>
      <sheetName val="견적(100%)"/>
      <sheetName val="기초자료입력"/>
      <sheetName val="1안"/>
      <sheetName val="5.동별횡주관경"/>
      <sheetName val="골조"/>
      <sheetName val="사유서제출현황-2"/>
      <sheetName val="SHEET PILE단가"/>
      <sheetName val="석축산출서"/>
      <sheetName val="unitpric"/>
      <sheetName val="샌딩 에폭시 도장"/>
      <sheetName val="1,2공구원가계산서"/>
      <sheetName val="일반문틀 설치"/>
      <sheetName val="스텐문틀설치"/>
      <sheetName val="교대(A1-A2)"/>
      <sheetName val="지하시설물작성"/>
      <sheetName val="도로일위대가표"/>
      <sheetName val="진흥지역조서(구역밖)"/>
      <sheetName val="항목등록"/>
      <sheetName val="광주운남을"/>
      <sheetName val="사업부배부A"/>
      <sheetName val="소방"/>
      <sheetName val="기초일위대가"/>
      <sheetName val="산출기초"/>
      <sheetName val="기계내역"/>
      <sheetName val="COL"/>
      <sheetName val="2F 회의실견적(5_14 일대)"/>
      <sheetName val="부속동"/>
      <sheetName val="Sheet38"/>
      <sheetName val="부대공"/>
      <sheetName val="포장공"/>
      <sheetName val="쌍송교"/>
      <sheetName val="FAX"/>
      <sheetName val="예산서"/>
      <sheetName val="전계가"/>
      <sheetName val="작업일보"/>
      <sheetName val="산출금액내역"/>
      <sheetName val="내역서01"/>
      <sheetName val="수배전반"/>
      <sheetName val="사급자재(1단계)"/>
      <sheetName val="용역비내역-진짜"/>
      <sheetName val="01"/>
      <sheetName val="부대집계"/>
      <sheetName val="관급단가"/>
      <sheetName val="기초입력 DATA"/>
      <sheetName val="공사비산출서"/>
      <sheetName val="WEIGHT LIST"/>
      <sheetName val="한강운반비"/>
      <sheetName val="단가 (2)"/>
      <sheetName val="파일의이용"/>
      <sheetName val="NO.1-NO12(설계예산서)"/>
      <sheetName val="인건비"/>
      <sheetName val="관로공정"/>
      <sheetName val="총내역서"/>
      <sheetName val="설계예시"/>
      <sheetName val="간지"/>
      <sheetName val="2.고용보험료산출근거"/>
      <sheetName val="ÀÏÀ§(PANEL)"/>
      <sheetName val="산출"/>
      <sheetName val="현장관리비 산출내역"/>
      <sheetName val="토목내역서 (도급단가)"/>
      <sheetName val="골조시행"/>
      <sheetName val="기둥(원형)"/>
      <sheetName val="기초공"/>
      <sheetName val="수공기"/>
      <sheetName val="특수기호강도거푸집"/>
      <sheetName val="종배수관면벽신"/>
      <sheetName val="종배수관(신)"/>
      <sheetName val="공통(20-91)"/>
      <sheetName val="대운반(철재)"/>
      <sheetName val="이형관중량"/>
      <sheetName val="단가산출(T)"/>
      <sheetName val="일위대가(목록)"/>
      <sheetName val="산근(목록)"/>
      <sheetName val="재료비"/>
      <sheetName val="총괄표 "/>
      <sheetName val="개별직종노임단가(2002.5)"/>
      <sheetName val="참조 (2)"/>
      <sheetName val="설계예산서"/>
      <sheetName val="폐기물"/>
      <sheetName val="관개"/>
      <sheetName val="특별교실"/>
      <sheetName val="전체제잡비"/>
      <sheetName val="1.토공집계표"/>
      <sheetName val="접속단위"/>
      <sheetName val="합의경상"/>
      <sheetName val="대목"/>
      <sheetName val="담장산출"/>
      <sheetName val="암거 제원표-1단계"/>
      <sheetName val="하수처리장"/>
      <sheetName val="집수A"/>
      <sheetName val="간접비 총괄표"/>
      <sheetName val="3.자재비(총괄)"/>
      <sheetName val="인부신상자료"/>
      <sheetName val="기초입력"/>
      <sheetName val="단가비교"/>
      <sheetName val="BF12-R0"/>
      <sheetName val="B2BERP"/>
      <sheetName val="1월"/>
      <sheetName val="준공정산"/>
      <sheetName val="건축공사"/>
      <sheetName val="신규 수주분(사용자 정의)"/>
      <sheetName val="동해title"/>
      <sheetName val="조건표 (2)"/>
      <sheetName val="예산명세서"/>
      <sheetName val="B-data"/>
      <sheetName val="천방교접속"/>
      <sheetName val="대포2교접속"/>
      <sheetName val="흥양2교토공집계표"/>
      <sheetName val="위치조서"/>
      <sheetName val="설계명세"/>
      <sheetName val="직접경비호표"/>
      <sheetName val="기안문"/>
      <sheetName val="일용노임단가"/>
      <sheetName val="업무분장"/>
      <sheetName val="현장조사"/>
      <sheetName val="물집"/>
      <sheetName val="본사업"/>
      <sheetName val="조정율"/>
      <sheetName val="자재일람"/>
      <sheetName val="중질쓰레기"/>
      <sheetName val="압축공기소요량"/>
      <sheetName val="보일러물질수지"/>
      <sheetName val="Data&amp;Result"/>
      <sheetName val="중기조종사 단위단가"/>
      <sheetName val="집수정(600-700)"/>
      <sheetName val="토공A1"/>
      <sheetName val="BOX수량"/>
      <sheetName val="LIST"/>
      <sheetName val="자재테이블"/>
      <sheetName val="인원계획-미화"/>
      <sheetName val="시중노임단가"/>
      <sheetName val="본서하반기"/>
      <sheetName val="하반기(지구대)"/>
      <sheetName val="Sheet4"/>
      <sheetName val="CL분석결과"/>
      <sheetName val="17F MOCKUP B-1,B-2"/>
      <sheetName val="P-1"/>
      <sheetName val="AHU-01"/>
      <sheetName val="각종양식"/>
      <sheetName val="인부노임"/>
      <sheetName val="Macro(MCC)"/>
      <sheetName val="평3"/>
      <sheetName val="토피 5m"/>
      <sheetName val="도로횡단-D300"/>
      <sheetName val="통합"/>
      <sheetName val="ES조서출력하기"/>
      <sheetName val="세부내역서"/>
      <sheetName val="단위수량"/>
      <sheetName val="창호"/>
      <sheetName val="기초"/>
      <sheetName val="가설제외"/>
      <sheetName val="기타공사"/>
      <sheetName val="투입내역"/>
      <sheetName val="원"/>
      <sheetName val="SUS(150)"/>
      <sheetName val="직접인건비"/>
      <sheetName val="직원자료입력"/>
      <sheetName val="4.고용보험"/>
      <sheetName val="휴가비,급량비"/>
      <sheetName val="ETC"/>
      <sheetName val="1-1"/>
      <sheetName val="ATM기초철가"/>
      <sheetName val="base"/>
      <sheetName val="기계설비표선정수장"/>
      <sheetName val="샘플표지"/>
      <sheetName val="대보~세기"/>
      <sheetName val="수지예산"/>
      <sheetName val="기성내역서표지"/>
      <sheetName val="itm코드"/>
      <sheetName val="itm기준"/>
      <sheetName val="97년 추정"/>
      <sheetName val="견적내역서"/>
      <sheetName val="제노임"/>
      <sheetName val="연환"/>
      <sheetName val="주안3차A-A"/>
      <sheetName val="간접경상비"/>
      <sheetName val="Cost bd-&quot;A&quot;"/>
      <sheetName val="2.대외공문"/>
      <sheetName val="Summary Sheets"/>
      <sheetName val="상세도(80)"/>
      <sheetName val="입력정보"/>
      <sheetName val="전동기"/>
      <sheetName val="하조서"/>
      <sheetName val="간접"/>
      <sheetName val="MAT"/>
      <sheetName val="환율change"/>
      <sheetName val="일위단가"/>
      <sheetName val="기계공사"/>
      <sheetName val=" 토목 처리장도급내역서 "/>
      <sheetName val="설-원가"/>
      <sheetName val="설치자재"/>
      <sheetName val="단중"/>
      <sheetName val="WORK"/>
      <sheetName val="제출내역 (3)"/>
      <sheetName val="WING3"/>
      <sheetName val="전담운영PM"/>
      <sheetName val="원내역"/>
      <sheetName val="전기일위대가"/>
      <sheetName val="BOQ(전체)"/>
      <sheetName val="tggwan(mac)"/>
      <sheetName val="예산총괄표"/>
      <sheetName val="주소"/>
      <sheetName val="공주-교대(A1)"/>
      <sheetName val="일위대가내역"/>
      <sheetName val="C3"/>
      <sheetName val="납부서"/>
      <sheetName val="가로등내역서"/>
      <sheetName val="공사미수"/>
      <sheetName val="Mc1"/>
      <sheetName val="내역(100%)"/>
      <sheetName val="사업수지"/>
      <sheetName val="표지1"/>
      <sheetName val="산출근거(단청공사)"/>
      <sheetName val="POL6차-PIPING"/>
      <sheetName val="물량"/>
      <sheetName val="산#2-1 (2)"/>
      <sheetName val="산#3-1"/>
      <sheetName val="공량산출서"/>
      <sheetName val="대로근거"/>
      <sheetName val="관로토공"/>
      <sheetName val="우수관"/>
      <sheetName val="TANK견적대지"/>
      <sheetName val="건축2"/>
      <sheetName val="고시단가"/>
      <sheetName val="1~69"/>
      <sheetName val="0506생활권구적"/>
      <sheetName val="10공구일위"/>
      <sheetName val="FAB4생산"/>
      <sheetName val="약품설비"/>
      <sheetName val="남양구조시험동"/>
      <sheetName val="전기단가조사서"/>
      <sheetName val="신표지1"/>
      <sheetName val="청곡지거입력"/>
      <sheetName val="P-산#1-1(WOWA1)"/>
      <sheetName val="단중표-ST"/>
      <sheetName val="95년12월말"/>
      <sheetName val="자재발주서"/>
      <sheetName val="개거재료산출"/>
      <sheetName val="형틀공사"/>
      <sheetName val="다이꾸"/>
      <sheetName val="일위대가목록 "/>
      <sheetName val="을-ATYPE"/>
      <sheetName val="TABLE"/>
      <sheetName val="RAHMEN"/>
      <sheetName val="AV시스템"/>
      <sheetName val="민속촌메뉴"/>
      <sheetName val="2F 회의실견적_5_14 일대_"/>
      <sheetName val="97"/>
      <sheetName val="식재가격"/>
      <sheetName val="식재총괄"/>
      <sheetName val="조달단가"/>
      <sheetName val="강관주휀스"/>
      <sheetName val="투찰(하수)"/>
      <sheetName val="통신원가"/>
      <sheetName val="일위(집)"/>
      <sheetName val="일위대가(계측기설치)"/>
      <sheetName val="f산출"/>
      <sheetName val="자재단가리스트"/>
      <sheetName val="견적단가"/>
      <sheetName val="기초작업"/>
      <sheetName val="전신환매도율"/>
      <sheetName val="관리보고"/>
      <sheetName val="제잡비"/>
      <sheetName val="시중노임(공사)"/>
      <sheetName val="노임단가 (2)"/>
      <sheetName val="시화점실행"/>
      <sheetName val="광장"/>
      <sheetName val="기존단가 (2)"/>
      <sheetName val="MEMORY"/>
      <sheetName val="1"/>
      <sheetName val="산출내력"/>
      <sheetName val="식재일위대"/>
      <sheetName val="GRACE"/>
      <sheetName val="ELECTR_x0000__x0000_"/>
      <sheetName val="철콘산출"/>
      <sheetName val="MAT 철근"/>
      <sheetName val="건설성적"/>
      <sheetName val="wall"/>
      <sheetName val="Front"/>
      <sheetName val="선급비용"/>
      <sheetName val="품목"/>
      <sheetName val="공헾⾵_x0005_"/>
      <sheetName val="준공내역"/>
      <sheetName val="본사"/>
      <sheetName val="공장"/>
      <sheetName val="PROJECT BRIEF(EX.NEW)"/>
      <sheetName val="투자-국내2"/>
      <sheetName val="토공_total1"/>
      <sheetName val="Customer_Databas1"/>
      <sheetName val="원가_(2)1"/>
      <sheetName val="AIR_SHOWER(3인용)1"/>
      <sheetName val="6PILE__(돌출)1"/>
      <sheetName val="토공(우물통,기타)_1"/>
      <sheetName val="노(97_1,97_9,98_1)1"/>
      <sheetName val="_HIT-&gt;HMC_견적(3900)1"/>
      <sheetName val="내역서_"/>
      <sheetName val="노_무_비"/>
      <sheetName val="Inst_"/>
      <sheetName val="별표_"/>
      <sheetName val="3_2제조설비"/>
      <sheetName val="단가대비표_(3)"/>
      <sheetName val="세골재__T2_변경_현황"/>
      <sheetName val="매출채권"/>
      <sheetName val="선체-H"/>
      <sheetName val="4.2내역서"/>
      <sheetName val="양식(직판용)"/>
      <sheetName val="동원(3)"/>
      <sheetName val="가감수량"/>
      <sheetName val="지입자재집계표"/>
      <sheetName val="설계예/"/>
      <sheetName val="공劰.勼"/>
      <sheetName val="공韛⾶_x0005_"/>
      <sheetName val="공_x0005__x0000_"/>
      <sheetName val="노임단가2004(상)"/>
      <sheetName val="버스운행안내"/>
      <sheetName val="예방접종계획"/>
      <sheetName val="근태계획서"/>
      <sheetName val="상반기손익차2총괄"/>
      <sheetName val="1 자원총괄"/>
      <sheetName val="공급집계 (현대-우림)"/>
      <sheetName val="단가산출2"/>
      <sheetName val="기준표"/>
      <sheetName val="3.공통공사대비"/>
      <sheetName val="퍼ԯ_x0000_"/>
      <sheetName val="진단세부현황"/>
      <sheetName val="냉온수유니트"/>
      <sheetName val="300XL 세관"/>
      <sheetName val="산출근거1"/>
      <sheetName val="P3"/>
      <sheetName val="전기내역서(총계)"/>
      <sheetName val="대"/>
      <sheetName val="엔지니어링"/>
      <sheetName val=" 소방공사 산출근거"/>
      <sheetName val="노임변동률"/>
      <sheetName val="잡철물"/>
      <sheetName val="13LPMCC"/>
      <sheetName val="합천내역"/>
      <sheetName val="DAN"/>
      <sheetName val="공사비"/>
      <sheetName val="1공구내역"/>
      <sheetName val="건축공사실행"/>
      <sheetName val="일위목록-기"/>
      <sheetName val="BOX전기내역"/>
      <sheetName val="길어깨(현황)"/>
      <sheetName val="60명당사(총괄)"/>
      <sheetName val="실행내역 "/>
      <sheetName val="인사자료총집계"/>
      <sheetName val="공사예산하조서(O.K)"/>
      <sheetName val="소각장스케줄"/>
      <sheetName val="급수 (LPM)"/>
      <sheetName val="요약&amp;결과"/>
      <sheetName val="공종별내역서"/>
      <sheetName val="SG"/>
      <sheetName val="70%"/>
      <sheetName val="일위목록데이타"/>
      <sheetName val="냉천부속동"/>
      <sheetName val="(4-2)열관류값-2"/>
      <sheetName val="금융"/>
      <sheetName val="성곽내역서"/>
      <sheetName val="화전내"/>
      <sheetName val="danga"/>
      <sheetName val="도로정위치부표"/>
      <sheetName val="도로조사부표"/>
      <sheetName val="내역1"/>
      <sheetName val="Sheet1_(2)"/>
      <sheetName val="2F_회의실견적(5_14_일대)"/>
      <sheetName val="단1"/>
      <sheetName val="용산1(해보)"/>
      <sheetName val="원형1호맨홀토공수량"/>
      <sheetName val="부하계산서"/>
      <sheetName val="우각부보강"/>
      <sheetName val="비교1"/>
      <sheetName val="공통단가"/>
      <sheetName val="운반비"/>
      <sheetName val="기준FACTOR"/>
      <sheetName val="산출목록표"/>
      <sheetName val="도시가스현황"/>
      <sheetName val="계산표지"/>
      <sheetName val="급수"/>
      <sheetName val="기계경비산출기준"/>
      <sheetName val="기초단가"/>
      <sheetName val="경영"/>
      <sheetName val="98년"/>
      <sheetName val="실적"/>
      <sheetName val="장비집계"/>
      <sheetName val="조건"/>
      <sheetName val="빙축열"/>
      <sheetName val="금액"/>
      <sheetName val="심사물량"/>
      <sheetName val="심사계산"/>
      <sheetName val="고내분기~한림"/>
      <sheetName val="광령~경마장"/>
      <sheetName val="세기~광령"/>
      <sheetName val="정보"/>
      <sheetName val="2.토목공사"/>
      <sheetName val="월별수입"/>
      <sheetName val="현대물량"/>
      <sheetName val="관급"/>
      <sheetName val="기본사항"/>
      <sheetName val="피엘"/>
      <sheetName val="총괄갑 "/>
      <sheetName val="프로젝트"/>
      <sheetName val="기계경비_시간당_"/>
      <sheetName val="분전함신설"/>
      <sheetName val="접지1종"/>
      <sheetName val="프랜트면허"/>
      <sheetName val="일위대가(가설)"/>
      <sheetName val="포승중환경개선공사_변경_"/>
      <sheetName val="A1"/>
      <sheetName val="플랜트 설치"/>
      <sheetName val="면적표"/>
      <sheetName val="99총공사내역서"/>
      <sheetName val="적용률"/>
      <sheetName val="1구간FRP수량산출"/>
      <sheetName val="96수출"/>
      <sheetName val="남평내역"/>
      <sheetName val="설_(3)2"/>
      <sheetName val="설_(2)2"/>
      <sheetName val="3BL공동구_수량2"/>
      <sheetName val="_냉각수펌프1"/>
      <sheetName val="1_설계조건1"/>
      <sheetName val="전선_및_전선관1"/>
      <sheetName val="내역서_제출1"/>
      <sheetName val="2000년_공정표1"/>
      <sheetName val="노임단가(08_01)"/>
      <sheetName val="일위대가56-1_"/>
      <sheetName val="일위대가71-1_"/>
      <sheetName val="일위대가74-1_"/>
      <sheetName val="일위대가76-1_"/>
      <sheetName val="일위대가77-1_"/>
      <sheetName val="일위대가78-1_"/>
      <sheetName val="기타_정보통신공사"/>
      <sheetName val="효성CB_1P기초1"/>
      <sheetName val="노무비_근거1"/>
      <sheetName val="갑지_을지"/>
      <sheetName val="정거장_설계조건"/>
      <sheetName val="2000_05"/>
      <sheetName val="A_견적"/>
      <sheetName val="s_v"/>
      <sheetName val="C_전기공사"/>
      <sheetName val="부자재_적용비율"/>
      <sheetName val="1000_DB구축_부표"/>
      <sheetName val="CT_"/>
      <sheetName val="조도계산서_(도서)"/>
      <sheetName val="표__지"/>
      <sheetName val="빌딩_안내"/>
      <sheetName val="화재_탐지_설비"/>
      <sheetName val="DATA테이블1_(2)"/>
      <sheetName val="도담구내_개소별_명세"/>
      <sheetName val="일위대가_"/>
      <sheetName val="남양시작동자105노65기1_3화1_2"/>
      <sheetName val="1차_내역서"/>
      <sheetName val="BSD_(2)"/>
      <sheetName val="일위대가목록_"/>
      <sheetName val="국도접속_차도부수량"/>
      <sheetName val="남양내역"/>
      <sheetName val="차수"/>
      <sheetName val="결재갑지"/>
      <sheetName val="재료집계표"/>
      <sheetName val="원가계산 (2)"/>
      <sheetName val="배수공"/>
      <sheetName val="건축기성"/>
      <sheetName val="수토공단위당"/>
      <sheetName val="인건-측정"/>
      <sheetName val="우수공집계"/>
      <sheetName val="공사진행"/>
      <sheetName val="여과지동"/>
      <sheetName val="호표"/>
      <sheetName val="준검 내역서"/>
      <sheetName val="청곡간선입력"/>
      <sheetName val="산출기초(기계터파기)3열"/>
      <sheetName val="전송망집계"/>
      <sheetName val="철거수량(전송)"/>
      <sheetName val="Sheet15"/>
      <sheetName val="전국현황"/>
      <sheetName val="공사잡비"/>
      <sheetName val="설계내역서"/>
      <sheetName val="대비"/>
      <sheetName val="2,EXIST 전기실산출"/>
      <sheetName val="공사 Scope 표지"/>
      <sheetName val="공사 Scope"/>
      <sheetName val="원가표"/>
      <sheetName val="내역-1"/>
      <sheetName val="내역-2"/>
      <sheetName val="일위2"/>
      <sheetName val="일위3"/>
      <sheetName val="몸체(460×600)"/>
      <sheetName val="560×550"/>
      <sheetName val="590×630"/>
      <sheetName val="502(760×600)"/>
      <sheetName val="840×700"/>
      <sheetName val="860×600"/>
      <sheetName val="870×770"/>
      <sheetName val="910×600"/>
      <sheetName val="937×610"/>
      <sheetName val="960×600"/>
      <sheetName val="980×640"/>
      <sheetName val="1000×610"/>
      <sheetName val="1080×770"/>
      <sheetName val="1130×600"/>
      <sheetName val="1200×600"/>
      <sheetName val="503(1230×510)"/>
      <sheetName val="1310×800"/>
      <sheetName val="1360×700"/>
      <sheetName val="1380×670"/>
      <sheetName val="1400×830"/>
      <sheetName val="1450×505"/>
      <sheetName val="1470×700"/>
      <sheetName val="1500×613"/>
      <sheetName val="1500×720"/>
      <sheetName val="1550×770"/>
      <sheetName val="1600×700"/>
      <sheetName val="1650×650"/>
      <sheetName val="1650×800"/>
      <sheetName val="1780×500"/>
      <sheetName val="2190×505"/>
      <sheetName val="504(2700×650)"/>
      <sheetName val="505(840×700)"/>
      <sheetName val="840×840"/>
      <sheetName val="848×613"/>
      <sheetName val="1060×700"/>
      <sheetName val="1080×670"/>
      <sheetName val="1110×722"/>
      <sheetName val="1160×650"/>
      <sheetName val="1160×680"/>
      <sheetName val="1160×730"/>
      <sheetName val="506(1210×730)"/>
      <sheetName val="1310×700"/>
      <sheetName val="1310×790"/>
      <sheetName val="1480×560"/>
      <sheetName val="511(1080×770)"/>
      <sheetName val="512(1360×700)"/>
      <sheetName val="512(1380×670)"/>
      <sheetName val="512(1500×720)"/>
      <sheetName val="512(1650×800)"/>
      <sheetName val="임율산출표"/>
      <sheetName val="간접노무비율"/>
      <sheetName val="직간접노무비집계"/>
      <sheetName val="부문별직접노무발생"/>
      <sheetName val="부분별간접노무집계"/>
      <sheetName val="부분별공통비배부액"/>
      <sheetName val="부분별간접노무발생"/>
      <sheetName val="발생노무집계"/>
      <sheetName val="직접노무비발생"/>
      <sheetName val="간접노무비발생"/>
      <sheetName val="경비집계"/>
      <sheetName val="경비계산"/>
      <sheetName val="경비배부율"/>
      <sheetName val="경비조정"/>
      <sheetName val="가구부문경비집계"/>
      <sheetName val="가구부문부서별배부액"/>
      <sheetName val="경비배부액집계"/>
      <sheetName val="공통비배부액"/>
      <sheetName val="배부율산출"/>
      <sheetName val="월별경비집계"/>
      <sheetName val="월별경비내역"/>
      <sheetName val="작업시간명세표"/>
      <sheetName val="일반관리비비율산출표"/>
      <sheetName val="일반관리및이윤율"/>
      <sheetName val="손익계산서"/>
      <sheetName val="제조원가명세서"/>
      <sheetName val="노무비집계"/>
      <sheetName val="직접노무비"/>
      <sheetName val="노무공수산출(460×600)"/>
      <sheetName val="적용원단위공수"/>
      <sheetName val="단위당노무공수"/>
      <sheetName val="실적원재료공수"/>
      <sheetName val="실적작업공수"/>
      <sheetName val="난이도가중치"/>
      <sheetName val="실적재품수량산출"/>
      <sheetName val="거울판"/>
      <sheetName val="키큰장"/>
      <sheetName val="서랍통"/>
      <sheetName val="천판류"/>
      <sheetName val="기타"/>
      <sheetName val="포장"/>
      <sheetName val="1∼37"/>
      <sheetName val="38∼94"/>
      <sheetName val="95∼126"/>
      <sheetName val="127∼154"/>
      <sheetName val="155∼205"/>
      <sheetName val="206∼255"/>
      <sheetName val="256∼281"/>
      <sheetName val="추가분"/>
      <sheetName val="뒷선반"/>
      <sheetName val="장식판"/>
      <sheetName val="상판(HPM)"/>
      <sheetName val="상판(인조)"/>
      <sheetName val="포장(1)"/>
      <sheetName val="포장(2)"/>
      <sheetName val="포장(3)"/>
      <sheetName val="포장(4)"/>
      <sheetName val="코킹"/>
      <sheetName val="상판,뒷선반길이"/>
      <sheetName val="간재"/>
      <sheetName val="간노"/>
      <sheetName val="임금"/>
      <sheetName val="임금2"/>
      <sheetName val="경비 (2)"/>
      <sheetName val="경조"/>
      <sheetName val="일반 (2)"/>
      <sheetName val="일반율"/>
      <sheetName val="이윤 (2)"/>
      <sheetName val="이윤율"/>
      <sheetName val="손익"/>
      <sheetName val="제조"/>
      <sheetName val="손익2"/>
      <sheetName val="제조2"/>
      <sheetName val="기업"/>
      <sheetName val="제조노임"/>
      <sheetName val="MECH"/>
      <sheetName val="1호맨홀가감수량"/>
      <sheetName val="미드수량"/>
      <sheetName val="4.2유효폭의 계산"/>
      <sheetName val="투찰"/>
      <sheetName val="P1(좌,우)"/>
      <sheetName val="hvac내역서(제어동)"/>
      <sheetName val="9509"/>
      <sheetName val="효동"/>
      <sheetName val="ND"/>
      <sheetName val="원본(갑지)"/>
      <sheetName val="단가조사-1"/>
      <sheetName val="단가조사-2"/>
      <sheetName val="성곽공사"/>
      <sheetName val="B부대0"/>
      <sheetName val="말뚝지/_x0000__x0013_"/>
      <sheetName val="전통건설"/>
      <sheetName val="설계내역2"/>
      <sheetName val="유수전환공사"/>
      <sheetName val="공종목록표"/>
      <sheetName val="기본자료"/>
      <sheetName val="노무비 "/>
      <sheetName val="평가데이터"/>
      <sheetName val="부안변전"/>
      <sheetName val="전기외주내역"/>
      <sheetName val="기초목"/>
      <sheetName val="현장관리비데이타"/>
      <sheetName val="기술조건"/>
      <sheetName val="청곡지선토공총"/>
      <sheetName val="토공총"/>
      <sheetName val="슬래브(유곡)"/>
      <sheetName val="내역(가지)"/>
      <sheetName val="업체별기성내역"/>
      <sheetName val="실행간접비용"/>
      <sheetName val="소총괄표1"/>
      <sheetName val="제안서입력"/>
      <sheetName val="장비선정 "/>
      <sheetName val="범례표"/>
      <sheetName val="공사내역"/>
      <sheetName val="우배수"/>
      <sheetName val="현금예금"/>
      <sheetName val="일위대가(비굴착)"/>
      <sheetName val="진주방향"/>
      <sheetName val="접수부"/>
      <sheetName val="시점교대"/>
      <sheetName val="48평형"/>
      <sheetName val="62평형"/>
      <sheetName val="미장&amp;수장공사"/>
      <sheetName val="옹벽"/>
      <sheetName val="변경내역"/>
      <sheetName val="단면가정"/>
      <sheetName val="부재력정리"/>
      <sheetName val="경비"/>
      <sheetName val="총물량"/>
      <sheetName val="P.M 별"/>
      <sheetName val="기기리스트"/>
      <sheetName val="000000"/>
      <sheetName val="무시"/>
      <sheetName val="관로내역원"/>
      <sheetName val="CABLE SIZE-1"/>
      <sheetName val="북방3터널"/>
      <sheetName val="견적대비 견적서"/>
      <sheetName val="갑  지"/>
      <sheetName val="일위대가-1"/>
      <sheetName val="PAC"/>
      <sheetName val="매립"/>
      <sheetName val="코드"/>
      <sheetName val="●수량(침구보관창고-21평)"/>
      <sheetName val="부대공수량산출"/>
      <sheetName val="7급줄떼"/>
      <sheetName val="5.정산서"/>
      <sheetName val="수안보-MBR1"/>
      <sheetName val="자재"/>
      <sheetName val="제경비"/>
      <sheetName val="BH-1 (2)"/>
      <sheetName val="관집계"/>
      <sheetName val="토공_total2"/>
      <sheetName val="Customer_Databas2"/>
      <sheetName val="원가_(2)2"/>
      <sheetName val="AIR_SHOWER(3인용)2"/>
      <sheetName val="6PILE__(돌출)2"/>
      <sheetName val="토공(우물통,기타)_2"/>
      <sheetName val="노(97_1,97_9,98_1)2"/>
      <sheetName val="_HIT-&gt;HMC_견적(3900)2"/>
      <sheetName val="내역서_1"/>
      <sheetName val="노_무_비1"/>
      <sheetName val="Inst_1"/>
      <sheetName val="별표_1"/>
      <sheetName val="3_2제조설비1"/>
      <sheetName val="단가대비표_(3)1"/>
      <sheetName val="세골재__T2_변경_현황1"/>
      <sheetName val="단가_및_재료비"/>
      <sheetName val="자재운반단가일람표"/>
      <sheetName val="상시"/>
      <sheetName val="접속도로1"/>
      <sheetName val="가설공_x0000_"/>
      <sheetName val="말뚝지_x0000__x0000_ﯲ"/>
      <sheetName val="말뚝지怀4Ე"/>
      <sheetName val="대가호표"/>
      <sheetName val="5.지붕"/>
      <sheetName val="철근콘크리트"/>
      <sheetName val="일위_FILE"/>
      <sheetName val="터널대가"/>
      <sheetName val="예정(3)"/>
      <sheetName val="소포내역 (2)"/>
      <sheetName val="차압계산"/>
      <sheetName val="공_x0000_"/>
      <sheetName val="공_x0005__x0000__x0000_"/>
      <sheetName val="공铌ó_x0000_"/>
      <sheetName val="공䐠"/>
      <sheetName val="공㽐-ૐ"/>
      <sheetName val="[KKK.XLS]설계예/"/>
      <sheetName val="[KKK.XLS][KKK.XLS]설계예/"/>
      <sheetName val="[KKK.XLS][KKK.XLS][KKK.XLS]설계예/"/>
      <sheetName val="기성금내역서"/>
      <sheetName val="공정외주"/>
      <sheetName val="토공사"/>
      <sheetName val="SIL98"/>
      <sheetName val="일위대가(4_x0005__x0000__x0000_"/>
      <sheetName val="일위대가(4층원격礊"/>
      <sheetName val="일위대가(4獏め_x0005__x0000_"/>
      <sheetName val="일위대가(4층원격唨"/>
      <sheetName val="일위대가(4蒨,蓬,"/>
      <sheetName val="AIR SHOWER_3인용_"/>
      <sheetName val="일위대가(4ꌱ⿪_x0005__x0000_"/>
      <sheetName val="일위대가(4층원격夸"/>
      <sheetName val="일위대가(4층원격咘"/>
      <sheetName val="토목주소"/>
      <sheetName val="측량요율"/>
      <sheetName val="1유리"/>
      <sheetName val="공ମ⿩_x0005_"/>
      <sheetName val="정산내역서"/>
      <sheetName val="5사남"/>
      <sheetName val="노임자재단가"/>
      <sheetName val="[KKK.XLS]________C____________6"/>
      <sheetName val="[KKK.XLS]________C____________2"/>
      <sheetName val="[KKK.XLS]________C____________4"/>
      <sheetName val="[KKK.XLS]________C____________3"/>
      <sheetName val="[KKK.XLS]________C____________5"/>
      <sheetName val="우수"/>
      <sheetName val="단가표 (2)"/>
      <sheetName val="내역서_᎛⼗"/>
      <sheetName val="PARAMETER"/>
      <sheetName val="10월"/>
      <sheetName val="부경"/>
      <sheetName val="견적조건"/>
      <sheetName val="database"/>
      <sheetName val="S1,3"/>
      <sheetName val="220 (2)"/>
      <sheetName val="담보"/>
      <sheetName val="하자접수대장"/>
      <sheetName val="광주주공"/>
      <sheetName val="조업일수"/>
      <sheetName val="B.O.M"/>
      <sheetName val="5"/>
      <sheetName val="생산매출 (4)"/>
      <sheetName val="시산표"/>
      <sheetName val="STANDARD (상)-참고"/>
      <sheetName val="일  위  대  가  목  록"/>
      <sheetName val="PSCbeam설계"/>
      <sheetName val="봉양~조차장간고하개명(신설)"/>
      <sheetName val="인수공규격"/>
      <sheetName val="부재리스트"/>
      <sheetName val="구분자"/>
      <sheetName val="48단가"/>
      <sheetName val="이형관"/>
      <sheetName val="공종"/>
      <sheetName val="22관계"/>
      <sheetName val="22기타(L,R)"/>
      <sheetName val="22전선계"/>
      <sheetName val="월래"/>
      <sheetName val="연결관단위"/>
      <sheetName val="중기단가"/>
      <sheetName val="중기목록"/>
      <sheetName val="수량이동"/>
      <sheetName val="정철호"/>
      <sheetName val="FUEL FILLER"/>
      <sheetName val="단가대비"/>
      <sheetName val=" 갑지"/>
      <sheetName val="ysn"/>
      <sheetName val="공동구수량"/>
      <sheetName val="노임이"/>
      <sheetName val="도급"/>
      <sheetName val="수주이월"/>
      <sheetName val="하鄘8눰"/>
      <sheetName val="FD"/>
      <sheetName val="99관저"/>
      <sheetName val="QandAJunior"/>
      <sheetName val="FB25JN"/>
      <sheetName val="직접수량"/>
      <sheetName val="J형측구단위수량"/>
      <sheetName val="전기공사일위대가"/>
      <sheetName val="도로단위당"/>
      <sheetName val="횡배수관집현황(2공구)"/>
      <sheetName val="자재비"/>
      <sheetName val="일위대가서식"/>
      <sheetName val="대비2"/>
      <sheetName val="2차기성내역서"/>
      <sheetName val="TEMP"/>
      <sheetName val="JA"/>
      <sheetName val="인테리어내역"/>
      <sheetName val="횡배수관토공수량"/>
      <sheetName val="98수문일위"/>
      <sheetName val="총괄내역서"/>
      <sheetName val="출력은_금물1"/>
      <sheetName val="단가_1"/>
      <sheetName val="97년_추정"/>
      <sheetName val="SHEET_PILE단가"/>
      <sheetName val="3_자재비(총괄)"/>
      <sheetName val="준검_내역서"/>
      <sheetName val="5_동별횡주관경"/>
      <sheetName val="1_토공집계표"/>
      <sheetName val="플랜트_설치"/>
      <sheetName val="Cost_bd-&quot;A&quot;"/>
      <sheetName val="Summary_Sheets"/>
      <sheetName val="2_대외공문"/>
      <sheetName val="앉음벽_(2)"/>
      <sheetName val="_토목_처리장도급내역서_"/>
      <sheetName val="4_고용보험"/>
      <sheetName val="신규_수주분(사용자_정의)"/>
      <sheetName val="현장관리비_산출내역"/>
      <sheetName val="원가계산_(2)"/>
      <sheetName val="토목내역서_(도급단가)"/>
      <sheetName val="팀업무"/>
      <sheetName val="점수계산1-2"/>
      <sheetName val="경비2내역"/>
      <sheetName val="[KKK.XLS][KKK.XLS]말뚝지/_x0000__x0013_"/>
      <sheetName val="1호맨홀토공"/>
      <sheetName val="[KKK.XLS]말뚝지/_x0000__x0013_"/>
      <sheetName val="FAB별"/>
      <sheetName val="국내조달(통㼨«ㅌʖ"/>
      <sheetName val="국내조달(통翈ï헾⽺"/>
      <sheetName val="국내조달(통蕘¯헾『"/>
      <sheetName val="국내조달(통聈O肌O"/>
      <sheetName val="ELECT쀀⻰_x0000_"/>
      <sheetName val="청학계"/>
      <sheetName val="전선(총)"/>
      <sheetName val="도시계획인력산정"/>
      <sheetName val="한전일위"/>
      <sheetName val="합의서"/>
      <sheetName val="증감대비"/>
      <sheetName val="수량집계"/>
      <sheetName val="산출내역서집계표"/>
      <sheetName val="관급_File"/>
      <sheetName val="가로등"/>
      <sheetName val="공㐬ȟⱈ"/>
      <sheetName val="일위대가(4층원격堘"/>
      <sheetName val="일위대가(4층원격朂"/>
      <sheetName val="도급실행(본관-주차장)"/>
      <sheetName val="일위대가(4층원격_x0005_"/>
      <sheetName val="세부내焀"/>
      <sheetName val="3BL공동구_桐ݾ蔌"/>
      <sheetName val="Macro(전선)"/>
      <sheetName val="3BL공동구__x0000__x0000_"/>
      <sheetName val="3BL공동구_厠į召"/>
      <sheetName val="蠀Ⲃ"/>
      <sheetName val="저⺄"/>
      <sheetName val="일위산출"/>
      <sheetName val="DATA테이블"/>
      <sheetName val="DATA테이블_x0000__x0000_Ԁ_x0000_쀀"/>
      <sheetName val="맨홀수량산출(2호)"/>
      <sheetName val="가감수량(2호)"/>
      <sheetName val="시약"/>
      <sheetName val="콘크리트타설집계표"/>
      <sheetName val="점검총괄"/>
      <sheetName val="수량"/>
      <sheetName val="고등학교"/>
      <sheetName val="제안실적sum조회"/>
      <sheetName val="품셈T_x0010__x0000_⺨ࢠ"/>
      <sheetName val="공내역서"/>
      <sheetName val="2공구내역서"/>
      <sheetName val="기뇣đ"/>
      <sheetName val="분祍⿪"/>
      <sheetName val="변경총괄지(1)"/>
      <sheetName val="(C)원내역"/>
      <sheetName val="관리비"/>
      <sheetName val="수량산출목록표"/>
      <sheetName val="제안서"/>
      <sheetName val="행정표준(1)"/>
      <sheetName val="행정표준(2)"/>
      <sheetName val="품셈총괄표"/>
      <sheetName val="BS(5월-경리과)"/>
      <sheetName val="채권(하반기)"/>
      <sheetName val="1.검토서"/>
      <sheetName val="지급자재단가"/>
      <sheetName val="집 계 표"/>
      <sheetName val="작성방법"/>
      <sheetName val="자재(원원+원대)"/>
      <sheetName val="법면단"/>
      <sheetName val="1단계 (2)"/>
      <sheetName val="수 량 명 세 서 - 1"/>
      <sheetName val="#REF!"/>
      <sheetName val="내역서(교량)전체"/>
      <sheetName val="구역화물"/>
      <sheetName val="단위목록"/>
      <sheetName val="시험비"/>
      <sheetName val="기계경비목록"/>
      <sheetName val="견적을지"/>
      <sheetName val="개요2"/>
      <sheetName val="입찰보고"/>
      <sheetName val="철근"/>
      <sheetName val="중간"/>
      <sheetName val="      "/>
      <sheetName val="99-0002"/>
      <sheetName val="회사정보"/>
      <sheetName val="편입토지조서"/>
      <sheetName val="통신200헾"/>
      <sheetName val="CP-E2 (품셈표)"/>
      <sheetName val="내역서(사업소)"/>
      <sheetName val="유역면적"/>
      <sheetName val="Tool"/>
      <sheetName val="공사비예산서(토목분)"/>
      <sheetName val="원가계산서(남측)"/>
      <sheetName val="정산서 "/>
      <sheetName val="매입-계약"/>
      <sheetName val="중기손료"/>
      <sheetName val="소운반"/>
      <sheetName val="집수정단면도 (2)"/>
      <sheetName val="노무"/>
      <sheetName val="INDEX"/>
      <sheetName val="적점"/>
      <sheetName val="원하대비"/>
      <sheetName val="원도급"/>
      <sheetName val="하도급"/>
      <sheetName val="4.전기"/>
      <sheetName val="APT"/>
      <sheetName val="영업.일1"/>
      <sheetName val="분_x0000__x0000_"/>
      <sheetName val="분券%"/>
      <sheetName val="카렌스센터계량기설치공사"/>
      <sheetName val=" 총괄표"/>
      <sheetName val="도담구내 개소별퇍놲ԯ"/>
      <sheetName val="B"/>
      <sheetName val="전기공사 산출집계"/>
      <sheetName val="전기공사 산출"/>
      <sheetName val="Data(인원)"/>
      <sheetName val="HWP참조"/>
      <sheetName val="sensitivity"/>
      <sheetName val="수지차(년)"/>
      <sheetName val="사업성"/>
      <sheetName val="Resource2"/>
      <sheetName val="울산자동제어"/>
      <sheetName val="관급자재"/>
      <sheetName val="마산월령동골조물량변경"/>
      <sheetName val="공비대비"/>
      <sheetName val="환산"/>
      <sheetName val="기계설비"/>
      <sheetName val="인구"/>
      <sheetName val="토공집계(rp)"/>
      <sheetName val="대림경상68억"/>
      <sheetName val="21301동"/>
      <sheetName val="중계I"/>
      <sheetName val="날개벽"/>
      <sheetName val="토목수량산출"/>
      <sheetName val="noyim"/>
      <sheetName val="지점별강우량"/>
      <sheetName val="기본DATA"/>
      <sheetName val="10-1.훼손지 가.부지"/>
      <sheetName val="일_위_목_록_표"/>
      <sheetName val="1_우편집중내역서"/>
      <sheetName val="참조코드"/>
      <sheetName val="기준정보1"/>
      <sheetName val="자가"/>
      <sheetName val="암거공"/>
      <sheetName val="견적(100%ᓈ"/>
      <sheetName val="견적(100%䃈"/>
      <sheetName val="견적(100%耀"/>
      <sheetName val="견적(100%"/>
      <sheetName val="하반기(지구대ო"/>
      <sheetName val="990430_당초"/>
      <sheetName val="투찰금액"/>
      <sheetName val="2공구하도급내역서"/>
      <sheetName val="1공구 건정토건 철콘"/>
      <sheetName val="적용공정"/>
      <sheetName val="동원인원"/>
      <sheetName val="견적의뢰"/>
      <sheetName val="토적표(광혁측량)"/>
      <sheetName val="★도급내역"/>
      <sheetName val="내역1공구"/>
      <sheetName val="설계서을"/>
      <sheetName val="중사"/>
      <sheetName val="명세"/>
      <sheetName val="단산"/>
      <sheetName val="일대"/>
      <sheetName val="덕전리"/>
      <sheetName val="시운전연료"/>
      <sheetName val="산출근거 "/>
      <sheetName val="입찰"/>
      <sheetName val="현경"/>
      <sheetName val="토공집계"/>
      <sheetName val="본실행경비"/>
      <sheetName val="VXXXXXXX"/>
      <sheetName val="3.면적&amp;세대(입력)"/>
      <sheetName val="노단"/>
      <sheetName val="자단"/>
      <sheetName val="사업분석"/>
      <sheetName val="기본자료 "/>
      <sheetName val="미익SUB"/>
      <sheetName val="SUM"/>
      <sheetName val="경비산출"/>
      <sheetName val="기본정보입력"/>
      <sheetName val="자재목록"/>
      <sheetName val="내역서관리"/>
      <sheetName val="sw1"/>
      <sheetName val="NOMUBI"/>
      <sheetName val="회사개황최종"/>
      <sheetName val="견적서1"/>
      <sheetName val="아파트"/>
      <sheetName val="공통비(전체)"/>
      <sheetName val="익산"/>
      <sheetName val="잡비계산"/>
      <sheetName val="ÀÏ¸í"/>
      <sheetName val="ÀÏ¸í95"/>
      <sheetName val="ÀÏºñ"/>
      <sheetName val="ÀÏºñ95"/>
      <sheetName val="°æ¸í"/>
      <sheetName val="°æ¸í95"/>
      <sheetName val="°æ¹è"/>
      <sheetName val="°æ¹è95"/>
      <sheetName val="ÀÓÀ²"/>
      <sheetName val="ÀÓÀ²95"/>
      <sheetName val="°£³ëºñ"/>
      <sheetName val="°£³ëºñ95"/>
      <sheetName val="Á÷³ë"/>
      <sheetName val="°øÁ¤À²"/>
      <sheetName val="°ÇÁý"/>
      <sheetName val="°ÇÃà"/>
      <sheetName val="±â¼³Áý"/>
      <sheetName val="¼³Áý"/>
      <sheetName val="ÁøÂ¥³»¿ª"/>
      <sheetName val="ÃÑ°ý"/>
      <sheetName val="Áý°è"/>
      <sheetName val="³»¿ª"/>
      <sheetName val="°ø·®Áý"/>
      <sheetName val="´Ü°¡"/>
      <sheetName val="¹èºÎÀ²"/>
      <sheetName val="¿Ï¼º1"/>
      <sheetName val="¿Ï¼º2"/>
      <sheetName val="»êÀçºñÀ²"/>
      <sheetName val="¾ÈÀüºñÀ²"/>
      <sheetName val="ÀÏ¹ÝºñÀ²"/>
      <sheetName val="³ëÀÓ"/>
      <sheetName val="°ø·®"/>
      <sheetName val="Àû¿ë´ë°¡"/>
      <sheetName val="Áö¼ö³»¿ª"/>
      <sheetName val="³ë(97.1,97.9,98.1)"/>
      <sheetName val="³ëÀÓ´Ü°¡"/>
      <sheetName val="ÀÏÀ§´ë°¡¸ñ·Ï"/>
      <sheetName val="³»¿ª¼­2¾È"/>
      <sheetName val="ÀÏÀ§_ÆÄÀÏ"/>
      <sheetName val="°ßÀû¼­"/>
      <sheetName val="Ãâ·ÂÀº ±Ý¹°"/>
      <sheetName val="ÀÏÀ§´ë°¡"/>
      <sheetName val="Ã¶°Å»êÃâ±Ù°Å"/>
      <sheetName val="ÀÏÀ§´ë°¡(°ÇÃà)"/>
      <sheetName val="BabyÀÏÀ§´ë°¡"/>
      <sheetName val=" ³Ã°¢¼öÆßÇÁ"/>
      <sheetName val="°æ»ê"/>
      <sheetName val="´Ü°¡ "/>
      <sheetName val="Á÷Àç"/>
      <sheetName val="¼ÒºñÀÚ°¡"/>
      <sheetName val="¼ö·®»êÃâ"/>
      <sheetName val="´Ü°¡Á¶»ç"/>
      <sheetName val="Àú"/>
      <sheetName val="³»¿ª¼­(»ïÈ£)"/>
      <sheetName val="°£Á¢ºñ"/>
      <sheetName val="ÀÏÀ§´ë°¡(ÃâÀÔ)"/>
      <sheetName val="2°ø±¸»êÃâ³»¿ª"/>
      <sheetName val="½ÄÀçÀÏÀ§´ë°¡"/>
      <sheetName val="´ë,À¯,·¥"/>
      <sheetName val="±¹º°ÀÎ¿ø"/>
      <sheetName val="JòÁî§4"/>
      <sheetName val="ÀÏÀ§´ë°¡(4Ãþ¿ø°Ý)"/>
      <sheetName val="±âÃÊÀÏÀ§´ë°¡"/>
      <sheetName val="´Ü°¡´ëºñÇ¥"/>
      <sheetName val="»êÃâ±âÃÊ"/>
      <sheetName val="¿¬°á°ü¾Ï°Å"/>
      <sheetName val="Àû¿ë°ÇÃà"/>
      <sheetName val="Ç¥Áö"/>
      <sheetName val="±â°è³»¿ª"/>
      <sheetName val="µµ±Þ³»¿ª¼­"/>
      <sheetName val="9GNG¿î¹Ý"/>
      <sheetName val="±â°è°æºñ(½Ã°£´ç)"/>
      <sheetName val="·¥¸Ó"/>
      <sheetName val="Â÷¾×º¸Áõ"/>
      <sheetName val="ºÎºÐº°¼ö·®»êÃâ(Á¶ÇÕ±âÃÊ)"/>
      <sheetName val="¼Ò¹æ"/>
      <sheetName val="ÅÍÆÄ±â¹×Àç·á"/>
      <sheetName val="2F È¸ÀÇ½Ç°ßÀû(5_14 ÀÏ´ë)"/>
      <sheetName val="NìüëÒ-òÅ"/>
      <sheetName val="´Ü°¡Á¶»ç¼­"/>
      <sheetName val="1¾È"/>
      <sheetName val="¼ÕÀÍºÐ¼®"/>
      <sheetName val="°ÇÃàºÎÇÏ"/>
      <sheetName val="±èÆ÷IO"/>
      <sheetName val="Pier 3"/>
      <sheetName val="예산변경사항"/>
      <sheetName val="총체보활공정표"/>
      <sheetName val="중기 부표"/>
      <sheetName val="2.단면가정"/>
      <sheetName val=""/>
      <sheetName val="남양시작동자105노65㠀⺃簀⺃︀쫕ԯ_x0000_"/>
      <sheetName val="남양시작동자105노65︀䋕ԯ_x0000_缀_x0000__x0000__x0000_"/>
      <sheetName val="실행갑지"/>
      <sheetName val="상하차비용(기계상차)"/>
      <sheetName val="수간보호"/>
      <sheetName val="10동"/>
      <sheetName val="토공 totൡý"/>
      <sheetName val="설비"/>
      <sheetName val="D"/>
      <sheetName val="현장경상비"/>
      <sheetName val="AS포장복구 "/>
      <sheetName val="청천내"/>
      <sheetName val="공리일"/>
      <sheetName val="2003 일위대가"/>
      <sheetName val="(A)내역서"/>
      <sheetName val="시행예산"/>
      <sheetName val="공통비총괄표"/>
      <sheetName val="공종단가"/>
      <sheetName val="6-1. 관개량조서"/>
      <sheetName val="교각토공"/>
      <sheetName val="공사비집계"/>
      <sheetName val="6공구(당초)"/>
      <sheetName val="제출내역 (2)"/>
      <sheetName val="마산방향"/>
      <sheetName val="마산방향철근집계"/>
      <sheetName val="9811"/>
      <sheetName val="S0"/>
      <sheetName val="수목데이타 "/>
      <sheetName val="남대문빌딩"/>
      <sheetName val="경영혁신본부"/>
      <sheetName val="본부별사업계획2차"/>
      <sheetName val="감가상각"/>
      <sheetName val="지질조사분석"/>
      <sheetName val="2. 공원조도"/>
      <sheetName val="FJ단가"/>
      <sheetName val="7.지층별제원"/>
      <sheetName val="변경관급자재"/>
      <sheetName val="4.본실행통합내역서"/>
      <sheetName val="★개략견적"/>
      <sheetName val="일(4)"/>
      <sheetName val="1단계"/>
      <sheetName val="구조물공집계"/>
      <sheetName val="갑(전기)"/>
      <sheetName val="밸브설치"/>
      <sheetName val="순공사비"/>
      <sheetName val="Ⅱ1-0타"/>
      <sheetName val="도급내역서(က_x0000_ࠀ돬"/>
      <sheetName val="도급내역서(栀襙܆㦎"/>
      <sheetName val="도급내역서(/_x0000__xd800_Ù"/>
      <sheetName val="도급내역서(/_x0000_⠀D"/>
      <sheetName val="공柖7_x0000_"/>
      <sheetName val="우수데이터"/>
      <sheetName val="항목별진도율"/>
      <sheetName val="A1.스케쥴"/>
      <sheetName val="C1.공사개요"/>
      <sheetName val="I.설계조건"/>
      <sheetName val="집수정(1)"/>
      <sheetName val="인원"/>
      <sheetName val="LG제품"/>
      <sheetName val="IW-LIST"/>
      <sheetName val="3.면적"/>
      <sheetName val="열린교실"/>
      <sheetName val="시설물일위"/>
      <sheetName val="도봉2지구"/>
      <sheetName val="대덕토공총"/>
      <sheetName val="평균터파기고(1-2,ASP)"/>
      <sheetName val="TYPE-A"/>
      <sheetName val="선급금신청서"/>
      <sheetName val="견적(100%_x0000_"/>
      <sheetName val="7-1노임"/>
      <sheetName val="7-2경비"/>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refreshError="1"/>
      <sheetData sheetId="132"/>
      <sheetData sheetId="133"/>
      <sheetData sheetId="134"/>
      <sheetData sheetId="135"/>
      <sheetData sheetId="136"/>
      <sheetData sheetId="137"/>
      <sheetData sheetId="138"/>
      <sheetData sheetId="139"/>
      <sheetData sheetId="140"/>
      <sheetData sheetId="141" refreshError="1"/>
      <sheetData sheetId="142"/>
      <sheetData sheetId="143"/>
      <sheetData sheetId="144"/>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refreshError="1"/>
      <sheetData sheetId="1293"/>
      <sheetData sheetId="1294"/>
      <sheetData sheetId="1295"/>
      <sheetData sheetId="1296"/>
      <sheetData sheetId="1297"/>
      <sheetData sheetId="1298"/>
      <sheetData sheetId="1299"/>
      <sheetData sheetId="1300"/>
      <sheetData sheetId="1301"/>
      <sheetData sheetId="1302"/>
      <sheetData sheetId="1303"/>
      <sheetData sheetId="1304" refreshError="1"/>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sheetData sheetId="1475"/>
      <sheetData sheetId="1476"/>
      <sheetData sheetId="1477"/>
      <sheetData sheetId="1478"/>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sheetData sheetId="1512" refreshError="1"/>
      <sheetData sheetId="1513" refreshError="1"/>
      <sheetData sheetId="1514" refreshError="1"/>
      <sheetData sheetId="1515" refreshError="1"/>
      <sheetData sheetId="1516" refreshError="1"/>
      <sheetData sheetId="1517"/>
      <sheetData sheetId="1518" refreshError="1"/>
      <sheetData sheetId="1519" refreshError="1"/>
      <sheetData sheetId="1520"/>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sheetData sheetId="1599"/>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sheetData sheetId="1699"/>
      <sheetData sheetId="1700"/>
      <sheetData sheetId="170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sheetData sheetId="184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sheetData sheetId="1876"/>
      <sheetData sheetId="1877"/>
      <sheetData sheetId="1878"/>
      <sheetData sheetId="1879" refreshError="1"/>
      <sheetData sheetId="1880" refreshError="1"/>
      <sheetData sheetId="1881" refreshError="1"/>
      <sheetData sheetId="1882" refreshError="1"/>
      <sheetData sheetId="1883" refreshError="1"/>
      <sheetData sheetId="1884"/>
      <sheetData sheetId="1885"/>
      <sheetData sheetId="1886" refreshError="1"/>
      <sheetData sheetId="1887" refreshError="1"/>
      <sheetData sheetId="1888" refreshError="1"/>
      <sheetData sheetId="1889" refreshError="1"/>
      <sheetData sheetId="1890" refreshError="1"/>
      <sheetData sheetId="189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표지 (3)"/>
      <sheetName val="표지"/>
      <sheetName val="표지 (2)"/>
      <sheetName val="내역서"/>
      <sheetName val="주요자재1"/>
      <sheetName val="주요자재2"/>
      <sheetName val="시멘트골재량"/>
      <sheetName val="구조물골재"/>
      <sheetName val="철근1"/>
      <sheetName val="구조물타공종이월"/>
      <sheetName val="타공종이월"/>
      <sheetName val="철근수량1"/>
      <sheetName val="교각수량"/>
      <sheetName val="토공"/>
      <sheetName val="철근수량2"/>
      <sheetName val="교각집계"/>
      <sheetName val="교각토공"/>
      <sheetName val="교각철근"/>
      <sheetName val="교각집계 (2)"/>
      <sheetName val="교각토공 (2)"/>
      <sheetName val="교각철근 (2)"/>
      <sheetName val="제경비"/>
      <sheetName val="대비"/>
      <sheetName val="내역"/>
      <sheetName val="수량집계"/>
      <sheetName val="수량(교각)"/>
      <sheetName val="수량산출(2)"/>
      <sheetName val="단가(동바리)"/>
      <sheetName val="단가(강재운반)"/>
      <sheetName val="총괄표"/>
      <sheetName val="추진계획"/>
      <sheetName val="추진실적"/>
      <sheetName val="Sheet3"/>
      <sheetName val="공정표"/>
      <sheetName val="일수계산"/>
      <sheetName val="터널공기"/>
      <sheetName val="Sheet1"/>
      <sheetName val="Sheet2"/>
      <sheetName val="업협(토공,철콘)"/>
      <sheetName val="실행예산"/>
      <sheetName val="시방서"/>
      <sheetName val="계약현황"/>
      <sheetName val="간지"/>
      <sheetName val="견적(토공)"/>
      <sheetName val="견적(철콘)"/>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xxxxxx"/>
      <sheetName val="0000"/>
      <sheetName val="현황"/>
      <sheetName val="철콘"/>
      <sheetName val="입찰표지"/>
      <sheetName val="관급자재"/>
      <sheetName val="일위대가"/>
      <sheetName val="투찰내역"/>
      <sheetName val="BID"/>
      <sheetName val=" HIT-&gt;HMC 견적(3900)"/>
      <sheetName val="산출내역서"/>
      <sheetName val="일위목록"/>
      <sheetName val="요율"/>
      <sheetName val="입찰안"/>
      <sheetName val="실행철강하도"/>
      <sheetName val="후다내역"/>
      <sheetName val="SG"/>
      <sheetName val="일위대가목록"/>
      <sheetName val="한전일위"/>
      <sheetName val="갑지"/>
      <sheetName val="현장관리비"/>
      <sheetName val="합계"/>
      <sheetName val="단가"/>
      <sheetName val="중기비"/>
      <sheetName val="노무비"/>
      <sheetName val="단가산출"/>
      <sheetName val="자재단가"/>
      <sheetName val="품셈"/>
      <sheetName val="일  위  대  가  목  록"/>
      <sheetName val="Macro1"/>
      <sheetName val="산수배수"/>
      <sheetName val="간접비계산"/>
      <sheetName val="당초명세(평)"/>
      <sheetName val="일위CODE"/>
      <sheetName val="인부신상자료"/>
      <sheetName val="일위산출"/>
      <sheetName val="설계가"/>
      <sheetName val="2공구산출내역"/>
      <sheetName val="전체"/>
      <sheetName val="PI"/>
      <sheetName val="품셈총괄표"/>
      <sheetName val="#2_일위대가목록"/>
      <sheetName val="운반비요율"/>
      <sheetName val="교각토공 _2_"/>
      <sheetName val="세부추진"/>
      <sheetName val="제안서"/>
      <sheetName val="상용보강"/>
      <sheetName val="행정표준(1)"/>
      <sheetName val="행정표준(2)"/>
      <sheetName val="1공구원가계산서"/>
      <sheetName val="1공구산출내역서"/>
      <sheetName val="1유리"/>
      <sheetName val="직노"/>
      <sheetName val="간접(90)"/>
      <sheetName val="금액결정"/>
      <sheetName val="원가계산서"/>
      <sheetName val="유동표"/>
      <sheetName val="원형1호맨홀토공수량"/>
      <sheetName val="장문교(대전)"/>
      <sheetName val="우배수"/>
      <sheetName val="계산식"/>
      <sheetName val="건설성적"/>
      <sheetName val="증감내역서"/>
      <sheetName val="조명율표"/>
      <sheetName val="관급"/>
      <sheetName val="장비"/>
      <sheetName val="산근1"/>
      <sheetName val="노무"/>
      <sheetName val="자재"/>
      <sheetName val="6. 안전관리비"/>
      <sheetName val="INSTR"/>
      <sheetName val="1,2공구원가계산서"/>
      <sheetName val="3.공통공사대비"/>
      <sheetName val="조건표"/>
      <sheetName val="#REF"/>
      <sheetName val="차액보증"/>
      <sheetName val="견적의뢰서"/>
      <sheetName val="b_balju"/>
      <sheetName val="내역(한신APT)"/>
      <sheetName val="HRSG SMALL07220"/>
      <sheetName val="JUCKEYK"/>
      <sheetName val="S0"/>
      <sheetName val="기본설계기준"/>
      <sheetName val="일위"/>
      <sheetName val="노임"/>
      <sheetName val="Macro2"/>
      <sheetName val="노임단가"/>
      <sheetName val="표지1"/>
      <sheetName val="준검 내역서"/>
      <sheetName val="97년 추정"/>
      <sheetName val="6PILE  (돌출)"/>
      <sheetName val="코드표"/>
      <sheetName val="10공구일위"/>
      <sheetName val="3개월-백데이타"/>
      <sheetName val="LG배관재단가"/>
      <sheetName val="다다수전류단가"/>
      <sheetName val="LG유통상품단가표"/>
      <sheetName val="일위대가D"/>
      <sheetName val="2000년1차"/>
      <sheetName val="2000전체분"/>
      <sheetName val="단가적용"/>
      <sheetName val="작업일보"/>
      <sheetName val="조명시설"/>
      <sheetName val="설계예산서"/>
      <sheetName val="하도내역 (철콘)"/>
      <sheetName val="특기사항"/>
      <sheetName val="임율 Data"/>
      <sheetName val="IT-BAT"/>
      <sheetName val="수문일위1"/>
      <sheetName val="참조"/>
      <sheetName val="data"/>
      <sheetName val="관개"/>
      <sheetName val="목차 "/>
      <sheetName val="공사비증감"/>
      <sheetName val="음성방향"/>
      <sheetName val="메서,변+증"/>
      <sheetName val="1.설계기준"/>
      <sheetName val="저"/>
      <sheetName val="지급자재"/>
      <sheetName val="조건표 (2)"/>
      <sheetName val="8.PILE  (돌출)"/>
      <sheetName val="도급"/>
      <sheetName val="일위대가목차"/>
      <sheetName val="배수내역"/>
      <sheetName val="표지_(3)"/>
      <sheetName val="표지_(2)"/>
      <sheetName val="교각집계_(2)"/>
      <sheetName val="교각토공_(2)"/>
      <sheetName val="교각철근_(2)"/>
      <sheetName val="외주대비_-석축"/>
      <sheetName val="외주대비-구조물_(2)"/>
      <sheetName val="견적표지_(3)"/>
      <sheetName val="_HIT-&gt;HMC_견적(3900)"/>
      <sheetName val="일__위__대__가__목__록"/>
      <sheetName val="교각토공__2_"/>
      <sheetName val="HRSG_SMALL07220"/>
      <sheetName val="6__안전관리비"/>
      <sheetName val="48일위"/>
      <sheetName val="유입량"/>
      <sheetName val="집계"/>
      <sheetName val="개거총"/>
      <sheetName val="덕전리"/>
      <sheetName val="1단계"/>
      <sheetName val="일위총괄"/>
      <sheetName val="내역전기"/>
      <sheetName val="수량산출서"/>
      <sheetName val="신공항A-9(원가수정)"/>
      <sheetName val="노무비 근거"/>
      <sheetName val="수정2"/>
      <sheetName val="배수공"/>
      <sheetName val="FORM-0"/>
      <sheetName val="표준건축비"/>
      <sheetName val="1. 설계조건 2.단면가정 3. 하중계산"/>
      <sheetName val="DATA 입력란"/>
      <sheetName val="별표집계"/>
      <sheetName val="기본단가표"/>
      <sheetName val="TEST1"/>
      <sheetName val="일위대가목록표"/>
      <sheetName val="P_RPTB04_산근"/>
      <sheetName val="A1"/>
      <sheetName val="BSD (2)"/>
      <sheetName val="노임조서"/>
      <sheetName val="작성방법"/>
      <sheetName val="안산기계장치"/>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내역표지"/>
      <sheetName val="입출재고현황 (2)"/>
      <sheetName val="산출근거"/>
      <sheetName val="공정집계_국별"/>
      <sheetName val="일위단가"/>
      <sheetName val="수량3"/>
      <sheetName val="DHEQSUPT"/>
      <sheetName val="추가예산"/>
      <sheetName val="단면 (2)"/>
      <sheetName val="일위산출근거"/>
      <sheetName val="2터널시점"/>
      <sheetName val="이월"/>
      <sheetName val="약품공급2"/>
      <sheetName val="견적"/>
      <sheetName val="하도금액분계"/>
      <sheetName val="수량산출"/>
      <sheetName val="기계내역"/>
      <sheetName val="c_balju"/>
      <sheetName val="기초1"/>
      <sheetName val="중기"/>
      <sheetName val="U형개거"/>
      <sheetName val="인원"/>
      <sheetName val="공통가설"/>
      <sheetName val="ORIGIN"/>
      <sheetName val="호안사석"/>
      <sheetName val="배수자집"/>
      <sheetName val="토공유동표(전체.당초)"/>
      <sheetName val="을"/>
      <sheetName val="물가시세"/>
      <sheetName val="단위단가"/>
      <sheetName val="Total"/>
      <sheetName val="예산총괄"/>
      <sheetName val="CTEMCOST"/>
      <sheetName val="간선계산"/>
      <sheetName val="토목품셈"/>
      <sheetName val="일일"/>
      <sheetName val="#2정산"/>
      <sheetName val="설계"/>
      <sheetName val="SLAB근거-1"/>
      <sheetName val="입력데이타"/>
      <sheetName val="포장(수량)-관로부"/>
      <sheetName val="실행대비"/>
      <sheetName val="2000용수잠관-수량집계"/>
      <sheetName val="업체별기성내역"/>
      <sheetName val="유치원내역"/>
      <sheetName val="철거산출근거"/>
      <sheetName val="WORK"/>
      <sheetName val="3_공통공사대비"/>
      <sheetName val="준검_내역서"/>
      <sheetName val="97년_추정"/>
      <sheetName val="6PILE__(돌출)"/>
      <sheetName val="잡비"/>
      <sheetName val="일위(PN)"/>
      <sheetName val="제경비산출서"/>
      <sheetName val="환기시설"/>
      <sheetName val="조명"/>
      <sheetName val="점보전력사용"/>
      <sheetName val="단면"/>
      <sheetName val="배수처리"/>
      <sheetName val="입력자료(노무비)"/>
      <sheetName val="7. 현장관리비 "/>
      <sheetName val="b_balju (2)"/>
      <sheetName val="b_gunmul"/>
      <sheetName val="DATE"/>
      <sheetName val="DANGA"/>
      <sheetName val="INPUT"/>
      <sheetName val="토공(1)"/>
      <sheetName val="차수공(1)"/>
      <sheetName val="기본단가"/>
      <sheetName val="구조     ."/>
      <sheetName val="인사자료총집계"/>
      <sheetName val="단면가정"/>
      <sheetName val="lab"/>
      <sheetName val="첨부1"/>
      <sheetName val="노무비 "/>
      <sheetName val="경상비"/>
      <sheetName val="전문하도급"/>
      <sheetName val="교량전기"/>
      <sheetName val="평가데이터"/>
      <sheetName val="MOTOR"/>
      <sheetName val="현장관리비 산출내역"/>
      <sheetName val="인명부"/>
      <sheetName val="8.현장관리비"/>
      <sheetName val="7.안전관리비"/>
      <sheetName val="전기"/>
      <sheetName val="효율표"/>
      <sheetName val="수량분개내역"/>
      <sheetName val="단가표"/>
      <sheetName val="단위량당중기"/>
      <sheetName val="공량산출서"/>
      <sheetName val="ABUT수량-A1"/>
      <sheetName val="장비단가"/>
      <sheetName val="가스"/>
      <sheetName val="양수장(기계)"/>
      <sheetName val="공사비예산서(토목분)"/>
      <sheetName val="운반"/>
      <sheetName val="사업관리"/>
      <sheetName val="FB25JN"/>
      <sheetName val="설계명세서"/>
      <sheetName val="내역서 제출"/>
      <sheetName val="자료입력"/>
      <sheetName val="중기조종사 단위단가"/>
      <sheetName val="일위대가표48"/>
      <sheetName val="(원)기흥상갈"/>
      <sheetName val="4.일위대가집계"/>
      <sheetName val="결재난"/>
      <sheetName val="tggwan(mac)"/>
      <sheetName val="금액내역서"/>
      <sheetName val="만년달력"/>
      <sheetName val="프랜트면허"/>
      <sheetName val="토목주소"/>
      <sheetName val="일위(시설)"/>
      <sheetName val="공사내역서(을)실행"/>
      <sheetName val="기성갑지"/>
      <sheetName val="중기일위대가"/>
      <sheetName val="내역(2000년)"/>
      <sheetName val="실행내역서 "/>
      <sheetName val="총괄내역서"/>
      <sheetName val="경영상태"/>
      <sheetName val="BND"/>
      <sheetName val="재료비"/>
      <sheetName val="직접비"/>
      <sheetName val="건장설비"/>
      <sheetName val="교통대책내역"/>
      <sheetName val="토공사"/>
      <sheetName val="적현로"/>
      <sheetName val="(당평)자재"/>
      <sheetName val="물가자료"/>
      <sheetName val="날개벽수량표"/>
      <sheetName val="격점별물량"/>
      <sheetName val="경비2내역"/>
      <sheetName val="인사자료"/>
      <sheetName val="청천내"/>
      <sheetName val="단위중량"/>
      <sheetName val="1.설계조건"/>
      <sheetName val="유림골조"/>
      <sheetName val="공통부대비"/>
      <sheetName val="건설실행"/>
      <sheetName val="대로근거"/>
      <sheetName val="중로근거"/>
      <sheetName val="예가표"/>
      <sheetName val="우석문틀"/>
      <sheetName val="Temporary Mooring"/>
      <sheetName val="공문"/>
      <sheetName val="시화점실행"/>
      <sheetName val="우수"/>
      <sheetName val="7.PILE  (돌출)"/>
      <sheetName val="A LINE"/>
      <sheetName val="SHL"/>
      <sheetName val="품셈TABLE"/>
      <sheetName val="2.대외공문"/>
      <sheetName val="일위집계(기존)"/>
      <sheetName val="파이프류"/>
      <sheetName val="금리계산"/>
      <sheetName val="교각계산"/>
      <sheetName val="금융비용"/>
      <sheetName val="Customer Databas"/>
      <sheetName val="일위대가(1)"/>
      <sheetName val="5. 현장관리비(new) "/>
      <sheetName val="간 지1"/>
      <sheetName val="콘크리트타설집계표"/>
      <sheetName val="700seg"/>
      <sheetName val="기성내역"/>
      <sheetName val="특수선일위대가"/>
      <sheetName val="설계내역"/>
      <sheetName val="실행내역"/>
      <sheetName val="BQ"/>
      <sheetName val="맨홀수량산출"/>
      <sheetName val="임율산출표"/>
      <sheetName val="변경내역"/>
      <sheetName val="CONCRETE"/>
      <sheetName val="갑지(추정)"/>
      <sheetName val="세부내역서"/>
      <sheetName val="점검총괄"/>
      <sheetName val="측량요율"/>
      <sheetName val="자재대"/>
      <sheetName val="U-TYPE(1)"/>
      <sheetName val="일반공사"/>
      <sheetName val="1"/>
      <sheetName val="여과지동"/>
      <sheetName val="기초자료"/>
      <sheetName val="경산"/>
      <sheetName val="2"/>
      <sheetName val="산출내역서집계표"/>
      <sheetName val="5_ 현장관리비_new_ "/>
      <sheetName val="N賃率-職"/>
      <sheetName val="원도급"/>
      <sheetName val="하도급"/>
      <sheetName val="공사원가계산서"/>
      <sheetName val="방배동내역(리라)"/>
      <sheetName val="현장경비"/>
      <sheetName val="건축공사집계표"/>
      <sheetName val="방배동내역 (총괄)"/>
      <sheetName val="부대공사총괄"/>
      <sheetName val="화재 탐지 설비"/>
      <sheetName val="초기화면"/>
      <sheetName val="RE9604"/>
      <sheetName val="인원계획"/>
      <sheetName val="Code"/>
      <sheetName val="식재가격"/>
      <sheetName val="식재총괄"/>
      <sheetName val="기본일위"/>
      <sheetName val="마산방향철근집계"/>
      <sheetName val="진주방향"/>
      <sheetName val="날개벽(시점좌측)"/>
      <sheetName val="부하계산서"/>
      <sheetName val="기자재비"/>
      <sheetName val="자동제어"/>
      <sheetName val="일용직6월"/>
      <sheetName val="노원열병합  건축공사기성내역서"/>
      <sheetName val="경비"/>
      <sheetName val="일위목록데이타"/>
      <sheetName val="설내역서 "/>
      <sheetName val="돈암사업"/>
      <sheetName val="2.2_오피스텔(12~32F)"/>
      <sheetName val="현장별"/>
      <sheetName val="간접비"/>
      <sheetName val="자재일람"/>
      <sheetName val="입력정보"/>
      <sheetName val="설 계"/>
      <sheetName val="개산공사비"/>
      <sheetName val="COVER-P"/>
      <sheetName val="화전내"/>
      <sheetName val="일위대가집계"/>
      <sheetName val="단가대비표"/>
      <sheetName val="재료집계표"/>
      <sheetName val="단가산출(T)"/>
      <sheetName val="일위대가목록(ems)"/>
      <sheetName val="일용직"/>
      <sheetName val=" 갑지"/>
      <sheetName val="인계"/>
      <sheetName val="일H35Y4"/>
      <sheetName val="인천제철"/>
      <sheetName val="양덕동"/>
      <sheetName val="집 계 표"/>
      <sheetName val="계측기"/>
      <sheetName val="소방"/>
      <sheetName val="내역서2안"/>
      <sheetName val="시중노임단가"/>
      <sheetName val="정렬"/>
      <sheetName val="하중계산"/>
      <sheetName val="철근량"/>
      <sheetName val="일위대가 집계표"/>
      <sheetName val="9.1지하2층하부보"/>
      <sheetName val="J直材4"/>
      <sheetName val="기계"/>
      <sheetName val="실행(ALT1)"/>
      <sheetName val="환율change"/>
      <sheetName val="GRDBS"/>
      <sheetName val="견적대비표"/>
      <sheetName val="Y-WORK"/>
      <sheetName val="4 LINE"/>
      <sheetName val="7 th"/>
      <sheetName val="C10집계2"/>
      <sheetName val="기초단가"/>
      <sheetName val="입력데이타(비인쇄용)"/>
      <sheetName val="개요"/>
      <sheetName val="케이블규격"/>
      <sheetName val="COVERSHEET"/>
      <sheetName val="할증 "/>
      <sheetName val="개인별 순위표"/>
      <sheetName val="CM 1"/>
      <sheetName val="전기실-1"/>
      <sheetName val="ROOF(ALKALI)"/>
      <sheetName val="1.취수장"/>
      <sheetName val="하도내역_(철콘)"/>
      <sheetName val="입출재고현황_(2)"/>
      <sheetName val="노무비_근거"/>
      <sheetName val="임율_Data"/>
      <sheetName val="조건표_(2)"/>
      <sheetName val="목차_"/>
      <sheetName val="1_설계기준"/>
      <sheetName val="7__현장관리비_"/>
      <sheetName val="전도금월정금액"/>
      <sheetName val="총 원가계산"/>
      <sheetName val="코드"/>
      <sheetName val="동천하상준설"/>
      <sheetName val="자  재"/>
      <sheetName val="건축외주"/>
      <sheetName val="퍼스트"/>
      <sheetName val="도수로집계"/>
      <sheetName val="외주대비 -석축_x0000__x0000__x0000__x0000__x0000__x0012_[후다내역.XLS]견적표지 (3"/>
      <sheetName val="부대내역"/>
      <sheetName val="총괄"/>
      <sheetName val="차수"/>
      <sheetName val="월별손익"/>
      <sheetName val="대치판정"/>
      <sheetName val="이형관중량"/>
      <sheetName val="일위대가(목록)"/>
      <sheetName val="산근(목록)"/>
      <sheetName val="70%"/>
      <sheetName val="일위총괄표"/>
      <sheetName val="252K444"/>
      <sheetName val="원가계산서(변경)"/>
      <sheetName val="법면"/>
      <sheetName val="부대공"/>
      <sheetName val="구조물공"/>
      <sheetName val="포장공"/>
      <sheetName val="배수공1"/>
      <sheetName val="일위대가(가설)"/>
      <sheetName val="터널대가"/>
      <sheetName val="골조"/>
      <sheetName val="입력"/>
      <sheetName val="COVER"/>
      <sheetName val="플랜트 설치"/>
      <sheetName val="추가일위대가"/>
      <sheetName val="주요항목별"/>
      <sheetName val="중기조종사_단위단가"/>
      <sheetName val="단면_(2)"/>
      <sheetName val="BSD_(2)"/>
      <sheetName val="Sheet5"/>
      <sheetName val="현장일반사항"/>
      <sheetName val="일대"/>
      <sheetName val="증감대비"/>
      <sheetName val="단계별내역 (2)"/>
      <sheetName val="데이타"/>
      <sheetName val="식재인부"/>
      <sheetName val="표지_(3)1"/>
      <sheetName val="표지_(2)1"/>
      <sheetName val="교각집계_(2)1"/>
      <sheetName val="교각토공_(2)1"/>
      <sheetName val="교각철근_(2)1"/>
      <sheetName val="외주대비_-석축1"/>
      <sheetName val="외주대비-구조물_(2)1"/>
      <sheetName val="견적표지_(3)1"/>
      <sheetName val="_HIT-&gt;HMC_견적(3900)1"/>
      <sheetName val="일__위__대__가__목__록1"/>
      <sheetName val="교각토공__2_1"/>
      <sheetName val="3_공통공사대비1"/>
      <sheetName val="6__안전관리비1"/>
      <sheetName val="6PILE__(돌출)1"/>
      <sheetName val="HRSG_SMALL072201"/>
      <sheetName val="준검_내역서1"/>
      <sheetName val="97년_추정1"/>
      <sheetName val="2차전체변경예정_(2)"/>
      <sheetName val="토공유동표(전체_당초)"/>
      <sheetName val="b_balju_(2)"/>
      <sheetName val="8_PILE__(돌출)"/>
      <sheetName val="8_현장관리비"/>
      <sheetName val="7_안전관리비"/>
      <sheetName val="선정요령"/>
      <sheetName val="2.2 띠장의 설계"/>
      <sheetName val="설비"/>
      <sheetName val="단중표"/>
      <sheetName val="수리결과"/>
      <sheetName val="요약서"/>
      <sheetName val="남양내역"/>
      <sheetName val="실행내역_원본"/>
      <sheetName val="Sheet4"/>
      <sheetName val="제출내역 (2)"/>
      <sheetName val="자재단가비교표"/>
      <sheetName val="인건비"/>
      <sheetName val="Sheet1 (2)"/>
      <sheetName val="기술부 VENDOR LIST"/>
      <sheetName val="골조시행"/>
      <sheetName val="총체"/>
      <sheetName val="4.일위대가"/>
      <sheetName val="4.2.1 마루높이 검토"/>
      <sheetName val="터파기및재료"/>
      <sheetName val="6_ 안전관리비"/>
      <sheetName val="전체내역서"/>
      <sheetName val="전기내역서"/>
      <sheetName val="자재수량"/>
      <sheetName val="1공구 건정토건 토공"/>
      <sheetName val="1공구 건정토건 철콘"/>
      <sheetName val="도급표지 "/>
      <sheetName val="부대표지"/>
      <sheetName val="도급표지  (4)"/>
      <sheetName val="부대표지 (4)"/>
      <sheetName val="도급표지  (3)"/>
      <sheetName val="부대표지 (3)"/>
      <sheetName val="도급표지  (2)"/>
      <sheetName val="부대표지 (2)"/>
      <sheetName val="세로"/>
      <sheetName val="토  목"/>
      <sheetName val="조  경"/>
      <sheetName val="전 기"/>
      <sheetName val="건  축"/>
      <sheetName val="건축설비"/>
      <sheetName val="제어계측"/>
      <sheetName val="Sheet6"/>
      <sheetName val="Sheet16"/>
      <sheetName val="보도내역 (3)"/>
      <sheetName val="Module1"/>
      <sheetName val="Qheet6"/>
      <sheetName val="총괄-1"/>
      <sheetName val="단가산출서"/>
      <sheetName val="공사개요"/>
      <sheetName val="주차구획선수량"/>
      <sheetName val="부대tu"/>
      <sheetName val="목차"/>
      <sheetName val="정부노임단가"/>
      <sheetName val="A-4"/>
      <sheetName val="금호"/>
      <sheetName val="하조서"/>
      <sheetName val="한강운반비"/>
      <sheetName val="서∼군(2)"/>
      <sheetName val="가도공"/>
      <sheetName val="변경비교-을"/>
      <sheetName val="6공구(당초)"/>
      <sheetName val="품의서"/>
      <sheetName val="데리네이타현황"/>
      <sheetName val="재개발"/>
      <sheetName val="내역(최종본4.5)"/>
      <sheetName val="SP-B1"/>
      <sheetName val="토적집계"/>
      <sheetName val="98NS-N"/>
      <sheetName val="소야공정계획표"/>
      <sheetName val="45,46"/>
      <sheetName val="기초코드"/>
      <sheetName val="1.수인터널"/>
      <sheetName val="일위대가표"/>
      <sheetName val="보할"/>
      <sheetName val="공업용수관로"/>
      <sheetName val="일위(토목)"/>
      <sheetName val="물량표"/>
      <sheetName val="낙찰표"/>
      <sheetName val="입적표"/>
      <sheetName val="지주설치제원"/>
      <sheetName val="준공조서갑지"/>
      <sheetName val="실행내역서"/>
      <sheetName val="98지급계획"/>
      <sheetName val="수문일1"/>
      <sheetName val="가시설"/>
      <sheetName val="시공여유율"/>
      <sheetName val="SANTOGO"/>
      <sheetName val="흥양2교토공집계표"/>
      <sheetName val="eq_data"/>
      <sheetName val="ELECTRIC"/>
      <sheetName val="전기공사"/>
      <sheetName val="AS포장복구 "/>
      <sheetName val="건축내역서"/>
      <sheetName val="Dae_Jiju"/>
      <sheetName val="Sikje_ingun"/>
      <sheetName val="TREE_D"/>
      <sheetName val="단가비교표"/>
      <sheetName val="입력시트"/>
      <sheetName val="장비집계"/>
      <sheetName val="결과조달"/>
      <sheetName val="원본(갑지)"/>
      <sheetName val="3차준공"/>
      <sheetName val="입찰품의서"/>
      <sheetName val="토사(PE)"/>
      <sheetName val="날개벽"/>
      <sheetName val="choose"/>
      <sheetName val="WING3"/>
      <sheetName val="수량산출목록표"/>
      <sheetName val="명일작업계획 (3)"/>
      <sheetName val="GEN"/>
      <sheetName val="분전반"/>
      <sheetName val="특별"/>
      <sheetName val="공통(20-91)"/>
      <sheetName val="잔수량(작성)"/>
      <sheetName val="주소"/>
      <sheetName val="기계경비일람"/>
      <sheetName val="횡배위치"/>
      <sheetName val="B"/>
      <sheetName val="단위목록"/>
      <sheetName val="자재운반단가일람표"/>
      <sheetName val="기계경비목록1"/>
      <sheetName val="제수변수량"/>
      <sheetName val="중기사용료"/>
      <sheetName val="2.1외주"/>
      <sheetName val="2.3노무"/>
      <sheetName val="2.4자재"/>
      <sheetName val="2.2장비"/>
      <sheetName val="2.5경비"/>
      <sheetName val="2.6수목대"/>
      <sheetName val="MATRLDATA"/>
      <sheetName val="Print"/>
      <sheetName val="MODELING"/>
      <sheetName val="건축내역"/>
      <sheetName val="건축공사"/>
      <sheetName val="대비2"/>
      <sheetName val="옥외외등집계표"/>
      <sheetName val="옥외배관기본공량"/>
      <sheetName val="6호기"/>
      <sheetName val="일위대가목록(기계)"/>
      <sheetName val="간접1"/>
      <sheetName val="FACTOR"/>
      <sheetName val="말뚝지지력산정"/>
      <sheetName val="일위1"/>
      <sheetName val="cctv예산대비"/>
      <sheetName val="라이닝폼예산대비내역"/>
      <sheetName val="앵커(3안)"/>
      <sheetName val="BOX 본체"/>
      <sheetName val="단가삐출"/>
      <sheetName val="VE절감"/>
      <sheetName val="청주(철골발주의뢰서)"/>
      <sheetName val="관로분포도"/>
      <sheetName val="환산"/>
      <sheetName val="마산월령동골조물량변경"/>
      <sheetName val="시설,관리하위"/>
      <sheetName val="MP MOB"/>
      <sheetName val="유림총괄"/>
      <sheetName val="9GNG운반"/>
      <sheetName val="48평단가"/>
      <sheetName val="57단가"/>
      <sheetName val="54평단가"/>
      <sheetName val="66평단가"/>
      <sheetName val="61단가"/>
      <sheetName val="89평단가"/>
      <sheetName val="84평단가"/>
      <sheetName val="현장관리비데이타"/>
      <sheetName val="Baby일위대가"/>
      <sheetName val="단면치수"/>
      <sheetName val="샘플표지"/>
      <sheetName val="s"/>
      <sheetName val="시운전연료비"/>
      <sheetName val="지원사무소원가배부내역"/>
      <sheetName val="기안"/>
      <sheetName val="깨기"/>
      <sheetName val="흄관수량"/>
      <sheetName val="PROCURE"/>
      <sheetName val="우수공,맨홀,집수정"/>
      <sheetName val="기계경비"/>
      <sheetName val="예산변경원인분석"/>
      <sheetName val="표지_(3)2"/>
      <sheetName val="표지_(2)2"/>
      <sheetName val="교각집계_(2)2"/>
      <sheetName val="교각토공_(2)2"/>
      <sheetName val="교각철근_(2)2"/>
      <sheetName val="외주대비_-석축2"/>
      <sheetName val="외주대비-구조물_(2)2"/>
      <sheetName val="견적표지_(3)2"/>
      <sheetName val="_HIT-&gt;HMC_견적(3900)2"/>
      <sheetName val="일__위__대__가__목__록2"/>
      <sheetName val="교각토공__2_2"/>
      <sheetName val="3_공통공사대비2"/>
      <sheetName val="6__안전관리비2"/>
      <sheetName val="조건표_(2)1"/>
      <sheetName val="입출재고현황_(2)1"/>
      <sheetName val="노무비_근거1"/>
      <sheetName val="6PILE__(돌출)2"/>
      <sheetName val="HRSG_SMALL072202"/>
      <sheetName val="하도내역_(철콘)1"/>
      <sheetName val="준검_내역서2"/>
      <sheetName val="임율_Data1"/>
      <sheetName val="97년_추정2"/>
      <sheetName val="2차전체변경예정_(2)1"/>
      <sheetName val="BSD_(2)1"/>
      <sheetName val="1_설계기준1"/>
      <sheetName val="토공유동표(전체_당초)1"/>
      <sheetName val="목차_1"/>
      <sheetName val="단면_(2)1"/>
      <sheetName val="8_현장관리비1"/>
      <sheetName val="7_안전관리비1"/>
      <sheetName val="7__현장관리비_1"/>
      <sheetName val="1__설계조건_2_단면가정_3__하중계산"/>
      <sheetName val="DATA_입력란"/>
      <sheetName val="구조______"/>
      <sheetName val="8_PILE__(돌출)1"/>
      <sheetName val="b_balju_(2)1"/>
      <sheetName val="노무비_"/>
      <sheetName val="현장관리비_산출내역"/>
      <sheetName val="4_일위대가집계"/>
      <sheetName val="내역서_제출"/>
      <sheetName val="실행내역서_"/>
      <sheetName val="간_지1"/>
      <sheetName val="화재_탐지_설비"/>
      <sheetName val="5__현장관리비(new)_"/>
      <sheetName val="Customer_Databas"/>
      <sheetName val="방배동내역_(총괄)"/>
      <sheetName val="1_설계조건"/>
      <sheetName val="중기조종사_단위단가1"/>
      <sheetName val="5__현장관리비_new__"/>
      <sheetName val="Temporary_Mooring"/>
      <sheetName val="A_LINE"/>
      <sheetName val="2_대외공문"/>
      <sheetName val="설내역서_"/>
      <sheetName val="설_계"/>
      <sheetName val="7_PILE__(돌출)"/>
      <sheetName val="2_2_오피스텔(12~32F)"/>
      <sheetName val="일위대가_집계표"/>
      <sheetName val="9_1지하2층하부보"/>
      <sheetName val="Sheet1_(2)"/>
      <sheetName val="단계별내역_(2)"/>
      <sheetName val="2_2_띠장의_설계"/>
      <sheetName val="1_취수장"/>
      <sheetName val="4_LINE"/>
      <sheetName val="7_th"/>
      <sheetName val="_갑지"/>
      <sheetName val="집_계_표"/>
      <sheetName val="총_원가계산"/>
      <sheetName val="6__안전관리비3"/>
      <sheetName val="1공구_건정토건_토공"/>
      <sheetName val="1공구_건정토건_철콘"/>
      <sheetName val="도급표지_"/>
      <sheetName val="도급표지__(4)"/>
      <sheetName val="부대표지_(4)"/>
      <sheetName val="도급표지__(3)"/>
      <sheetName val="부대표지_(3)"/>
      <sheetName val="도급표지__(2)"/>
      <sheetName val="부대표지_(2)"/>
      <sheetName val="토__목"/>
      <sheetName val="조__경"/>
      <sheetName val="전_기"/>
      <sheetName val="건__축"/>
      <sheetName val="보도내역_(3)"/>
      <sheetName val="내역(최종본4_5)"/>
      <sheetName val="1_수인터널"/>
      <sheetName val="AS포장복구_"/>
      <sheetName val="자__재"/>
      <sheetName val="노원열병합__건축공사기성내역서"/>
      <sheetName val="할증_"/>
      <sheetName val="개인별_순위표"/>
      <sheetName val="CM_1"/>
      <sheetName val="기술부_VENDOR_LIST"/>
      <sheetName val="제출내역_(2)"/>
      <sheetName val="외주대비_-석축[후다내역_XLS]견적표지_(3"/>
      <sheetName val="4_일위대가"/>
      <sheetName val="플랜트_설치"/>
      <sheetName val="세골재  T2 변경 현황"/>
      <sheetName val="호표"/>
      <sheetName val="4동급수"/>
      <sheetName val="STEEL BOX 단면설계(SEC.8)"/>
      <sheetName val="소방사항"/>
      <sheetName val="방음벽기초"/>
      <sheetName val="품셈기준"/>
      <sheetName val="배수관공"/>
      <sheetName val="재료"/>
      <sheetName val="설치자재"/>
      <sheetName val="확약서"/>
      <sheetName val="일집"/>
      <sheetName val="보도경계블럭"/>
      <sheetName val="장비가동"/>
      <sheetName val="연결원본-절대지우지말것"/>
      <sheetName val="일위대가집계표"/>
      <sheetName val="산출서집계HS"/>
      <sheetName val="검색방"/>
      <sheetName val="6.이토처리시간"/>
      <sheetName val="가설건물"/>
      <sheetName val="소비자가"/>
      <sheetName val="성토도수로현황"/>
      <sheetName val="원가서"/>
      <sheetName val="조건"/>
      <sheetName val="계정"/>
      <sheetName val="전 체"/>
      <sheetName val="일위집계"/>
      <sheetName val="대운반(철재)"/>
      <sheetName val="내역(설계)"/>
      <sheetName val="단"/>
      <sheetName val="자료"/>
      <sheetName val="원가(칠곡다부)"/>
      <sheetName val="다부IC내역"/>
      <sheetName val="원가(재방송)"/>
      <sheetName val="재방송"/>
      <sheetName val="다부내역"/>
      <sheetName val="읍내터널"/>
      <sheetName val="칠곡IC내역"/>
      <sheetName val="VXXXXX"/>
      <sheetName val="내역집계표"/>
      <sheetName val="내역서 (3)"/>
      <sheetName val="대가"/>
      <sheetName val="산출양식"/>
      <sheetName val="대가목록"/>
      <sheetName val="산출양식 (2)"/>
      <sheetName val="토목원가계산서"/>
      <sheetName val="토목원가"/>
      <sheetName val="집계장"/>
      <sheetName val="제외공종"/>
      <sheetName val="선급금사용계획서"/>
      <sheetName val="사용세부내역"/>
      <sheetName val="공사비증감대비표"/>
      <sheetName val="전체산출내역서갑(변경) "/>
      <sheetName val="산출내역서을(변경)"/>
      <sheetName val="전체세부(이설도로)"/>
      <sheetName val="전체세부(연결도로)"/>
      <sheetName val="전체원가계산서(변경)"/>
      <sheetName val="용역비"/>
      <sheetName val="취·현"/>
      <sheetName val="취·투"/>
      <sheetName val="토·집"/>
      <sheetName val="배·집"/>
      <sheetName val="기·집30(보고)"/>
      <sheetName val="기·집30(확정)"/>
      <sheetName val="기·내30(확정)"/>
      <sheetName val="A.터파기공"/>
      <sheetName val="B.측·집"/>
      <sheetName val="배(자·집) (2)"/>
      <sheetName val="배(철·집)"/>
      <sheetName val="배(암·유)"/>
      <sheetName val="배(시·골)"/>
      <sheetName val="2.01측·터·집"/>
      <sheetName val="V·집"/>
      <sheetName val="V·현"/>
      <sheetName val="산·집"/>
      <sheetName val="산·현"/>
      <sheetName val="L·집"/>
      <sheetName val="L·현"/>
      <sheetName val="맹·집"/>
      <sheetName val="맹·현"/>
      <sheetName val="C배·집"/>
      <sheetName val="횡·집"/>
      <sheetName val="흄·집"/>
      <sheetName val="횡·조"/>
      <sheetName val="종·배"/>
      <sheetName val="종·조"/>
      <sheetName val="배·면"/>
      <sheetName val="배·날"/>
      <sheetName val="횡·날"/>
      <sheetName val="콘집·수"/>
      <sheetName val="흙쌓·수"/>
      <sheetName val="땅깍·수"/>
      <sheetName val="땅깍·수 (1-1)"/>
      <sheetName val="집·조10"/>
      <sheetName val="집·조6"/>
      <sheetName val="비·보"/>
      <sheetName val="집·조8"/>
      <sheetName val="암·재"/>
      <sheetName val="암·토"/>
      <sheetName val="암·철"/>
      <sheetName val="본·수"/>
      <sheetName val="2+126"/>
      <sheetName val="평날·수"/>
      <sheetName val="0-52 "/>
      <sheetName val="콘·다 (2)"/>
      <sheetName val="기·집 (2)"/>
      <sheetName val="콘·다 (3)"/>
      <sheetName val="콘·현"/>
      <sheetName val="소·집"/>
      <sheetName val="소·현"/>
      <sheetName val="집·거"/>
      <sheetName val="집·연"/>
      <sheetName val="도·집"/>
      <sheetName val="성도1"/>
      <sheetName val="공사비"/>
      <sheetName val="가드레일산근"/>
      <sheetName val="수량집계표"/>
      <sheetName val="수량"/>
      <sheetName val="단가비교"/>
      <sheetName val="적용2002"/>
      <sheetName val="기초병원총괄표"/>
      <sheetName val="기초병원원가"/>
      <sheetName val="기초병원내역집계표"/>
      <sheetName val="기초(토목)"/>
      <sheetName val="기초(건축)"/>
      <sheetName val="기초(기계)"/>
      <sheetName val="기초(전기)"/>
      <sheetName val="기초(통신)"/>
      <sheetName val="감액총괄(계약적용)"/>
      <sheetName val="감액원가계산(계약적용)"/>
      <sheetName val="삭감내역집계표"/>
      <sheetName val="건축,토목감액(계약적용)"/>
      <sheetName val="기계,전기감액"/>
      <sheetName val="내역비교"/>
      <sheetName val="병원내역집계표 (2)"/>
      <sheetName val="설계기계"/>
      <sheetName val="설계통신"/>
      <sheetName val="설계전기"/>
      <sheetName val="설계기준삭감(기,전)"/>
      <sheetName val="설계내역집계표"/>
      <sheetName val="b_balju_cho"/>
      <sheetName val="실행총괄 "/>
      <sheetName val="토목"/>
      <sheetName val="본체"/>
      <sheetName val="[IL-3.XLSY갑지"/>
      <sheetName val=""/>
      <sheetName val="설비내역서"/>
      <sheetName val="CON'C"/>
      <sheetName val="도급내역서(재노경)"/>
      <sheetName val="4.일위대가목차"/>
      <sheetName val="96노임기준"/>
      <sheetName val="기계경비(시간당)"/>
      <sheetName val="램머"/>
      <sheetName val="unit 4"/>
      <sheetName val="내역_ver1.0"/>
      <sheetName val="2000,9월 일위"/>
      <sheetName val="단가일람표"/>
      <sheetName val="IL-3"/>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공사비총괄표"/>
      <sheetName val="차수공개요"/>
      <sheetName val="설계산출기초"/>
      <sheetName val="도급예산내역서봉투"/>
      <sheetName val="설계산출표지"/>
      <sheetName val="도급예산내역서총괄표"/>
      <sheetName val="을부담운반비"/>
      <sheetName val="운반비산출"/>
      <sheetName val="매출현황"/>
      <sheetName val="단가 "/>
      <sheetName val="보온일위"/>
      <sheetName val="49일위"/>
      <sheetName val="22일위"/>
      <sheetName val="49수량"/>
      <sheetName val="단가비교표(노무)"/>
      <sheetName val="수목표준대가"/>
      <sheetName val="변경품셈총괄"/>
      <sheetName val="고창터널(고창방향)"/>
      <sheetName val="변압기 및 발전기 용량"/>
      <sheetName val="냉천부속동"/>
      <sheetName val="공종단가"/>
      <sheetName val="조도계산서 (도서)"/>
      <sheetName val="암거단위"/>
      <sheetName val="보증수수료산출"/>
      <sheetName val="총공사내역서"/>
      <sheetName val="DAN"/>
      <sheetName val="백호우계수"/>
      <sheetName val="설직재-1"/>
      <sheetName val="기흥하도용"/>
      <sheetName val="대포2교접속"/>
      <sheetName val="천방교접속"/>
      <sheetName val="실행예산서"/>
      <sheetName val="BQ(실행)"/>
      <sheetName val="일반전기(2단지-을지)"/>
      <sheetName val="단가조사"/>
      <sheetName val="토목공사"/>
      <sheetName val="일위대가(4층원격)"/>
      <sheetName val="BM"/>
      <sheetName val="찍기"/>
      <sheetName val="의왕내역"/>
      <sheetName val="세부내역"/>
      <sheetName val="단가대비"/>
      <sheetName val="총괄집계표"/>
      <sheetName val="인수공규격"/>
      <sheetName val="단가(1)"/>
      <sheetName val="원가"/>
      <sheetName val="적용단위길이"/>
      <sheetName val="일위대가(건축)"/>
      <sheetName val="빌딩 안내"/>
      <sheetName val="기계공사비집계(원안)"/>
      <sheetName val="48단가"/>
      <sheetName val="CABLE"/>
      <sheetName val="CABLE (2)"/>
      <sheetName val="일위_파일"/>
      <sheetName val="연결임시"/>
      <sheetName val="접지수량"/>
      <sheetName val="G.R300경비"/>
      <sheetName val="교수설계"/>
      <sheetName val="공종구간"/>
      <sheetName val="조경일람"/>
      <sheetName val="49단가"/>
      <sheetName val="구간산출"/>
      <sheetName val="부하LOAD"/>
      <sheetName val="노임단가산출근거"/>
      <sheetName val="COST"/>
      <sheetName val="항목등록"/>
      <sheetName val="원가계산서(남측)"/>
      <sheetName val="신고분기설정참고"/>
      <sheetName val="거래처자료등록"/>
      <sheetName val="조도계산"/>
      <sheetName val="국내조달(통합-1)"/>
      <sheetName val="상시"/>
      <sheetName val="주beam"/>
      <sheetName val="9811"/>
      <sheetName val="출력용"/>
      <sheetName val="단가대비표 (3)"/>
      <sheetName val="하부철근수량"/>
      <sheetName val="연결관산출조서"/>
      <sheetName val="내역서적용수량"/>
      <sheetName val="계획집계"/>
      <sheetName val="기계물량"/>
      <sheetName val="단가목록"/>
      <sheetName val="비탈면보호공수량산출"/>
      <sheetName val="준공검사원(갑)"/>
      <sheetName val="기성내역서(을) (2)"/>
      <sheetName val="전기일위대가"/>
      <sheetName val="영신토건물가변동"/>
      <sheetName val="변수값"/>
      <sheetName val="중기상차"/>
      <sheetName val="AS복구"/>
      <sheetName val="중기터파기"/>
      <sheetName val="1단계 (2)"/>
      <sheetName val="L_RPTA05_목록"/>
      <sheetName val="동원인원"/>
      <sheetName val="2.1  노무비 평균단가산출"/>
      <sheetName val="예산명세서"/>
      <sheetName val="입상내역"/>
      <sheetName val="단가일람"/>
      <sheetName val="3.공사비(07년노임단가)"/>
      <sheetName val="3.공사비(단가조사표)"/>
      <sheetName val="3.공사비(물량산출표)"/>
      <sheetName val="3.공사비(일위대가표목록)"/>
      <sheetName val="3.공사비(일위대가표)"/>
      <sheetName val="견"/>
      <sheetName val="#3_일위대가목록"/>
      <sheetName val="Macro(차단기)"/>
      <sheetName val="띘랷랷랷"/>
      <sheetName val="TRE TABLE"/>
      <sheetName val="Requirement(Work Crew)"/>
      <sheetName val="계획"/>
      <sheetName val="계획세부"/>
      <sheetName val="사용내역서"/>
      <sheetName val="항목별내역서"/>
      <sheetName val="안전담당자"/>
      <sheetName val="유도원"/>
      <sheetName val="안전사진"/>
      <sheetName val="대전-교대(A1-A2)"/>
      <sheetName val="7단가"/>
      <sheetName val="9509"/>
      <sheetName val="총공사원가"/>
      <sheetName val="건축공사원가"/>
      <sheetName val="설비공사원가"/>
      <sheetName val="견적서"/>
      <sheetName val="배관공사기초자료"/>
      <sheetName val="Ekog10"/>
      <sheetName val="AL공사(원)"/>
      <sheetName val="내역서1"/>
      <sheetName val="22수량"/>
      <sheetName val="품목현황"/>
      <sheetName val="출고대장"/>
      <sheetName val="바닥판"/>
      <sheetName val="입력DATA"/>
      <sheetName val="asd"/>
      <sheetName val="★도급내역"/>
      <sheetName val="back-data"/>
      <sheetName val="인월수표"/>
      <sheetName val="중기가격"/>
      <sheetName val="분전함신설"/>
      <sheetName val="접지1종"/>
      <sheetName val="단위수량"/>
      <sheetName val="진입도로B (2)"/>
      <sheetName val="백암비스타내역"/>
      <sheetName val="수목데이타 "/>
      <sheetName val="2.냉난방설비공사"/>
      <sheetName val="7.자동제어공사"/>
      <sheetName val="중강당 내역"/>
      <sheetName val="제-노임"/>
      <sheetName val="AV시스템"/>
      <sheetName val="guard(mac)"/>
      <sheetName val="COPING"/>
      <sheetName val="전체분2회변경"/>
      <sheetName val="산출근거(복구)"/>
      <sheetName val="영창26"/>
      <sheetName val="웅진교-S2"/>
      <sheetName val="횡배수관집현황(2공구)"/>
      <sheetName val="남양주부대"/>
      <sheetName val="기초자료입력및 K치 확인"/>
      <sheetName val="ES조서출력하기"/>
      <sheetName val="등록자료"/>
      <sheetName val="역T형교대(PILE기초)"/>
      <sheetName val="실행내역 "/>
      <sheetName val="산근"/>
      <sheetName val="수원역(전체분)설계서"/>
      <sheetName val="단가조사-2"/>
      <sheetName val="자재 단가 비교표(견적)"/>
      <sheetName val="자재 단가 비교표"/>
      <sheetName val="BDATA"/>
      <sheetName val="지하"/>
      <sheetName val="건설기계목록"/>
      <sheetName val="일위대가_목록"/>
      <sheetName val="재료단가"/>
      <sheetName val="시중노임"/>
      <sheetName val="지불내역1"/>
      <sheetName val="지질조사"/>
      <sheetName val="암거단위-1련"/>
      <sheetName val="의뢰내역서"/>
      <sheetName val="준공내역서표지"/>
      <sheetName val="䂰출양식"/>
      <sheetName val="국별인원"/>
      <sheetName val="Bid Summary"/>
      <sheetName val="이동시 예상비용"/>
      <sheetName val="Seg 1DE비용"/>
      <sheetName val="Transit 비용_감가상각미포함"/>
      <sheetName val="맨홀조서"/>
      <sheetName val="단가조사서"/>
      <sheetName val="48수량"/>
      <sheetName val="내역서 (2)"/>
      <sheetName val="98수문일위"/>
      <sheetName val="단가비교표_공통1"/>
      <sheetName val="내역(원안-대안)"/>
      <sheetName val="산출목록표"/>
      <sheetName val="전화공사 공량 및 집계표"/>
      <sheetName val="공사착공계"/>
      <sheetName val="참조 (2)"/>
      <sheetName val="6. 직접경비"/>
      <sheetName val="노임이"/>
      <sheetName val="이토변실(A3-LINE)"/>
      <sheetName val="조경"/>
      <sheetName val="횡배수관재료-"/>
      <sheetName val="계산서(직선부)"/>
      <sheetName val="포장재료집계표"/>
      <sheetName val="콘크리트측구연장"/>
      <sheetName val="-몰탈콘크리트"/>
      <sheetName val="-배수구조물공토공"/>
      <sheetName val="MAIN"/>
      <sheetName val="부표총괄"/>
      <sheetName val="일대목차"/>
      <sheetName val="ITEM"/>
      <sheetName val="단가(보완)"/>
      <sheetName val="대가 (보완)"/>
      <sheetName val="기계경비목록"/>
      <sheetName val="몰탈재료산출"/>
      <sheetName val="3.자재비(총괄)"/>
      <sheetName val="제출내역"/>
      <sheetName val="철콘공사"/>
      <sheetName val="내역서_(3)"/>
      <sheetName val="산출양식_(2)"/>
      <sheetName val="전체산출내역서갑(변경)_"/>
      <sheetName val="A_터파기공"/>
      <sheetName val="B_측·집"/>
      <sheetName val="배(자·집)_(2)"/>
      <sheetName val="2_01측·터·집"/>
      <sheetName val="땅깍·수_(1-1)"/>
      <sheetName val="0-52_"/>
      <sheetName val="콘·다_(2)"/>
      <sheetName val="기·집_(2)"/>
      <sheetName val="콘·다_(3)"/>
      <sheetName val="병원내역집계표_(2)"/>
      <sheetName val="실행총괄_"/>
      <sheetName val="[IL-3_XLSY갑지"/>
      <sheetName val="품목납기"/>
      <sheetName val="정공공사"/>
      <sheetName val="단가기준"/>
      <sheetName val="횡배수관수량집계"/>
      <sheetName val="우,오수"/>
      <sheetName val="유의사항"/>
      <sheetName val="현장설명"/>
      <sheetName val="특별조건"/>
      <sheetName val="토공갑"/>
      <sheetName val="구조물갑"/>
      <sheetName val="투찰계획서"/>
      <sheetName val="실행"/>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99총공사내역서"/>
      <sheetName val="평야부단가"/>
      <sheetName val="예산서"/>
      <sheetName val="오동"/>
      <sheetName val="대조"/>
      <sheetName val="나한"/>
      <sheetName val="단가대비표(계측)"/>
      <sheetName val="공정외주"/>
      <sheetName val="제조 경영"/>
      <sheetName val="36단가"/>
      <sheetName val="36수량"/>
      <sheetName val="메인거더-크로스빔200연결부"/>
      <sheetName val="인건비 "/>
      <sheetName val="기본자료"/>
      <sheetName val="설계서을"/>
      <sheetName val="을지"/>
      <sheetName val="EQ-R1"/>
      <sheetName val="L-type"/>
      <sheetName val="bearing"/>
      <sheetName val="조내역"/>
      <sheetName val="부안일위"/>
      <sheetName val="C지구"/>
      <sheetName val="사내도로"/>
      <sheetName val="4.전기"/>
      <sheetName val="노 무 비"/>
      <sheetName val="노임단가표"/>
      <sheetName val="결선list"/>
      <sheetName val="위치도1"/>
      <sheetName val="자재단가-1"/>
      <sheetName val="갑지1"/>
      <sheetName val="도급정산"/>
      <sheetName val="4_일위대가목차"/>
      <sheetName val="내역_ver1_0"/>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2000,9월_일위"/>
      <sheetName val="제잡비집계"/>
      <sheetName val="가로등내역서"/>
      <sheetName val="내역서(토목)"/>
      <sheetName val="미납품 현황"/>
      <sheetName val="신설개소별 총집계표(동해-배전)"/>
      <sheetName val="SSMITM"/>
      <sheetName val="기둥(원형)"/>
      <sheetName val="원가계산"/>
      <sheetName val="공종보합"/>
      <sheetName val="출력원가"/>
      <sheetName val="공종원가"/>
      <sheetName val="총괄원가"/>
      <sheetName val="아파트"/>
      <sheetName val="상가,복지관"/>
      <sheetName val="주차장"/>
      <sheetName val="경비실"/>
      <sheetName val="3련 BOX"/>
      <sheetName val="교각1"/>
      <sheetName val="감액총괄표"/>
      <sheetName val="가로등기초"/>
      <sheetName val="9-1차이내역"/>
      <sheetName val="22인공"/>
      <sheetName val="자동세륜기"/>
      <sheetName val="위치"/>
      <sheetName val="1-1"/>
      <sheetName val="공통단가"/>
      <sheetName val="연습"/>
      <sheetName val="대림경상68억"/>
      <sheetName val="예산총괄표"/>
      <sheetName val="맨홀수량산출(A-LINE)"/>
      <sheetName val="적용토목"/>
      <sheetName val="원하대비"/>
      <sheetName val="년차"/>
      <sheetName val="사업개요"/>
      <sheetName val="현장관리비_입력"/>
      <sheetName val="200"/>
      <sheetName val="맨홀되메우기"/>
      <sheetName val="울진항공등화 내역서"/>
      <sheetName val="감가상각"/>
      <sheetName val="채권(하반기)"/>
      <sheetName val="연차일수"/>
      <sheetName val="2004연차사용현황"/>
      <sheetName val="TEMP2"/>
      <sheetName val="BS"/>
      <sheetName val="PL"/>
      <sheetName val="환율"/>
      <sheetName val="뚝토공"/>
      <sheetName val="PAINT"/>
      <sheetName val="목록"/>
      <sheetName val="가격조사서"/>
      <sheetName val="TABLE DB"/>
      <sheetName val="쌍용 data base"/>
      <sheetName val="일 위 대 가 표"/>
      <sheetName val="공사비집계"/>
      <sheetName val="일위목차"/>
      <sheetName val="내역서 "/>
      <sheetName val="물량집계표(1c)"/>
      <sheetName val="GRD郅≙"/>
      <sheetName val="고창방향"/>
      <sheetName val="위치조서"/>
      <sheetName val="영흥TL(UP,DOWN) "/>
      <sheetName val="아파트건축"/>
      <sheetName val="eq_dat_x0000_"/>
      <sheetName val="선급금신청서"/>
      <sheetName val="A1(구조물)"/>
      <sheetName val="A1(토공)"/>
      <sheetName val="철근집계표"/>
      <sheetName val="목록표"/>
      <sheetName val="0.0ControlSheet"/>
      <sheetName val="0.1keyAssumption"/>
      <sheetName val="현장관리"/>
      <sheetName val="횡배수관토공수량"/>
      <sheetName val="접속도로1"/>
      <sheetName val="인건-측정"/>
      <sheetName val="BJJIN"/>
      <sheetName val="공제구간조서"/>
      <sheetName val="전체_1설계"/>
      <sheetName val="수로단위수량"/>
      <sheetName val="A-7-1LINE(수량)"/>
      <sheetName val="상-교대(A1-A2)"/>
      <sheetName val="기성신청"/>
      <sheetName val="하수급견적대비"/>
      <sheetName val="공문(신)"/>
      <sheetName val="APT"/>
      <sheetName val="STAND20"/>
      <sheetName val="부하(성남)"/>
      <sheetName val="강교(Sub)"/>
      <sheetName val="배수통관(좌)"/>
      <sheetName val="맨홀수량"/>
      <sheetName val="전차선로 물량표"/>
      <sheetName val="TYPE-A"/>
      <sheetName val="광산내역"/>
      <sheetName val="2000년하반기"/>
      <sheetName val="4.내진설계"/>
      <sheetName val="공사"/>
      <sheetName val="현장별계약현황('98.10.31)"/>
      <sheetName val="4)유동표"/>
      <sheetName val="충주"/>
      <sheetName val="구의33고"/>
      <sheetName val="전신"/>
      <sheetName val="wall"/>
      <sheetName val="설계내역서"/>
      <sheetName val="96보완계획7.12"/>
      <sheetName val="배관단가조사서"/>
      <sheetName val="type-F"/>
      <sheetName val="설계예산"/>
      <sheetName val="전신환매도율"/>
      <sheetName val="손익현황"/>
      <sheetName val="현황CODE"/>
      <sheetName val="교대(A1)"/>
      <sheetName val="I一般比"/>
      <sheetName val="관일"/>
      <sheetName val="투찰(하수)"/>
      <sheetName val="현대물량"/>
      <sheetName val="nys"/>
      <sheetName val="일위대가(계측기설치)"/>
      <sheetName val="설계조건"/>
      <sheetName val="부재력정리"/>
      <sheetName val="최초침전지집계표"/>
      <sheetName val="TB-내역서"/>
      <sheetName val="EQUIP-H"/>
      <sheetName val="신대방33(적용)"/>
      <sheetName val="구천"/>
      <sheetName val="평3"/>
      <sheetName val="수량조서"/>
      <sheetName val="현황산출서"/>
      <sheetName val="부대입찰 내역서"/>
      <sheetName val=" 총괄표"/>
      <sheetName val="적용대가"/>
      <sheetName val="공종별산출내역서"/>
      <sheetName val="수자재단위당"/>
      <sheetName val="자재목록"/>
      <sheetName val="중기목록"/>
      <sheetName val="노임목록"/>
      <sheetName val="제잡비.xls"/>
      <sheetName val="Eq. Mobilization"/>
      <sheetName val="3BL공동구 수량"/>
      <sheetName val="토공(우물통,기타) "/>
      <sheetName val="명단"/>
      <sheetName val="포장단면별단위수량"/>
      <sheetName val="2.고용보험료산출근거"/>
      <sheetName val="세금자료"/>
      <sheetName val="자재집계표"/>
      <sheetName val="포장공자재집계표"/>
      <sheetName val="토목내역"/>
      <sheetName val="0_0ControlSheet"/>
      <sheetName val="0_1keyAssumption"/>
      <sheetName val="Front"/>
      <sheetName val="건축집계"/>
      <sheetName val="Type(123)"/>
      <sheetName val="전라자금"/>
      <sheetName val="b_yesan"/>
      <sheetName val="횡배수관"/>
      <sheetName val="원가계산 (2)"/>
      <sheetName val="화설내"/>
      <sheetName val="도급b_balju"/>
      <sheetName val="건축내역(진해석동)"/>
      <sheetName val="주경기-오배수"/>
      <sheetName val="팔당터널(1공구)"/>
      <sheetName val="VXXXXXXX"/>
      <sheetName val="전기단가조사서"/>
      <sheetName val="설계서"/>
      <sheetName val="총공사비"/>
      <sheetName val="집계표(수배전제조구매)"/>
      <sheetName val="F4-F7"/>
      <sheetName val="장비당단가 (1)"/>
      <sheetName val="Sheet2 (2)"/>
      <sheetName val="업무"/>
      <sheetName val="보고"/>
      <sheetName val="건축-물가변동"/>
      <sheetName val="_REF"/>
      <sheetName val="정보"/>
      <sheetName val="종단계산"/>
      <sheetName val="입적6-10"/>
      <sheetName val="실행간접비용"/>
      <sheetName val="마산방향"/>
      <sheetName val="INPUT(덕도방향-시점)"/>
      <sheetName val="CPM챠트"/>
      <sheetName val="지우지마"/>
      <sheetName val="설계기준"/>
      <sheetName val="내역1"/>
      <sheetName val="DC-O-4-S(설명서)"/>
      <sheetName val="평균터파기고(1-2,ASP)"/>
      <sheetName val="내   역"/>
      <sheetName val="단가(반정1교-원주)"/>
      <sheetName val="주요자재단가"/>
      <sheetName val="각형맨홀"/>
      <sheetName val="본공사"/>
      <sheetName val="자금청구"/>
      <sheetName val="0Title"/>
      <sheetName val="경영혁신본부"/>
      <sheetName val="내역서01"/>
      <sheetName val="프라임 강변역(4,236)"/>
      <sheetName val="집계표(OPTION)"/>
      <sheetName val="물집"/>
      <sheetName val="음료실행"/>
      <sheetName val="하중"/>
      <sheetName val="장비별표(오거보링)(Ø400)(12M)"/>
      <sheetName val="공사비산출내역"/>
      <sheetName val="IW-LIST"/>
      <sheetName val="발주설계서(당초)"/>
      <sheetName val="설-원가"/>
      <sheetName val="변경후원본2"/>
      <sheetName val="콤보박스와 리스트박스의 연결"/>
      <sheetName val="유형처분"/>
      <sheetName val="예산M6-B"/>
      <sheetName val="AB자재단가"/>
      <sheetName val="상세산출"/>
      <sheetName val="울산자금"/>
      <sheetName val="비교1"/>
      <sheetName val="신우"/>
      <sheetName val="강북라우터"/>
      <sheetName val="機器明細(MC)"/>
      <sheetName val="공사분석"/>
      <sheetName val="국내"/>
      <sheetName val="Sheet9"/>
      <sheetName val="건집"/>
      <sheetName val="기집"/>
      <sheetName val="토집"/>
      <sheetName val="조집"/>
      <sheetName val="2000년 공정표"/>
      <sheetName val="입찰보고"/>
      <sheetName val="건축적용원가계산"/>
      <sheetName val="총집계표"/>
      <sheetName val="신공항A-;(원가수정)"/>
      <sheetName val="수 량 명 세 서 - 1"/>
      <sheetName val="견적조건"/>
      <sheetName val="2.교량(신설)"/>
      <sheetName val="5.2코핑"/>
      <sheetName val="현경"/>
      <sheetName val="부대공Ⅱ"/>
      <sheetName val="맨홀(2호)"/>
      <sheetName val="2.건축"/>
      <sheetName val="자재입고내역"/>
      <sheetName val="노임대장(지역주민)"/>
      <sheetName val="노임대장(철근)"/>
      <sheetName val="노임대장(목수)"/>
      <sheetName val="(구조물용역-가람)"/>
      <sheetName val="노임대장(용역-가람)남자"/>
      <sheetName val="노임대장(용역-가람)여자"/>
      <sheetName val="노임대장(방수공)"/>
      <sheetName val="앵커구조계산"/>
      <sheetName val="밸브설치"/>
      <sheetName val="공정표 "/>
      <sheetName val="S12"/>
      <sheetName val="기초(1)"/>
      <sheetName val="P.M 별"/>
      <sheetName val="예산내역서"/>
      <sheetName val="수입"/>
      <sheetName val="TOT"/>
      <sheetName val="1호맨홀수량산출"/>
      <sheetName val="관련자료입력"/>
      <sheetName val="구조물철거타공정이월"/>
      <sheetName val="50-4(2차)"/>
      <sheetName val="철근단면적"/>
      <sheetName val="TBN실행"/>
      <sheetName val="지중자재단가"/>
      <sheetName val="역T형"/>
      <sheetName val="위생기구"/>
      <sheetName val="기계실냉난방"/>
      <sheetName val="4.경비 5.영업외수지"/>
      <sheetName val="TS"/>
      <sheetName val="지급어음"/>
      <sheetName val="최종보고1"/>
      <sheetName val=" 견적서"/>
      <sheetName val="3월"/>
      <sheetName val="CJE"/>
      <sheetName val="내역서(전기)"/>
      <sheetName val="모래기초"/>
      <sheetName val="전체ﾴ엿서"/>
      <sheetName val="구조물터파기수량집계"/>
      <sheetName val="측구터파기공수량집계"/>
      <sheetName val="배수공 시멘트 및 골재량 산출"/>
      <sheetName val="별표 "/>
      <sheetName val="3F"/>
      <sheetName val="base"/>
      <sheetName val="포설list원본"/>
      <sheetName val="업무분장"/>
      <sheetName val="10"/>
      <sheetName val="11"/>
      <sheetName val="12"/>
      <sheetName val="13"/>
      <sheetName val="14"/>
      <sheetName val="15"/>
      <sheetName val="16"/>
      <sheetName val="3"/>
      <sheetName val="4"/>
      <sheetName val="5"/>
      <sheetName val="6"/>
      <sheetName val="7"/>
      <sheetName val="8"/>
      <sheetName val="9"/>
      <sheetName val="간접경상비"/>
      <sheetName val="BREAKDOWN(철거설치)"/>
      <sheetName val="견적을지"/>
      <sheetName val="수토공단위당"/>
      <sheetName val="인원현황"/>
      <sheetName val="영업소실적"/>
      <sheetName val="대우"/>
      <sheetName val="1맨AO"/>
      <sheetName val="CALCULATION"/>
      <sheetName val="내역분기"/>
      <sheetName val="수목단가"/>
      <sheetName val="시설수량표"/>
      <sheetName val="식재수량표"/>
      <sheetName val="명세서"/>
      <sheetName val="입찰"/>
      <sheetName val="95년12월말"/>
      <sheetName val="용선 C.L"/>
      <sheetName val="대공종"/>
      <sheetName val="공통가설공사"/>
      <sheetName val="구분자"/>
      <sheetName val="1차설계변경내역"/>
      <sheetName val="간접"/>
      <sheetName val="작성기준"/>
      <sheetName val="본부장"/>
      <sheetName val="설계변경내역서"/>
      <sheetName val="전체내역 (2)"/>
      <sheetName val="Hyundai.Unit.cost.xls"/>
      <sheetName val="OPTION"/>
      <sheetName val="토목단가산출"/>
      <sheetName val="Chart1"/>
      <sheetName val="조건입력"/>
      <sheetName val="자립흙막이"/>
      <sheetName val="흙막이A"/>
      <sheetName val="흙막이B"/>
      <sheetName val="흙막이B (오산운암)"/>
      <sheetName val="흙막이C"/>
      <sheetName val="타이로드 흙막이"/>
      <sheetName val="타이로드 흙막이(근입장2.5M)"/>
      <sheetName val="어스앙카"/>
      <sheetName val="타이로드"/>
      <sheetName val="타이로드(근입장2.5M)"/>
      <sheetName val="pile 항타"/>
      <sheetName val="pile 항타(디젤)"/>
      <sheetName val="pile 항타 A"/>
      <sheetName val="pile 항타 B"/>
      <sheetName val="pile 항타 C"/>
      <sheetName val="pile 인발"/>
      <sheetName val="pile 인발 A"/>
      <sheetName val="pile 인발 B"/>
      <sheetName val="pile 인발 C"/>
      <sheetName val="토류판"/>
      <sheetName val="H-BEAM설치및철거"/>
      <sheetName val="BRACKET"/>
      <sheetName val="20TON TRAILER"/>
      <sheetName val="토류판 (2)"/>
      <sheetName val="SHEET PILE단가"/>
      <sheetName val="공사기간"/>
      <sheetName val="실행간접비"/>
      <sheetName val="단가 및 재료비"/>
      <sheetName val="단가산출1"/>
      <sheetName val="일일현황"/>
      <sheetName val="Ⅱ1-0타"/>
      <sheetName val="C䈀꼬ԯ"/>
      <sheetName val="일일총괄"/>
      <sheetName val="연돌일위집계"/>
      <sheetName val="0226"/>
      <sheetName val="울산"/>
      <sheetName val="Anti"/>
      <sheetName val="Xunit (단위환산)"/>
      <sheetName val="당진1,2호기전선관설치및접지4차공사내역서-을지"/>
      <sheetName val="신천3호용수로"/>
      <sheetName val="통계연보"/>
      <sheetName val="인입관수량총괄"/>
      <sheetName val="조명일위"/>
      <sheetName val="테이블"/>
      <sheetName val="결재란"/>
      <sheetName val="소요갑지"/>
      <sheetName val="소요을지"/>
      <sheetName val="접지집계"/>
      <sheetName val="접지지하1층"/>
      <sheetName val="접지지상1층"/>
      <sheetName val="모선자재 집계표"/>
      <sheetName val="케이블집계"/>
      <sheetName val="케이블포설"/>
      <sheetName val="철구물집"/>
      <sheetName val="철구물량"/>
      <sheetName val="기초물량"/>
      <sheetName val="재료의 할증"/>
      <sheetName val="Sheet7"/>
      <sheetName val="Sheet8"/>
      <sheetName val="Sheet10"/>
      <sheetName val="Sheet11"/>
      <sheetName val="Sheet12"/>
      <sheetName val="Sheet13"/>
      <sheetName val="Sheet14"/>
      <sheetName val="Sheet15"/>
      <sheetName val="노무비단가"/>
      <sheetName val="감곡소요"/>
      <sheetName val="기본사항"/>
      <sheetName val="벽체면적당일위대가"/>
      <sheetName val="임차비용"/>
      <sheetName val="CԀ_x0000_缀"/>
      <sheetName val="맨홀토공"/>
      <sheetName val="전기일목(조사가)"/>
      <sheetName val="공사내역"/>
      <sheetName val="견적내역"/>
      <sheetName val="설계명세"/>
      <sheetName val="GRD⍠も"/>
      <sheetName val="본실행경비"/>
      <sheetName val="Sikje_inĴ¾_x0000_"/>
      <sheetName val="고암DATA"/>
      <sheetName val="외주대비 ᨀ晙ԯ"/>
      <sheetName val="D1.2 COF모듈자재 입출재고 (B급)"/>
      <sheetName val="갑"/>
      <sheetName val="적용단가"/>
      <sheetName val="설계예시"/>
      <sheetName val="1차3회-개소별명세서-빨간색-인쇄용(21873)"/>
      <sheetName val="소화실적"/>
      <sheetName val="단위별용량계산"/>
      <sheetName val="회사정보"/>
      <sheetName val="일위대가단가표"/>
      <sheetName val="FAB별"/>
      <sheetName val="표  지"/>
      <sheetName val="콘크리트포장"/>
      <sheetName val="암거난간벽집계(2)"/>
      <sheetName val="양배수장"/>
      <sheetName val="수목데이타"/>
      <sheetName val="유통간부"/>
      <sheetName val="장기"/>
      <sheetName val="실행(1)"/>
      <sheetName val="(A)내역서"/>
      <sheetName val="업체별기성"/>
      <sheetName val="잡철물"/>
      <sheetName val="목창호"/>
      <sheetName val="FANDBS"/>
      <sheetName val="GRDATA"/>
      <sheetName val="SHAFTDBSE"/>
      <sheetName val="실행내역서(DCU)"/>
      <sheetName val="토목-물가"/>
      <sheetName val="2련간지"/>
      <sheetName val="샌딩 에폭시 도장"/>
      <sheetName val="1-1.현장정리"/>
      <sheetName val="1-2.토공"/>
      <sheetName val="1-3.WMM,GSB"/>
      <sheetName val="1-4.BITUMINOUS COURSE"/>
      <sheetName val="1-5.BOX CULVERTS"/>
      <sheetName val="1-6.BRIDGE"/>
      <sheetName val="1-7.DRAINAGE"/>
      <sheetName val="1-8.TRAFFIC"/>
      <sheetName val="1-9.MISCELLANEOUS"/>
      <sheetName val="1-10.ELECTRICAL"/>
      <sheetName val="1-12.도급외항목"/>
      <sheetName val="전도금정산서(27)"/>
      <sheetName val="06 일위대가목록"/>
      <sheetName val="산3_4"/>
      <sheetName val="광통신 견적내역서1"/>
      <sheetName val="EJ"/>
      <sheetName val="당초"/>
      <sheetName val="실행(표지,갑,을)"/>
      <sheetName val="8)중점관리장비현황"/>
      <sheetName val="단중"/>
      <sheetName val="전체기준Data"/>
      <sheetName val="울산자동제어"/>
      <sheetName val="일반부표"/>
      <sheetName val="형틀공사"/>
      <sheetName val="사통"/>
      <sheetName val="CIP 공사"/>
      <sheetName val="토량1-1"/>
      <sheetName val="수량산출서 갑지"/>
      <sheetName val="DATA 입력부"/>
      <sheetName val="A"/>
      <sheetName val="식재일위"/>
      <sheetName val="직공비"/>
      <sheetName val="NOMUBI"/>
      <sheetName val="sw1"/>
      <sheetName val="Mc1"/>
      <sheetName val="주식"/>
      <sheetName val="배명(단가)"/>
      <sheetName val="물량산출근거"/>
      <sheetName val="유림콘도"/>
      <sheetName val="자재co"/>
      <sheetName val="일위대가 (PM)"/>
      <sheetName val="주공기준"/>
      <sheetName val="__"/>
      <sheetName val="운동장 (2)"/>
      <sheetName val="일위대가(통신)"/>
      <sheetName val="분뇨"/>
      <sheetName val="7월11일"/>
      <sheetName val="안전장치"/>
      <sheetName val="J"/>
      <sheetName val="설계카드"/>
      <sheetName val="공사설명서"/>
      <sheetName val="공사계획서"/>
      <sheetName val="예산조서"/>
      <sheetName val="99 조정금액"/>
      <sheetName val="주요재료비(원본)"/>
      <sheetName val="1공구_건정토건_토공1"/>
      <sheetName val="1공구_건정토건_철콘1"/>
      <sheetName val="도급표지_1"/>
      <sheetName val="도급표지__(4)1"/>
      <sheetName val="부대표지_(4)1"/>
      <sheetName val="도급표지__(3)1"/>
      <sheetName val="부대표지_(3)1"/>
      <sheetName val="도급표지__(2)1"/>
      <sheetName val="부대표지_(2)1"/>
      <sheetName val="토__목1"/>
      <sheetName val="조__경1"/>
      <sheetName val="전_기1"/>
      <sheetName val="건__축1"/>
      <sheetName val="보도내역_(3)1"/>
      <sheetName val="내역(최종본4_5)1"/>
      <sheetName val="1_수인터널1"/>
      <sheetName val="설_계1"/>
      <sheetName val="2_대외공문1"/>
      <sheetName val="AS포장복구_1"/>
      <sheetName val="0_0ControlSheet1"/>
      <sheetName val="0_1keyAssumption1"/>
      <sheetName val="4_내진설계"/>
      <sheetName val="4_경비_5_영업외수지"/>
      <sheetName val="_견적서"/>
      <sheetName val="장비당단가_(1)"/>
      <sheetName val="Sheet2_(2)"/>
      <sheetName val="96보완계획7_12"/>
      <sheetName val="전차선로_물량표"/>
      <sheetName val="부대입찰_내역서"/>
      <sheetName val="3BL공동구_수량"/>
      <sheetName val="제잡비_xls"/>
      <sheetName val="인건비_"/>
      <sheetName val="_총괄표"/>
      <sheetName val="2_고용보험료산출근거"/>
      <sheetName val="토공(우물통,기타)_"/>
      <sheetName val="현장별계약현황('98_10_31)"/>
      <sheetName val="Eq__Mobilization"/>
      <sheetName val="원가계산_(2)"/>
      <sheetName val="광통신_견적내역서1"/>
      <sheetName val="unit_4"/>
      <sheetName val="콤보박스와_리스트박스의_연결"/>
      <sheetName val="별표_"/>
      <sheetName val="수_량_명_세_서_-_1"/>
      <sheetName val="2_건축"/>
      <sheetName val="공정표_"/>
      <sheetName val="프라임_강변역(4,236)"/>
      <sheetName val="내___역"/>
      <sheetName val="2000년_공정표"/>
      <sheetName val="5_2코핑"/>
      <sheetName val="배수공_시멘트_및_골재량_산출"/>
      <sheetName val="P_M_별"/>
      <sheetName val="CIP_공사"/>
      <sheetName val="수량산출서_갑지"/>
      <sheetName val="DATA_입력부"/>
      <sheetName val="중기쥰종사 단위단가"/>
      <sheetName val="내역서당초"/>
      <sheetName val="연부97-1"/>
      <sheetName val="EQUIP LIST"/>
      <sheetName val="분전반일위대가"/>
      <sheetName val="일반관리비전체분당초변경대비표"/>
      <sheetName val="사용계획"/>
      <sheetName val="지급수수료월별금액산정"/>
      <sheetName val="계약서"/>
      <sheetName val="내역서변경성원"/>
      <sheetName val="근로자자료입력"/>
      <sheetName val="참고자료"/>
      <sheetName val="아파트-가설"/>
      <sheetName val="10동"/>
      <sheetName val="마감사양"/>
      <sheetName val="#3E1_GCR"/>
      <sheetName val="소소총괄표"/>
      <sheetName val="5사남"/>
      <sheetName val="식재"/>
      <sheetName val="시설물"/>
      <sheetName val="식재출력용"/>
      <sheetName val="유지관리"/>
      <sheetName val="남양시작동010313100%"/>
      <sheetName val="출장내역"/>
      <sheetName val="UR2-Calculation"/>
      <sheetName val="C-노임단가"/>
      <sheetName val="현금흐름"/>
      <sheetName val="Macro(전동기)"/>
      <sheetName val="산출금액내역"/>
      <sheetName val="database"/>
      <sheetName val="시운전연료"/>
      <sheetName val="동원(3)"/>
      <sheetName val="말고개터널조명전압강하"/>
      <sheetName val="2000.05"/>
      <sheetName val="투찰내역서"/>
      <sheetName val="측구공"/>
      <sheetName val="SUB일위대가"/>
      <sheetName val="건축토목실행내역"/>
      <sheetName val="XL4Poppy"/>
      <sheetName val="원내역서 그대로"/>
      <sheetName val="일반수량"/>
      <sheetName val="전계가"/>
      <sheetName val="평자재단가"/>
      <sheetName val="방송(체육관)"/>
      <sheetName val="시설물기초"/>
      <sheetName val="식재일위대가"/>
      <sheetName val="기초일위대가"/>
      <sheetName val="1.3.1절점좌표"/>
      <sheetName val="1.1설계기준"/>
      <sheetName val="품셈(기초)"/>
      <sheetName val="1.본부별"/>
      <sheetName val="000000"/>
      <sheetName val="변경후-SHEET"/>
      <sheetName val="원본"/>
      <sheetName val="SF내역및원가02"/>
      <sheetName val="FI원가_1"/>
      <sheetName val="구조물"/>
      <sheetName val="cable-data"/>
      <sheetName val="노무비산출"/>
      <sheetName val="1공구_건정토건_토공2"/>
      <sheetName val="상수도토공집계표"/>
      <sheetName val="기본DATA"/>
      <sheetName val="구단"/>
      <sheetName val="기초입력 DATA"/>
      <sheetName val="입찰내역"/>
      <sheetName val="현장지지물물량"/>
      <sheetName val="공통자료"/>
      <sheetName val="안전시설내역서"/>
      <sheetName val="배수문"/>
      <sheetName val="1공구_건정토건_철콘2"/>
      <sheetName val="도급표지_2"/>
      <sheetName val="도급표지__(4)2"/>
      <sheetName val="부대표지_(4)2"/>
      <sheetName val="도급표지__(3)2"/>
      <sheetName val="부대표지_(3)2"/>
      <sheetName val="도급표지__(2)2"/>
      <sheetName val="부대표지_(2)2"/>
      <sheetName val="토__목2"/>
      <sheetName val="조__경2"/>
      <sheetName val="전_기2"/>
      <sheetName val="건__축2"/>
      <sheetName val="보도내역_(3)2"/>
      <sheetName val="1_수인터널2"/>
      <sheetName val="AS포장복구_2"/>
      <sheetName val="2_대외공문2"/>
      <sheetName val="설_계2"/>
      <sheetName val="내역(최종본4_5)2"/>
      <sheetName val="Sheet1_(2)1"/>
      <sheetName val="0_0ControlSheet2"/>
      <sheetName val="0_1keyAssumption2"/>
      <sheetName val="부대입찰_내역서1"/>
      <sheetName val="전차선로_물량표1"/>
      <sheetName val="4_내진설계1"/>
      <sheetName val="3BL공동구_수량1"/>
      <sheetName val="토공(우물통,기타)_1"/>
      <sheetName val="96보완계획7_121"/>
      <sheetName val="1__설계조건_2_단면가정_3__하중계산1"/>
      <sheetName val="DATA_입력란1"/>
      <sheetName val="1_취수장1"/>
      <sheetName val="인건비_1"/>
      <sheetName val="_총괄표1"/>
      <sheetName val="제잡비_xls1"/>
      <sheetName val="2_고용보험료산출근거1"/>
      <sheetName val="Eq__Mobilization1"/>
      <sheetName val="원가계산_(2)1"/>
      <sheetName val="실행내역서_1"/>
      <sheetName val="노원열병합__건축공사기성내역서1"/>
      <sheetName val="현장관리비_산출내역1"/>
      <sheetName val="1_설계조건1"/>
      <sheetName val="현장별계약현황('98_10_31)1"/>
      <sheetName val="콤보박스와_리스트박스의_연결1"/>
      <sheetName val="플랜트_설치1"/>
      <sheetName val="교각"/>
      <sheetName val="내부마감"/>
      <sheetName val="간접재료비산출표-27-30"/>
      <sheetName val="재활용 악취_먼지DUCT산출"/>
      <sheetName val="항목지정"/>
      <sheetName val="경비산출"/>
      <sheetName val="기기리스트"/>
      <sheetName val="산출근거(S4)"/>
      <sheetName val="첨부1-1"/>
      <sheetName val="빙설"/>
      <sheetName val="공정코드"/>
      <sheetName val="현장식당(1)"/>
      <sheetName val="쌍송교"/>
      <sheetName val="1안"/>
      <sheetName val="입력그림"/>
      <sheetName val="정부노임"/>
      <sheetName val="흄관기초"/>
      <sheetName val="예산M12A"/>
      <sheetName val="예산M2"/>
      <sheetName val="송라터널총괄"/>
      <sheetName val="매원개착터널총괄"/>
      <sheetName val="점수계산1-2"/>
      <sheetName val="남양시작동자105노65기1.3화1.2"/>
      <sheetName val="관음목장(제출용)자105인97.5"/>
      <sheetName val="이자율"/>
      <sheetName val="산출기준(파견전산실)"/>
      <sheetName val="부산제일극장"/>
      <sheetName val="수주현황2월"/>
      <sheetName val="상호참고자료"/>
      <sheetName val="발주처자료입력"/>
      <sheetName val="회사기본자료"/>
      <sheetName val="하자보증자료"/>
      <sheetName val="기술자관련자료"/>
      <sheetName val="다곡2교"/>
      <sheetName val="1-1호"/>
      <sheetName val="증감분석"/>
      <sheetName val="본사인상전"/>
      <sheetName val="학생내역"/>
      <sheetName val="공사수행보고"/>
      <sheetName val="손익분석"/>
      <sheetName val="969910( R)"/>
      <sheetName val="1062-X방향 "/>
      <sheetName val="DATA2000"/>
      <sheetName val="5.정산서"/>
      <sheetName val="포장직선구간"/>
      <sheetName val="원남"/>
      <sheetName val="원가계산(조,투,실)"/>
      <sheetName val="관리비"/>
      <sheetName val="조사가추정"/>
      <sheetName val="업체"/>
      <sheetName val="대비집계장(견적)"/>
      <sheetName val="설계집계장"/>
      <sheetName val="실행집계장"/>
      <sheetName val="투찰집계장"/>
      <sheetName val="♣총괄내역서♣"/>
      <sheetName val="실행하도사항"/>
      <sheetName val="실행별지"/>
      <sheetName val="실행하도잡비"/>
      <sheetName val="실행토공하도"/>
      <sheetName val="실행철콘하도"/>
      <sheetName val="실행토공견갑"/>
      <sheetName val="실행토공견적"/>
      <sheetName val="실행철콘견갑"/>
      <sheetName val="실행철콘견적"/>
      <sheetName val="실행철강견갑"/>
      <sheetName val="실행철강견적"/>
      <sheetName val="단산"/>
      <sheetName val="PROJECT BRIEF"/>
      <sheetName val="BOJUNGGM"/>
      <sheetName val="내역총괄"/>
      <sheetName val="내역총괄2"/>
      <sheetName val="내역총괄3"/>
      <sheetName val="01"/>
      <sheetName val="4.장비손료"/>
      <sheetName val="내역및원가02"/>
      <sheetName val="일반물자(한국통신)"/>
      <sheetName val="108.수선비"/>
      <sheetName val="예산대비"/>
      <sheetName val="1F"/>
      <sheetName val="제거식EA"/>
      <sheetName val="NAIL단가산출"/>
      <sheetName val="단양 00 아파트-세부내역"/>
      <sheetName val="관리"/>
      <sheetName val="적정"/>
      <sheetName val="하도"/>
      <sheetName val="별지"/>
      <sheetName val="보링"/>
      <sheetName val="철물"/>
      <sheetName val="철강재"/>
      <sheetName val="합의서"/>
      <sheetName val="포장"/>
      <sheetName val="기초단가(03,상반기)"/>
      <sheetName val="노임(03,상반기)"/>
      <sheetName val="중기손료(03,상반기)"/>
      <sheetName val="중기가격(03)"/>
      <sheetName val="경비단가(02)"/>
      <sheetName val="총괄내역"/>
      <sheetName val="가시설수량"/>
      <sheetName val="가시설단위수량"/>
      <sheetName val="SORCE1"/>
      <sheetName val="현장업무"/>
      <sheetName val="품셈표"/>
      <sheetName val="신복2"/>
      <sheetName val="MAIN_TABLE"/>
      <sheetName val="현장"/>
      <sheetName val="전선 및 전선관"/>
      <sheetName val="수지표"/>
      <sheetName val="셀명"/>
      <sheetName val="총괄수지표"/>
      <sheetName val="도수로현황"/>
      <sheetName val="DB"/>
      <sheetName val="건축"/>
      <sheetName val="공주방향"/>
      <sheetName val="5호광장_(만점)"/>
      <sheetName val="인천국제_(만점)_(2)"/>
      <sheetName val="대운산출"/>
      <sheetName val="공통비"/>
      <sheetName val="VENDOR LIST"/>
      <sheetName val="가중치"/>
      <sheetName val="빙100장비사양"/>
      <sheetName val="TYPE1"/>
      <sheetName val="배선(낙차)"/>
      <sheetName val="정의"/>
      <sheetName val="입력값"/>
      <sheetName val="설계기준 및 하중계산"/>
      <sheetName val="은행"/>
      <sheetName val="예총"/>
      <sheetName val="부대공자재집계표"/>
      <sheetName val="집계표(공종별)"/>
      <sheetName val="교통표지판수량집계표"/>
      <sheetName val="작성"/>
      <sheetName val="예정(3)"/>
      <sheetName val="가시설(TYPE-A)"/>
      <sheetName val="1-1평균터파기고(1)"/>
      <sheetName val="옹벽단면치수"/>
      <sheetName val="대비표"/>
      <sheetName val="연장및면적(좌측)"/>
      <sheetName val="조인트"/>
      <sheetName val="중기사용료산출근거"/>
      <sheetName val="제경비율"/>
      <sheetName val="시약"/>
      <sheetName val="인력터파기품"/>
      <sheetName val="제잡비"/>
      <sheetName val="대가표(품셈)"/>
      <sheetName val="일대목록표"/>
      <sheetName val="안정검토"/>
      <sheetName val="월별수입"/>
      <sheetName val="동업계매출속보"/>
      <sheetName val="수정계획3"/>
      <sheetName val="변경증감내역서"/>
      <sheetName val="기본자료(실행)"/>
      <sheetName val="제품현황"/>
      <sheetName val="05 유류비자금청구(완)"/>
      <sheetName val="일위(열차무선)"/>
      <sheetName val="GI-LIST"/>
      <sheetName val="중기사용료 (2)"/>
      <sheetName val="투자효율분석"/>
      <sheetName val="Sikje_in_x0005__x0000_"/>
      <sheetName val="사유서제출현황-2"/>
      <sheetName val="울산시산표"/>
      <sheetName val="견적서갑지연속"/>
      <sheetName val="맨홀_공사비"/>
      <sheetName val="심사"/>
      <sheetName val="2F 회의실견적(5_14 일대)"/>
      <sheetName val="기본정보"/>
      <sheetName val="DC"/>
      <sheetName val="경비 (1)"/>
      <sheetName val="포장수량집계"/>
      <sheetName val="(C)원내역"/>
      <sheetName val="일위대가-01"/>
      <sheetName val="L형옹벽"/>
      <sheetName val="포장절단"/>
      <sheetName val="1호맨홀토공"/>
      <sheetName val="Sight n M.H"/>
      <sheetName val="사진"/>
      <sheetName val="Trend(Agitator)"/>
      <sheetName val="매출요약(월별) -년간"/>
      <sheetName val="단위수량산출"/>
      <sheetName val="Piping Design Data"/>
      <sheetName val="4 &amp; 10-inch, CO2 Combo &amp; Sweep"/>
      <sheetName val="__MAIN"/>
      <sheetName val="과천MAIN"/>
      <sheetName val="터널조도"/>
      <sheetName val="1호맨홀가감수량"/>
      <sheetName val="ilch"/>
      <sheetName val="Table"/>
      <sheetName val="TCDB"/>
      <sheetName val="15100"/>
      <sheetName val="산출근거#2-3"/>
      <sheetName val="성서방향-교대(A2)"/>
      <sheetName val="편성절차"/>
      <sheetName val="2002자금수지계획(진행+신규)"/>
      <sheetName val="2변경1"/>
      <sheetName val="횡날개수집"/>
      <sheetName val="중기단가"/>
      <sheetName val="전도품의"/>
      <sheetName val="영동(D)"/>
      <sheetName val="도"/>
      <sheetName val="라이신_NML"/>
      <sheetName val="PRO_DCI"/>
      <sheetName val="INST_DCI"/>
      <sheetName val="HVAC_DCI"/>
      <sheetName val="PIPE_DCI"/>
      <sheetName val="①idea pipeline"/>
      <sheetName val="Comps"/>
      <sheetName val="교육훈련비6"/>
      <sheetName val="ver2"/>
      <sheetName val="IMP 통일양식"/>
      <sheetName val="LYS 통일양식"/>
      <sheetName val="TB(BS)"/>
      <sheetName val="TB(PL)"/>
      <sheetName val="patch"/>
      <sheetName val="유통기한 프로그램"/>
      <sheetName val="배부전"/>
      <sheetName val="표층포설및다짐"/>
      <sheetName val="단Ⰰ비교표"/>
      <sheetName val="실唉내역서"/>
      <sheetName val="㋨가산출서"/>
      <sheetName val="시噔점쉤행"/>
      <sheetName val="횡배수ⴀ토공수량"/>
      <sheetName val="공䠜구간조서"/>
      <sheetName val="배수턵관(䢌)"/>
      <sheetName val="공㬸(신)"/>
      <sheetName val="강ⵐ(Sub)"/>
      <sheetName val="준걵조서Ⱁ지"/>
      <sheetName val="9GNG옴반"/>
      <sheetName val="㶀하(성남)"/>
      <sheetName val="부啘계산서"/>
      <sheetName val="冠사(PE)"/>
      <sheetName val="몰큈재료䂰출"/>
      <sheetName val="䣐_x0000__x0000_갑쥀)"/>
      <sheetName val="䴝괄내역서"/>
      <sheetName val="Nೃ拏-職"/>
      <sheetName val="㏄급표지_"/>
      <sheetName val="부㌀표지_(4)"/>
      <sheetName val="부㌀표지_(3)"/>
      <sheetName val="㶀대표지_(2)"/>
      <sheetName val="보㏄내역_(3)"/>
      <sheetName val="준Ⲁ_내역서"/>
      <sheetName val="⳵사비총ⴄ표"/>
      <sheetName val="1.䷨수장"/>
      <sheetName val="2000ㅄ하반기"/>
      <sheetName val="인ⱴ-측정"/>
      <sheetName val="4.뀴진설Ⳅ"/>
      <sheetName val="type-H"/>
      <sheetName val="4)䠠동표"/>
      <sheetName val="배ⴀ단가조사서"/>
      <sheetName val="䡼위대가(가설)"/>
      <sheetName val="䠑속도로1"/>
      <sheetName val="견䠁대비표"/>
      <sheetName val="교㌀(A1)"/>
      <sheetName val="부윬력정㦬"/>
      <sheetName val="전䰨선로 물량표"/>
      <sheetName val="COPINH"/>
      <sheetName val="공䠅별산출뀴역서"/>
      <sheetName val="䡼위(PN)"/>
      <sheetName val="전기일䠄대가"/>
      <sheetName val="전쉠환매도율"/>
      <sheetName val="䄤직윬-1"/>
      <sheetName val="현噩CODE"/>
      <sheetName val="䈘자䢬단위당"/>
      <sheetName val="일䠄대가(1)"/>
      <sheetName val="Ⰰ격조사서"/>
      <sheetName val="㶀대입찰 내역서"/>
      <sheetName val="자윬집계呜"/>
      <sheetName val="외주가공"/>
      <sheetName val="소일위대가코드표"/>
      <sheetName val="상가지급현황"/>
      <sheetName val="배수장토목공사비"/>
      <sheetName val="3차토목내역"/>
      <sheetName val="말뚝기초(안정검토)-외측"/>
      <sheetName val="도급내역"/>
      <sheetName val="총괄집계 "/>
      <sheetName val="공사비예산서"/>
      <sheetName val="구의동공내역서"/>
      <sheetName val="전도금청구서"/>
      <sheetName val="2월"/>
      <sheetName val="배수관연장조서"/>
      <sheetName val="보도내 _x0000__x0000_䪾"/>
      <sheetName val="배명(단가柖"/>
      <sheetName val="工완성공사율"/>
      <sheetName val="SAMPLE!"/>
      <sheetName val="99년원가"/>
      <sheetName val="산출(1~20)"/>
      <sheetName val="주공 갑지"/>
      <sheetName val="보험료산출"/>
      <sheetName val="자금총괄"/>
      <sheetName val="비용"/>
      <sheetName val="리스트"/>
      <sheetName val="건축공사실행"/>
      <sheetName val="건축원가"/>
      <sheetName val="1차 내역서"/>
      <sheetName val="물량내역서"/>
      <sheetName val="기초목"/>
      <sheetName val="입찰견적보고서"/>
      <sheetName val="한성교회 신축공사(050713)_CheckList"/>
      <sheetName val="참조-(1)"/>
      <sheetName val="전국현황"/>
      <sheetName val="다중모드"/>
      <sheetName val="ASALTOTA"/>
      <sheetName val="용집"/>
      <sheetName val="상행-교대(A1-A2)"/>
      <sheetName val="총수량집계표"/>
      <sheetName val="strut type"/>
      <sheetName val="미드수량"/>
      <sheetName val="배관물량집계(기본)"/>
      <sheetName val="수문보고"/>
      <sheetName val="옥외"/>
      <sheetName val="1차설계Ꮗԯ_x0000_"/>
      <sheetName val="1차설계逷≙_xdc00_≙"/>
      <sheetName val="-15.0"/>
      <sheetName val="토지산출내역"/>
      <sheetName val="P_x0005_"/>
      <sheetName val="P嘐"/>
      <sheetName val="48_x0005__x0000_"/>
      <sheetName val="암거"/>
      <sheetName val="공정표_1"/>
      <sheetName val="장비당단가_(1)1"/>
      <sheetName val="Sheet2_(2)1"/>
      <sheetName val="별표_1"/>
      <sheetName val="2_건축1"/>
      <sheetName val="수_량_명_세_서_-_11"/>
      <sheetName val="1공구_건정토건_토공3"/>
      <sheetName val="1공구_건정토건_철콘3"/>
      <sheetName val="도급표지_3"/>
      <sheetName val="도급표지__(4)3"/>
      <sheetName val="부대표지_(4)3"/>
      <sheetName val="도급표지__(3)3"/>
      <sheetName val="부대표지_(3)3"/>
      <sheetName val="도급표지__(2)3"/>
      <sheetName val="부대표지_(2)3"/>
      <sheetName val="토__목3"/>
      <sheetName val="조__경3"/>
      <sheetName val="전_기3"/>
      <sheetName val="건__축3"/>
      <sheetName val="보도내역_(3)3"/>
      <sheetName val="준검_내역서3"/>
      <sheetName val="1_수인터널3"/>
      <sheetName val="6PILE__(돌출)3"/>
      <sheetName val="0_0ControlSheet3"/>
      <sheetName val="0_1keyAssumption3"/>
      <sheetName val="2_대외공문3"/>
      <sheetName val="설_계3"/>
      <sheetName val="Sheet1_(2)2"/>
      <sheetName val="AS포장복구_3"/>
      <sheetName val="내역(최종본4_5)3"/>
      <sheetName val="입출재고현황_(2)2"/>
      <sheetName val="96보완계획7_122"/>
      <sheetName val="1_취수장2"/>
      <sheetName val="_총괄표2"/>
      <sheetName val="전차선로_물량표2"/>
      <sheetName val="BSD_(2)2"/>
      <sheetName val="4_내진설계2"/>
      <sheetName val="인건비_2"/>
      <sheetName val="1__설계조건_2_단면가정_3__하중계산2"/>
      <sheetName val="DATA_입력란2"/>
      <sheetName val="2_고용보험료산출근거2"/>
      <sheetName val="노원열병합__건축공사기성내역서2"/>
      <sheetName val="제잡비_xls2"/>
      <sheetName val="3BL공동구_수량2"/>
      <sheetName val="부대입찰_내역서2"/>
      <sheetName val="토공(우물통,기타)_2"/>
      <sheetName val="현장별계약현황('98_10_31)2"/>
      <sheetName val="실행내역서_2"/>
      <sheetName val="원가계산_(2)2"/>
      <sheetName val="Eq__Mobilization2"/>
      <sheetName val="1_설계조건2"/>
      <sheetName val="플랜트_설치2"/>
      <sheetName val="콤보박스와_리스트박스의_연결2"/>
      <sheetName val="현장관리비_산출내역2"/>
      <sheetName val="설내역서_1"/>
      <sheetName val="CIP_공사1"/>
      <sheetName val="2_교량(신설)"/>
      <sheetName val="4_장비손료"/>
      <sheetName val="2000_05"/>
      <sheetName val="1_3_1절점좌표"/>
      <sheetName val="1_1설계기준"/>
      <sheetName val="단양_00_아파트-세부내역"/>
      <sheetName val="EQUIP_LIST"/>
      <sheetName val="5_정산서"/>
      <sheetName val="1_본부별"/>
      <sheetName val="기초입력_DATA"/>
      <sheetName val="재활용_악취_먼지DUCT산출"/>
      <sheetName val="현장관리비내역서"/>
      <sheetName val="단면설계"/>
      <sheetName val="사  업  비  수  지  예  산  서"/>
      <sheetName val="시가지우회도로공내역서"/>
      <sheetName val="사다리"/>
      <sheetName val="중기일위대밀"/>
      <sheetName val="현금흐름표"/>
      <sheetName val="07제품별수익성"/>
      <sheetName val="총체보활공정표"/>
      <sheetName val="철골공사"/>
      <sheetName val="수장"/>
      <sheetName val="상세도"/>
      <sheetName val="지구단위계획"/>
      <sheetName val="hvac(제어동)"/>
      <sheetName val="5.2.6~7공사요율"/>
      <sheetName val="입력데이타(비É"/>
      <sheetName val="외주대비 -석É"/>
      <sheetName val="정산내역"/>
      <sheetName val="근로자명단2013"/>
      <sheetName val="2.원가집계"/>
      <sheetName val="설원"/>
      <sheetName val="여흥"/>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refreshError="1"/>
      <sheetData sheetId="1063" refreshError="1"/>
      <sheetData sheetId="1064" refreshError="1"/>
      <sheetData sheetId="1065" refreshError="1"/>
      <sheetData sheetId="1066" refreshError="1"/>
      <sheetData sheetId="1067" refreshError="1"/>
      <sheetData sheetId="1068" refreshError="1"/>
      <sheetData sheetId="1069"/>
      <sheetData sheetId="1070"/>
      <sheetData sheetId="1071"/>
      <sheetData sheetId="1072"/>
      <sheetData sheetId="1073"/>
      <sheetData sheetId="1074" refreshError="1"/>
      <sheetData sheetId="1075"/>
      <sheetData sheetId="1076" refreshError="1"/>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sheetData sheetId="1121"/>
      <sheetData sheetId="1122"/>
      <sheetData sheetId="1123"/>
      <sheetData sheetId="1124"/>
      <sheetData sheetId="1125"/>
      <sheetData sheetId="1126"/>
      <sheetData sheetId="1127"/>
      <sheetData sheetId="1128"/>
      <sheetData sheetId="1129"/>
      <sheetData sheetId="1130"/>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sheetData sheetId="1297"/>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sheetData sheetId="2143"/>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찰안"/>
      <sheetName val="적격"/>
      <sheetName val="평가"/>
      <sheetName val="적정"/>
      <sheetName val="관리"/>
      <sheetName val="표지"/>
      <sheetName val="총괄"/>
      <sheetName val="내역"/>
      <sheetName val="하도"/>
      <sheetName val="별지"/>
      <sheetName val="견적"/>
      <sheetName val="조사"/>
      <sheetName val="합의서"/>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조명율표"/>
      <sheetName val="편입토지조서"/>
      <sheetName val="2000년1차"/>
      <sheetName val="투찰내역"/>
      <sheetName val="2000전체분"/>
      <sheetName val="내역서"/>
      <sheetName val="교통대책내역"/>
      <sheetName val="집계표"/>
      <sheetName val="조명일위"/>
      <sheetName val="조경일람"/>
      <sheetName val="단가일람"/>
      <sheetName val="간접1"/>
      <sheetName val="부대공사비"/>
      <sheetName val="Total 단위경유량집계"/>
      <sheetName val="99총공사내역서"/>
      <sheetName val="퍼스트"/>
      <sheetName val="차액보증"/>
      <sheetName val="BID"/>
      <sheetName val="정부노임단가"/>
      <sheetName val="#REF"/>
      <sheetName val="SLAB데이터"/>
      <sheetName val="실행내역"/>
      <sheetName val="노임"/>
      <sheetName val="접지수량"/>
      <sheetName val="sheet1"/>
      <sheetName val="지질조사"/>
      <sheetName val="약품공급2"/>
      <sheetName val="C1ㅇ"/>
      <sheetName val="제경비"/>
      <sheetName val="노임단가"/>
      <sheetName val="기본단가표"/>
      <sheetName val="재료집계표"/>
      <sheetName val="1,2공구원가계산서"/>
      <sheetName val="2공구산출내역"/>
      <sheetName val="1공구산출내역서"/>
      <sheetName val="실행철강하도"/>
      <sheetName val="CALCULATION"/>
      <sheetName val="전체제잡비"/>
      <sheetName val="RE9604"/>
      <sheetName val="MOTOR"/>
      <sheetName val="원가계산서"/>
      <sheetName val="마산월령동골조물량변경"/>
      <sheetName val="산근"/>
      <sheetName val="금액내역서"/>
      <sheetName val="설계조건"/>
      <sheetName val="DANGA"/>
      <sheetName val="일위대가"/>
      <sheetName val="내역서(전기)"/>
      <sheetName val="교각1"/>
      <sheetName val="조명시설"/>
      <sheetName val="항목(1)"/>
      <sheetName val="총괄표"/>
      <sheetName val="준검 내역서"/>
      <sheetName val="기계경비(시간당)"/>
      <sheetName val="단가"/>
      <sheetName val="DB"/>
      <sheetName val="내역(원안-대안)"/>
      <sheetName val="단위단가"/>
      <sheetName val="구조물공"/>
      <sheetName val="부대공"/>
      <sheetName val="배수공"/>
      <sheetName val="토공"/>
      <sheetName val="포장공"/>
      <sheetName val="토공유동표(전체.당초)"/>
      <sheetName val="총공사내역서"/>
      <sheetName val="건축내역"/>
      <sheetName val="SIL98"/>
      <sheetName val="일위목록"/>
      <sheetName val="요율"/>
      <sheetName val="기계경비일람"/>
      <sheetName val="자재일람"/>
      <sheetName val="하남내역"/>
      <sheetName val="품셈TABLE"/>
      <sheetName val="1.수인터널"/>
      <sheetName val="잡철물"/>
      <sheetName val="관급"/>
      <sheetName val="BH-1 (2)"/>
      <sheetName val="hvac(제어동)"/>
      <sheetName val="수량산출서"/>
      <sheetName val="공사비예산서(토목분)"/>
      <sheetName val="5회토적"/>
      <sheetName val="내역(중앙)"/>
      <sheetName val="당진1,2호기전선관설치및접지4차공사내역서-을지"/>
      <sheetName val="관리비비계상"/>
      <sheetName val="예가내역서"/>
      <sheetName val="산출근거"/>
      <sheetName val="적점"/>
      <sheetName val="기계내역서"/>
      <sheetName val="1001"/>
      <sheetName val="공사개요"/>
      <sheetName val="매입세율"/>
      <sheetName val="대포2교접속"/>
      <sheetName val="천방교접속"/>
      <sheetName val="경비2내역"/>
      <sheetName val="세부내역"/>
      <sheetName val="NYS"/>
      <sheetName val="일반공사"/>
      <sheetName val="N賃率-職"/>
      <sheetName val="현장설명"/>
      <sheetName val="운반"/>
      <sheetName val="도급"/>
      <sheetName val="예산서"/>
      <sheetName val="현장지지물물량"/>
      <sheetName val="표  지"/>
      <sheetName val="총괄내역서"/>
      <sheetName val="DATA"/>
      <sheetName val="이형관"/>
      <sheetName val="직노"/>
      <sheetName val="ITEM"/>
      <sheetName val="공문"/>
      <sheetName val="설비2차"/>
      <sheetName val="I.설계조건"/>
      <sheetName val="참조-(1)"/>
      <sheetName val="견적조건"/>
      <sheetName val="원가계산서구조조정"/>
      <sheetName val="데이타"/>
      <sheetName val="ABUT수량-A1"/>
      <sheetName val="제안서"/>
      <sheetName val="행정표준(1)"/>
      <sheetName val="행정표준(2)"/>
      <sheetName val="노원열병합  건축공사기성내역서"/>
      <sheetName val="터파기및재료"/>
      <sheetName val="초기화면"/>
      <sheetName val="폐기물"/>
      <sheetName val="인원계획"/>
      <sheetName val="타공종이기"/>
      <sheetName val="산출내역서"/>
      <sheetName val="오저간내역서"/>
      <sheetName val="전기"/>
      <sheetName val="INPUT"/>
      <sheetName val="금융비용"/>
      <sheetName val="작성방법"/>
      <sheetName val="4.전기"/>
      <sheetName val="조경"/>
      <sheetName val="직공비"/>
      <sheetName val="우수관매설및 우수받이"/>
      <sheetName val="문학간접"/>
      <sheetName val="1.설계조건"/>
      <sheetName val="조도계산서 (도서)"/>
      <sheetName val="일반부표"/>
      <sheetName val="대비"/>
      <sheetName val="자료"/>
      <sheetName val="설계서(7)"/>
      <sheetName val="예산서(6)"/>
      <sheetName val="토공A"/>
      <sheetName val="신호등일위대가"/>
      <sheetName val="3련 BOX"/>
      <sheetName val="앉음벽 (2)"/>
      <sheetName val="일위대가표"/>
      <sheetName val="98지급계획"/>
      <sheetName val="예산변경원인분석"/>
      <sheetName val="실행(1)"/>
      <sheetName val="대전21토목내역서"/>
      <sheetName val="결재갑지"/>
      <sheetName val="6호기"/>
      <sheetName val="소야공정계획표"/>
      <sheetName val="일위대가목록"/>
      <sheetName val="가격조사서"/>
      <sheetName val="검암내역"/>
      <sheetName val="말뚝지지력산정"/>
      <sheetName val="간접비계산"/>
      <sheetName val="001"/>
      <sheetName val="분뇨"/>
      <sheetName val="FM"/>
      <sheetName val="배수내역"/>
      <sheetName val="접지1종"/>
      <sheetName val="단가산출"/>
      <sheetName val="구조물견적서"/>
      <sheetName val="간접(90)"/>
      <sheetName val="참조"/>
      <sheetName val="입력데이타"/>
      <sheetName val="전기내역서(총계)"/>
      <sheetName val="도급-집계"/>
      <sheetName val="증감내역서"/>
      <sheetName val="기성내역"/>
      <sheetName val="COVER"/>
      <sheetName val="설계내역서"/>
      <sheetName val="여과지동"/>
      <sheetName val="기초자료"/>
      <sheetName val="자재단가"/>
      <sheetName val="소포내역 (2)"/>
      <sheetName val="보증수수료산출"/>
      <sheetName val="을"/>
      <sheetName val="사업전망"/>
      <sheetName val="현장업무"/>
      <sheetName val="PIPING"/>
      <sheetName val="MSS 2"/>
      <sheetName val="전주2本1"/>
      <sheetName val="여수토토적"/>
      <sheetName val="구조물수량집계표"/>
      <sheetName val="내역_ver1.0"/>
      <sheetName val="ancillary"/>
      <sheetName val="Total"/>
      <sheetName val="적용표"/>
      <sheetName val="을-ATYPE"/>
      <sheetName val="제1호단위수량"/>
      <sheetName val="코드표"/>
      <sheetName val="프로젝트"/>
      <sheetName val="2.1  노무비 평균단가산출"/>
      <sheetName val="경비"/>
      <sheetName val="명세서"/>
      <sheetName val="A-4"/>
      <sheetName val="제출내역 (2)"/>
      <sheetName val="인부노임"/>
      <sheetName val="전체"/>
      <sheetName val="I一般比"/>
      <sheetName val="Sheet3"/>
      <sheetName val="자재단가비교표"/>
      <sheetName val="품셈"/>
      <sheetName val="plan&amp;section of foundation"/>
      <sheetName val="pile bearing capa &amp; arrenge"/>
      <sheetName val="working load at the btm ft."/>
      <sheetName val="stability check"/>
      <sheetName val="design criteria"/>
      <sheetName val="적용단가"/>
      <sheetName val="운반비"/>
      <sheetName val="2000양배"/>
      <sheetName val="단가대비표"/>
      <sheetName val="기초일위"/>
      <sheetName val="시설일위"/>
      <sheetName val="보고서 기기리스트"/>
      <sheetName val="현장관리비"/>
      <sheetName val="상-교대(A1-A2)"/>
      <sheetName val="토목내역"/>
      <sheetName val="사급자재"/>
      <sheetName val="기계공사"/>
      <sheetName val="7. 현장관리비 "/>
      <sheetName val="6. 안전관리비"/>
      <sheetName val="봉양~조차장간고하개명(신설)"/>
      <sheetName val="일위대가(1)"/>
      <sheetName val="마산방향"/>
      <sheetName val="진주방향"/>
      <sheetName val="역T형옹벽단위수량"/>
      <sheetName val="Resource2"/>
      <sheetName val="원계약고시공및준비구분"/>
      <sheetName val="_HIT__HMC 견적_3900_"/>
      <sheetName val="금호"/>
      <sheetName val="원가"/>
      <sheetName val="설계예산서"/>
      <sheetName val="ilch"/>
      <sheetName val="내   역"/>
      <sheetName val="플랜트 설치"/>
      <sheetName val="99월별경비계획"/>
      <sheetName val="기초수량집"/>
      <sheetName val="type-F"/>
      <sheetName val="설계"/>
      <sheetName val="분전반"/>
      <sheetName val="신림자금"/>
      <sheetName val="횡배위치"/>
      <sheetName val="lee"/>
      <sheetName val="집계표소트"/>
      <sheetName val="중기일위대가"/>
      <sheetName val="bearing"/>
      <sheetName val="결과조달"/>
      <sheetName val="토목주소"/>
      <sheetName val="범례표"/>
      <sheetName val="재료비"/>
      <sheetName val="할증"/>
      <sheetName val="내역(창신)"/>
      <sheetName val="간이영수증"/>
      <sheetName val="연결임시"/>
      <sheetName val="11.우각부 보강"/>
      <sheetName val="8설7발"/>
      <sheetName val="갑지(추정)"/>
      <sheetName val="일위대가(가설)"/>
      <sheetName val="11.산출(전열)"/>
      <sheetName val="6.산출(동력)"/>
      <sheetName val="7.산출(TRAY)"/>
      <sheetName val="부재예실1월"/>
      <sheetName val="제품원재"/>
      <sheetName val="단가조사-2"/>
      <sheetName val="건설성적"/>
      <sheetName val="5호광장_(만점)"/>
      <sheetName val="인천국제_(만점)_(2)"/>
      <sheetName val="Total_단위경유량집계"/>
      <sheetName val="준검_내역서"/>
      <sheetName val="토공유동표(전체_당초)"/>
      <sheetName val="1_수인터널"/>
      <sheetName val="배수내역 (2)"/>
      <sheetName val="측구터파기공수량집계"/>
      <sheetName val="배수공 시멘트 및 골재량 산출"/>
      <sheetName val=" HIT-&gt;HMC 견적(3900)"/>
      <sheetName val="투찰추정"/>
      <sheetName val="검토"/>
      <sheetName val="갑지"/>
      <sheetName val="EBSDATA"/>
      <sheetName val="추가예산"/>
      <sheetName val="입력"/>
      <sheetName val="예산총괄"/>
      <sheetName val="공사원가계산서"/>
      <sheetName val="교량"/>
      <sheetName val="노임단가표"/>
      <sheetName val="5.산출(전력)"/>
      <sheetName val="광산내역"/>
      <sheetName val="소비자가"/>
      <sheetName val="원가+내역"/>
      <sheetName val="JUCKEYK"/>
      <sheetName val="A 견적"/>
      <sheetName val="전기일위목록"/>
      <sheetName val="내역원본"/>
      <sheetName val="01AC"/>
      <sheetName val="정화조내역"/>
      <sheetName val="Macro1"/>
      <sheetName val="13LPMCC"/>
      <sheetName val="용소리교"/>
      <sheetName val="토목"/>
      <sheetName val="물량표S"/>
      <sheetName val="Macro(차단기)"/>
      <sheetName val="시멘트"/>
      <sheetName val="소방사항"/>
      <sheetName val="날개벽수량표"/>
      <sheetName val="일위집계(기존)"/>
      <sheetName val="조건표"/>
      <sheetName val="산출내역서집계표"/>
      <sheetName val="전기일위대가"/>
      <sheetName val="부속동"/>
      <sheetName val="APT"/>
      <sheetName val="인사자료총집계"/>
      <sheetName val="접속도로1"/>
      <sheetName val="공사비총괄"/>
      <sheetName val="b_balju"/>
      <sheetName val="원가총괄"/>
      <sheetName val="부대내역"/>
      <sheetName val="CORE#2"/>
      <sheetName val="전 기"/>
      <sheetName val="내역(가지)"/>
      <sheetName val="관급자재"/>
      <sheetName val="자재단가표"/>
      <sheetName val="99-0002"/>
      <sheetName val="수량산출서(전력간선_지하1)"/>
      <sheetName val="수량산출서(전력간선_지하발전)"/>
      <sheetName val="수량산출서(전력간선_지하D.C)"/>
      <sheetName val="수량산출서(전력간선_동관)"/>
      <sheetName val="수량산출서(전력간선_서관)"/>
      <sheetName val="수량산출서(전력간선_TRAY)"/>
      <sheetName val="수량산출서(특고압케이블)"/>
      <sheetName val="수량산출서(전열)"/>
      <sheetName val="단가조사표"/>
      <sheetName val="WORK"/>
      <sheetName val="내역표지"/>
      <sheetName val="SHEET PILE단가"/>
      <sheetName val="수정2"/>
      <sheetName val="1.설계기준"/>
      <sheetName val="공통가설"/>
      <sheetName val="70%"/>
      <sheetName val="단가집"/>
      <sheetName val="EUPDAT2"/>
      <sheetName val="목차 "/>
      <sheetName val="200"/>
      <sheetName val="전기실-1"/>
      <sheetName val="SUMMARY(S)"/>
      <sheetName val="노임이"/>
      <sheetName val="현장관리비참조"/>
      <sheetName val="SLAB"/>
      <sheetName val="일위"/>
      <sheetName val="장비단가표"/>
      <sheetName val="asd"/>
      <sheetName val="Customer Databas"/>
      <sheetName val="화재 탐지 설비"/>
      <sheetName val="TYPE-A"/>
      <sheetName val="6PILE  (돌출)"/>
      <sheetName val="단가조건(02년)"/>
      <sheetName val="현금흐름"/>
      <sheetName val="unit 4"/>
      <sheetName val="견적서"/>
      <sheetName val="INPUT-DATA"/>
      <sheetName val="총괄-1"/>
      <sheetName val="전체_1설계"/>
      <sheetName val="공통단가"/>
      <sheetName val="1월"/>
      <sheetName val="백암비스타내역"/>
      <sheetName val="설계서(본관)"/>
      <sheetName val="퇴직금(울산천상)"/>
      <sheetName val="POL6차-PIPING"/>
      <sheetName val="d118"/>
      <sheetName val="기기리스트"/>
      <sheetName val="기초코드"/>
      <sheetName val="전라자금"/>
      <sheetName val="Y-WORK"/>
      <sheetName val="시설물일위"/>
      <sheetName val="내역서1"/>
      <sheetName val="WING3"/>
      <sheetName val="전입"/>
      <sheetName val="재집"/>
      <sheetName val="총"/>
      <sheetName val="물량표"/>
      <sheetName val="오산갈곳"/>
      <sheetName val="PAINT"/>
      <sheetName val="일용노임단가"/>
      <sheetName val="재개발"/>
      <sheetName val="EQT-ESTN"/>
      <sheetName val="구간별관경"/>
      <sheetName val="중기"/>
      <sheetName val="데리네이타현황"/>
      <sheetName val="바닥판"/>
      <sheetName val="입력DATA"/>
      <sheetName val="별표 "/>
      <sheetName val="장비"/>
      <sheetName val="노무"/>
      <sheetName val="세골재  T2 변경 현황"/>
      <sheetName val="계수시트"/>
      <sheetName val="투입내역"/>
      <sheetName val="지불내역(자재외)"/>
      <sheetName val="spc 배관견적"/>
      <sheetName val="동방설계서"/>
      <sheetName val="1.취수장"/>
      <sheetName val="1"/>
      <sheetName val="귀래 설계 공내역서"/>
      <sheetName val="BH_1 _2_"/>
      <sheetName val="별첨1-임식"/>
      <sheetName val="기본자료"/>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일위대가목차"/>
      <sheetName val="3.1공사현황 공정표"/>
      <sheetName val="시설물기초"/>
      <sheetName val="Sheet5"/>
      <sheetName val="101동"/>
      <sheetName val="파일구성"/>
      <sheetName val="유입량"/>
      <sheetName val="건축공사"/>
      <sheetName val="정리계획CF평가"/>
      <sheetName val="설 계"/>
      <sheetName val="공기압축기실"/>
      <sheetName val="원도급"/>
      <sheetName val="하도급"/>
      <sheetName val="증감분석"/>
      <sheetName val="한전일위"/>
      <sheetName val="입찰"/>
      <sheetName val="현경"/>
      <sheetName val="중기비"/>
      <sheetName val="신천3호용수로"/>
      <sheetName val="정산내역"/>
      <sheetName val="Cash Flow-1"/>
      <sheetName val="단가(적용)"/>
      <sheetName val="기본일위"/>
      <sheetName val="모델명"/>
      <sheetName val="수량산출"/>
      <sheetName val="설치"/>
      <sheetName val="배수통관(좌)"/>
      <sheetName val="PAY"/>
      <sheetName val="주관사업"/>
      <sheetName val="정렬"/>
      <sheetName val="공정증감대ㅈ표"/>
      <sheetName val="SG"/>
      <sheetName val="예가표"/>
      <sheetName val="안정계산"/>
      <sheetName val="단면검토"/>
      <sheetName val="2000년하반기"/>
      <sheetName val="노임 단가"/>
      <sheetName val="C97상"/>
      <sheetName val="#2_일위대가목록"/>
      <sheetName val="직재"/>
      <sheetName val="전동기"/>
      <sheetName val="일위대가(집계)"/>
      <sheetName val="1유리"/>
      <sheetName val="수량산출서집계(1-4차)"/>
      <sheetName val="수지예산"/>
      <sheetName val="저장소"/>
      <sheetName val="내역집계"/>
      <sheetName val="덕전리"/>
      <sheetName val="1,2,3,4,5단위수량"/>
      <sheetName val="Sheet2"/>
      <sheetName val="계산표지"/>
      <sheetName val="노임변동률"/>
      <sheetName val="원형1호맨홀토공수량"/>
      <sheetName val="대공종"/>
      <sheetName val="집 계 표"/>
      <sheetName val="1안"/>
      <sheetName val="BQ"/>
      <sheetName val="집계및폼"/>
      <sheetName val="04_10_11"/>
      <sheetName val="8.현장관리비"/>
      <sheetName val="7.안전관리비"/>
      <sheetName val="중기사용료산출근거"/>
      <sheetName val="단가산출1"/>
      <sheetName val="협력업체"/>
      <sheetName val="코드1"/>
      <sheetName val="코드2"/>
      <sheetName val="DATE"/>
      <sheetName val="합계"/>
      <sheetName val="부서코드표"/>
      <sheetName val="건축"/>
      <sheetName val="재료값"/>
      <sheetName val="청천내"/>
      <sheetName val="재료"/>
      <sheetName val="직접경비호표"/>
      <sheetName val="원가서"/>
      <sheetName val="인건비"/>
      <sheetName val="미드수량"/>
      <sheetName val="6공구(당초)"/>
      <sheetName val="ELEC"/>
      <sheetName val="중사"/>
      <sheetName val="내역서 "/>
      <sheetName val="부대공(BOQ)"/>
      <sheetName val="실행(ALT1)"/>
      <sheetName val="개인별 순위표"/>
      <sheetName val="INDEX"/>
      <sheetName val="프랜트면허"/>
      <sheetName val="냉천부속동"/>
      <sheetName val="네고율"/>
      <sheetName val="환율change"/>
      <sheetName val="당초"/>
      <sheetName val="단가표"/>
      <sheetName val="시화점실행"/>
      <sheetName val="기별(종합)"/>
      <sheetName val="도담구내 개소별 명세"/>
      <sheetName val="손익분석"/>
      <sheetName val="BH-1_(2)"/>
      <sheetName val="표__지"/>
      <sheetName val="4_전기"/>
      <sheetName val="I_설계조건"/>
      <sheetName val="앉음벽_(2)"/>
      <sheetName val="1_설계조건"/>
      <sheetName val="조도계산서_(도서)"/>
      <sheetName val="노원열병합__건축공사기성내역서"/>
      <sheetName val="내역_ver1_0"/>
      <sheetName val="11_우각부_보강"/>
      <sheetName val="제출내역_(2)"/>
      <sheetName val="우수관매설및_우수받이"/>
      <sheetName val="11_산출(전열)"/>
      <sheetName val="6_산출(동력)"/>
      <sheetName val="7_산출(TRAY)"/>
      <sheetName val="plan&amp;section_of_foundation"/>
      <sheetName val="pile_bearing_capa_&amp;_arrenge"/>
      <sheetName val="working_load_at_the_btm_ft_"/>
      <sheetName val="stability_check"/>
      <sheetName val="design_criteria"/>
      <sheetName val="7__현장관리비_"/>
      <sheetName val="6__안전관리비"/>
      <sheetName val="_HIT__HMC_견적_3900_"/>
      <sheetName val="소포내역_(2)"/>
      <sheetName val="3련_BOX"/>
      <sheetName val="단중표"/>
      <sheetName val="7"/>
      <sheetName val="投标材料清单 "/>
      <sheetName val="사유서제출현황-2"/>
      <sheetName val="교각계산"/>
      <sheetName val="연습"/>
      <sheetName val="(1)본선수량집계"/>
      <sheetName val="Macro(전선)"/>
      <sheetName val="개산공사비"/>
      <sheetName val="결재란"/>
      <sheetName val="공량산출서"/>
      <sheetName val="98수문일위"/>
      <sheetName val="3.공통공사대비"/>
      <sheetName val="sub"/>
      <sheetName val="검색방"/>
      <sheetName val="자금청구"/>
      <sheetName val="관공일위대가"/>
      <sheetName val="관자재"/>
      <sheetName val="단가 및 재료비"/>
      <sheetName val="관접합및자재집계표"/>
      <sheetName val="조경수목"/>
      <sheetName val="퇴직공제부금"/>
      <sheetName val="평균노임"/>
      <sheetName val="분석"/>
      <sheetName val="자재co"/>
      <sheetName val="전기공사"/>
      <sheetName val="실행"/>
      <sheetName val="단가적용"/>
      <sheetName val="수량집계"/>
      <sheetName val="토공계산서(부체도로)"/>
      <sheetName val="유림골조"/>
      <sheetName val="대치판정"/>
      <sheetName val="공사비총괄표"/>
      <sheetName val="공사비집계"/>
      <sheetName val="시운전연료비"/>
      <sheetName val="골조시행"/>
      <sheetName val="시운전연료"/>
      <sheetName val="입찰보고"/>
      <sheetName val="업체자료"/>
      <sheetName val="MILL"/>
      <sheetName val="9GNG운반"/>
      <sheetName val="자료입력"/>
      <sheetName val="적용단위길이"/>
      <sheetName val="전기혼잡제경비(45)"/>
      <sheetName val="재료비단가"/>
      <sheetName val="제노임"/>
      <sheetName val="장비단가"/>
      <sheetName val="철거산출근거"/>
      <sheetName val="CODE"/>
      <sheetName val="장비비 명세서1"/>
      <sheetName val="단가산출서"/>
      <sheetName val="가설건물"/>
      <sheetName val="코드"/>
      <sheetName val="CC16-내역서"/>
      <sheetName val="DHEQSUPT"/>
      <sheetName val="소화실적"/>
      <sheetName val="7.공정표"/>
      <sheetName val="단면 (2)"/>
      <sheetName val="지구단위계획"/>
      <sheetName val="간접비(1)"/>
      <sheetName val="김해토지조서"/>
      <sheetName val="자동제어"/>
      <sheetName val="실지수기호표"/>
      <sheetName val="시중노임단가"/>
      <sheetName val="집계장(대목_실행)"/>
      <sheetName val="AS복구"/>
      <sheetName val="중기터파기"/>
      <sheetName val="변수값"/>
      <sheetName val="중기상차"/>
      <sheetName val="단가(반정1교-원주)"/>
      <sheetName val="확정분요약"/>
      <sheetName val="확정분세부"/>
      <sheetName val="Sheet4"/>
      <sheetName val="심사물량"/>
      <sheetName val="손익차9월2"/>
      <sheetName val="득점현황"/>
      <sheetName val="TOT"/>
      <sheetName val="대림경상68억"/>
      <sheetName val="TCDB"/>
      <sheetName val="단   산"/>
      <sheetName val="실    단"/>
      <sheetName val="분전반일위대가"/>
      <sheetName val="직접비"/>
      <sheetName val="INSTR"/>
      <sheetName val="#3_일위대가목록"/>
      <sheetName val="품목납기"/>
      <sheetName val="점수계산1-2"/>
      <sheetName val="2000노임기준"/>
      <sheetName val="입찰견적보고서"/>
      <sheetName val="내역서비교"/>
      <sheetName val="남양내역"/>
      <sheetName val="MAIN_TABLE"/>
      <sheetName val="비주거용"/>
      <sheetName val="노임단가 (2)"/>
      <sheetName val="위치"/>
      <sheetName val="세부추진"/>
      <sheetName val="상용보강"/>
      <sheetName val="2.대외공문"/>
      <sheetName val="-배수구조총재료"/>
      <sheetName val="제잡비"/>
      <sheetName val="개요"/>
      <sheetName val="상수도토공집계표"/>
      <sheetName val="MSS_2"/>
      <sheetName val="일위대가표48"/>
      <sheetName val="10공구일위"/>
      <sheetName val="RETAIL (ABOVE)"/>
      <sheetName val="단면가정"/>
      <sheetName val="공사비산출내역"/>
      <sheetName val="횡배수관토공수량"/>
      <sheetName val="목차"/>
      <sheetName val="코드일람표2001년10월"/>
      <sheetName val="단가조사서"/>
      <sheetName val="인원"/>
      <sheetName val="인천제철"/>
      <sheetName val="VE절감"/>
      <sheetName val="청주(철골발주의뢰서)"/>
      <sheetName val="분전함신설"/>
      <sheetName val="이월"/>
      <sheetName val="암거"/>
      <sheetName val="현금예금"/>
      <sheetName val="일위(시설)"/>
      <sheetName val="노무비 근거"/>
      <sheetName val="구의33고"/>
      <sheetName val="현장별"/>
      <sheetName val="하중계산"/>
      <sheetName val="중기사용료"/>
      <sheetName val="평3"/>
      <sheetName val="옥내소화전계산서"/>
      <sheetName val="관리,공감"/>
      <sheetName val="Sheet6"/>
      <sheetName val="인력터파기"/>
      <sheetName val="BJJIN"/>
      <sheetName val="3BL공동구 수량"/>
      <sheetName val="1공구(입찰내역)"/>
      <sheetName val="재료비노무비"/>
      <sheetName val="기본단가"/>
      <sheetName val="주beam"/>
      <sheetName val="일위_파일"/>
      <sheetName val="이토변실(A3-LINE)"/>
      <sheetName val="준공정산"/>
      <sheetName val="식재인부"/>
      <sheetName val="실행대비"/>
      <sheetName val="몰탈"/>
      <sheetName val="용수간선"/>
      <sheetName val="SHEET"/>
      <sheetName val="투찰가"/>
      <sheetName val="현관"/>
      <sheetName val="5. 현장관리비(new) "/>
      <sheetName val="원본"/>
      <sheetName val="건축내역서"/>
      <sheetName val="차수"/>
      <sheetName val="일위총괄"/>
      <sheetName val="인부신상자료"/>
      <sheetName val="월별수입"/>
      <sheetName val="유림총괄"/>
      <sheetName val="N賃率_職"/>
      <sheetName val="실행(표지,갑,을)"/>
      <sheetName val="전선 및 전선관"/>
      <sheetName val="공조기"/>
      <sheetName val="적용환율"/>
      <sheetName val="기계실냉난방"/>
      <sheetName val="공정코드"/>
      <sheetName val="제품정보"/>
      <sheetName val="상품수불(합산)"/>
      <sheetName val="COST"/>
      <sheetName val="건축2"/>
      <sheetName val="공통(20-91)"/>
      <sheetName val="입력정보"/>
      <sheetName val="정산을지"/>
      <sheetName val="조작대(1연)"/>
      <sheetName val="통신물량"/>
      <sheetName val="기본"/>
      <sheetName val="CODE1"/>
      <sheetName val="A1"/>
      <sheetName val="단가조사"/>
      <sheetName val="토사(PE)"/>
      <sheetName val="2련간지"/>
      <sheetName val="1단계"/>
      <sheetName val="48평단가"/>
      <sheetName val="57단가"/>
      <sheetName val="54평단가"/>
      <sheetName val="66평단가"/>
      <sheetName val="61단가"/>
      <sheetName val="89평단가"/>
      <sheetName val="84평단가"/>
      <sheetName val="현장관리비데이타"/>
      <sheetName val="표준건축비"/>
      <sheetName val="Eq. Mobilization"/>
      <sheetName val="96수출"/>
      <sheetName val="내역서을지"/>
      <sheetName val="SHL"/>
      <sheetName val="Baby일위대가"/>
      <sheetName val="제수변 수량집계표(보통)"/>
      <sheetName val="제품목록"/>
      <sheetName val="신고조서"/>
      <sheetName val="EJ"/>
      <sheetName val="guard(mac)"/>
      <sheetName val="본사인상전"/>
      <sheetName val=" 갑지"/>
      <sheetName val="학생내역"/>
      <sheetName val="도실건시"/>
      <sheetName val="제경비산출서"/>
      <sheetName val="전산망"/>
      <sheetName val="CM 1"/>
      <sheetName val="5.동별횡주관경"/>
      <sheetName val="Macro3"/>
      <sheetName val="자동세륜기"/>
      <sheetName val="입력데이타(비인쇄용)"/>
      <sheetName val="울산자금"/>
      <sheetName val=""/>
      <sheetName val="공사수행방안"/>
      <sheetName val="맨홀토공"/>
      <sheetName val="맨홀수량산출"/>
      <sheetName val="Sheet1 (2)"/>
      <sheetName val="HVAC"/>
      <sheetName val="참조 (2)"/>
      <sheetName val="일위단가"/>
      <sheetName val="동해title"/>
      <sheetName val="일정"/>
      <sheetName val="암거 제원표"/>
      <sheetName val="도급FORM"/>
      <sheetName val="산식3"/>
      <sheetName val="금리계산"/>
      <sheetName val="콘크리트타설집계표"/>
      <sheetName val="도수로현황"/>
      <sheetName val="본사공가현황"/>
      <sheetName val="LF자재단가"/>
      <sheetName val="양식_자재단가조사표"/>
      <sheetName val="부총"/>
      <sheetName val="기안"/>
      <sheetName val="대운반(철재)"/>
      <sheetName val="단위수량"/>
      <sheetName val="옥외외등집계표"/>
      <sheetName val="위치조서"/>
      <sheetName val="산출"/>
      <sheetName val="소방"/>
      <sheetName val="예산코드"/>
      <sheetName val="원가입력"/>
      <sheetName val="기준"/>
      <sheetName val="가시설단위수량"/>
      <sheetName val="건축기술부대조건"/>
      <sheetName val="단가비교"/>
      <sheetName val="5호광장_(만점)1"/>
      <sheetName val="인천국제_(만점)_(2)1"/>
      <sheetName val="Total_단위경유량집계1"/>
      <sheetName val="준검_내역서1"/>
      <sheetName val="토공유동표(전체_당초)1"/>
      <sheetName val="BH-1_(2)1"/>
      <sheetName val="1_수인터널1"/>
      <sheetName val="4_전기1"/>
      <sheetName val="표__지1"/>
      <sheetName val="앉음벽_(2)1"/>
      <sheetName val="1_설계조건1"/>
      <sheetName val="조도계산서_(도서)1"/>
      <sheetName val="노원열병합__건축공사기성내역서1"/>
      <sheetName val="I_설계조건1"/>
      <sheetName val="MSS_21"/>
      <sheetName val="2_1__노무비_평균단가산출"/>
      <sheetName val="우수관매설및_우수받이1"/>
      <sheetName val="제출내역_(2)1"/>
      <sheetName val="내역_ver1_01"/>
      <sheetName val="plan&amp;section_of_foundation1"/>
      <sheetName val="pile_bearing_capa_&amp;_arrenge1"/>
      <sheetName val="working_load_at_the_btm_ft_1"/>
      <sheetName val="stability_check1"/>
      <sheetName val="design_criteria1"/>
      <sheetName val="11_우각부_보강1"/>
      <sheetName val="보고서_기기리스트"/>
      <sheetName val="3련_BOX1"/>
      <sheetName val="소포내역_(2)1"/>
      <sheetName val="11_산출(전열)1"/>
      <sheetName val="6_산출(동력)1"/>
      <sheetName val="7_산출(TRAY)1"/>
      <sheetName val="7__현장관리비_1"/>
      <sheetName val="6__안전관리비1"/>
      <sheetName val="배수내역_(2)"/>
      <sheetName val="배수공_시멘트_및_골재량_산출"/>
      <sheetName val="_HIT-&gt;HMC_견적(3900)"/>
      <sheetName val="_HIT__HMC_견적_3900_1"/>
      <sheetName val="A_견적"/>
      <sheetName val="내___역"/>
      <sheetName val="플랜트_설치"/>
      <sheetName val="5_산출(전력)"/>
      <sheetName val="전_기"/>
      <sheetName val="수량산출서(전력간선_지하D_C)"/>
      <sheetName val="SHEET_PILE단가"/>
      <sheetName val="1_설계기준"/>
      <sheetName val="목차_"/>
      <sheetName val="Customer_Databas"/>
      <sheetName val="집_계_표"/>
      <sheetName val="6PILE__(돌출)"/>
      <sheetName val="spc_배관견적"/>
      <sheetName val="1_취수장"/>
      <sheetName val="unit_4"/>
      <sheetName val="화재_탐지_설비"/>
      <sheetName val="2차전체변경예정_(2)"/>
      <sheetName val="Cash_Flow-1"/>
      <sheetName val="3_1공사현황_공정표"/>
      <sheetName val="세골재__T2_변경_현황"/>
      <sheetName val="BH_1__2_"/>
      <sheetName val="귀래_설계_공내역서"/>
      <sheetName val="설_계"/>
      <sheetName val="노임_단가"/>
      <sheetName val="8_현장관리비"/>
      <sheetName val="7_안전관리비"/>
      <sheetName val="별표_"/>
      <sheetName val="개인별_순위표"/>
      <sheetName val="Eq__Mobilization"/>
      <sheetName val="내역서_"/>
      <sheetName val="도담구내_개소별_명세"/>
      <sheetName val="投标材料清单_"/>
      <sheetName val="3_공통공사대비"/>
      <sheetName val="단가_및_재료비"/>
      <sheetName val="장비비_명세서1"/>
      <sheetName val="7_공정표"/>
      <sheetName val="단면_(2)"/>
      <sheetName val="5__현장관리비(new)_"/>
      <sheetName val="2_대외공문"/>
      <sheetName val="노임단가_(2)"/>
      <sheetName val="RETAIL_(ABOVE)"/>
      <sheetName val="철근량"/>
      <sheetName val="목록"/>
      <sheetName val="집계표(육상)"/>
      <sheetName val="5사남"/>
      <sheetName val="설계명세서"/>
      <sheetName val="자재"/>
      <sheetName val="산근1"/>
      <sheetName val="APT내역"/>
      <sheetName val="부대시설"/>
      <sheetName val="장비 (2)"/>
      <sheetName val="Sheet17"/>
      <sheetName val="B"/>
      <sheetName val="가설식당"/>
      <sheetName val="현장경비"/>
      <sheetName val="기성(1차) "/>
      <sheetName val="NOMUBI"/>
      <sheetName val="sw1"/>
      <sheetName val="6. 수량산출서"/>
      <sheetName val="wall"/>
      <sheetName val="일위대_x0000__x0000_Ԁ_x0000_䀀"/>
      <sheetName val="일위대㐀븁_x0000__x0000_退"/>
      <sheetName val="공종별(공용부위)"/>
      <sheetName val="공사실행(공용부위)"/>
      <sheetName val="공종분리"/>
      <sheetName val="실행예산보고서"/>
      <sheetName val="실행예산보고서-제출용"/>
      <sheetName val="가설"/>
      <sheetName val="설비"/>
      <sheetName val="에어컨"/>
      <sheetName val="공조설비"/>
      <sheetName val="경량"/>
      <sheetName val="금속"/>
      <sheetName val="도장"/>
      <sheetName val="대관업무"/>
      <sheetName val="대리석"/>
      <sheetName val="롤스크린"/>
      <sheetName val="목공"/>
      <sheetName val="방수"/>
      <sheetName val="베이스판넬"/>
      <sheetName val="습식및 셀프레벨링"/>
      <sheetName val="유리"/>
      <sheetName val="자동문"/>
      <sheetName val="준공청소"/>
      <sheetName val="직영노무비"/>
      <sheetName val="철거"/>
      <sheetName val="카펫트"/>
      <sheetName val="타일"/>
      <sheetName val="폐자재"/>
      <sheetName val="플로링"/>
      <sheetName val="하드웨어"/>
      <sheetName val="p-타일"/>
      <sheetName val="건축공사원가계산서"/>
      <sheetName val="건축집계표"/>
      <sheetName val="인테리어내역서"/>
      <sheetName val="1-1"/>
      <sheetName val="1차 내역서"/>
      <sheetName val="Space"/>
      <sheetName val="Final"/>
      <sheetName val="구조물"/>
      <sheetName val="대전(세창동)"/>
      <sheetName val="간접"/>
      <sheetName val="정보"/>
      <sheetName val="설계명세서(선로)"/>
      <sheetName val="BSD (2)"/>
      <sheetName val="바.한일양산"/>
      <sheetName val="판테온실행내역"/>
      <sheetName val="회사정보"/>
      <sheetName val="해외(원화)"/>
      <sheetName val="hvac내역서(제어동)"/>
      <sheetName val="Project Brief"/>
      <sheetName val="UNIT"/>
      <sheetName val="Breakdown"/>
      <sheetName val="UnitRate"/>
      <sheetName val="영업.일1"/>
      <sheetName val="일위대가(건축)"/>
      <sheetName val="습식및_셀프레벨링"/>
      <sheetName val="1차_내역서"/>
      <sheetName val="카쎫트"/>
      <sheetName val="COPING"/>
      <sheetName val="간선계산"/>
      <sheetName val="#REF!"/>
      <sheetName val="기기 내역서"/>
      <sheetName val="환산"/>
      <sheetName val="일산실행내역"/>
      <sheetName val="J直材4"/>
      <sheetName val="연부97-1"/>
      <sheetName val="갑지1"/>
      <sheetName val="EACT10"/>
      <sheetName val="실행간접비용"/>
      <sheetName val="부대tu"/>
      <sheetName val="시추주상도"/>
      <sheetName val="CLAUSE"/>
      <sheetName val="BOJUNGGM"/>
      <sheetName val="세금자료"/>
      <sheetName val="말고개터널조명전압강하"/>
      <sheetName val="유치원내역"/>
      <sheetName val="골조"/>
      <sheetName val="일위산출근거"/>
      <sheetName val="비교1"/>
      <sheetName val="에어샵공사"/>
      <sheetName val="Sheet16"/>
      <sheetName val="효율표"/>
      <sheetName val="견내"/>
      <sheetName val="I_설계조_x0000_"/>
      <sheetName val="기계실"/>
      <sheetName val="수문일1"/>
      <sheetName val="수량명세서"/>
      <sheetName val="장비집계"/>
      <sheetName val="투찰"/>
      <sheetName val="콘_재료분리(1)"/>
      <sheetName val="1.CB"/>
      <sheetName val="변수"/>
      <sheetName val="형상"/>
      <sheetName val="보고서_기기리스트1"/>
      <sheetName val="일위대가집계"/>
      <sheetName val="NNV"/>
      <sheetName val="1회"/>
      <sheetName val="구성비"/>
      <sheetName val="95MAKER"/>
      <sheetName val="조립1부실적"/>
      <sheetName val="계정"/>
      <sheetName val="재정비내역"/>
      <sheetName val="지적고시내역"/>
      <sheetName val="내역서1999.8최종"/>
      <sheetName val="수량산출서 (2)"/>
      <sheetName val="일위대가1"/>
      <sheetName val="목록표"/>
      <sheetName val="재적표"/>
      <sheetName val="설계내역(2001)"/>
      <sheetName val="일위대가(계측기설치)"/>
      <sheetName val="환경평가"/>
      <sheetName val="설계서"/>
      <sheetName val="20관리비율"/>
      <sheetName val="실적공사비"/>
      <sheetName val="동물이동통로"/>
      <sheetName val="조도계산서_(도서_x0000_"/>
      <sheetName val="MSS"/>
      <sheetName val="정화조"/>
      <sheetName val="노무비"/>
      <sheetName val="토공 total"/>
      <sheetName val="공기압舓⿫_x0005_"/>
      <sheetName val="공기압妐&quot;姜"/>
      <sheetName val="토공(1)"/>
      <sheetName val="준공조서갑지"/>
      <sheetName val="일위대가목록표"/>
      <sheetName val="전철"/>
      <sheetName val="수우미양가(Vlookup)"/>
      <sheetName val="변경내역"/>
      <sheetName val="상반기손익차2총괄"/>
      <sheetName val="일위CODE"/>
      <sheetName val="49일위"/>
      <sheetName val="22일위"/>
      <sheetName val="골재산출"/>
      <sheetName val="토공 토적표"/>
      <sheetName val="자재단가리스트"/>
      <sheetName val="수배전(갑)"/>
      <sheetName val="전압강하자료"/>
      <sheetName val="CON'C"/>
      <sheetName val="간접비"/>
      <sheetName val="현장조사"/>
      <sheetName val="일위대가 "/>
      <sheetName val="1ST"/>
      <sheetName val="4 LINE"/>
      <sheetName val="7 th"/>
      <sheetName val="CTEMCOST"/>
      <sheetName val="ELECTRIC"/>
      <sheetName val="SCHEDULE"/>
      <sheetName val="04변경-상하"/>
      <sheetName val="관경별내역서"/>
      <sheetName val="esc"/>
      <sheetName val="난간벽단위"/>
      <sheetName val="토목내역서"/>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 소방공사 산출근거"/>
      <sheetName val="인건-측정"/>
      <sheetName val="조직"/>
      <sheetName val="아파트 "/>
      <sheetName val="실행내역서(DCU)"/>
      <sheetName val="맨홀수량"/>
      <sheetName val="수량산출서집계"/>
      <sheetName val="안정검토"/>
      <sheetName val="지급자재"/>
      <sheetName val="K1자재(3차등)"/>
      <sheetName val="포장수량집계"/>
      <sheetName val="제수변수량"/>
      <sheetName val="포장(수량)-관로부"/>
      <sheetName val="전사 (2)"/>
      <sheetName val="BA (2)"/>
      <sheetName val="CP (2)"/>
      <sheetName val="시산표"/>
      <sheetName val="新철폐복2"/>
      <sheetName val="新철폐복3"/>
      <sheetName val="新철폐복"/>
      <sheetName val="I_설계조多"/>
      <sheetName val="사업부구분코드"/>
      <sheetName val="급,배기팬"/>
      <sheetName val="단위중량"/>
      <sheetName val="현황산출서"/>
      <sheetName val="날개수집"/>
      <sheetName val="가시설(TYPE-A)"/>
      <sheetName val="1-1평균터파기고(1)"/>
      <sheetName val="일위1"/>
      <sheetName val="기성갑지"/>
      <sheetName val="울산자동제어"/>
      <sheetName val="전기단가조사서"/>
      <sheetName val="REDUCER"/>
      <sheetName val="WE'T"/>
      <sheetName val="MIJIBI"/>
      <sheetName val="0Title"/>
      <sheetName val="할빙수"/>
      <sheetName val="정산서"/>
      <sheetName val="견적의뢰서"/>
      <sheetName val="갑지.을지"/>
      <sheetName val="기타"/>
      <sheetName val="각종양식"/>
      <sheetName val="&lt;--"/>
      <sheetName val="마스터원본"/>
      <sheetName val="접속도수량집계표"/>
      <sheetName val="미납품 현황"/>
      <sheetName val="월별손익"/>
      <sheetName val="PI"/>
      <sheetName val="건축공사실행"/>
      <sheetName val="건축원가"/>
      <sheetName val="내역서2안"/>
      <sheetName val="물량내역서"/>
      <sheetName val="수목표준대가"/>
      <sheetName val="기초목"/>
      <sheetName val="database"/>
      <sheetName val="변경명신물량 (2)"/>
      <sheetName val="감가상각비대체내역"/>
      <sheetName val="자재집계"/>
      <sheetName val="apt수량"/>
      <sheetName val="현금"/>
      <sheetName val="첨부1"/>
      <sheetName val="예산조서(전송)"/>
      <sheetName val="부대대비"/>
      <sheetName val="냉연집계"/>
      <sheetName val="자갈,시멘트,모래산출"/>
      <sheetName val="15100"/>
      <sheetName val="내역서(100%)"/>
      <sheetName val="주bea_xdcf0_"/>
      <sheetName val="물류최종8월7"/>
      <sheetName val="송전기본"/>
      <sheetName val="경비_원본"/>
      <sheetName val="간접경상비"/>
      <sheetName val="LIST"/>
      <sheetName val="J"/>
      <sheetName val="간지"/>
      <sheetName val="설-원가"/>
      <sheetName val="2"/>
      <sheetName val="세목별"/>
      <sheetName val="식음료"/>
      <sheetName val="한일양산"/>
      <sheetName val="2-2.매출분석"/>
      <sheetName val="임차비용"/>
      <sheetName val="하수급견적대비"/>
      <sheetName val="교대(A1)"/>
      <sheetName val="견적시담(송포2공구)"/>
      <sheetName val="집계"/>
      <sheetName val="기준액"/>
      <sheetName val="(당평)자재"/>
      <sheetName val="데이터유효성검사자료"/>
      <sheetName val="조경수량"/>
      <sheetName val="유효폭의 계산"/>
      <sheetName val="다곡2교"/>
      <sheetName val="F4-F7"/>
      <sheetName val="기본설계기준"/>
      <sheetName val="H-pile(298x299)"/>
      <sheetName val="H-pile(250x250)"/>
      <sheetName val="2분기"/>
      <sheetName val="예산실적전체당월"/>
      <sheetName val="FAB별"/>
      <sheetName val="ACMV"/>
      <sheetName val="P&amp;S"/>
      <sheetName val="danh muc vat tu"/>
      <sheetName val="Register-BG NCC"/>
      <sheetName val="Data 2"/>
      <sheetName val="TB chính"/>
      <sheetName val="AHU-PAU-FCU"/>
      <sheetName val="FANS"/>
      <sheetName val="Steel pipe"/>
      <sheetName val="Ref pipe+Ins"/>
      <sheetName val="Plastic pipe"/>
      <sheetName val="Duct"/>
      <sheetName val="Air Grilles"/>
      <sheetName val="Valves"/>
      <sheetName val="도담구내 개소별 명柖"/>
      <sheetName val="주식"/>
      <sheetName val="Cost bd-&quot;A&quot;"/>
      <sheetName val="DTCT"/>
      <sheetName val="5호광장_(만점)2"/>
      <sheetName val="인천국제_(만점)_(2)2"/>
      <sheetName val="Total_단위경유량집계2"/>
      <sheetName val="토공유동표(전체_당초)2"/>
      <sheetName val="준검_내역서2"/>
      <sheetName val="1_수인터널2"/>
      <sheetName val="BH-1_(2)2"/>
      <sheetName val="표__지2"/>
      <sheetName val="投标材料清单_1"/>
      <sheetName val="앉음벽_(2)2"/>
      <sheetName val="4_전기2"/>
      <sheetName val="_HIT__HMC_견적_3900_2"/>
      <sheetName val="I_설계조건2"/>
      <sheetName val="7__현장관리비_2"/>
      <sheetName val="6__안전관리비2"/>
      <sheetName val="노원열병합__건축공사기성내역서2"/>
      <sheetName val="1_설계조건2"/>
      <sheetName val="조도계산서_(도서)2"/>
      <sheetName val="소포내역_(2)2"/>
      <sheetName val="MSS_22"/>
      <sheetName val="11_산출(전열)2"/>
      <sheetName val="6_산출(동력)2"/>
      <sheetName val="7_산출(TRAY)2"/>
      <sheetName val="5_산출(전력)1"/>
      <sheetName val="수량산출서(전력간선_지하D_C)1"/>
      <sheetName val="우수관매설및_우수받이2"/>
      <sheetName val="11_우각부_보강2"/>
      <sheetName val="제출내역_(2)2"/>
      <sheetName val="내___역1"/>
      <sheetName val="내역_ver1_02"/>
      <sheetName val="플랜트_설치1"/>
      <sheetName val="plan&amp;section_of_foundation2"/>
      <sheetName val="pile_bearing_capa_&amp;_arrenge2"/>
      <sheetName val="working_load_at_the_btm_ft_2"/>
      <sheetName val="stability_check2"/>
      <sheetName val="design_criteria2"/>
      <sheetName val="2_1__노무비_평균단가산출1"/>
      <sheetName val="3련_BOX2"/>
      <sheetName val="배수내역_(2)1"/>
      <sheetName val="배수공_시멘트_및_골재량_산출1"/>
      <sheetName val="A_견적1"/>
      <sheetName val="unit_41"/>
      <sheetName val="_HIT-&gt;HMC_견적(3900)1"/>
      <sheetName val="Customer_Databas1"/>
      <sheetName val="spc_배관견적1"/>
      <sheetName val="전_기1"/>
      <sheetName val="SHEET_PILE단가1"/>
      <sheetName val="목차_1"/>
      <sheetName val="화재_탐지_설비1"/>
      <sheetName val="6PILE__(돌출)1"/>
      <sheetName val="세골재__T2_변경_현황1"/>
      <sheetName val="BH_1__2_1"/>
      <sheetName val="개인별_순위표1"/>
      <sheetName val="1_취수장1"/>
      <sheetName val="Cash_Flow-11"/>
      <sheetName val="3_1공사현황_공정표1"/>
      <sheetName val="2차전체변경예정_(2)1"/>
      <sheetName val="노임_단가1"/>
      <sheetName val="내역서_1"/>
      <sheetName val="8_현장관리비1"/>
      <sheetName val="7_안전관리비1"/>
      <sheetName val="귀래_설계_공내역서1"/>
      <sheetName val="설_계1"/>
      <sheetName val="1_설계기준1"/>
      <sheetName val="집_계_표1"/>
      <sheetName val="별표_1"/>
      <sheetName val="도담구내_개소별_명세1"/>
      <sheetName val="노임단가_(2)1"/>
      <sheetName val="3_공통공사대비1"/>
      <sheetName val="단가_및_재료비1"/>
      <sheetName val="RETAIL_(ABOVE)1"/>
      <sheetName val="장비비_명세서11"/>
      <sheetName val="단___산"/>
      <sheetName val="실____단"/>
      <sheetName val="전선_및_전선관"/>
      <sheetName val="7_공정표1"/>
      <sheetName val="단면_(2)1"/>
      <sheetName val="5__현장관리비(new)_1"/>
      <sheetName val="내역서1999_8최종"/>
      <sheetName val="2_대외공문1"/>
      <sheetName val="Eq__Mobilization1"/>
      <sheetName val="노무비_근거"/>
      <sheetName val="제수변_수량집계표(보통)"/>
      <sheetName val="Sheet1_(2)"/>
      <sheetName val="장비_(2)"/>
      <sheetName val="3BL공동구_수량"/>
      <sheetName val="5_동별횡주관경"/>
      <sheetName val="암거_제원표"/>
      <sheetName val="도담구내_개소별_명柖"/>
      <sheetName val="CM_1"/>
      <sheetName val="_갑지"/>
      <sheetName val="6__수량산출서"/>
      <sheetName val="참조_(2)"/>
      <sheetName val="일위대가_"/>
      <sheetName val="4_LINE"/>
      <sheetName val="7_th"/>
      <sheetName val="danh_muc_vat_tu"/>
      <sheetName val="Register-BG_NCC"/>
      <sheetName val="Data_2"/>
      <sheetName val="TB_chính"/>
      <sheetName val="Steel_pipe"/>
      <sheetName val="Ref_pipe+Ins"/>
      <sheetName val="Plastic_pipe"/>
      <sheetName val="Air_Grilles"/>
      <sheetName val="Cost_bd-&quot;A&quot;"/>
      <sheetName val="Scenario"/>
      <sheetName val="시추조사비"/>
      <sheetName val="STEEL BOX 단면설계(SEC.8)"/>
      <sheetName val="S0"/>
      <sheetName val="을부담운반비"/>
      <sheetName val="건축원가계산서"/>
      <sheetName val="덤프트럭계수"/>
      <sheetName val="95년12월말"/>
      <sheetName val="제잡비1"/>
      <sheetName val="보할"/>
      <sheetName val="화설내"/>
      <sheetName val="설명서 "/>
      <sheetName val="FACTOR"/>
      <sheetName val="기존단가 (2)"/>
      <sheetName val="대_x0000__x0000_"/>
      <sheetName val="GDP"/>
      <sheetName val="일일입력"/>
      <sheetName val="품목등록"/>
      <sheetName val="선정요령"/>
      <sheetName val="자격 땡겨오기"/>
      <sheetName val="수정계획3"/>
      <sheetName val="125x125"/>
      <sheetName val="4. VOs summary"/>
      <sheetName val="SEX"/>
      <sheetName val="Quantity"/>
      <sheetName val="TOSHIBA-Structure"/>
      <sheetName val="Chiet tinh dz35"/>
      <sheetName val="RATE"/>
      <sheetName val="만년달력"/>
      <sheetName val="내역1"/>
      <sheetName val="부하LOAD"/>
      <sheetName val="매출그래프"/>
      <sheetName val="인적사항(누적)"/>
      <sheetName val="제1영업소"/>
      <sheetName val="제2영업소"/>
      <sheetName val="제3영업소"/>
      <sheetName val="실_인건비(5월부터)"/>
      <sheetName val="현장별정리"/>
      <sheetName val="표지 (2)"/>
      <sheetName val="건축집계"/>
      <sheetName val=" 견적서"/>
      <sheetName val="수완하도"/>
      <sheetName val="김포내역"/>
      <sheetName val="현장실사자료"/>
      <sheetName val="기타#9"/>
      <sheetName val="10"/>
      <sheetName val="11"/>
      <sheetName val="12"/>
      <sheetName val="13"/>
      <sheetName val="14"/>
      <sheetName val="15"/>
      <sheetName val="16"/>
      <sheetName val="3"/>
      <sheetName val="4"/>
      <sheetName val="5"/>
      <sheetName val="6"/>
      <sheetName val="8"/>
      <sheetName val="9"/>
      <sheetName val="담보"/>
      <sheetName val="우석문틀"/>
      <sheetName val="건명"/>
      <sheetName val="수자재단위당"/>
      <sheetName val="수계"/>
      <sheetName val="토지가격산출기초"/>
      <sheetName val="공시지가"/>
      <sheetName val="인원계획-미화"/>
      <sheetName val="안산기계장치"/>
      <sheetName val="토목도급"/>
      <sheetName val="점유현황"/>
      <sheetName val="매입"/>
      <sheetName val="판정1교토공"/>
      <sheetName val="WEON"/>
      <sheetName val="제조노임"/>
      <sheetName val="인입관수량총괄"/>
      <sheetName val="단가조사-1"/>
      <sheetName val="갑지_설계 내역서"/>
      <sheetName val="자재테이블"/>
      <sheetName val="2.단면가정 (양곡1교)"/>
      <sheetName val="관급현황"/>
      <sheetName val="기술조건"/>
      <sheetName val="1.내역(청.하역장전등)"/>
      <sheetName val="기계"/>
      <sheetName val="직접뀀鞖/_x0000_"/>
      <sheetName val="배수관연장조서"/>
      <sheetName val="미장"/>
      <sheetName val="철골"/>
      <sheetName val="전도품의"/>
      <sheetName val="영업소실적"/>
      <sheetName val="단양 00 아파트-세부내역"/>
      <sheetName val="4.2.1 마루높이 검토"/>
      <sheetName val="ITB COST"/>
      <sheetName val="결재_x0000_"/>
      <sheetName val="05년 상"/>
      <sheetName val="영흥TL(UP,DOWN) "/>
      <sheetName val="집계장"/>
      <sheetName val="시운전"/>
      <sheetName val="시운전绸7"/>
      <sheetName val="7_산출(⠀榅弁䘿_x0000_"/>
      <sheetName val="1,2,3,4_x0000__x0000_界Þ多⽬"/>
      <sheetName val="문10"/>
      <sheetName val="원료"/>
      <sheetName val="과업지시서"/>
      <sheetName val="단가비교표_공통1"/>
      <sheetName val="8.PILE  (돌출)"/>
      <sheetName val="하조서"/>
      <sheetName val="2002상반기노임기준"/>
      <sheetName val="종단계산"/>
      <sheetName val="수량산출서 갑지"/>
      <sheetName val="품셈 "/>
      <sheetName val="음성cable"/>
      <sheetName val="M-EMS GP-570(BIT)"/>
      <sheetName val="학익동신동아5차CD365"/>
      <sheetName val="건축공사집계"/>
      <sheetName val="설변단가적용현황"/>
      <sheetName val="변경내역서"/>
      <sheetName val="인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refreshError="1"/>
      <sheetData sheetId="861"/>
      <sheetData sheetId="862" refreshError="1"/>
      <sheetData sheetId="863" refreshError="1"/>
      <sheetData sheetId="864"/>
      <sheetData sheetId="865"/>
      <sheetData sheetId="866" refreshError="1"/>
      <sheetData sheetId="867" refreshError="1"/>
      <sheetData sheetId="868"/>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sheetData sheetId="879"/>
      <sheetData sheetId="880"/>
      <sheetData sheetId="881" refreshError="1"/>
      <sheetData sheetId="882"/>
      <sheetData sheetId="883"/>
      <sheetData sheetId="884"/>
      <sheetData sheetId="885"/>
      <sheetData sheetId="886" refreshError="1"/>
      <sheetData sheetId="887"/>
      <sheetData sheetId="888"/>
      <sheetData sheetId="889"/>
      <sheetData sheetId="890"/>
      <sheetData sheetId="891"/>
      <sheetData sheetId="892"/>
      <sheetData sheetId="893"/>
      <sheetData sheetId="894"/>
      <sheetData sheetId="895"/>
      <sheetData sheetId="896" refreshError="1"/>
      <sheetData sheetId="897" refreshError="1"/>
      <sheetData sheetId="898" refreshError="1"/>
      <sheetData sheetId="899" refreshError="1"/>
      <sheetData sheetId="900"/>
      <sheetData sheetId="90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sheetData sheetId="1171"/>
      <sheetData sheetId="1172"/>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sheetData sheetId="1211" refreshError="1"/>
      <sheetData sheetId="1212" refreshError="1"/>
      <sheetData sheetId="1213" refreshError="1"/>
      <sheetData sheetId="1214" refreshError="1"/>
      <sheetData sheetId="1215" refreshError="1"/>
      <sheetData sheetId="1216" refreshError="1"/>
      <sheetData sheetId="1217"/>
      <sheetData sheetId="1218"/>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sheetData sheetId="1393"/>
      <sheetData sheetId="1394"/>
      <sheetData sheetId="1395"/>
      <sheetData sheetId="1396"/>
      <sheetData sheetId="1397"/>
      <sheetData sheetId="1398"/>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
      <sheetName val="조명시설"/>
      <sheetName val="교각1"/>
      <sheetName val="약품공급2"/>
      <sheetName val="#REF"/>
      <sheetName val="대포2교접속"/>
      <sheetName val="천방교접속"/>
      <sheetName val="sheet1"/>
      <sheetName val="사다리"/>
      <sheetName val="기초공"/>
      <sheetName val="기둥(원형)"/>
      <sheetName val="품셈TABLE"/>
      <sheetName val="우수공"/>
      <sheetName val="건축내역"/>
      <sheetName val="내역서"/>
      <sheetName val="2000년1차"/>
      <sheetName val="일위대가목록"/>
      <sheetName val="CPM챠트"/>
      <sheetName val="접지수량"/>
      <sheetName val="산출근거"/>
      <sheetName val="토사절취"/>
      <sheetName val="일위대가9803"/>
      <sheetName val="터파기및재료"/>
      <sheetName val="실행철강하도"/>
      <sheetName val="원가서"/>
      <sheetName val="날개벽수량표"/>
      <sheetName val="참조"/>
      <sheetName val="집계표"/>
      <sheetName val="2000전체분"/>
      <sheetName val="단가"/>
      <sheetName val="내역"/>
      <sheetName val="노임단가"/>
      <sheetName val="준검 내역서"/>
      <sheetName val="1.설계기준"/>
      <sheetName val="ABUT수량-A1"/>
      <sheetName val="전체_1설계"/>
      <sheetName val="당진1,2호기전선관설치및접지4차공사내역서-을지"/>
      <sheetName val="원형1호맨홀토공수량"/>
      <sheetName val="구조물철거타공정이월"/>
      <sheetName val="위치조서"/>
      <sheetName val="guard(mac)"/>
      <sheetName val="포장물량집계"/>
      <sheetName val="DATE"/>
      <sheetName val="인버트단위수량"/>
      <sheetName val="앉음벽 (2)"/>
      <sheetName val="6PILE  (돌출)"/>
      <sheetName val="Sheet2"/>
      <sheetName val="설계기준"/>
      <sheetName val="TYPE-A"/>
      <sheetName val="차액보증"/>
      <sheetName val="수량산출"/>
      <sheetName val="말뚝지지력산정"/>
      <sheetName val="단가조사"/>
      <sheetName val="단면 (2)"/>
      <sheetName val="E총"/>
      <sheetName val="대로근거"/>
      <sheetName val="중로근거"/>
      <sheetName val="안산기계장치"/>
      <sheetName val="교각계산"/>
      <sheetName val="입찰안"/>
      <sheetName val="단가조사서"/>
      <sheetName val="하중계산"/>
      <sheetName val="401"/>
      <sheetName val="집수정단면도 (2)"/>
      <sheetName val="원가계산서구조조정"/>
      <sheetName val="단면가정"/>
      <sheetName val="SLAB&quot;1&quot;"/>
      <sheetName val="전체"/>
      <sheetName val="요율"/>
      <sheetName val="도근좌표"/>
      <sheetName val="산근"/>
      <sheetName val="금액내역서"/>
      <sheetName val="증감내역서"/>
      <sheetName val="1,2공구원가계산서"/>
      <sheetName val="2공구산출내역"/>
      <sheetName val="1공구산출내역서"/>
      <sheetName val="진주방향"/>
      <sheetName val="마산방향"/>
      <sheetName val="Resource2"/>
      <sheetName val="데리네이타현황"/>
      <sheetName val="작성방법"/>
      <sheetName val="내역기준"/>
      <sheetName val="일위대가1"/>
      <sheetName val="Y-WORK"/>
      <sheetName val="98지급계획"/>
      <sheetName val="문학간접"/>
      <sheetName val="4.전기"/>
      <sheetName val="기성갑지"/>
      <sheetName val="BID"/>
      <sheetName val="전체제잡비"/>
      <sheetName val="1TL종점(1)"/>
      <sheetName val="자재단가"/>
      <sheetName val="대림경상68억"/>
      <sheetName val="단가일람"/>
      <sheetName val="조경일람"/>
      <sheetName val="준공정산"/>
      <sheetName val="sub"/>
      <sheetName val="P.M 별"/>
      <sheetName val="자재일람"/>
      <sheetName val="건축공사"/>
      <sheetName val="실행내역"/>
      <sheetName val="산출내역서"/>
      <sheetName val="inputdata"/>
      <sheetName val="표준건축비"/>
      <sheetName val="우석문틀"/>
      <sheetName val="현장관리비참조"/>
      <sheetName val="공사내역"/>
      <sheetName val="코드"/>
      <sheetName val="TYPE-1"/>
      <sheetName val="설계"/>
      <sheetName val="토공계산서(부체도로)"/>
      <sheetName val="공사비증감"/>
      <sheetName val="목차"/>
      <sheetName val="COPING"/>
      <sheetName val="가도공"/>
      <sheetName val="암거 제원표"/>
      <sheetName val="갑지"/>
      <sheetName val="9GNG운반"/>
      <sheetName val="공정증감대ㅈ표"/>
      <sheetName val="경비2내역"/>
      <sheetName val="단면계수(상부)"/>
      <sheetName val="휴지통"/>
      <sheetName val="도담구내 개소별 명세"/>
      <sheetName val="바닥판"/>
      <sheetName val="입력DATA"/>
      <sheetName val="내역표지"/>
      <sheetName val="일위집계"/>
      <sheetName val="산출서"/>
      <sheetName val="입력값"/>
      <sheetName val="설계기준 및 하중계산"/>
      <sheetName val="설계개요"/>
      <sheetName val="2.1  노무비 평균단가산출"/>
      <sheetName val="설계내역서"/>
      <sheetName val="공통가설"/>
      <sheetName val="type-F"/>
      <sheetName val="DATA2000"/>
      <sheetName val="수량산출서"/>
      <sheetName val="시설수량표"/>
      <sheetName val="기초일위"/>
      <sheetName val="수목단가"/>
      <sheetName val="시설일위"/>
      <sheetName val="식재수량표"/>
      <sheetName val="식재일위"/>
      <sheetName val="적점"/>
      <sheetName val="토목"/>
      <sheetName val="슬래브수량"/>
      <sheetName val="8.PILE  (돌출)"/>
      <sheetName val="반중력식옹벽"/>
      <sheetName val="내역(가지)"/>
      <sheetName val="98수문일위"/>
      <sheetName val="Sheet1 (2)"/>
      <sheetName val="단위수량"/>
      <sheetName val="수량산출서집계"/>
      <sheetName val="토목주소"/>
      <sheetName val="집계"/>
      <sheetName val="기본일위"/>
      <sheetName val="내역서2안"/>
      <sheetName val="패널"/>
      <sheetName val="직노"/>
      <sheetName val="찍기"/>
      <sheetName val="C.배수관공"/>
      <sheetName val="동물이동통로"/>
      <sheetName val="남양내역"/>
      <sheetName val="신호등일위대가"/>
      <sheetName val="일위"/>
      <sheetName val="신림자금"/>
      <sheetName val="단가비교"/>
      <sheetName val="A-4"/>
      <sheetName val="을부담운반비"/>
      <sheetName val="DB"/>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접속도수량집계표"/>
      <sheetName val="AS복구"/>
      <sheetName val="중기터파기"/>
      <sheetName val="변수값"/>
      <sheetName val="중기상차"/>
      <sheetName val="편입토지조서"/>
      <sheetName val="봉양~조차장간고하개명(신설)"/>
      <sheetName val="범례표"/>
      <sheetName val="구조물터파기수량집계"/>
      <sheetName val="여과지동"/>
      <sheetName val="기초자료"/>
      <sheetName val="인건-측정"/>
      <sheetName val="배수내역"/>
      <sheetName val="8설7발"/>
      <sheetName val="설비"/>
      <sheetName val="배수관산출"/>
      <sheetName val="치수표"/>
      <sheetName val="플랜트 설치"/>
      <sheetName val="Macro(전선)"/>
      <sheetName val="자재단가비교표"/>
      <sheetName val="INPUT(덕도방향-시점)"/>
      <sheetName val="수량집계"/>
      <sheetName val="옹벽철근집계표"/>
      <sheetName val="총괄내역서"/>
      <sheetName val="설계조건"/>
      <sheetName val="우수받이수량산출"/>
      <sheetName val="집수정수량집계"/>
      <sheetName val="각종측구수량집계"/>
      <sheetName val="일위대가(계측기설치)"/>
      <sheetName val="총괄표"/>
      <sheetName val="철근단면적"/>
      <sheetName val="5. 현장관리비(new) "/>
      <sheetName val="YOEMAGUM"/>
      <sheetName val="1.취수장"/>
      <sheetName val="수우미양가(Vlookup)"/>
      <sheetName val="DB구축"/>
      <sheetName val="BOX-1510"/>
      <sheetName val="지급자재"/>
      <sheetName val="유림골조"/>
      <sheetName val="상반기손익차2총괄"/>
      <sheetName val="95년12월말"/>
      <sheetName val="1호맨홀토공"/>
      <sheetName val="상수도공-간지"/>
      <sheetName val="자재테이블"/>
      <sheetName val="교대(A1)"/>
      <sheetName val="도장수량(하1)"/>
      <sheetName val="주형"/>
      <sheetName val="N賃率-職"/>
      <sheetName val="맨홀수량"/>
      <sheetName val="토공사"/>
      <sheetName val="포장공집"/>
      <sheetName val="RE9604"/>
      <sheetName val="도로경계단위"/>
      <sheetName val="집수정"/>
      <sheetName val="교통대책내역"/>
      <sheetName val="설산1.나"/>
      <sheetName val="본사S"/>
      <sheetName val="FORM-0"/>
      <sheetName val="추가예산"/>
      <sheetName val="토사(PE)"/>
      <sheetName val="1-3.조건,바닥판 "/>
      <sheetName val="조명율표"/>
      <sheetName val="안양동교 1안"/>
      <sheetName val="관로토공(보통암)"/>
      <sheetName val="관로토공(연암)"/>
      <sheetName val="관로토공(토사)"/>
      <sheetName val="관로토공(풍화암)"/>
      <sheetName val="리핑암"/>
      <sheetName val="보통암"/>
      <sheetName val="연결관조서 (토사)"/>
      <sheetName val="연결관수량"/>
      <sheetName val="연암"/>
      <sheetName val="우수받이BOX토공"/>
      <sheetName val="우수받이관로토공"/>
      <sheetName val="토사"/>
      <sheetName val="인사자료총집계"/>
      <sheetName val="원"/>
      <sheetName val="CC16-내역서"/>
      <sheetName val="코드표"/>
      <sheetName val="ELEC"/>
      <sheetName val="퍼스트"/>
      <sheetName val="마산방향철근집계"/>
      <sheetName val="예산총괄"/>
      <sheetName val="Total"/>
      <sheetName val="고창방향"/>
      <sheetName val="도색집계"/>
      <sheetName val="WORK"/>
      <sheetName val="계림(함평)"/>
      <sheetName val="계림(장성)"/>
      <sheetName val="버스운행안내"/>
      <sheetName val="CALCULATION"/>
      <sheetName val="접속도로1"/>
      <sheetName val="공사비총괄"/>
      <sheetName val="spc 배관견적"/>
      <sheetName val="재적표"/>
      <sheetName val="측구터파기공수량집계"/>
      <sheetName val="배수공 시멘트 및 골재량 산출"/>
      <sheetName val="주beam"/>
      <sheetName val="NAI"/>
      <sheetName val="견적990322"/>
      <sheetName val="전체공정"/>
      <sheetName val="조립공정"/>
      <sheetName val="FC"/>
      <sheetName val="공구"/>
      <sheetName val="수량산출목록표"/>
      <sheetName val="공종별예산조서"/>
      <sheetName val="일위대가(가설)"/>
      <sheetName val="암거날개벽"/>
      <sheetName val="연결임시"/>
      <sheetName val="기계공사"/>
      <sheetName val="공사비총"/>
      <sheetName val="일위대가목차"/>
      <sheetName val="화재 탐지 설비"/>
      <sheetName val="만년달력"/>
      <sheetName val="연장및면적(좌측)"/>
      <sheetName val="토공(1)"/>
      <sheetName val="목록"/>
      <sheetName val="공사착공계"/>
      <sheetName val="A LINE"/>
      <sheetName val="CTEMCOST"/>
      <sheetName val="DA"/>
      <sheetName val="갑지(추정)"/>
      <sheetName val="INPUT"/>
      <sheetName val="화전내"/>
      <sheetName val="I一般比"/>
      <sheetName val="자재대"/>
      <sheetName val="식생블럭단위수량"/>
      <sheetName val="유입량"/>
      <sheetName val="재정비내역"/>
      <sheetName val="지적고시내역"/>
      <sheetName val="8.석축단위(H=1.5M)"/>
      <sheetName val="철근량"/>
      <sheetName val="토목공사일반"/>
      <sheetName val="Sheet5"/>
      <sheetName val="원가"/>
      <sheetName val="기별(종합)"/>
      <sheetName val="공사비산출내역"/>
      <sheetName val="자재"/>
      <sheetName val="전기"/>
      <sheetName val="7.PILE  (돌출)"/>
      <sheetName val="B"/>
      <sheetName val="참고자료"/>
      <sheetName val="기성내역"/>
      <sheetName val="미드수량"/>
      <sheetName val="일위목록"/>
      <sheetName val="시운전연료"/>
      <sheetName val="수목데이타 "/>
      <sheetName val="준검_내역서"/>
      <sheetName val="6PILE__(돌출)"/>
      <sheetName val="앉음벽_(2)"/>
      <sheetName val="도담구내_개소별_명세"/>
      <sheetName val="단면_(2)"/>
      <sheetName val="설계기준_및_하중계산"/>
      <sheetName val="2_1__노무비_평균단가산출"/>
      <sheetName val="4_전기"/>
      <sheetName val="P_M_별"/>
      <sheetName val="암거_제원표"/>
      <sheetName val="Sheet1_(2)"/>
      <sheetName val="1_설계기준"/>
      <sheetName val="일위대가56-1_"/>
      <sheetName val="일위대가71-1_"/>
      <sheetName val="일위대가74-1_"/>
      <sheetName val="일위대가76-1_"/>
      <sheetName val="일위대가77-1_"/>
      <sheetName val="일위대가78-1_"/>
      <sheetName val="8_PILE__(돌출)"/>
      <sheetName val="설산1_나"/>
      <sheetName val="플랜트_설치"/>
      <sheetName val="5__현장관리비(new)_"/>
      <sheetName val="1_취수장"/>
      <sheetName val="C_배수관공"/>
      <sheetName val="1-3_조건,바닥판_"/>
      <sheetName val="안양동교_1안"/>
      <sheetName val="연결관조서_(토사)"/>
      <sheetName val="부대내역"/>
      <sheetName val="관리비비계상"/>
      <sheetName val="06 일위대가목록"/>
      <sheetName val="옹벽수량집계"/>
      <sheetName val="단위단가"/>
      <sheetName val="현금예금"/>
      <sheetName val="지중자재단가"/>
      <sheetName val="data"/>
      <sheetName val="노임"/>
      <sheetName val="맨홀수량산출"/>
      <sheetName val="마산월령동골조물량변경"/>
      <sheetName val="수량3"/>
      <sheetName val="토공"/>
      <sheetName val="일위대가표"/>
      <sheetName val="제출문"/>
      <sheetName val="부하계산서"/>
      <sheetName val="공사대장"/>
      <sheetName val="J直材4"/>
      <sheetName val="수로단위수량"/>
      <sheetName val="수질정화시설"/>
      <sheetName val="법면"/>
      <sheetName val="부대공"/>
      <sheetName val="구조물공"/>
      <sheetName val="포장공"/>
      <sheetName val="배수공1"/>
      <sheetName val="중기일위대가"/>
      <sheetName val=" 2호맨홀단위수량(차도)"/>
      <sheetName val=" 2호맨홀단위수량(농수로)"/>
      <sheetName val=" 2호맨홀단위수량(보도)"/>
      <sheetName val="01-적용기준"/>
      <sheetName val="15-저수퇴사조절량계산서"/>
      <sheetName val="14-비탈면적계산서"/>
      <sheetName val="12-토적계산서"/>
      <sheetName val="11-토적집계표"/>
      <sheetName val="덕전리"/>
      <sheetName val="공사원가계산서"/>
      <sheetName val="ENE-CAL 1"/>
      <sheetName val="암거 제원표-1단계"/>
      <sheetName val="합계"/>
      <sheetName val="오동"/>
      <sheetName val="대조"/>
      <sheetName val="나한"/>
      <sheetName val="원가총괄"/>
      <sheetName val="0303"/>
      <sheetName val="3BL공동구 수량"/>
      <sheetName val="6호기"/>
      <sheetName val="D-3109"/>
      <sheetName val="운반"/>
      <sheetName val="백암비스타내역"/>
      <sheetName val="Macro1"/>
      <sheetName val="관경별내역서"/>
      <sheetName val="2.단면가정 "/>
      <sheetName val="LG제품"/>
      <sheetName val="일반수량"/>
      <sheetName val="산출기준자료"/>
      <sheetName val="일위대가LIST"/>
      <sheetName val="예산서"/>
      <sheetName val="RAHMEN"/>
      <sheetName val="보도경계블럭"/>
      <sheetName val="기준정보(보선)"/>
      <sheetName val="예가내역서"/>
      <sheetName val="검토"/>
      <sheetName val="판정1교토공"/>
      <sheetName val="사유서제출현황-2"/>
      <sheetName val="현장조사"/>
      <sheetName val="총괄집계표"/>
      <sheetName val="중사"/>
      <sheetName val="단위중량"/>
      <sheetName val="토공구역구분(출력안함)"/>
      <sheetName val="간지02)"/>
      <sheetName val="직접구매"/>
      <sheetName val="간지03 )"/>
      <sheetName val="주요자재xxxxxx"/>
      <sheetName val="1.레미콘"/>
      <sheetName val="2.관집계"/>
      <sheetName val="3.제수밸브"/>
      <sheetName val="4.각종주철제"/>
      <sheetName val="5.유량계"/>
      <sheetName val="1.골재집계"/>
      <sheetName val="2.철근집계"/>
      <sheetName val="3.관세척"/>
      <sheetName val="4.분기관"/>
      <sheetName val="간지04)"/>
      <sheetName val="총괄자재집계표"/>
      <sheetName val="간지05)"/>
      <sheetName val="상수공 토공집계표"/>
      <sheetName val="우수공자재집계표"/>
      <sheetName val="시모자"/>
      <sheetName val="(C)원내역"/>
      <sheetName val="단가대비표"/>
      <sheetName val="설계명세서"/>
      <sheetName val="내역서(2구간)"/>
      <sheetName val="내역서1"/>
      <sheetName val="견적대비"/>
      <sheetName val="날개벽(시점좌측)"/>
      <sheetName val="간노_콘"/>
      <sheetName val="분뇨"/>
      <sheetName val="뒷채움잡석"/>
      <sheetName val="대창(장성)"/>
      <sheetName val="1안"/>
      <sheetName val="자갈,시멘트,모래산출"/>
      <sheetName val="1.건설폐기물"/>
      <sheetName val="1062-X방향 "/>
      <sheetName val="기계경비(시간당)"/>
      <sheetName val="램머"/>
      <sheetName val="CON포장수량"/>
      <sheetName val="ACUNIT"/>
      <sheetName val="CONUNIT"/>
      <sheetName val="Sheet17"/>
      <sheetName val="목포방향"/>
      <sheetName val="광주방향"/>
      <sheetName val="장비 (2)"/>
      <sheetName val="노.표-조"/>
      <sheetName val="안심교대-A1,A2"/>
      <sheetName val="일위대가(1)"/>
      <sheetName val="출력일보"/>
      <sheetName val="업체별기성내역"/>
      <sheetName val="연습"/>
      <sheetName val="b_balju"/>
      <sheetName val="상행선"/>
      <sheetName val="우배수"/>
      <sheetName val="교대(A1-A2)"/>
      <sheetName val="배수공"/>
      <sheetName val="비품"/>
      <sheetName val="L형옹벽(key)"/>
      <sheetName val=""/>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공사비대비표"/>
      <sheetName val="공사비대비표 (2)"/>
      <sheetName val="표"/>
      <sheetName val="중분대유용"/>
      <sheetName val="중분대설치(300)"/>
      <sheetName val="중분대설치(150)"/>
      <sheetName val="추락방가설난간"/>
      <sheetName val="철거해체"/>
      <sheetName val="잡철물"/>
      <sheetName val="H형강거치"/>
      <sheetName val="강재소운반"/>
      <sheetName val="재료비"/>
      <sheetName val="EGI일위대가"/>
      <sheetName val="EGI일위대가 (2)"/>
      <sheetName val="일위대가"/>
      <sheetName val="갑지"/>
      <sheetName val="내역서"/>
      <sheetName val="공통기준"/>
      <sheetName val="공통중기단가"/>
      <sheetName val="공통운임"/>
      <sheetName val="수량"/>
      <sheetName val="공통노임단가"/>
      <sheetName val="공통단가조사"/>
      <sheetName val=" 총괄표"/>
      <sheetName val="날개벽수량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총괄"/>
      <sheetName val="연장"/>
      <sheetName val="토공"/>
      <sheetName val="가정토공"/>
      <sheetName val="급수분기"/>
      <sheetName val="가정급수관"/>
      <sheetName val="이형관"/>
      <sheetName val="중량"/>
      <sheetName val="품집계"/>
      <sheetName val="가정보도"/>
      <sheetName val="뒷면"/>
      <sheetName val="품,자재산출"/>
      <sheetName val="000000"/>
      <sheetName val="100000"/>
      <sheetName val="구조물"/>
      <sheetName val="이음관집계"/>
      <sheetName val="제수b"/>
      <sheetName val="계제b"/>
      <sheetName val="변실토사"/>
      <sheetName val="버림"/>
      <sheetName val="물사용량"/>
      <sheetName val="종단계산"/>
      <sheetName val="부곡동정재초교일원1"/>
      <sheetName val="토공사"/>
      <sheetName val="조명시설"/>
      <sheetName val="3BL공동구 수량"/>
      <sheetName val="노임"/>
      <sheetName val="부대공Ⅱ"/>
      <sheetName val="SLAB&quot;1&quot;"/>
      <sheetName val="ABUT수량-A1"/>
      <sheetName val="장비집계"/>
      <sheetName val="우각부보강"/>
      <sheetName val="수량산출"/>
      <sheetName val="type-F"/>
      <sheetName val="통합"/>
      <sheetName val="입찰안"/>
      <sheetName val="DATE"/>
      <sheetName val="일위대가"/>
      <sheetName val="내역서"/>
      <sheetName val="일위_파일"/>
      <sheetName val="Sheet2"/>
      <sheetName val="빗물받이(910-510-410)"/>
      <sheetName val="일위대가(1)"/>
      <sheetName val="코드표"/>
      <sheetName val="을지"/>
      <sheetName val="이토변실(A3-LINE)"/>
      <sheetName val="노임단가"/>
      <sheetName val="규격"/>
      <sheetName val="수종"/>
      <sheetName val="부대tu"/>
      <sheetName val="파일의이용"/>
      <sheetName val="내역서1999.8최종"/>
      <sheetName val="신우"/>
      <sheetName val="운임"/>
      <sheetName val="충주"/>
      <sheetName val="과천MAIN"/>
      <sheetName val="Sheet1"/>
      <sheetName val="대비"/>
      <sheetName val="연결임시"/>
      <sheetName val="지장물C"/>
      <sheetName val="적용건축"/>
      <sheetName val="산출근거"/>
      <sheetName val="직노"/>
      <sheetName val="제경비"/>
      <sheetName val="단가"/>
      <sheetName val="(C)원내역"/>
      <sheetName val="자재단가"/>
      <sheetName val="단위수량산출"/>
      <sheetName val="200"/>
      <sheetName val="I一般比"/>
      <sheetName val="Y-WORK"/>
      <sheetName val="ITEM"/>
      <sheetName val="산출금액내역"/>
      <sheetName val="일위대가목록"/>
      <sheetName val="danga"/>
      <sheetName val="ilch"/>
      <sheetName val="일위대가목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
      <sheetName val="PILE "/>
      <sheetName val="6PILE  (돌출)"/>
      <sheetName val="96보완계획7.12"/>
      <sheetName val="sw1"/>
      <sheetName val="보차도경계석"/>
      <sheetName val="배수통관(좌)"/>
      <sheetName val="표지"/>
      <sheetName val="맨홀수량산출"/>
      <sheetName val="하조서"/>
      <sheetName val="#REF"/>
      <sheetName val="정부노임"/>
      <sheetName val="(C)원내역"/>
      <sheetName val="공사비"/>
      <sheetName val="적용기준"/>
      <sheetName val="노임단가"/>
      <sheetName val="일위대가목록(2)"/>
      <sheetName val="자재조서"/>
      <sheetName val="토사(PE)"/>
      <sheetName val="1.설계기준"/>
      <sheetName val="EP0618"/>
      <sheetName val="주식"/>
      <sheetName val="DATE"/>
      <sheetName val="총괄내역서"/>
      <sheetName val="제출내역 (2)"/>
      <sheetName val="공사비예산서"/>
      <sheetName val="5.정산서"/>
      <sheetName val="입찰안"/>
      <sheetName val="각종양식"/>
      <sheetName val="품셈TABLE"/>
      <sheetName val="교각계산"/>
      <sheetName val="ITEM"/>
      <sheetName val="입력창"/>
      <sheetName val="Sheet1 (2)"/>
      <sheetName val="실행철강하도"/>
      <sheetName val="Sheet1"/>
      <sheetName val="내역서"/>
      <sheetName val="날개벽(시점좌측)"/>
      <sheetName val="집계"/>
      <sheetName val="조명시설"/>
      <sheetName val="설계예산서"/>
      <sheetName val="용수로단위수량"/>
      <sheetName val="단위수량"/>
      <sheetName val="설계조건"/>
      <sheetName val="PILE"/>
      <sheetName val="직접경비"/>
      <sheetName val="직접인건비"/>
      <sheetName val="입력DATA1"/>
      <sheetName val="하천제원"/>
      <sheetName val="내역서 "/>
      <sheetName val="제4호(사업수행능력 참여현황)"/>
      <sheetName val="지주토목내역서"/>
      <sheetName val="직접인건비호표(항목60%)"/>
      <sheetName val="직접경비호표"/>
      <sheetName val="단가"/>
      <sheetName val="인부노임"/>
      <sheetName val="U-TYPE(1)"/>
      <sheetName val="바닥판"/>
      <sheetName val="수량산출"/>
      <sheetName val="8.PILE  (돌출)"/>
      <sheetName val="우배수"/>
      <sheetName val="기계경비"/>
      <sheetName val="I一般比"/>
      <sheetName val="단가적용기준"/>
      <sheetName val="노임단가명세표"/>
      <sheetName val="견적"/>
      <sheetName val="포장공(집계)"/>
      <sheetName val="BID"/>
      <sheetName val="DATA"/>
      <sheetName val="간접경상비"/>
      <sheetName val="BOX단위철근"/>
      <sheetName val="공사요율"/>
      <sheetName val="SG"/>
      <sheetName val="중사"/>
      <sheetName val="정렬"/>
      <sheetName val="종배수관(신)"/>
      <sheetName val="적용단위길이"/>
      <sheetName val="자료입력"/>
      <sheetName val="종배수관면벽신"/>
      <sheetName val="입출재고현황 (2)"/>
      <sheetName val="FAB별"/>
      <sheetName val="일반수량"/>
      <sheetName val="1.설계조건"/>
      <sheetName val="광주운남을"/>
      <sheetName val="장비경비"/>
      <sheetName val="설계예산2"/>
      <sheetName val="집계표"/>
      <sheetName val="본서하반기"/>
      <sheetName val="하반기(지구대)"/>
      <sheetName val="노무비"/>
      <sheetName val="시중노임단가"/>
      <sheetName val="수로단위수량"/>
      <sheetName val="지수"/>
      <sheetName val="200"/>
      <sheetName val="백암비스타내역"/>
      <sheetName val="포장공사"/>
      <sheetName val="준설량산정표"/>
      <sheetName val="토목내역서"/>
      <sheetName val="직노"/>
      <sheetName val="수량명세서"/>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입찰표지"/>
      <sheetName val="총괄표"/>
      <sheetName val="전체내역서"/>
      <sheetName val="전기내역서"/>
      <sheetName val="단가산출"/>
      <sheetName val="자재수량"/>
      <sheetName val="Sheet1"/>
      <sheetName val="Sheet2"/>
      <sheetName val="Sheet3"/>
      <sheetName val="1공구 건정토건 토공"/>
      <sheetName val="1공구 건정토건 철콘"/>
      <sheetName val="내역표지"/>
      <sheetName val="도급표지 "/>
      <sheetName val="부대표지"/>
      <sheetName val="도급표지  (4)"/>
      <sheetName val="부대표지 (4)"/>
      <sheetName val="도급표지  (3)"/>
      <sheetName val="부대표지 (3)"/>
      <sheetName val="도급표지  (2)"/>
      <sheetName val="부대표지 (2)"/>
      <sheetName val="세로"/>
      <sheetName val="토  목"/>
      <sheetName val="조  경"/>
      <sheetName val="전 기"/>
      <sheetName val="건  축"/>
      <sheetName val="건축설비"/>
      <sheetName val="기계"/>
      <sheetName val="제어계측"/>
      <sheetName val="Sheet4"/>
      <sheetName val="Sheet5"/>
      <sheetName val="Sheet6"/>
      <sheetName val="Sheet16"/>
      <sheetName val="실행철강하도"/>
      <sheetName val="보도내역 (3)"/>
      <sheetName val="Module1"/>
      <sheetName val="입찰안"/>
      <sheetName val="내역서"/>
      <sheetName val="주차구획선수량"/>
      <sheetName val="산출내역서"/>
      <sheetName val="A-4"/>
      <sheetName val="Qheet6"/>
      <sheetName val="준검 내역서"/>
      <sheetName val="차액보증"/>
      <sheetName val="낙찰표"/>
      <sheetName val="단"/>
      <sheetName val="공사개요"/>
      <sheetName val="갑지"/>
      <sheetName val="자재단가비교표"/>
      <sheetName val="#REF"/>
      <sheetName val="일위대가"/>
      <sheetName val="개요"/>
      <sheetName val="부대tu"/>
      <sheetName val="서∼군(2)"/>
      <sheetName val="금호"/>
      <sheetName val="하조서"/>
      <sheetName val="한강운반비"/>
      <sheetName val="도급"/>
      <sheetName val="신공항A-9(원가수정)"/>
      <sheetName val="토적집계"/>
      <sheetName val="데리네이타현황"/>
      <sheetName val="내역"/>
      <sheetName val="가도공"/>
      <sheetName val="저"/>
      <sheetName val="정부노임단가"/>
      <sheetName val="을"/>
      <sheetName val="변경비교-을"/>
      <sheetName val="6공구(당초)"/>
      <sheetName val="품의서"/>
      <sheetName val="소야공정계획표"/>
      <sheetName val="기초코드"/>
      <sheetName val="토목주소"/>
      <sheetName val="재개발"/>
      <sheetName val="후다내역"/>
      <sheetName val="노임단가"/>
      <sheetName val="설계예산서"/>
      <sheetName val="BID"/>
      <sheetName val="목차"/>
      <sheetName val="공업용수관로"/>
      <sheetName val="98NS-N"/>
      <sheetName val="SG"/>
      <sheetName val="SP-B1"/>
      <sheetName val="1.수인터널"/>
      <sheetName val="대로근거"/>
      <sheetName val="일위대가표"/>
      <sheetName val="Dae_Jiju"/>
      <sheetName val="Sikje_ingun"/>
      <sheetName val="TREE_D"/>
      <sheetName val="물가시세"/>
      <sheetName val="실행대비"/>
      <sheetName val="입적표"/>
      <sheetName val="eq_data"/>
      <sheetName val="45,46"/>
      <sheetName val="Total"/>
      <sheetName val="갑지(추정)"/>
      <sheetName val="AS포장복구 "/>
      <sheetName val="일위(토목)"/>
      <sheetName val="TYPE-A"/>
      <sheetName val="원형1호맨홀토공수량"/>
      <sheetName val="SANTOGO"/>
      <sheetName val="자재단가"/>
      <sheetName val="대비"/>
      <sheetName val="총괄-1"/>
      <sheetName val="시공여유율"/>
      <sheetName val="부대내역"/>
      <sheetName val="초기화면"/>
      <sheetName val="2.대외공문"/>
      <sheetName val="6PILE  (돌출)"/>
      <sheetName val="98지급계획"/>
      <sheetName val="특수선일위대가"/>
      <sheetName val="기본단가"/>
      <sheetName val="설 계"/>
      <sheetName val="경비"/>
      <sheetName val="2000년1차"/>
      <sheetName val="건축내역서"/>
      <sheetName val="단가비교표"/>
      <sheetName val="단가산출서"/>
      <sheetName val="입력시트"/>
      <sheetName val="장비집계"/>
      <sheetName val="보할"/>
      <sheetName val="원본(갑지)"/>
      <sheetName val="내역(최종본4.5)"/>
      <sheetName val="DATA"/>
      <sheetName val="결과조달"/>
      <sheetName val="지주설치제원"/>
      <sheetName val="중로근거"/>
      <sheetName val="전기공사"/>
      <sheetName val="3차준공"/>
      <sheetName val="입찰품의서"/>
      <sheetName val="실행내역서"/>
      <sheetName val="배수통관(좌)"/>
      <sheetName val="공문(신)"/>
      <sheetName val="토사(PE)"/>
      <sheetName val="준공조서갑지"/>
      <sheetName val="흥양2교토공집계표"/>
      <sheetName val="시화점실행"/>
      <sheetName val="설계"/>
      <sheetName val="공통가설"/>
      <sheetName val="A-7-1LINE(수량)"/>
      <sheetName val="Sheet1 (2)"/>
      <sheetName val="상-교대(A1-A2)"/>
      <sheetName val="노임"/>
      <sheetName val="대치판정"/>
      <sheetName val="인건-측정"/>
      <sheetName val="증감대비"/>
      <sheetName val="0.0ControlSheet"/>
      <sheetName val="0.1keyAssumption"/>
      <sheetName val="입출재고현황 (2)"/>
      <sheetName val="건축내역"/>
      <sheetName val="1공구_건정토건_토공"/>
      <sheetName val="1공구_건정토건_철콘"/>
      <sheetName val="도급표지_"/>
      <sheetName val="도급표지__(4)"/>
      <sheetName val="부대표지_(4)"/>
      <sheetName val="도급표지__(3)"/>
      <sheetName val="부대표지_(3)"/>
      <sheetName val="도급표지__(2)"/>
      <sheetName val="부대표지_(2)"/>
      <sheetName val="토__목"/>
      <sheetName val="조__경"/>
      <sheetName val="전_기"/>
      <sheetName val="건__축"/>
      <sheetName val="보도내역_(3)"/>
      <sheetName val="준검_내역서"/>
      <sheetName val="공제구간조서"/>
      <sheetName val="DATE"/>
      <sheetName val="N賃率-職"/>
      <sheetName val="공사비총괄표"/>
      <sheetName val="위치조서"/>
      <sheetName val="ABUT수량-A1"/>
      <sheetName val="횡배수관토공수량"/>
      <sheetName val="강교(Sub)"/>
      <sheetName val="몰탈재료산출"/>
      <sheetName val="여과지동"/>
      <sheetName val="기초자료"/>
      <sheetName val="충주"/>
      <sheetName val="맨홀수량"/>
      <sheetName val="9GNG운반"/>
      <sheetName val="광산내역"/>
      <sheetName val="기계내역"/>
      <sheetName val="원가계산 (2)"/>
      <sheetName val="포장공자재집계표"/>
      <sheetName val="전체_1설계"/>
      <sheetName val="하수급견적대비"/>
      <sheetName val="수문일1"/>
      <sheetName val="가시설"/>
      <sheetName val="2000년하반기"/>
      <sheetName val="배관단가조사서"/>
      <sheetName val="실행내역"/>
      <sheetName val="ELECTRIC"/>
      <sheetName val="기성신청"/>
      <sheetName val="전신"/>
      <sheetName val="수량조서"/>
      <sheetName val="수로단위수량"/>
      <sheetName val="접속도로1"/>
      <sheetName val="토공사"/>
      <sheetName val="전기일위대가"/>
      <sheetName val="전신환매도율"/>
      <sheetName val="총괄내역서"/>
      <sheetName val="설직재-1"/>
      <sheetName val="손익현황"/>
      <sheetName val="현황CODE"/>
      <sheetName val="현장관리"/>
      <sheetName val="교대(A1)"/>
      <sheetName val="APT"/>
      <sheetName val="간접비"/>
      <sheetName val="I一般比"/>
      <sheetName val="연결임시"/>
      <sheetName val="구천"/>
      <sheetName val="을지"/>
      <sheetName val="6호기"/>
      <sheetName val="수자재단위당"/>
      <sheetName val="일위대가(1)"/>
      <sheetName val="자재목록"/>
      <sheetName val="중기목록"/>
      <sheetName val="단가목록"/>
      <sheetName val="일위목록"/>
      <sheetName val="노임목록"/>
      <sheetName val="표지"/>
      <sheetName val="BJJIN"/>
      <sheetName val="4)유동표"/>
      <sheetName val="직노"/>
      <sheetName val="일위대가(가설)"/>
      <sheetName val="물량표"/>
      <sheetName val="가격조사서"/>
      <sheetName val="wall"/>
      <sheetName val="교각계산"/>
      <sheetName val="type-F"/>
      <sheetName val="EQUIP-H"/>
      <sheetName val="조명시설"/>
      <sheetName val="부대입찰 내역서"/>
      <sheetName val="전차선로 물량표"/>
      <sheetName val="자재"/>
      <sheetName val="공통(20-91)"/>
      <sheetName val="교각1"/>
      <sheetName val="공종별산출내역서"/>
      <sheetName val="BSD (2)"/>
      <sheetName val="단가"/>
      <sheetName val="최초침전지집계표"/>
      <sheetName val="4.내진설계"/>
      <sheetName val="관일"/>
      <sheetName val="철거산출근거"/>
      <sheetName val="수량산출"/>
      <sheetName val="일위대가(계측기설치)"/>
      <sheetName val="3BL공동구 수량"/>
      <sheetName val="자재집계표"/>
      <sheetName val="토공(우물통,기타) "/>
      <sheetName val="96보완계획7.12"/>
      <sheetName val="명단"/>
      <sheetName val="1. 설계조건 2.단면가정 3. 하중계산"/>
      <sheetName val="DATA 입력란"/>
      <sheetName val="현대물량"/>
      <sheetName val="공사비예산서(토목분)"/>
      <sheetName val="nys"/>
      <sheetName val="코드표"/>
      <sheetName val="일위(PN)"/>
      <sheetName val="관급"/>
      <sheetName val="단면가정"/>
      <sheetName val="설계조건"/>
      <sheetName val="부재력정리"/>
      <sheetName val="노원열병합  건축공사기성내역서"/>
      <sheetName val="토목내역"/>
      <sheetName val="부하(성남)"/>
      <sheetName val="부하계산서"/>
      <sheetName val="STAND20"/>
      <sheetName val="COPING"/>
      <sheetName val="_REF"/>
      <sheetName val="현장별계약현황('98.10.31)"/>
      <sheetName val="견적서"/>
      <sheetName val="0Title"/>
      <sheetName val="단가조사"/>
      <sheetName val="공사"/>
      <sheetName val="자재일람"/>
      <sheetName val="1.취수장"/>
      <sheetName val="설계서"/>
      <sheetName val="예산서"/>
      <sheetName val="총공사비"/>
      <sheetName val=" 총괄표"/>
      <sheetName val="s"/>
      <sheetName val="노임이"/>
      <sheetName val="세금자료"/>
      <sheetName val="Type(123)"/>
      <sheetName val="Front"/>
      <sheetName val="J直材4"/>
      <sheetName val="예산내역서"/>
      <sheetName val="JUCKEYK"/>
      <sheetName val="수량3"/>
      <sheetName val="구조물철거타공정이월"/>
      <sheetName val="입적6-10"/>
      <sheetName val="세부내역서"/>
      <sheetName val="신대방33(적용)"/>
      <sheetName val="1공구_건정토건_토공1"/>
      <sheetName val="1공구_건정토건_철콘1"/>
      <sheetName val="도급표지_1"/>
      <sheetName val="도급표지__(4)1"/>
      <sheetName val="부대표지_(4)1"/>
      <sheetName val="도급표지__(3)1"/>
      <sheetName val="부대표지_(3)1"/>
      <sheetName val="도급표지__(2)1"/>
      <sheetName val="부대표지_(2)1"/>
      <sheetName val="토__목1"/>
      <sheetName val="조__경1"/>
      <sheetName val="전_기1"/>
      <sheetName val="건__축1"/>
      <sheetName val="보도내역_(3)1"/>
      <sheetName val="준검_내역서1"/>
      <sheetName val="4_내진설계"/>
      <sheetName val="설_계"/>
      <sheetName val="1_수인터널"/>
      <sheetName val="2_대외공문"/>
      <sheetName val="AS포장복구_"/>
      <sheetName val="6PILE__(돌출)"/>
      <sheetName val="입출재고현황_(2)"/>
      <sheetName val="0_0ControlSheet"/>
      <sheetName val="0_1keyAssumption"/>
      <sheetName val="Sheet1_(2)"/>
      <sheetName val="내역(최종본4_5)"/>
      <sheetName val="적용대가"/>
      <sheetName val="인건비 "/>
      <sheetName val="공량산출서"/>
      <sheetName val="골조시행"/>
      <sheetName val="제잡비.xls"/>
      <sheetName val="산출내역서집계표"/>
      <sheetName val="2.고용보험료산출근거"/>
      <sheetName val="설계예산"/>
      <sheetName val="포장단면별단위수량"/>
      <sheetName val="경영혁신본부"/>
      <sheetName val="설계명세서"/>
      <sheetName val="예산M6-B"/>
      <sheetName val="AB자재단가"/>
      <sheetName val="상세산출"/>
      <sheetName val="적현로"/>
      <sheetName val="마산방향"/>
      <sheetName val="진주방향"/>
      <sheetName val="설계내역서"/>
      <sheetName val="CONCRETE"/>
      <sheetName val="건축집계"/>
      <sheetName val="경영상태"/>
      <sheetName val="MOTOR"/>
      <sheetName val="200"/>
      <sheetName val="중기일위대가"/>
      <sheetName val="경비2내역"/>
      <sheetName val="원가계산서"/>
      <sheetName val="현장관리비"/>
      <sheetName val="집계"/>
      <sheetName val="날개벽(시점좌측)"/>
      <sheetName val="실행내역서 "/>
      <sheetName val="TB-내역서"/>
      <sheetName val="가로등내역서"/>
      <sheetName val="전라자금"/>
      <sheetName val="b_yesan"/>
      <sheetName val="INPUT(덕도방향-시점)"/>
      <sheetName val="CPM챠트"/>
      <sheetName val="지우지마"/>
      <sheetName val="토목"/>
      <sheetName val="설계기준"/>
      <sheetName val="내역1"/>
      <sheetName val="증감내역서"/>
      <sheetName val="Eq. Mobilization"/>
      <sheetName val="노무비"/>
      <sheetName val="2000전체분"/>
      <sheetName val="주요자재단가"/>
      <sheetName val="연습"/>
      <sheetName val="Y-WORK"/>
      <sheetName val="프랜트면허"/>
      <sheetName val="확약서"/>
      <sheetName val="선정요령"/>
      <sheetName val="화설내"/>
      <sheetName val="도급b_balju"/>
      <sheetName val="원가서"/>
      <sheetName val="뚝토공"/>
      <sheetName val="구의33고"/>
      <sheetName val="금액내역서"/>
      <sheetName val="98수문일위"/>
      <sheetName val="투찰(하수)"/>
      <sheetName val="현장관리비 산출내역"/>
      <sheetName val="97년 추정"/>
      <sheetName val="배수내역"/>
      <sheetName val="팔당터널(1공구)"/>
      <sheetName val="DC-O-4-S(설명서)"/>
      <sheetName val="평균터파기고(1-2,ASP)"/>
      <sheetName val="종단계산"/>
      <sheetName val="건축내역(진해석동)"/>
      <sheetName val="주경기-오배수"/>
      <sheetName val="명세서"/>
      <sheetName val="F4-F7"/>
      <sheetName val="장비당단가 (1)"/>
      <sheetName val="Sheet2 (2)"/>
      <sheetName val="업무"/>
      <sheetName val="1.설계기준"/>
      <sheetName val="수량산출서"/>
      <sheetName val="인건비"/>
      <sheetName val="내역서01"/>
      <sheetName val="세부내역"/>
      <sheetName val="하중"/>
      <sheetName val="1.설계조건"/>
      <sheetName val="인사자료총집계"/>
      <sheetName val="공사비산출내역"/>
      <sheetName val="단가(반정1교-원주)"/>
      <sheetName val="각형맨홀"/>
      <sheetName val="본공사"/>
      <sheetName val="S0"/>
      <sheetName val="견적대비표"/>
      <sheetName val="실행간접비용"/>
      <sheetName val="보고"/>
      <sheetName val="총집계표"/>
      <sheetName val="신공항A-;(원가수정)"/>
      <sheetName val="건축공사"/>
      <sheetName val="콤보박스와 리스트박스의 연결"/>
      <sheetName val="유형처분"/>
      <sheetName val="수 량 명 세 서 - 1"/>
      <sheetName val="견적조건"/>
      <sheetName val="횡배수관"/>
      <sheetName val="집계표(OPTION)"/>
      <sheetName val="플랜트 설치"/>
      <sheetName val="음료실행"/>
      <sheetName val="국내"/>
      <sheetName val="우석문틀"/>
      <sheetName val="날개벽"/>
      <sheetName val="시운전연료"/>
      <sheetName val="지급자재"/>
      <sheetName val="발주설계서(당초)"/>
      <sheetName val="설내역서 "/>
      <sheetName val="비교1"/>
      <sheetName val="시중노임단가"/>
      <sheetName val="품셈TABLE"/>
      <sheetName val="현황산출서"/>
      <sheetName val="VXXXXXXX"/>
      <sheetName val="산수배수"/>
      <sheetName val="건설성적"/>
      <sheetName val="전기단가조사서"/>
      <sheetName val="IW-LIST"/>
      <sheetName val="TBN실행"/>
      <sheetName val="지중자재단가"/>
      <sheetName val="산출근거"/>
      <sheetName val="현경"/>
      <sheetName val="기초(1)"/>
      <sheetName val="간접"/>
      <sheetName val="맨홀(2호)"/>
      <sheetName val="내   역"/>
      <sheetName val="내역분기"/>
      <sheetName val="앵커구조계산"/>
      <sheetName val="집 계 표"/>
      <sheetName val="역T형"/>
      <sheetName val="물집"/>
      <sheetName val="Sheet9"/>
      <sheetName val="기계경비"/>
      <sheetName val="본부장"/>
      <sheetName val="밸브설치"/>
      <sheetName val="현장별"/>
      <sheetName val="3F"/>
      <sheetName val="설계변경내역서"/>
      <sheetName val="원가계산"/>
      <sheetName val="집계표(수배전제조구매)"/>
      <sheetName val="남양내역"/>
      <sheetName val="파이프류"/>
      <sheetName val="설-원가"/>
      <sheetName val="장비별표(오거보링)(Ø400)(12M)"/>
      <sheetName val="실행(ALT1)"/>
      <sheetName val="정보"/>
      <sheetName val="건축-물가변동"/>
      <sheetName val="자금청구"/>
      <sheetName val="프라임 강변역(4,236)"/>
      <sheetName val="직공비"/>
      <sheetName val="NOMUBI"/>
      <sheetName val="sw1"/>
      <sheetName val="건집"/>
      <sheetName val="기집"/>
      <sheetName val="토집"/>
      <sheetName val="조집"/>
      <sheetName val="신우"/>
      <sheetName val="전기"/>
      <sheetName val="50-4(2차)"/>
      <sheetName val="공정표 "/>
      <sheetName val="S12"/>
      <sheetName val="TEST1"/>
      <sheetName val="수량집계표"/>
      <sheetName val="배수공"/>
      <sheetName val="별표 "/>
      <sheetName val="부대공Ⅱ"/>
      <sheetName val="2.건축"/>
      <sheetName val="자재입고내역"/>
      <sheetName val="노임대장(지역주민)"/>
      <sheetName val="노임대장(철근)"/>
      <sheetName val="노임대장(목수)"/>
      <sheetName val="(구조물용역-가람)"/>
      <sheetName val="노임대장(용역-가람)남자"/>
      <sheetName val="노임대장(용역-가람)여자"/>
      <sheetName val="노임대장(방수공)"/>
      <sheetName val="간지"/>
      <sheetName val="수입"/>
      <sheetName val="총괄"/>
      <sheetName val="base"/>
      <sheetName val="포설list원본"/>
      <sheetName val="CALCULATION"/>
      <sheetName val="차수"/>
      <sheetName val="건축적용원가계산"/>
      <sheetName val="FB25JN"/>
      <sheetName val="참조"/>
      <sheetName val="1차설계변경내역"/>
      <sheetName val="choose"/>
      <sheetName val="PI"/>
      <sheetName val="CTEMCOST"/>
      <sheetName val="토량1-1"/>
      <sheetName val="코드"/>
      <sheetName val="위생기구"/>
      <sheetName val="기계실냉난방"/>
      <sheetName val="유림골조"/>
      <sheetName val="수량산출서 갑지"/>
      <sheetName val="경상비"/>
      <sheetName val="데이타"/>
      <sheetName val="덕전리"/>
      <sheetName val="표지 (2)"/>
      <sheetName val="샘플표지"/>
      <sheetName val="벽체면적당일위대가"/>
      <sheetName val="1호맨홀수량산출"/>
      <sheetName val="관련자료입력"/>
      <sheetName val="작성기준"/>
      <sheetName val="입찰"/>
      <sheetName val="CIP 공사"/>
      <sheetName val="소소총괄표"/>
      <sheetName val="원본"/>
      <sheetName val="1"/>
      <sheetName val="10"/>
      <sheetName val="11"/>
      <sheetName val="12"/>
      <sheetName val="13"/>
      <sheetName val="14"/>
      <sheetName val="15"/>
      <sheetName val="16"/>
      <sheetName val="2"/>
      <sheetName val="3"/>
      <sheetName val="4"/>
      <sheetName val="5"/>
      <sheetName val="6"/>
      <sheetName val="7"/>
      <sheetName val="8"/>
      <sheetName val="9"/>
      <sheetName val="전체ﾴ엿서"/>
      <sheetName val="업무분장"/>
      <sheetName val="마산월령동골조물량변경"/>
      <sheetName val="연부97-1"/>
      <sheetName val="견적을지"/>
      <sheetName val="실행(표지,갑,을)"/>
      <sheetName val="일위대가목차"/>
      <sheetName val="8.PILE  (돌출)"/>
      <sheetName val="변경후원본2"/>
      <sheetName val="機器明細(MC)"/>
      <sheetName val="울산자금"/>
      <sheetName val="강북라우터"/>
      <sheetName val="공사분석"/>
      <sheetName val="2000년 공정표"/>
      <sheetName val="입찰보고"/>
      <sheetName val="2.교량(신설)"/>
      <sheetName val="5.2코핑"/>
      <sheetName val="P.M 별"/>
      <sheetName val="TOT"/>
      <sheetName val="철근단면적"/>
      <sheetName val="ITEM"/>
      <sheetName val="수토공단위당"/>
      <sheetName val="구분자"/>
      <sheetName val="공통가설공사"/>
      <sheetName val="간접경상비"/>
      <sheetName val="5사남"/>
      <sheetName val="10동"/>
      <sheetName val="식재"/>
      <sheetName val="시설물"/>
      <sheetName val="식재출력용"/>
      <sheetName val="유지관리"/>
      <sheetName val="출장내역"/>
      <sheetName val="마감사양"/>
      <sheetName val="#3E1_GCR"/>
      <sheetName val="깨기"/>
      <sheetName val="기계경비일람"/>
      <sheetName val="보도경계블럭"/>
      <sheetName val="영업소실적"/>
      <sheetName val="DATA 입력부"/>
      <sheetName val="내역서변경성원"/>
      <sheetName val="사통"/>
      <sheetName val="아파트-가설"/>
      <sheetName val="일위대가목록"/>
      <sheetName val="A"/>
      <sheetName val="식재수량표"/>
      <sheetName val="식재일위"/>
      <sheetName val="부안일위"/>
      <sheetName val="모래기초"/>
      <sheetName val="구조물터파기수량집계"/>
      <sheetName val="측구터파기공수량집계"/>
      <sheetName val="배수공 시멘트 및 골재량 산출"/>
      <sheetName val="7.PILE  (돌출)"/>
      <sheetName val="예산총괄표"/>
      <sheetName val="재료비"/>
      <sheetName val="대림경상68억"/>
      <sheetName val="남양시작동010313100%"/>
      <sheetName val="단가표"/>
      <sheetName val="SF내역및원가02"/>
      <sheetName val="갑지1"/>
      <sheetName val="견적의뢰서"/>
      <sheetName val="현장일반사항"/>
      <sheetName val="기본DATA"/>
      <sheetName val="대우"/>
      <sheetName val="적용토목"/>
      <sheetName val="식재인부"/>
      <sheetName val="평자재단가"/>
      <sheetName val="광통신 견적내역서1"/>
      <sheetName val="전기실-1"/>
      <sheetName val="잡철물"/>
      <sheetName val="할증 "/>
      <sheetName val="EJ"/>
      <sheetName val="교통대책내역"/>
      <sheetName val="unit 4"/>
      <sheetName val="당초"/>
      <sheetName val="단중"/>
      <sheetName val="금융비용"/>
      <sheetName val="4.경비 5.영업외수지"/>
      <sheetName val="전체"/>
      <sheetName val="TS"/>
      <sheetName val="지급어음"/>
      <sheetName val="최종보고1"/>
      <sheetName val="9-1차이내역"/>
      <sheetName val=" 견적서"/>
      <sheetName val="Input"/>
      <sheetName val="3월"/>
      <sheetName val="CJE"/>
      <sheetName val="산출금액내역"/>
      <sheetName val="건축토목실행내역"/>
      <sheetName val="동원(3)"/>
      <sheetName val="내역서(전기)"/>
      <sheetName val="표지 (3)"/>
      <sheetName val="주요자재1"/>
      <sheetName val="주요자재2"/>
      <sheetName val="시멘트골재량"/>
      <sheetName val="구조물골재"/>
      <sheetName val="철근1"/>
      <sheetName val="구조물타공종이월"/>
      <sheetName val="타공종이월"/>
      <sheetName val="철근수량1"/>
      <sheetName val="교각수량"/>
      <sheetName val="토공"/>
      <sheetName val="철근수량2"/>
      <sheetName val="교각집계"/>
      <sheetName val="교각토공"/>
      <sheetName val="교각철근"/>
      <sheetName val="교각집계 (2)"/>
      <sheetName val="교각토공 (2)"/>
      <sheetName val="교각철근 (2)"/>
      <sheetName val="제경비"/>
      <sheetName val="수량집계"/>
      <sheetName val="수량(교각)"/>
      <sheetName val="수량산출(2)"/>
      <sheetName val="단가(동바리)"/>
      <sheetName val="단가(강재운반)"/>
      <sheetName val="추진계획"/>
      <sheetName val="추진실적"/>
      <sheetName val="공정표"/>
      <sheetName val="일수계산"/>
      <sheetName val="터널공기"/>
      <sheetName val="업협(토공,철콘)"/>
      <sheetName val="실행예산"/>
      <sheetName val="시방서"/>
      <sheetName val="계약현황"/>
      <sheetName val="견적(토공)"/>
      <sheetName val="견적(철콘)"/>
      <sheetName val="xxxxxx"/>
      <sheetName val="0000"/>
      <sheetName val="현황"/>
      <sheetName val="철콘"/>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1맨AO"/>
      <sheetName val="울산자동제어"/>
      <sheetName val="일위_파일"/>
      <sheetName val="조건"/>
      <sheetName val="일반부표"/>
      <sheetName val="증감분석"/>
      <sheetName val="산출기준(파견전산실)"/>
      <sheetName val="상수도토공집계표"/>
      <sheetName val="Baby일위대가"/>
      <sheetName val="중기가격"/>
      <sheetName val="부대공자재집계표"/>
      <sheetName val="기흥하도용"/>
      <sheetName val="수목단가"/>
      <sheetName val="시설수량표"/>
      <sheetName val="근로자자료입력"/>
      <sheetName val="참고자료"/>
      <sheetName val="첨부1-1"/>
      <sheetName val="빙설"/>
      <sheetName val="공통부대비"/>
      <sheetName val="공문"/>
      <sheetName val="배수관공"/>
      <sheetName val="측구공"/>
      <sheetName val="BREAKDOWN(철거설치)"/>
      <sheetName val="기둥(원형)"/>
      <sheetName val="소비자가"/>
      <sheetName val="내역서당초"/>
      <sheetName val="1,2공구원가계산서"/>
      <sheetName val="2공구산출내역"/>
      <sheetName val="1공구산출내역서"/>
      <sheetName val="조명율표"/>
      <sheetName val="8)중점관리장비현황"/>
      <sheetName val="돈암사업"/>
      <sheetName val="효율표"/>
      <sheetName val="전체기준Data"/>
      <sheetName val="EQUIP LIST"/>
      <sheetName val="말고개터널조명전압강하"/>
      <sheetName val="2000.05"/>
      <sheetName val="SUB일위대가"/>
      <sheetName val="개산공사비"/>
      <sheetName val="투찰내역서"/>
      <sheetName val="1_수인터널1"/>
      <sheetName val="6PILE__(돌출)1"/>
      <sheetName val="AS포장복구_1"/>
      <sheetName val="2_대외공문1"/>
      <sheetName val="설_계1"/>
      <sheetName val="CIP_공사"/>
      <sheetName val="실행내역서_"/>
      <sheetName val="1_설계조건"/>
      <sheetName val="노원열병합__건축공사기성내역서"/>
      <sheetName val="1__설계조건_2_단면가정_3__하중계산"/>
      <sheetName val="DATA_입력란"/>
      <sheetName val="_총괄표"/>
      <sheetName val="인건비_"/>
      <sheetName val="BSD_(2)"/>
      <sheetName val="1_취수장"/>
      <sheetName val="전차선로_물량표"/>
      <sheetName val="96보완계획7_12"/>
      <sheetName val="콤보박스와_리스트박스의_연결"/>
      <sheetName val="제잡비_xls"/>
      <sheetName val="3BL공동구_수량"/>
      <sheetName val="부대입찰_내역서"/>
      <sheetName val="2_고용보험료산출근거"/>
      <sheetName val="설내역서_"/>
      <sheetName val="1차3회-개소별명세서-빨간색-인쇄용(21873)"/>
      <sheetName val="토목품셈"/>
      <sheetName val="1.3.1절점좌표"/>
      <sheetName val="1.1설계기준"/>
      <sheetName val="Mc1"/>
      <sheetName val="CODE"/>
      <sheetName val="외주대비-구조물 (2)"/>
      <sheetName val="견적표지 (3)"/>
      <sheetName val="정태현"/>
      <sheetName val=" HIT-&gt;HMC 견적(3900)"/>
      <sheetName val="한전일위"/>
      <sheetName val="요율"/>
      <sheetName val="투찰내역"/>
      <sheetName val="간접비계산"/>
      <sheetName val="합계"/>
      <sheetName val="일위CODE"/>
      <sheetName val="Macro1"/>
      <sheetName val="중기비"/>
      <sheetName val="품셈"/>
      <sheetName val="#2_일위대가목록"/>
      <sheetName val="관급자재"/>
      <sheetName val="일  위  대  가  목  록"/>
      <sheetName val="당초명세(평)"/>
      <sheetName val="일위산출"/>
      <sheetName val="세부추진"/>
      <sheetName val="제안서"/>
      <sheetName val="상용보강"/>
      <sheetName val="행정표준(1)"/>
      <sheetName val="행정표준(2)"/>
      <sheetName val="1공구원가계산서"/>
      <sheetName val="C-노임단가"/>
      <sheetName val="1.본부별"/>
      <sheetName val="000000"/>
      <sheetName val="변경후-SHEET"/>
      <sheetName val="날개벽수량표"/>
      <sheetName val="포장공"/>
      <sheetName val="구단"/>
      <sheetName val="주식"/>
      <sheetName val="원가"/>
      <sheetName val="1안"/>
      <sheetName val="tggwan(mac)"/>
      <sheetName val="guard(mac)"/>
      <sheetName val="정렬"/>
      <sheetName val="영동(D)"/>
      <sheetName val="흄관기초"/>
      <sheetName val="48일위"/>
      <sheetName val="49일위"/>
      <sheetName val="22일위"/>
      <sheetName val="일반수량"/>
      <sheetName val="DATA2000"/>
      <sheetName val="학생내역"/>
      <sheetName val="평3"/>
      <sheetName val="설계명세"/>
      <sheetName val="database"/>
      <sheetName val="1유리"/>
      <sheetName val="금액결정"/>
      <sheetName val="인부신상자료"/>
      <sheetName val="장문교(대전)"/>
      <sheetName val="간접(90)"/>
      <sheetName val="우배수"/>
      <sheetName val="계산식"/>
      <sheetName val="INSTR"/>
      <sheetName val="조건표"/>
      <sheetName val="장비"/>
      <sheetName val="산근1"/>
      <sheetName val="노무"/>
      <sheetName val="설계가"/>
      <sheetName val="품셈총괄표"/>
      <sheetName val="교각토공 _2_"/>
      <sheetName val="일위대가D"/>
      <sheetName val="Macro(전동기)"/>
      <sheetName val="96노임기준"/>
      <sheetName val="자료입력"/>
      <sheetName val="XL4Poppy"/>
      <sheetName val="조명일위"/>
      <sheetName val="HRSG SMALL07220"/>
      <sheetName val="기본설계기준"/>
      <sheetName val="일위"/>
      <sheetName val="단가적용"/>
      <sheetName val="운반비요율"/>
      <sheetName val="6. 안전관리비"/>
      <sheetName val="유동표"/>
      <sheetName val="하도내역 (철콘)"/>
      <sheetName val="특기사항"/>
      <sheetName val="b_balju"/>
      <sheetName val="3.공통공사대비"/>
      <sheetName val="전계가"/>
      <sheetName val="방송(체육관)"/>
      <sheetName val="현장지지물물량"/>
      <sheetName val="입찰내역"/>
      <sheetName val="공통자료"/>
      <sheetName val="안전시설내역서"/>
      <sheetName val="총공사내역서"/>
      <sheetName val="구조물"/>
      <sheetName val="FI원가_1"/>
      <sheetName val="내역(한신APT)"/>
      <sheetName val="Macro2"/>
      <sheetName val="1단계"/>
      <sheetName val="일위총괄"/>
      <sheetName val="작업일보"/>
      <sheetName val="내역전기"/>
      <sheetName val="노무비 근거"/>
      <sheetName val="수정2"/>
      <sheetName val="표지1"/>
      <sheetName val="조건표 (2)"/>
      <sheetName val="10공구일위"/>
      <sheetName val="3개월-백데이타"/>
      <sheetName val="LG배관재단가"/>
      <sheetName val="다다수전류단가"/>
      <sheetName val="LG유통상품단가표"/>
      <sheetName val="임율 Data"/>
      <sheetName val="FORM-0"/>
      <sheetName val="작성방법"/>
      <sheetName val="안산기계장치"/>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토공유동표(전체.당초)"/>
      <sheetName val="개거총"/>
      <sheetName val="일위대가목록표"/>
      <sheetName val="추가예산"/>
      <sheetName val="목차 "/>
      <sheetName val="일위산출근거"/>
      <sheetName val="단위단가"/>
      <sheetName val="예산총괄"/>
      <sheetName val="공정집계_국별"/>
      <sheetName val="표준건축비"/>
      <sheetName val="별표집계"/>
      <sheetName val="A1"/>
      <sheetName val="일위단가"/>
      <sheetName val="c_balju"/>
      <sheetName val="입력데이타"/>
      <sheetName val="ORIGIN"/>
      <sheetName val="노임조서"/>
      <sheetName val="IT-BAT"/>
      <sheetName val="수문일위1"/>
      <sheetName val="중기"/>
      <sheetName val="U형개거"/>
      <sheetName val="인원"/>
      <sheetName val="약품공급2"/>
      <sheetName val="DHEQSUPT"/>
      <sheetName val="호안사석"/>
      <sheetName val="배수자집"/>
      <sheetName val="유입량"/>
      <sheetName val="표지_(3)"/>
      <sheetName val="표지_(2)"/>
      <sheetName val="교각집계_(2)"/>
      <sheetName val="교각토공_(2)"/>
      <sheetName val="교각철근_(2)"/>
      <sheetName val="외주대비_-석축"/>
      <sheetName val="외주대비-구조물_(2)"/>
      <sheetName val="견적표지_(3)"/>
      <sheetName val="_HIT-&gt;HMC_견적(3900)"/>
      <sheetName val="일__위__대__가__목__록"/>
      <sheetName val="교각토공__2_"/>
      <sheetName val="6__안전관리비"/>
      <sheetName val="3_공통공사대비"/>
      <sheetName val="HRSG_SMALL07220"/>
      <sheetName val="97년_추정"/>
      <sheetName val="이월"/>
      <sheetName val="2터널시점"/>
      <sheetName val="SLAB근거-1"/>
      <sheetName val="단면 (2)"/>
      <sheetName val="업체별기성내역"/>
      <sheetName val="포장(수량)-관로부"/>
      <sheetName val="기초1"/>
      <sheetName val="잡비"/>
      <sheetName val="음성방향"/>
      <sheetName val="유치원내역"/>
      <sheetName val="P_RPTB04_산근"/>
      <sheetName val="하도금액분계"/>
      <sheetName val="견적"/>
      <sheetName val="WORK"/>
      <sheetName val="수량분개내역"/>
      <sheetName val="간선계산"/>
      <sheetName val="b_balju (2)"/>
      <sheetName val="b_gunmul"/>
      <sheetName val="내역(2000년)"/>
      <sheetName val="일일"/>
      <sheetName val="#2정산"/>
      <sheetName val="DANGA"/>
      <sheetName val="첨부1"/>
      <sheetName val="기본단가표"/>
      <sheetName val="8.현장관리비"/>
      <sheetName val="7.안전관리비"/>
      <sheetName val="7. 현장관리비 "/>
      <sheetName val="노무비 "/>
      <sheetName val="내역서 제출"/>
      <sheetName val="제경비산출서"/>
      <sheetName val="공사비증감"/>
      <sheetName val="BND"/>
      <sheetName val="공사내역서(을)실행"/>
      <sheetName val="환기시설"/>
      <sheetName val="조명"/>
      <sheetName val="점보전력사용"/>
      <sheetName val="단면"/>
      <sheetName val="배수처리"/>
      <sheetName val="입력자료(노무비)"/>
      <sheetName val="일위대가표48"/>
      <sheetName val="2000용수잠관-수량집계"/>
      <sheetName val="구조     ."/>
      <sheetName val="토공(1)"/>
      <sheetName val="차수공(1)"/>
      <sheetName val="전문하도급"/>
      <sheetName val="교량전기"/>
      <sheetName val="평가데이터"/>
      <sheetName val="인명부"/>
      <sheetName val="장비단가"/>
      <sheetName val="가스"/>
      <sheetName val="양수장(기계)"/>
      <sheetName val="직접비"/>
      <sheetName val="건장설비"/>
      <sheetName val="(당평)자재"/>
      <sheetName val="사업관리"/>
      <sheetName val="운반"/>
      <sheetName val="물가자료"/>
      <sheetName val="기성갑지"/>
      <sheetName val="간 지1"/>
      <sheetName val="일위(시설)"/>
      <sheetName val="콘크리트타설집계표"/>
      <sheetName val="화재 탐지 설비"/>
      <sheetName val="(원)기흥상갈"/>
      <sheetName val="4.일위대가집계"/>
      <sheetName val="5. 현장관리비(new) "/>
      <sheetName val="Customer Databas"/>
      <sheetName val="예가표"/>
      <sheetName val="결재난"/>
      <sheetName val="방배동내역(리라)"/>
      <sheetName val="현장경비"/>
      <sheetName val="건축공사집계표"/>
      <sheetName val="방배동내역 (총괄)"/>
      <sheetName val="부대공사총괄"/>
      <sheetName val="만년달력"/>
      <sheetName val="단가산출(T)"/>
      <sheetName val="공사원가계산서"/>
      <sheetName val="인사자료"/>
      <sheetName val="맨홀수량산출"/>
      <sheetName val="재료집계표"/>
      <sheetName val="cable-data"/>
      <sheetName val="노무비산출"/>
      <sheetName val="기초입력 DATA"/>
      <sheetName val="1공구_건정토건_토공2"/>
      <sheetName val="배수문"/>
      <sheetName val="1공구_건정토건_철콘2"/>
      <sheetName val="도급표지_2"/>
      <sheetName val="도급표지__(4)2"/>
      <sheetName val="부대표지_(4)2"/>
      <sheetName val="도급표지__(3)2"/>
      <sheetName val="부대표지_(3)2"/>
      <sheetName val="도급표지__(2)2"/>
      <sheetName val="부대표지_(2)2"/>
      <sheetName val="토__목2"/>
      <sheetName val="조__경2"/>
      <sheetName val="전_기2"/>
      <sheetName val="건__축2"/>
      <sheetName val="보도내역_(3)2"/>
      <sheetName val="준검_내역서2"/>
      <sheetName val="1_수인터널2"/>
      <sheetName val="AS포장복구_2"/>
      <sheetName val="2_대외공문2"/>
      <sheetName val="6PILE__(돌출)2"/>
      <sheetName val="설_계2"/>
      <sheetName val="내역(최종본4_5)2"/>
      <sheetName val="Sheet1_(2)1"/>
      <sheetName val="0_0ControlSheet2"/>
      <sheetName val="0_1keyAssumption2"/>
      <sheetName val="입출재고현황_(2)1"/>
      <sheetName val="부대입찰_내역서1"/>
      <sheetName val="전차선로_물량표1"/>
      <sheetName val="BSD_(2)1"/>
      <sheetName val="4_내진설계1"/>
      <sheetName val="3BL공동구_수량1"/>
      <sheetName val="토공(우물통,기타)_1"/>
      <sheetName val="96보완계획7_121"/>
      <sheetName val="1__설계조건_2_단면가정_3__하중계산1"/>
      <sheetName val="DATA_입력란1"/>
      <sheetName val="1_취수장1"/>
      <sheetName val="인건비_1"/>
      <sheetName val="_총괄표1"/>
      <sheetName val="제잡비_xls1"/>
      <sheetName val="2_고용보험료산출근거1"/>
      <sheetName val="Eq__Mobilization1"/>
      <sheetName val="원가계산_(2)1"/>
      <sheetName val="실행내역서_1"/>
      <sheetName val="노원열병합__건축공사기성내역서1"/>
      <sheetName val="97년_추정1"/>
      <sheetName val="현장관리비_산출내역1"/>
      <sheetName val="1_설계조건1"/>
      <sheetName val="현장별계약현황('98_10_31)1"/>
      <sheetName val="콤보박스와_리스트박스의_연결1"/>
      <sheetName val="플랜트_설치1"/>
      <sheetName val="내역(최종본4_5)1"/>
      <sheetName val="0_0ControlSheet1"/>
      <sheetName val="0_1keyAssumption1"/>
      <sheetName val="토공(우물통,기타)_"/>
      <sheetName val="Eq__Mobilization"/>
      <sheetName val="원가계산_(2)"/>
      <sheetName val="현장관리비_산출내역"/>
      <sheetName val="현장별계약현황('98_10_31)"/>
      <sheetName val="플랜트_설치"/>
      <sheetName val="교각"/>
      <sheetName val="내부마감"/>
      <sheetName val="간접재료비산출표-27-30"/>
      <sheetName val="바닥판"/>
      <sheetName val="배명(단가)"/>
      <sheetName val="형틀공사"/>
      <sheetName val="유림콘도"/>
      <sheetName val="예총"/>
      <sheetName val="시설물기초"/>
      <sheetName val="1-1호"/>
      <sheetName val="정부노임"/>
      <sheetName val="품셈(기초)"/>
      <sheetName val="Sheet14"/>
      <sheetName val="Sheet13"/>
      <sheetName val="입력"/>
      <sheetName val="단가조사-2"/>
      <sheetName val="VE절감"/>
      <sheetName val="1062-X방향 "/>
      <sheetName val="5.정산서"/>
      <sheetName val="포장직선구간"/>
      <sheetName val="빙100장비사양"/>
      <sheetName val="말뚝지지력산정"/>
      <sheetName val="쌍송교"/>
      <sheetName val="재활용 악취_먼지DUCT산출"/>
      <sheetName val="항목지정"/>
      <sheetName val="경비산출"/>
      <sheetName val="상호참고자료"/>
      <sheetName val="발주처자료입력"/>
      <sheetName val="회사기본자료"/>
      <sheetName val="하자보증자료"/>
      <sheetName val="기술자관련자료"/>
      <sheetName val="다곡2교"/>
      <sheetName val="입력그림"/>
      <sheetName val="기기리스트"/>
      <sheetName val="산출근거(S4)"/>
      <sheetName val="터파기및재료"/>
      <sheetName val="기본사항"/>
      <sheetName val="본사인상전"/>
      <sheetName val="인원현황"/>
      <sheetName val="예산M12A"/>
      <sheetName val="예산M2"/>
      <sheetName val="송라터널총괄"/>
      <sheetName val="매원개착터널총괄"/>
      <sheetName val="점수계산1-2"/>
      <sheetName val="남양시작동자105노65기1.3화1.2"/>
      <sheetName val="관음목장(제출용)자105인97.5"/>
      <sheetName val="식재일위대가"/>
      <sheetName val="기초일위대가"/>
      <sheetName val="단가대비표"/>
      <sheetName val="내역총괄"/>
      <sheetName val="내역총괄2"/>
      <sheetName val="내역총괄3"/>
      <sheetName val="4.장비손료"/>
      <sheetName val="1F"/>
      <sheetName val="단중표"/>
      <sheetName val="입력값"/>
      <sheetName val="설계기준 및 하중계산"/>
      <sheetName val="분전반일위대가"/>
      <sheetName val="실행"/>
      <sheetName val="가중치"/>
      <sheetName val="단양 00 아파트-세부내역"/>
      <sheetName val="내역및원가02"/>
      <sheetName val="단위중량"/>
      <sheetName val="TYPE1"/>
      <sheetName val="공사비"/>
      <sheetName val="배선(낙차)"/>
      <sheetName val="TABLE DB"/>
      <sheetName val="쌍용 data base"/>
      <sheetName val="정의"/>
      <sheetName val="기안"/>
      <sheetName val="현장관리비데이타"/>
      <sheetName val="공정코드"/>
      <sheetName val="재료"/>
      <sheetName val="현장식당(1)"/>
      <sheetName val="부산제일극장"/>
      <sheetName val="수주현황2월"/>
      <sheetName val="대공종"/>
      <sheetName val="NAIL단가산출"/>
      <sheetName val="설계내역"/>
      <sheetName val="제거식EA"/>
      <sheetName val="이자율"/>
      <sheetName val="원내역서 그대로"/>
      <sheetName val="01"/>
      <sheetName val="은행"/>
      <sheetName val="소방사항"/>
      <sheetName val="전국현황"/>
      <sheetName val="말뚝기초(안정검토)-외측"/>
      <sheetName val="현금흐름"/>
      <sheetName val="전체내역 (2)"/>
      <sheetName val="Hyundai.Unit.cost.xls"/>
      <sheetName val="BD운반거리"/>
      <sheetName val="미장"/>
      <sheetName val="단위수량"/>
      <sheetName val="상행-교대(A1-A2)"/>
      <sheetName val="단가조사서"/>
      <sheetName val="출력X"/>
      <sheetName val="주beam"/>
      <sheetName val="2004노형교"/>
      <sheetName val="경성자금"/>
      <sheetName val="VXXXXX"/>
      <sheetName val="원남"/>
      <sheetName val="원가계산(조,투,실)"/>
      <sheetName val="관리비"/>
      <sheetName val="조사가추정"/>
      <sheetName val="업체"/>
      <sheetName val="대비집계장(견적)"/>
      <sheetName val="설계집계장"/>
      <sheetName val="실행집계장"/>
      <sheetName val="투찰집계장"/>
      <sheetName val="♣총괄내역서♣"/>
      <sheetName val="실행하도사항"/>
      <sheetName val="실행별지"/>
      <sheetName val="실행하도잡비"/>
      <sheetName val="실행토공하도"/>
      <sheetName val="실행철콘하도"/>
      <sheetName val="실행토공견갑"/>
      <sheetName val="실행토공견적"/>
      <sheetName val="실행철콘견갑"/>
      <sheetName val="실행철콘견적"/>
      <sheetName val="실행철강견갑"/>
      <sheetName val="실행철강견적"/>
      <sheetName val="단산"/>
      <sheetName val="설비"/>
      <sheetName val="PROJECT BRIEF"/>
      <sheetName val="감액총괄표"/>
      <sheetName val="예정(3)"/>
      <sheetName val="표층포설및다짐"/>
      <sheetName val="수로BOX"/>
      <sheetName val="교대(A1-A2)"/>
      <sheetName val="별표총괄"/>
      <sheetName val="일H35Y4"/>
      <sheetName val="사용성검토"/>
      <sheetName val="물가변동 총괄서"/>
      <sheetName val="수량조서(신)"/>
      <sheetName val="제잡비"/>
      <sheetName val="EUL"/>
      <sheetName val="1-1"/>
      <sheetName val="해평견적"/>
      <sheetName val="청천내"/>
      <sheetName val="공종별"/>
      <sheetName val="취수탑"/>
      <sheetName val="제수"/>
      <sheetName val="공기"/>
      <sheetName val="ASALTOTA"/>
      <sheetName val="부속동"/>
      <sheetName val="도시가스현황"/>
      <sheetName val="중기사용료"/>
      <sheetName val="7.1유효폭"/>
      <sheetName val="Sheet17"/>
      <sheetName val="허용전류-IEC"/>
      <sheetName val="허용전류-IEC DATA"/>
      <sheetName val="MIJIBI"/>
      <sheetName val="방배동내역(한영)"/>
      <sheetName val="새공통"/>
      <sheetName val="대전-교대(A1-A2)"/>
      <sheetName val="노무비계"/>
      <sheetName val="동력부하계산"/>
      <sheetName val="36+45-113-18+19+20I"/>
      <sheetName val="본선 토공 분배표"/>
      <sheetName val="출자한도"/>
      <sheetName val="변경내역대비표(2)"/>
      <sheetName val="침하계"/>
      <sheetName val="을 2"/>
      <sheetName val="을 1"/>
      <sheetName val="토공 갑지"/>
      <sheetName val="구조물견적"/>
      <sheetName val="노무비단가"/>
      <sheetName val="단면치수"/>
      <sheetName val="자료"/>
      <sheetName val="실적"/>
      <sheetName val="입력(K0)"/>
      <sheetName val="물량"/>
      <sheetName val="BOX 본체"/>
      <sheetName val="장비내역서"/>
      <sheetName val="D01"/>
      <sheetName val="D02"/>
      <sheetName val="CIVIL"/>
      <sheetName val="단가조사표"/>
      <sheetName val="붙임5"/>
      <sheetName val="작업방"/>
      <sheetName val="총괄k"/>
      <sheetName val="MAT"/>
      <sheetName val="각사별공사비분개 "/>
      <sheetName val="건축공사실행"/>
      <sheetName val="1,2,3,4,5단위수량"/>
      <sheetName val="찍기"/>
      <sheetName val="별표"/>
      <sheetName val="자재조사표"/>
      <sheetName val="변수데이타"/>
      <sheetName val="설계개요"/>
      <sheetName val="터널전기"/>
      <sheetName val="기계경비(시간당)"/>
      <sheetName val="램머"/>
      <sheetName val="해외법인"/>
      <sheetName val="L-type"/>
      <sheetName val="물가변동_총괄서"/>
      <sheetName val="방배동내역_(총괄)"/>
      <sheetName val="허용전류-IEC_DATA"/>
      <sheetName val="7_1유효폭"/>
      <sheetName val="본선_토공_분배표"/>
      <sheetName val="EQUIP_LIST"/>
      <sheetName val="단면_(2)"/>
      <sheetName val="설계흐름도"/>
      <sheetName val="발생토"/>
      <sheetName val=" "/>
      <sheetName val="정SW_원_"/>
      <sheetName val="단위중기"/>
      <sheetName val="9811"/>
      <sheetName val="안전건강연금"/>
      <sheetName val="건축실적"/>
      <sheetName val="고용퇴직"/>
      <sheetName val="기계실적"/>
      <sheetName val="물가기준년"/>
      <sheetName val="노임산재"/>
      <sheetName val="장비기준"/>
      <sheetName val="조경수목"/>
      <sheetName val="토목실적"/>
      <sheetName val="계수시트"/>
      <sheetName val="일년TOTAL"/>
      <sheetName val="유기공정"/>
      <sheetName val="공내역서"/>
      <sheetName val="적용률"/>
      <sheetName val="70%"/>
      <sheetName val="자바라1"/>
      <sheetName val="해외 연수비용 계산-삭제"/>
      <sheetName val="해외 기술훈련비 (합계)"/>
      <sheetName val="D-3109"/>
      <sheetName val="JUCK"/>
      <sheetName val="Pier 3"/>
      <sheetName val="용수간선"/>
      <sheetName val="터널조도"/>
      <sheetName val="기성집계"/>
      <sheetName val="3련 BOX"/>
      <sheetName val="와동25-3(변경)"/>
      <sheetName val="COVER-P"/>
      <sheetName val="관로토공"/>
      <sheetName val="기초"/>
      <sheetName val="공종별수량집계"/>
      <sheetName val="2006납품"/>
      <sheetName val="연돌일위집계"/>
      <sheetName val="기성금내역서"/>
      <sheetName val="1호맨홀토공"/>
      <sheetName val="신천교(음성)"/>
      <sheetName val="암거날개벽"/>
      <sheetName val="S1"/>
      <sheetName val="건축"/>
      <sheetName val="옹벽(수량)"/>
      <sheetName val="Tender"/>
      <sheetName val="BOX(1.5X1.5)"/>
      <sheetName val="기초단가"/>
      <sheetName val="결재갑지"/>
      <sheetName val="일위대가(건축)"/>
      <sheetName val="외자배분"/>
      <sheetName val="외자내역"/>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시설일위"/>
      <sheetName val="소요자재"/>
      <sheetName val="노무산출서"/>
      <sheetName val="U-TYPE(1)"/>
      <sheetName val="맨홀토공산출"/>
      <sheetName val="부도어음"/>
      <sheetName val="7-3단면_상시"/>
      <sheetName val="12호기내역서(건축분)"/>
      <sheetName val="적용단가"/>
      <sheetName val="TYPE A"/>
      <sheetName val="옹벽수량집계"/>
      <sheetName val="1SPAN"/>
      <sheetName val="T기성9605"/>
      <sheetName val="국공유지및사유지"/>
      <sheetName val="K55수출"/>
      <sheetName val="변경원가서갑"/>
      <sheetName val="기경집계"/>
      <sheetName val="방배동내역_(총괄)1"/>
      <sheetName val="물가변동_총괄서1"/>
      <sheetName val="허용전류-IEC_DATA1"/>
      <sheetName val="7_1유효폭1"/>
      <sheetName val="단면_(2)1"/>
      <sheetName val="EQUIP_LIST1"/>
      <sheetName val="본선_토공_분배표1"/>
      <sheetName val="을_2"/>
      <sheetName val="을_1"/>
      <sheetName val="토공_갑지"/>
      <sheetName val="BOX_본체"/>
      <sheetName val="Pier_3"/>
      <sheetName val="각사별공사비분개_"/>
      <sheetName val="_"/>
      <sheetName val="3련_BOX"/>
      <sheetName val="해외_연수비용_계산-삭제"/>
      <sheetName val="해외_기술훈련비_(합계)"/>
      <sheetName val="구성비"/>
      <sheetName val="포장물량집계"/>
      <sheetName val="WEON"/>
      <sheetName val="NM2"/>
      <sheetName val="NW1"/>
      <sheetName val="NW2"/>
      <sheetName val="PW3"/>
      <sheetName val="PW4"/>
      <sheetName val="SC1"/>
      <sheetName val="DNW"/>
      <sheetName val="N+"/>
      <sheetName val="NE"/>
      <sheetName val="P+"/>
      <sheetName val="PE"/>
      <sheetName val="PM"/>
      <sheetName val="TR"/>
      <sheetName val="매립"/>
      <sheetName val="1안98Billing"/>
      <sheetName val="설비원가"/>
      <sheetName val="장비투입 (2)"/>
      <sheetName val="CC16-내역서"/>
      <sheetName val="시설물일위"/>
      <sheetName val="1ST"/>
      <sheetName val="공사내역"/>
      <sheetName val="96까지"/>
      <sheetName val="97년"/>
      <sheetName val="98이후"/>
      <sheetName val="수량명세서"/>
      <sheetName val="메서,변+증"/>
      <sheetName val="#10거푸집유로폼(0~7m)"/>
      <sheetName val="상부하중"/>
      <sheetName val="풍하중1"/>
      <sheetName val="L형옹벽단위수량(35)"/>
      <sheetName val="L형옹벽단위수량(25)"/>
      <sheetName val="영업2"/>
      <sheetName val="C &amp; G RHS"/>
      <sheetName val="건축공사요약표"/>
      <sheetName val="집계내역서(가압장)"/>
      <sheetName val="흐름도"/>
      <sheetName val="수문보고"/>
      <sheetName val="5.3 단면가정"/>
      <sheetName val="기성내역"/>
      <sheetName val="원가1(기계)"/>
      <sheetName val="단기차입금"/>
      <sheetName val="유용원석량소요시기검토안"/>
      <sheetName val="공사수행방안"/>
      <sheetName val="내역서 "/>
      <sheetName val="조경"/>
      <sheetName val="토공사(단지)"/>
      <sheetName val="EKOG10건축"/>
      <sheetName val="시추주상도"/>
      <sheetName val="백암비스타내역"/>
      <sheetName val="지질조사분석"/>
      <sheetName val="ITB COST"/>
      <sheetName val="공내역"/>
      <sheetName val="제품"/>
      <sheetName val="CLAUSE"/>
      <sheetName val="CATCH BASIN"/>
      <sheetName val="손익분석"/>
      <sheetName val="SLAB&quot;1&quot;"/>
      <sheetName val="단가산출1"/>
      <sheetName val="단가산출2"/>
      <sheetName val="투자효율분석"/>
      <sheetName val="기지국"/>
      <sheetName val="jobhist"/>
      <sheetName val="신림자금"/>
      <sheetName val="수질정화시설"/>
      <sheetName val="목표세부명세"/>
      <sheetName val="과천MAIN"/>
      <sheetName val="간접1"/>
      <sheetName val="실시공"/>
      <sheetName val="COVER"/>
      <sheetName val="수리결과"/>
      <sheetName val="Man Hole"/>
      <sheetName val="°©Áö"/>
      <sheetName val="선로정수계산"/>
      <sheetName val="CON포장수량"/>
      <sheetName val="ACUNIT"/>
      <sheetName val="CONUNIT"/>
      <sheetName val="L_type"/>
      <sheetName val="40단가산출서"/>
      <sheetName val="40집계"/>
      <sheetName val="화전내"/>
      <sheetName val="조내역"/>
      <sheetName val="증가분"/>
      <sheetName val="증가수정"/>
      <sheetName val="문의사항"/>
      <sheetName val="수수료율표"/>
      <sheetName val="토공산출(주차장)"/>
      <sheetName val="목록"/>
      <sheetName val="품셈기준"/>
      <sheetName val="업무처리전"/>
      <sheetName val="STRA2"/>
      <sheetName val="관로토공집계표"/>
      <sheetName val="WEIGHT LIST"/>
      <sheetName val="POL6차-PIPING"/>
      <sheetName val="산#2-1 (2)"/>
      <sheetName val="산#3-1"/>
      <sheetName val="변경내역"/>
      <sheetName val="설산1.나"/>
      <sheetName val="본사S"/>
      <sheetName val="FAB별"/>
      <sheetName val="교대시점"/>
      <sheetName val="비탈면보호공수량산출"/>
      <sheetName val="1.토공"/>
      <sheetName val="부대공사"/>
      <sheetName val="구역화물"/>
      <sheetName val="토목-물가"/>
      <sheetName val="9509"/>
      <sheetName val="차도조도계산"/>
      <sheetName val="공통비(전체)"/>
      <sheetName val="2연BOX"/>
      <sheetName val="SPEC"/>
      <sheetName val="DC-2303"/>
      <sheetName val="O＆P"/>
      <sheetName val="결재판(삭제하지말아주세요)"/>
      <sheetName val="Process Piping"/>
      <sheetName val="BQ(실행)"/>
      <sheetName val="산출2-기기동력"/>
      <sheetName val="관급자재집계표"/>
      <sheetName val="배수유공블럭"/>
      <sheetName val="공사비집계"/>
      <sheetName val="40총괄"/>
      <sheetName val="SCHEDULE"/>
      <sheetName val="C-직노1"/>
      <sheetName val="data2"/>
      <sheetName val="단가 "/>
      <sheetName val="일위대가 (PM)"/>
      <sheetName val="S003031"/>
      <sheetName val="기성내역서"/>
      <sheetName val="2F 회의실견적(5_14 일대)"/>
      <sheetName val="하수BOX이설"/>
      <sheetName val="수목표준대가"/>
      <sheetName val="할증"/>
      <sheetName val="방조제+선착장+배수갑문+부대공+1-2방조제"/>
      <sheetName val="hvac(제어동)"/>
      <sheetName val="계산근거"/>
      <sheetName val="plan&amp;section of foundation"/>
      <sheetName val="design criteria"/>
      <sheetName val="__"/>
      <sheetName val="산출3-유도등"/>
      <sheetName val="산출2-동력"/>
      <sheetName val="산출2-피뢰침"/>
      <sheetName val="덤프"/>
      <sheetName val="252K444"/>
      <sheetName val="견적990322"/>
      <sheetName val="원형맨홀수량"/>
      <sheetName val="woo(mac)"/>
      <sheetName val="archi(본사)"/>
      <sheetName val="교통신호등"/>
      <sheetName val="CAL"/>
      <sheetName val="성곽내역서"/>
      <sheetName val="수량산출서-2"/>
      <sheetName val="Koreasea"/>
      <sheetName val="중동공구"/>
      <sheetName val="예가대비"/>
      <sheetName val="일반공사"/>
      <sheetName val="철근량"/>
      <sheetName val="원가계산서(남측)"/>
      <sheetName val="TYPE-1"/>
      <sheetName val="집1"/>
      <sheetName val="철근총괄집계표"/>
      <sheetName val="개화1교"/>
      <sheetName val="3차설계"/>
      <sheetName val="제출내역 (2)"/>
      <sheetName val="106C0300"/>
      <sheetName val="산출내역(K2)"/>
      <sheetName val="구조물공"/>
      <sheetName val="부대공"/>
      <sheetName val="투찰"/>
      <sheetName val="전체제잡비"/>
      <sheetName val="철골공사"/>
      <sheetName val="공종별집계표"/>
      <sheetName val="자재 집계표"/>
      <sheetName val="Raw Data"/>
      <sheetName val="S9"/>
      <sheetName val="S14"/>
      <sheetName val="Sheet1_(2)2"/>
      <sheetName val="물가변동_총괄서2"/>
      <sheetName val="방배동내역_(총괄)2"/>
      <sheetName val="허용전류-IEC_DATA2"/>
      <sheetName val="본선_토공_분배표2"/>
      <sheetName val="EQUIP_LIST2"/>
      <sheetName val="7_1유효폭2"/>
      <sheetName val="현장관리비_산출내역2"/>
      <sheetName val="3_공통공사대비1"/>
      <sheetName val="단면_(2)2"/>
      <sheetName val="토공_갑지1"/>
      <sheetName val="BOX_본체1"/>
      <sheetName val="각사별공사비분개_1"/>
      <sheetName val="을_21"/>
      <sheetName val="을_11"/>
      <sheetName val="Pier_31"/>
      <sheetName val="_1"/>
      <sheetName val="해외_연수비용_계산-삭제1"/>
      <sheetName val="해외_기술훈련비_(합계)1"/>
      <sheetName val="3련_BOX1"/>
      <sheetName val="TYPE_A"/>
      <sheetName val="BOX(1_5X1_5)"/>
      <sheetName val="2000년_공정표"/>
      <sheetName val="장비투입_(2)"/>
      <sheetName val="C_&amp;_G_RHS"/>
      <sheetName val="5_3_단면가정"/>
      <sheetName val="내역서_"/>
      <sheetName val="ITB_COST"/>
      <sheetName val="CATCH_BASIN"/>
      <sheetName val="Man_Hole"/>
      <sheetName val="Process_Piping"/>
      <sheetName val="A-100전제"/>
      <sheetName val="도장수량(하1)"/>
      <sheetName val="주형"/>
      <sheetName val="PILE"/>
      <sheetName val="배관내역"/>
      <sheetName val="산출서양식01"/>
      <sheetName val="내역서(기성청구)"/>
      <sheetName val="960318-1"/>
      <sheetName val="PHC파일 천공 및 항타"/>
      <sheetName val="COA-17"/>
      <sheetName val="C-18"/>
      <sheetName val="FLA"/>
      <sheetName val="일반관리비전체분당초변경대비표"/>
      <sheetName val="사용계획"/>
      <sheetName val="지급수수료월별금액산정"/>
      <sheetName val="상가지급현황"/>
      <sheetName val="Ⅱ1-0타"/>
      <sheetName val="배수장토목공사비"/>
      <sheetName val="3차토목내역"/>
      <sheetName val="물량산출근거"/>
      <sheetName val="산근"/>
      <sheetName val="자재co"/>
      <sheetName val="UR2-Calculation"/>
      <sheetName val="중기조종사 단위단가"/>
      <sheetName val="인원계획"/>
      <sheetName val="금리계산"/>
      <sheetName val="경산"/>
      <sheetName val="lab"/>
      <sheetName val="우수"/>
      <sheetName val="기자재비"/>
      <sheetName val="일위대가목록(ems)"/>
      <sheetName val="일위집계(기존)"/>
      <sheetName val="건설실행"/>
      <sheetName val="하도내역_(철콘)"/>
      <sheetName val="노무비_근거"/>
      <sheetName val="임율_Data"/>
      <sheetName val="조건표_(2)"/>
      <sheetName val="목차_"/>
      <sheetName val="1_설계기준"/>
      <sheetName val="7__현장관리비_"/>
      <sheetName val="SHL"/>
      <sheetName val="5_ 현장관리비_new_ "/>
      <sheetName val="인계"/>
      <sheetName val="Temporary Mooring"/>
      <sheetName val="A LINE"/>
      <sheetName val="단위량당중기"/>
      <sheetName val="일위목록데이타"/>
      <sheetName val="전도금월정금액"/>
      <sheetName val="마산방향철근집계"/>
      <sheetName val="입력정보"/>
      <sheetName val="격점별물량"/>
      <sheetName val="측량요율"/>
      <sheetName val="점검총괄"/>
      <sheetName val="동천하상준설"/>
      <sheetName val="원도급"/>
      <sheetName val="하도급"/>
      <sheetName val="일위대가집계"/>
      <sheetName val="식재가격"/>
      <sheetName val="식재총괄"/>
      <sheetName val="700seg"/>
      <sheetName val="RE9604"/>
      <sheetName val="BQ"/>
      <sheetName val="내역서2안"/>
      <sheetName val="소방"/>
      <sheetName val="공사수행보고"/>
      <sheetName val="969910( R)"/>
      <sheetName val="작성"/>
      <sheetName val="수목데이타 "/>
      <sheetName val="일위대가-01"/>
      <sheetName val="가시설(TYPE-A)"/>
      <sheetName val="1-1평균터파기고(1)"/>
      <sheetName val="사진"/>
      <sheetName val="L형옹벽"/>
      <sheetName val="포장절단"/>
      <sheetName val="Sight n M.H"/>
      <sheetName val="Trend(Agitator)"/>
      <sheetName val="환율change"/>
      <sheetName val="GRDBS"/>
      <sheetName val="4 LINE"/>
      <sheetName val="7 th"/>
      <sheetName val="C10집계2"/>
      <sheetName val=" 갑지"/>
      <sheetName val="케이블규격"/>
      <sheetName val="COVERSHEET"/>
      <sheetName val="소화실적"/>
      <sheetName val="단위별용량계산"/>
      <sheetName val="총 원가계산"/>
      <sheetName val="매출요약(월별) -년간"/>
      <sheetName val="단위수량산출"/>
      <sheetName val="Piping Design Data"/>
      <sheetName val="4 &amp; 10-inch, CO2 Combo &amp; Sweep"/>
      <sheetName val="__MAIN"/>
      <sheetName val="부하LOAD"/>
      <sheetName val="1호맨홀가감수량"/>
      <sheetName val="ilch"/>
      <sheetName val="Table"/>
      <sheetName val="대비표"/>
      <sheetName val="계약서"/>
      <sheetName val="전도품의"/>
      <sheetName val="울산시산표"/>
      <sheetName val="포장수량집계"/>
      <sheetName val="(C)원내역"/>
      <sheetName val="편성절차"/>
      <sheetName val="2002자금수지계획(진행+신규)"/>
      <sheetName val="2변경1"/>
      <sheetName val="수장"/>
      <sheetName val="집계표(공종별)"/>
      <sheetName val="교통표지판수량집계표"/>
      <sheetName val="2.2_오피스텔(12~32F)"/>
      <sheetName val="기본일위"/>
      <sheetName val="일용직6월"/>
      <sheetName val="이형관중량"/>
      <sheetName val="일위대가(목록)"/>
      <sheetName val="산근(목록)"/>
      <sheetName val="월별손익"/>
      <sheetName val="양덕동"/>
      <sheetName val="추가일위대가"/>
      <sheetName val="자동제어"/>
      <sheetName val="일위총괄표"/>
      <sheetName val="하중계산"/>
      <sheetName val="일위대가 집계표"/>
      <sheetName val="일용직"/>
      <sheetName val="중기조종사_단위단가"/>
      <sheetName val="법면"/>
      <sheetName val="배수공1"/>
      <sheetName val="원가계산서(변경)"/>
      <sheetName val="터널대가"/>
      <sheetName val="관개"/>
      <sheetName val="9.1지하2층하부보"/>
      <sheetName val="일대"/>
      <sheetName val="단계별내역 (2)"/>
      <sheetName val="계측기"/>
      <sheetName val="인천제철"/>
      <sheetName val="주요항목별"/>
      <sheetName val="골조"/>
      <sheetName val="퍼스트"/>
      <sheetName val="4.일위대가"/>
      <sheetName val="제수변수량"/>
      <sheetName val="총수량집계표"/>
      <sheetName val="심사"/>
      <sheetName val="외주가공"/>
      <sheetName val="경비 (1)"/>
      <sheetName val="b_balju_cho"/>
      <sheetName val="공통비"/>
      <sheetName val="VENDOR LIST"/>
      <sheetName val="성서방향-교대(A2)"/>
      <sheetName val="횡날개수집"/>
      <sheetName val="중기단가"/>
      <sheetName val="참조-(1)"/>
      <sheetName val="관리"/>
      <sheetName val="적정"/>
      <sheetName val="하도"/>
      <sheetName val="별지"/>
      <sheetName val="보링"/>
      <sheetName val="철물"/>
      <sheetName val="철강재"/>
      <sheetName val="견적내역"/>
      <sheetName val="합의서"/>
      <sheetName val="포장"/>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기초단가(03,상반기)"/>
      <sheetName val="노임(03,상반기)"/>
      <sheetName val="중기손료(03,상반기)"/>
      <sheetName val="중기가격(03)"/>
      <sheetName val="경비단가(02)"/>
      <sheetName val="총괄내역"/>
      <sheetName val="가시설수량"/>
      <sheetName val="가시설단위수량"/>
      <sheetName val="SORCE1"/>
      <sheetName val="장비가동"/>
      <sheetName val="현장업무"/>
      <sheetName val="품셈표"/>
      <sheetName val="신복2"/>
      <sheetName val="MAIN_TABLE"/>
      <sheetName val="현장"/>
      <sheetName val="전선 및 전선관"/>
      <sheetName val="수지표"/>
      <sheetName val="셀명"/>
      <sheetName val="총괄수지표"/>
      <sheetName val="도수로현황"/>
      <sheetName val="DB"/>
      <sheetName val="공주방향"/>
      <sheetName val="5호광장_(만점)"/>
      <sheetName val="인천국제_(만점)_(2)"/>
      <sheetName val="배수공_시멘트_및_골재량_산출"/>
      <sheetName val="대운산출"/>
      <sheetName val="산3_4"/>
      <sheetName val="정공공사"/>
      <sheetName val="단면설계"/>
      <sheetName val="안정검토"/>
      <sheetName val="용집"/>
      <sheetName val="한성교회 신축공사(050713)_CheckList"/>
      <sheetName val="소일위대가코드표"/>
      <sheetName val="1공구_건정토건_토공3"/>
      <sheetName val="1공구_건정토건_철콘3"/>
      <sheetName val="도급표지_3"/>
      <sheetName val="도급표지__(4)3"/>
      <sheetName val="부대표지_(4)3"/>
      <sheetName val="도급표지__(3)3"/>
      <sheetName val="부대표지_(3)3"/>
      <sheetName val="도급표지__(2)3"/>
      <sheetName val="부대표지_(2)3"/>
      <sheetName val="토__목3"/>
      <sheetName val="조__경3"/>
      <sheetName val="전_기3"/>
      <sheetName val="건__축3"/>
      <sheetName val="보도내역_(3)3"/>
      <sheetName val="준검_내역서3"/>
      <sheetName val="1_수인터널3"/>
      <sheetName val="6PILE__(돌출)3"/>
      <sheetName val="0_0ControlSheet3"/>
      <sheetName val="0_1keyAssumption3"/>
      <sheetName val="2_대외공문3"/>
      <sheetName val="설_계3"/>
      <sheetName val="AS포장복구_3"/>
      <sheetName val="내역(최종본4_5)3"/>
      <sheetName val="입출재고현황_(2)2"/>
      <sheetName val="96보완계획7_122"/>
      <sheetName val="1_취수장2"/>
      <sheetName val="_총괄표2"/>
      <sheetName val="전차선로_물량표2"/>
      <sheetName val="BSD_(2)2"/>
      <sheetName val="4_내진설계2"/>
      <sheetName val="인건비_2"/>
      <sheetName val="1__설계조건_2_단면가정_3__하중계산2"/>
      <sheetName val="DATA_입력란2"/>
      <sheetName val="2_고용보험료산출근거2"/>
      <sheetName val="노원열병합__건축공사기성내역서2"/>
      <sheetName val="제잡비_xls2"/>
      <sheetName val="3BL공동구_수량2"/>
      <sheetName val="부대입찰_내역서2"/>
      <sheetName val="토공(우물통,기타)_2"/>
      <sheetName val="현장별계약현황('98_10_31)2"/>
      <sheetName val="실행내역서_2"/>
      <sheetName val="원가계산_(2)2"/>
      <sheetName val="Eq__Mobilization2"/>
      <sheetName val="1_설계조건2"/>
      <sheetName val="플랜트_설치2"/>
      <sheetName val="콤보박스와_리스트박스의_연결2"/>
      <sheetName val="97년_추정2"/>
      <sheetName val="장비당단가_(1)"/>
      <sheetName val="Sheet2_(2)"/>
      <sheetName val="내___역"/>
      <sheetName val="2_건축"/>
      <sheetName val="수_량_명_세_서_-_1"/>
      <sheetName val="프라임_강변역(4,236)"/>
      <sheetName val="8_PILE__(돌출)"/>
      <sheetName val="집_계_표"/>
      <sheetName val="공정표_"/>
      <sheetName val="별표_"/>
      <sheetName val="설내역서_1"/>
      <sheetName val="CIP_공사1"/>
      <sheetName val="2_교량(신설)"/>
      <sheetName val="5_2코핑"/>
      <sheetName val="P_M_별"/>
      <sheetName val="7_PILE__(돌출)"/>
      <sheetName val="DATA_입력부"/>
      <sheetName val="4_장비손료"/>
      <sheetName val="표지_(3)1"/>
      <sheetName val="표지_(2)1"/>
      <sheetName val="교각집계_(2)1"/>
      <sheetName val="교각토공_(2)1"/>
      <sheetName val="교각철근_(2)1"/>
      <sheetName val="외주대비_-석축1"/>
      <sheetName val="외주대비-구조물_(2)1"/>
      <sheetName val="견적표지_(3)1"/>
      <sheetName val="_HIT-&gt;HMC_견적(3900)1"/>
      <sheetName val="일__위__대__가__목__록1"/>
      <sheetName val="4_경비_5_영업외수지"/>
      <sheetName val="_견적서"/>
      <sheetName val="광통신_견적내역서1"/>
      <sheetName val="할증_"/>
      <sheetName val="unit_4"/>
      <sheetName val="2000_05"/>
      <sheetName val="교각토공__2_1"/>
      <sheetName val="수량산출서_갑지"/>
      <sheetName val="HRSG_SMALL072201"/>
      <sheetName val="6__안전관리비1"/>
      <sheetName val="1_3_1절점좌표"/>
      <sheetName val="1_1설계기준"/>
      <sheetName val="단양_00_아파트-세부내역"/>
      <sheetName val="2차전체변경예정_(2)"/>
      <sheetName val="토공유동표(전체_당초)"/>
      <sheetName val="b_balju_(2)"/>
      <sheetName val="8_현장관리비"/>
      <sheetName val="7_안전관리비"/>
      <sheetName val="노무비_"/>
      <sheetName val="내역서_제출"/>
      <sheetName val="구조______"/>
      <sheetName val="간_지1"/>
      <sheetName val="화재_탐지_설비"/>
      <sheetName val="4_일위대가집계"/>
      <sheetName val="5__현장관리비(new)_"/>
      <sheetName val="Customer_Databas"/>
      <sheetName val="5_정산서"/>
      <sheetName val="1_본부별"/>
      <sheetName val="기초입력_DATA"/>
      <sheetName val="재활용_악취_먼지DUCT산출"/>
      <sheetName val="현장관리비내역서"/>
      <sheetName val="BOJUNGGM"/>
      <sheetName val="단Ⰰ비교표"/>
      <sheetName val="실唉내역서"/>
      <sheetName val="㋨가산출서"/>
      <sheetName val="시噔점쉤행"/>
      <sheetName val="횡배수ⴀ토공수량"/>
      <sheetName val="공䠜구간조서"/>
      <sheetName val="배수턵관(䢌)"/>
      <sheetName val="공㬸(신)"/>
      <sheetName val="강ⵐ(Sub)"/>
      <sheetName val="준걵조서Ⱁ지"/>
      <sheetName val="9GNG옴반"/>
      <sheetName val="㶀하(성남)"/>
      <sheetName val="부啘계산서"/>
      <sheetName val="冠사(PE)"/>
      <sheetName val="몰큈재료䂰출"/>
      <sheetName val="䣐_x0000__x0000_갑쥀)"/>
      <sheetName val="䴝괄내역서"/>
      <sheetName val="Nೃ拏-職"/>
      <sheetName val="㏄급표지_"/>
      <sheetName val="부㌀표지_(4)"/>
      <sheetName val="부㌀표지_(3)"/>
      <sheetName val="㶀대표지_(2)"/>
      <sheetName val="보㏄내역_(3)"/>
      <sheetName val="준Ⲁ_내역서"/>
      <sheetName val="⳵사비총ⴄ표"/>
      <sheetName val="1.䷨수장"/>
      <sheetName val="2000ㅄ하반기"/>
      <sheetName val=""/>
      <sheetName val="인ⱴ-측정"/>
      <sheetName val="4.뀴진설Ⳅ"/>
      <sheetName val="type-H"/>
      <sheetName val="4)䠠동표"/>
      <sheetName val="배ⴀ단가조사서"/>
      <sheetName val="䡼위대가(가설)"/>
      <sheetName val="䠑속도로1"/>
      <sheetName val="견䠁대비표"/>
      <sheetName val="교㌀(A1)"/>
      <sheetName val="부윬력정㦬"/>
      <sheetName val="전䰨선로 물량표"/>
      <sheetName val="COPINH"/>
      <sheetName val="공䠅별산출뀴역서"/>
      <sheetName val="䡼위(PN)"/>
      <sheetName val="전기일䠄대가"/>
      <sheetName val="전쉠환매도율"/>
      <sheetName val="䄤직윬-1"/>
      <sheetName val="현噩CODE"/>
      <sheetName val="䈘자䢬단위당"/>
      <sheetName val="일䠄대가(1)"/>
      <sheetName val="Ⰰ격조사서"/>
      <sheetName val="㶀대입찰 내역서"/>
      <sheetName val="자윬집계呜"/>
      <sheetName val="P_x0005_"/>
      <sheetName val="P嘐"/>
      <sheetName val="옹벽단면치수"/>
      <sheetName val="내역서-2"/>
      <sheetName val="지구단위계획"/>
      <sheetName val="다중모드"/>
      <sheetName val="암거"/>
      <sheetName val="내역(가지)"/>
      <sheetName val="CM 1"/>
      <sheetName val="토지산출내역"/>
      <sheetName val="15100"/>
      <sheetName val="산출근거#2-3"/>
      <sheetName val="당진1,2호기전선관설치및접지4차공사내역서-을지"/>
      <sheetName val="내역서 (2)"/>
      <sheetName val="맨홀되메우기"/>
      <sheetName val="-15.0"/>
      <sheetName val="청 구"/>
      <sheetName val="공정표_1"/>
      <sheetName val="1_설계기준1"/>
      <sheetName val="장비당단가_(1)1"/>
      <sheetName val="Sheet2_(2)1"/>
      <sheetName val="별표_1"/>
      <sheetName val="2_건축1"/>
      <sheetName val="수_량_명_세_서_-_11"/>
      <sheetName val="암거(2)"/>
      <sheetName val="2.1"/>
      <sheetName val="철거폐쇄현황"/>
      <sheetName val="4.2.1 마루높이 검토"/>
      <sheetName val="현금흐름표"/>
      <sheetName val="07제품별수익성"/>
      <sheetName val="중기일위대밀"/>
      <sheetName val="포장공사"/>
      <sheetName val="도"/>
      <sheetName val="총괄집계 "/>
      <sheetName val="工완성공사율"/>
      <sheetName val="ETC"/>
      <sheetName val="옥외"/>
      <sheetName val="48_x0005__x0000_"/>
      <sheetName val="strut type"/>
      <sheetName val="DC"/>
      <sheetName val="중기사용료산출근거"/>
      <sheetName val="단가 및 재료비"/>
      <sheetName val="도급내역"/>
      <sheetName val="산근(1)"/>
      <sheetName val="기초단가일람표"/>
      <sheetName val="시가지우회도로공내역서"/>
      <sheetName val="1차설계Ꮗԯ_x0000_"/>
      <sheetName val="1차설계逷≙_xdc00_≙"/>
      <sheetName val="사  업  비  수  지  예  산  서"/>
      <sheetName val="미드수량"/>
      <sheetName val="교각별철근수량집계표"/>
      <sheetName val="장척총괄"/>
      <sheetName val="참고"/>
      <sheetName val="4월예정공정표"/>
      <sheetName val="가격"/>
      <sheetName val="배관물량집계(기본)"/>
      <sheetName val="일반물자(한국통신)"/>
      <sheetName val="108.수선비"/>
      <sheetName val="맨홀_공사비"/>
      <sheetName val="예산대비"/>
      <sheetName val="기본정보"/>
      <sheetName val="PĴ"/>
      <sheetName val="Pꮸ"/>
      <sheetName val="P估"/>
      <sheetName val="quotation"/>
      <sheetName val="수전기기DATA"/>
      <sheetName val="내역서(총)"/>
      <sheetName val="Sheet10"/>
      <sheetName val="통합"/>
      <sheetName val="검토현황"/>
      <sheetName val="증감내역"/>
      <sheetName val="TCDB"/>
      <sheetName val=" ｹ-ﾌﾞﾙ"/>
      <sheetName val="일위대가1"/>
      <sheetName val="상세도"/>
      <sheetName val="6동"/>
      <sheetName val="죽원1교"/>
      <sheetName val="매인"/>
      <sheetName val="총체보활공정표"/>
      <sheetName val="10.경제성분석"/>
      <sheetName val="평균높이산출근거"/>
      <sheetName val="횡배수관위치조서"/>
      <sheetName val="기계 도급내역서"/>
      <sheetName val="철탑공사"/>
      <sheetName val="01AC"/>
      <sheetName val="STEEL BOX 단면설계(SEC.8)"/>
      <sheetName val="입력데이타(비인쇄용)"/>
      <sheetName val="외주대비 -석축_x0000__x0000__x0000__x0000__x0000__x0012_[후다내역.XLS]견적표지 (3"/>
      <sheetName val="2.2 띠장의 설계"/>
      <sheetName val="자  재"/>
      <sheetName val="건축외주"/>
      <sheetName val="개인별 순위표"/>
      <sheetName val="ROOF(ALKALI)"/>
      <sheetName val="세골재  T2 변경 현황"/>
      <sheetName val="6_ 안전관리비"/>
      <sheetName val="MODELING"/>
      <sheetName val="환산"/>
      <sheetName val="기술부 VENDOR LIST"/>
      <sheetName val="분전반"/>
      <sheetName val="특별"/>
      <sheetName val="호표"/>
      <sheetName val="임율산출표"/>
      <sheetName val="청주(철골발주의뢰서)"/>
      <sheetName val="원가(칠곡다부)"/>
      <sheetName val="다부IC내역"/>
      <sheetName val="원가(재방송)"/>
      <sheetName val="재방송"/>
      <sheetName val="다부내역"/>
      <sheetName val="읍내터널"/>
      <sheetName val="칠곡IC내역"/>
      <sheetName val="내역집계표"/>
      <sheetName val="내역서 (3)"/>
      <sheetName val="대가"/>
      <sheetName val="산출양식"/>
      <sheetName val="대가목록"/>
      <sheetName val="산출양식 (2)"/>
      <sheetName val="토목원가계산서"/>
      <sheetName val="토목원가"/>
      <sheetName val="집계장"/>
      <sheetName val="제외공종"/>
      <sheetName val="선급금사용계획서"/>
      <sheetName val="사용세부내역"/>
      <sheetName val="공사비증감대비표"/>
      <sheetName val="전체산출내역서갑(변경) "/>
      <sheetName val="산출내역서을(변경)"/>
      <sheetName val="전체세부(이설도로)"/>
      <sheetName val="전체세부(연결도로)"/>
      <sheetName val="전체원가계산서(변경)"/>
      <sheetName val="용역비"/>
      <sheetName val="취·현"/>
      <sheetName val="취·투"/>
      <sheetName val="토·집"/>
      <sheetName val="배·집"/>
      <sheetName val="기·집30(보고)"/>
      <sheetName val="기·집30(확정)"/>
      <sheetName val="기·내30(확정)"/>
      <sheetName val="A.터파기공"/>
      <sheetName val="B.측·집"/>
      <sheetName val="배(자·집) (2)"/>
      <sheetName val="배(철·집)"/>
      <sheetName val="배(암·유)"/>
      <sheetName val="배(시·골)"/>
      <sheetName val="2.01측·터·집"/>
      <sheetName val="V·집"/>
      <sheetName val="V·현"/>
      <sheetName val="산·집"/>
      <sheetName val="산·현"/>
      <sheetName val="L·집"/>
      <sheetName val="L·현"/>
      <sheetName val="맹·집"/>
      <sheetName val="맹·현"/>
      <sheetName val="C배·집"/>
      <sheetName val="횡·집"/>
      <sheetName val="흄·집"/>
      <sheetName val="횡·조"/>
      <sheetName val="종·배"/>
      <sheetName val="종·조"/>
      <sheetName val="배·면"/>
      <sheetName val="배·날"/>
      <sheetName val="횡·날"/>
      <sheetName val="콘집·수"/>
      <sheetName val="흙쌓·수"/>
      <sheetName val="땅깍·수"/>
      <sheetName val="땅깍·수 (1-1)"/>
      <sheetName val="집·조10"/>
      <sheetName val="집·조6"/>
      <sheetName val="비·보"/>
      <sheetName val="집·조8"/>
      <sheetName val="암·재"/>
      <sheetName val="암·토"/>
      <sheetName val="암·철"/>
      <sheetName val="본·수"/>
      <sheetName val="2+126"/>
      <sheetName val="평날·수"/>
      <sheetName val="0-52 "/>
      <sheetName val="콘·다 (2)"/>
      <sheetName val="기·집 (2)"/>
      <sheetName val="콘·다 (3)"/>
      <sheetName val="콘·현"/>
      <sheetName val="소·집"/>
      <sheetName val="소·현"/>
      <sheetName val="집·거"/>
      <sheetName val="집·연"/>
      <sheetName val="도·집"/>
      <sheetName val="성도1"/>
      <sheetName val="가드레일산근"/>
      <sheetName val="수량"/>
      <sheetName val="단가비교"/>
      <sheetName val="적용2002"/>
      <sheetName val="기초병원총괄표"/>
      <sheetName val="기초병원원가"/>
      <sheetName val="기초병원내역집계표"/>
      <sheetName val="기초(토목)"/>
      <sheetName val="기초(건축)"/>
      <sheetName val="기초(기계)"/>
      <sheetName val="기초(전기)"/>
      <sheetName val="기초(통신)"/>
      <sheetName val="감액총괄(계약적용)"/>
      <sheetName val="감액원가계산(계약적용)"/>
      <sheetName val="삭감내역집계표"/>
      <sheetName val="건축,토목감액(계약적용)"/>
      <sheetName val="기계,전기감액"/>
      <sheetName val="내역비교"/>
      <sheetName val="병원내역집계표 (2)"/>
      <sheetName val="설계기계"/>
      <sheetName val="설계통신"/>
      <sheetName val="설계전기"/>
      <sheetName val="설계기준삭감(기,전)"/>
      <sheetName val="설계내역집계표"/>
      <sheetName val="실행총괄 "/>
      <sheetName val="본체"/>
      <sheetName val="[IL-3.XLSY갑지"/>
      <sheetName val="설비내역서"/>
      <sheetName val="CON'C"/>
      <sheetName val="도급내역서(재노경)"/>
      <sheetName val="4.일위대가목차"/>
      <sheetName val="내역_ver1.0"/>
      <sheetName val="2000,9월 일위"/>
      <sheetName val="단가일람표"/>
      <sheetName val="IL-3"/>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차수공개요"/>
      <sheetName val="설계산출기초"/>
      <sheetName val="도급예산내역서봉투"/>
      <sheetName val="설계산출표지"/>
      <sheetName val="도급예산내역서총괄표"/>
      <sheetName val="을부담운반비"/>
      <sheetName val="운반비산출"/>
      <sheetName val="매출현황"/>
      <sheetName val="보온일위"/>
      <sheetName val="49수량"/>
      <sheetName val="단가비교표(노무)"/>
      <sheetName val="변경품셈총괄"/>
      <sheetName val="고창터널(고창방향)"/>
      <sheetName val="변압기 및 발전기 용량"/>
      <sheetName val="냉천부속동"/>
      <sheetName val="공종단가"/>
      <sheetName val="조도계산서 (도서)"/>
      <sheetName val="암거단위"/>
      <sheetName val="보증수수료산출"/>
      <sheetName val="DAN"/>
      <sheetName val="백호우계수"/>
      <sheetName val="대포2교접속"/>
      <sheetName val="천방교접속"/>
      <sheetName val="실행예산서"/>
      <sheetName val="일반전기(2단지-을지)"/>
      <sheetName val="토목공사"/>
      <sheetName val="일위대가(4층원격)"/>
      <sheetName val="BM"/>
      <sheetName val="의왕내역"/>
      <sheetName val="단가대비"/>
      <sheetName val="총괄집계표"/>
      <sheetName val="인수공규격"/>
      <sheetName val="단가(1)"/>
      <sheetName val="적용단위길이"/>
      <sheetName val="빌딩 안내"/>
      <sheetName val="기계공사비집계(원안)"/>
      <sheetName val="48단가"/>
      <sheetName val="CABLE"/>
      <sheetName val="CABLE (2)"/>
      <sheetName val="접지수량"/>
      <sheetName val="G.R300경비"/>
      <sheetName val="교수설계"/>
      <sheetName val="공종구간"/>
      <sheetName val="조경일람"/>
      <sheetName val="49단가"/>
      <sheetName val="구간산출"/>
      <sheetName val="노임단가산출근거"/>
      <sheetName val="COST"/>
      <sheetName val="항목등록"/>
      <sheetName val="신고분기설정참고"/>
      <sheetName val="거래처자료등록"/>
      <sheetName val="조도계산"/>
      <sheetName val="국내조달(통합-1)"/>
      <sheetName val="상시"/>
      <sheetName val="출력용"/>
      <sheetName val="단가대비표 (3)"/>
      <sheetName val="하부철근수량"/>
      <sheetName val="연결관산출조서"/>
      <sheetName val="내역서적용수량"/>
      <sheetName val="계획집계"/>
      <sheetName val="기계물량"/>
      <sheetName val="준공검사원(갑)"/>
      <sheetName val="기성내역서(을) (2)"/>
      <sheetName val="영신토건물가변동"/>
      <sheetName val="변수값"/>
      <sheetName val="중기상차"/>
      <sheetName val="AS복구"/>
      <sheetName val="중기터파기"/>
      <sheetName val="1단계 (2)"/>
      <sheetName val="L_RPTA05_목록"/>
      <sheetName val="동원인원"/>
      <sheetName val="2.1  노무비 평균단가산출"/>
      <sheetName val="예산명세서"/>
      <sheetName val="입상내역"/>
      <sheetName val="단가일람"/>
      <sheetName val="3.공사비(07년노임단가)"/>
      <sheetName val="3.공사비(단가조사표)"/>
      <sheetName val="3.공사비(물량산출표)"/>
      <sheetName val="3.공사비(일위대가표목록)"/>
      <sheetName val="3.공사비(일위대가표)"/>
      <sheetName val="견"/>
      <sheetName val="#3_일위대가목록"/>
      <sheetName val="Macro(차단기)"/>
      <sheetName val="띘랷랷랷"/>
      <sheetName val="TRE TABLE"/>
      <sheetName val="Requirement(Work Crew)"/>
      <sheetName val="계획"/>
      <sheetName val="계획세부"/>
      <sheetName val="사용내역서"/>
      <sheetName val="항목별내역서"/>
      <sheetName val="안전담당자"/>
      <sheetName val="유도원"/>
      <sheetName val="안전사진"/>
      <sheetName val="7단가"/>
      <sheetName val="총공사원가"/>
      <sheetName val="건축공사원가"/>
      <sheetName val="설비공사원가"/>
      <sheetName val="배관공사기초자료"/>
      <sheetName val="Ekog10"/>
      <sheetName val="AL공사(원)"/>
      <sheetName val="내역서1"/>
      <sheetName val="22수량"/>
      <sheetName val="품목현황"/>
      <sheetName val="출고대장"/>
      <sheetName val="입력DATA"/>
      <sheetName val="asd"/>
      <sheetName val="★도급내역"/>
      <sheetName val="back-data"/>
      <sheetName val="인월수표"/>
      <sheetName val="분전함신설"/>
      <sheetName val="접지1종"/>
      <sheetName val="진입도로B (2)"/>
      <sheetName val="2.냉난방설비공사"/>
      <sheetName val="7.자동제어공사"/>
      <sheetName val="중강당 내역"/>
      <sheetName val="제-노임"/>
      <sheetName val="AV시스템"/>
      <sheetName val="전체분2회변경"/>
      <sheetName val="산출근거(복구)"/>
      <sheetName val="영창26"/>
      <sheetName val="웅진교-S2"/>
      <sheetName val="횡배수관집현황(2공구)"/>
      <sheetName val="남양주부대"/>
      <sheetName val="기초자료입력및 K치 확인"/>
      <sheetName val="ES조서출력하기"/>
      <sheetName val="등록자료"/>
      <sheetName val="역T형교대(PILE기초)"/>
      <sheetName val="실행내역 "/>
      <sheetName val="수원역(전체분)설계서"/>
      <sheetName val="자재 단가 비교표(견적)"/>
      <sheetName val="자재 단가 비교표"/>
      <sheetName val="BDATA"/>
      <sheetName val="지하"/>
      <sheetName val="건설기계목록"/>
      <sheetName val="일위대가_목록"/>
      <sheetName val="재료단가"/>
      <sheetName val="시중노임"/>
      <sheetName val="지불내역1"/>
      <sheetName val="지질조사"/>
      <sheetName val="암거단위-1련"/>
      <sheetName val="의뢰내역서"/>
      <sheetName val="준공내역서표지"/>
      <sheetName val="䂰출양식"/>
      <sheetName val="국별인원"/>
      <sheetName val="Bid Summary"/>
      <sheetName val="이동시 예상비용"/>
      <sheetName val="Seg 1DE비용"/>
      <sheetName val="Transit 비용_감가상각미포함"/>
      <sheetName val="맨홀조서"/>
      <sheetName val="Factor"/>
      <sheetName val="48수량"/>
      <sheetName val="단가비교표_공통1"/>
      <sheetName val="내역(원안-대안)"/>
      <sheetName val="산출목록표"/>
      <sheetName val="전화공사 공량 및 집계표"/>
      <sheetName val="공사착공계"/>
      <sheetName val="참조 (2)"/>
      <sheetName val="6. 직접경비"/>
      <sheetName val="이토변실(A3-LINE)"/>
      <sheetName val="횡배수관재료-"/>
      <sheetName val="계산서(직선부)"/>
      <sheetName val="포장재료집계표"/>
      <sheetName val="콘크리트측구연장"/>
      <sheetName val="-몰탈콘크리트"/>
      <sheetName val="-배수구조물공토공"/>
      <sheetName val="MAIN"/>
      <sheetName val="부표총괄"/>
      <sheetName val="일대목차"/>
      <sheetName val="단가(보완)"/>
      <sheetName val="대가 (보완)"/>
      <sheetName val="단위목록"/>
      <sheetName val="기계경비목록"/>
      <sheetName val="3.자재비(총괄)"/>
      <sheetName val="제출내역"/>
      <sheetName val="철콘공사"/>
      <sheetName val="내역서_(3)"/>
      <sheetName val="산출양식_(2)"/>
      <sheetName val="전체산출내역서갑(변경)_"/>
      <sheetName val="A_터파기공"/>
      <sheetName val="B_측·집"/>
      <sheetName val="배(자·집)_(2)"/>
      <sheetName val="2_01측·터·집"/>
      <sheetName val="땅깍·수_(1-1)"/>
      <sheetName val="0-52_"/>
      <sheetName val="콘·다_(2)"/>
      <sheetName val="기·집_(2)"/>
      <sheetName val="콘·다_(3)"/>
      <sheetName val="병원내역집계표_(2)"/>
      <sheetName val="실행총괄_"/>
      <sheetName val="[IL-3_XLSY갑지"/>
      <sheetName val="품목납기"/>
      <sheetName val="단가기준"/>
      <sheetName val="횡배수관수량집계"/>
      <sheetName val="우,오수"/>
      <sheetName val="유의사항"/>
      <sheetName val="현장설명"/>
      <sheetName val="특별조건"/>
      <sheetName val="토공갑"/>
      <sheetName val="구조물갑"/>
      <sheetName val="투찰계획서"/>
      <sheetName val="99총공사내역서"/>
      <sheetName val="평야부단가"/>
      <sheetName val="오동"/>
      <sheetName val="대조"/>
      <sheetName val="나한"/>
      <sheetName val="단가대비표(계측)"/>
      <sheetName val="공정외주"/>
      <sheetName val="제조 경영"/>
      <sheetName val="36단가"/>
      <sheetName val="36수량"/>
      <sheetName val="메인거더-크로스빔200연결부"/>
      <sheetName val="기본자료"/>
      <sheetName val="설계서을"/>
      <sheetName val="EQ-R1"/>
      <sheetName val="bearing"/>
      <sheetName val="C지구"/>
      <sheetName val="사내도로"/>
      <sheetName val="4.전기"/>
      <sheetName val="노 무 비"/>
      <sheetName val="노임단가표"/>
      <sheetName val="결선list"/>
      <sheetName val="위치도1"/>
      <sheetName val="자재단가-1"/>
      <sheetName val="도급정산"/>
      <sheetName val="제출내역_(2)"/>
      <sheetName val="4_일위대가목차"/>
      <sheetName val="내역_ver1_0"/>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2000,9월_일위"/>
      <sheetName val="제잡비집계"/>
      <sheetName val="내역서(토목)"/>
      <sheetName val="미납품 현황"/>
      <sheetName val="신설개소별 총집계표(동해-배전)"/>
      <sheetName val="SSMITM"/>
      <sheetName val="B"/>
      <sheetName val="수량산출목록표"/>
      <sheetName val="횡배위치"/>
      <sheetName val="Print"/>
      <sheetName val="MATRLDATA"/>
      <sheetName val="관로분포도"/>
      <sheetName val="일위대가목록(기계)"/>
      <sheetName val="옥외배관기본공량"/>
      <sheetName val="대비2"/>
      <sheetName val="옥외외등집계표"/>
      <sheetName val="유림총괄"/>
      <sheetName val="예산변경원인분석"/>
      <sheetName val="GEN"/>
      <sheetName val="총체"/>
      <sheetName val="실행내역_원본"/>
      <sheetName val="가설건물"/>
      <sheetName val="WING3"/>
      <sheetName val="시설,관리하위"/>
      <sheetName val="대운반(철재)"/>
      <sheetName val="테이블"/>
      <sheetName val="일일현황"/>
      <sheetName val="년차"/>
      <sheetName val="일집"/>
      <sheetName val="cctv예산대비"/>
      <sheetName val="라이닝폼예산대비내역"/>
      <sheetName val="단가삐출"/>
      <sheetName val="시운전연료비"/>
      <sheetName val="지원사무소원가배부내역"/>
      <sheetName val="48평단가"/>
      <sheetName val="57단가"/>
      <sheetName val="54평단가"/>
      <sheetName val="66평단가"/>
      <sheetName val="61단가"/>
      <sheetName val="89평단가"/>
      <sheetName val="84평단가"/>
      <sheetName val="주소"/>
      <sheetName val="일위1"/>
      <sheetName val="자재운반단가일람표"/>
      <sheetName val="기계경비목록1"/>
      <sheetName val="흄관수량"/>
      <sheetName val="PROCURE"/>
      <sheetName val="우수공,맨홀,집수정"/>
      <sheetName val="MP MOB"/>
      <sheetName val="방음벽기초"/>
      <sheetName val="요약서"/>
      <sheetName val="전체공사"/>
      <sheetName val="일위목차"/>
      <sheetName val="위치"/>
      <sheetName val="콘센트신설"/>
      <sheetName val="EP0618"/>
      <sheetName val="97 사업추정(WEKI)"/>
      <sheetName val="제경비율"/>
      <sheetName val="PAINT"/>
      <sheetName val="편입토지조서"/>
      <sheetName val="단지배치도"/>
      <sheetName val="입찰유의사항"/>
      <sheetName val="하도급이행사항"/>
      <sheetName val="공내역 및 견적조건"/>
      <sheetName val="특수조건"/>
      <sheetName val="참석확인"/>
      <sheetName val="맨홀"/>
      <sheetName val="태화42 "/>
      <sheetName val="문학간접"/>
      <sheetName val="도급내역서"/>
      <sheetName val="관리비비계상"/>
      <sheetName val="7.전산해석결과"/>
      <sheetName val="4.하중"/>
      <sheetName val="비교표"/>
      <sheetName val="태안9)3-2)원내역"/>
      <sheetName val="FILE1"/>
      <sheetName val="신평리 권리자명부"/>
      <sheetName val="kimre scrubber"/>
      <sheetName val="1월"/>
      <sheetName val="세부항목"/>
      <sheetName val="출력자료"/>
      <sheetName val="Balance"/>
      <sheetName val="제안실적sum조회"/>
      <sheetName val="FRP PIPING 일위대가"/>
      <sheetName val="경비공통"/>
      <sheetName val="Macro3"/>
      <sheetName val="날개벽(좌,우=45도,75도)"/>
      <sheetName val="기초부재력검토"/>
      <sheetName val="차선"/>
      <sheetName val="차조서"/>
      <sheetName val="SCH"/>
      <sheetName val="7월11일"/>
      <sheetName val="수완하도"/>
      <sheetName val="김포내역"/>
      <sheetName val="품종코드"/>
      <sheetName val="품목"/>
      <sheetName val="하도계약반영"/>
      <sheetName val="ESC(K치)"/>
      <sheetName val="CAPVC"/>
      <sheetName val="납부서"/>
      <sheetName val="Basic"/>
      <sheetName val="info"/>
      <sheetName val="금액"/>
      <sheetName val="VOC"/>
      <sheetName val="인적사항"/>
      <sheetName val="L형옹벽(key)"/>
      <sheetName val="흄관기鬀"/>
      <sheetName val="자재비"/>
      <sheetName val="기초공"/>
      <sheetName val="JJ"/>
      <sheetName val="전기2005"/>
      <sheetName val="토  공"/>
      <sheetName val="신규단가산출"/>
      <sheetName val="라이신_NML"/>
      <sheetName val="PRO_DCI"/>
      <sheetName val="INST_DCI"/>
      <sheetName val="HVAC_DCI"/>
      <sheetName val="PIPE_DCI"/>
      <sheetName val="①idea pipeline"/>
      <sheetName val="Comps"/>
      <sheetName val="교육훈련비6"/>
      <sheetName val="ver2"/>
      <sheetName val="IMP 통일양식"/>
      <sheetName val="LYS 통일양식"/>
      <sheetName val="TB(BS)"/>
      <sheetName val="TB(PL)"/>
      <sheetName val="patch"/>
      <sheetName val="Xunit (단위환산)"/>
      <sheetName val="유통기한 프로그램"/>
      <sheetName val="배부전"/>
      <sheetName val="투찰추정"/>
      <sheetName val="1-1.현장정리"/>
      <sheetName val="1-2.토공"/>
      <sheetName val="1-3.WMM,GSB"/>
      <sheetName val="1-4.BITUMINOUS COURSE"/>
      <sheetName val="1-5.BOX CULVERTS"/>
      <sheetName val="1-6.BRIDGE"/>
      <sheetName val="1-7.DRAINAGE"/>
      <sheetName val="1-8.TRAFFIC"/>
      <sheetName val="1-9.MISCELLANEOUS"/>
      <sheetName val="1-10.ELECTRICAL"/>
      <sheetName val="1-12.도급외항목"/>
      <sheetName val="하도내역_(철콘)1"/>
      <sheetName val="조건표_(2)1"/>
      <sheetName val="목차_1"/>
      <sheetName val="7__현장관리비_1"/>
      <sheetName val="노무비_근거1"/>
      <sheetName val="임율_Data1"/>
      <sheetName val="4_LINE"/>
      <sheetName val="7_th"/>
      <sheetName val="_갑지"/>
      <sheetName val="A_LINE"/>
      <sheetName val="5__현장관리비_new__"/>
      <sheetName val="Temporary_Mooring"/>
      <sheetName val="총_원가계산"/>
      <sheetName val="계정"/>
      <sheetName val="명일작업계획 (3)"/>
      <sheetName val="연결원본-절대지우지말것"/>
      <sheetName val="검색방"/>
      <sheetName val="일위대가집계표"/>
      <sheetName val="산출서집계HS"/>
      <sheetName val="자동세륜기"/>
      <sheetName val="잔수량(작성)"/>
      <sheetName val="공종보합"/>
      <sheetName val="출력원가"/>
      <sheetName val="공종원가"/>
      <sheetName val="총괄원가"/>
      <sheetName val="아파트"/>
      <sheetName val="상가,복지관"/>
      <sheetName val="주차장"/>
      <sheetName val="경비실"/>
      <sheetName val="목록표"/>
      <sheetName val="임차비용"/>
      <sheetName val="앵커(3안)"/>
      <sheetName val="용선 C.L"/>
      <sheetName val="전 체"/>
      <sheetName val="4동급수"/>
      <sheetName val="토목단가산출"/>
      <sheetName val="표지_(3)2"/>
      <sheetName val="표지_(2)2"/>
      <sheetName val="교각집계_(2)2"/>
      <sheetName val="교각토공_(2)2"/>
      <sheetName val="교각철근_(2)2"/>
      <sheetName val="외주대비_-석축2"/>
      <sheetName val="외주대비-구조물_(2)2"/>
      <sheetName val="견적표지_(3)2"/>
      <sheetName val="_HIT-&gt;HMC_견적(3900)2"/>
      <sheetName val="일__위__대__가__목__록2"/>
      <sheetName val="교각토공__2_2"/>
      <sheetName val="3_공통공사대비2"/>
      <sheetName val="6__안전관리비2"/>
      <sheetName val="HRSG_SMALL072202"/>
      <sheetName val="2차전체변경예정_(2)1"/>
      <sheetName val="토공유동표(전체_당초)1"/>
      <sheetName val="8_현장관리비1"/>
      <sheetName val="7_안전관리비1"/>
      <sheetName val="8_PILE__(돌출)1"/>
      <sheetName val="b_balju_(2)1"/>
      <sheetName val="중기조종사_단위단가1"/>
      <sheetName val="2_2_오피스텔(12~32F)"/>
      <sheetName val="일위대가_집계표"/>
      <sheetName val="9_1지하2층하부보"/>
      <sheetName val="단계별내역_(2)"/>
      <sheetName val="2_2_띠장의_설계"/>
      <sheetName val="6__안전관리비3"/>
      <sheetName val="자__재"/>
      <sheetName val="개인별_순위표"/>
      <sheetName val="CM_1"/>
      <sheetName val="기술부_VENDOR_LIST"/>
      <sheetName val="외주대비_-석축[후다내역_XLS]견적표지_(3"/>
      <sheetName val="4_일위대가"/>
      <sheetName val="설치자재"/>
      <sheetName val="성토도수로현황"/>
      <sheetName val="Chart1"/>
      <sheetName val="조건입력"/>
      <sheetName val="자립흙막이"/>
      <sheetName val="흙막이A"/>
      <sheetName val="흙막이B"/>
      <sheetName val="흙막이B (오산운암)"/>
      <sheetName val="흙막이C"/>
      <sheetName val="타이로드 흙막이"/>
      <sheetName val="타이로드 흙막이(근입장2.5M)"/>
      <sheetName val="어스앙카"/>
      <sheetName val="타이로드"/>
      <sheetName val="타이로드(근입장2.5M)"/>
      <sheetName val="pile 항타"/>
      <sheetName val="pile 항타(디젤)"/>
      <sheetName val="pile 항타 A"/>
      <sheetName val="pile 항타 B"/>
      <sheetName val="pile 항타 C"/>
      <sheetName val="pile 인발"/>
      <sheetName val="pile 인발 A"/>
      <sheetName val="pile 인발 B"/>
      <sheetName val="pile 인발 C"/>
      <sheetName val="토류판"/>
      <sheetName val="H-BEAM설치및철거"/>
      <sheetName val="BRACKET"/>
      <sheetName val="20TON TRAILER"/>
      <sheetName val="토류판 (2)"/>
      <sheetName val="SHEET PILE단가"/>
      <sheetName val="공사기간"/>
      <sheetName val="사업개요"/>
      <sheetName val="현장관리비_입력"/>
      <sheetName val="6.이토처리시간"/>
      <sheetName val="실행(1)"/>
      <sheetName val="일일총괄"/>
      <sheetName val="배수내역(총수량)"/>
      <sheetName val="참조자료"/>
      <sheetName val="배수喘_x001a_"/>
      <sheetName val="220 (2)"/>
      <sheetName val="POOM_MOTO"/>
      <sheetName val="POOM_MOTO2"/>
      <sheetName val="일반수량집계표"/>
      <sheetName val="대동교-단면(무장)"/>
      <sheetName val="라멘수량(무장)"/>
      <sheetName val="대동교-단면(아산)"/>
      <sheetName val="토공집계표"/>
      <sheetName val="토공시점"/>
      <sheetName val="토공종점"/>
      <sheetName val="회사정보"/>
      <sheetName val="NOM³_x0000_Ԁ"/>
      <sheetName val="NOMֳ_x0000_缀"/>
      <sheetName val="사다리"/>
      <sheetName val="맨홀수량산출(A-LINE)"/>
      <sheetName val="울진항공등화 내역서"/>
      <sheetName val="일 위 대 가 표"/>
      <sheetName val="내역(설계)"/>
      <sheetName val="영흥TL(UP,DOWN) "/>
      <sheetName val="물량집계표(1c)"/>
      <sheetName val="감가상각"/>
      <sheetName val="채권(하반기)"/>
      <sheetName val="연차일수"/>
      <sheetName val="2004연차사용현황"/>
      <sheetName val="TEMP2"/>
      <sheetName val="BS"/>
      <sheetName val="PL"/>
      <sheetName val="환율"/>
      <sheetName val="도수로집계"/>
      <sheetName val="22인공"/>
      <sheetName val="원하대비"/>
      <sheetName val="공통단가"/>
      <sheetName val="2.1외주"/>
      <sheetName val="2.3노무"/>
      <sheetName val="2.4자재"/>
      <sheetName val="2.2장비"/>
      <sheetName val="2.5경비"/>
      <sheetName val="2.6수목대"/>
      <sheetName val="OPTION"/>
      <sheetName val="실행간접비"/>
      <sheetName val="일위집계"/>
      <sheetName val="결재란"/>
      <sheetName val="소요갑지"/>
      <sheetName val="소요을지"/>
      <sheetName val="접지집계"/>
      <sheetName val="접지지하1층"/>
      <sheetName val="접지지상1층"/>
      <sheetName val="모선자재 집계표"/>
      <sheetName val="케이블집계"/>
      <sheetName val="케이블포설"/>
      <sheetName val="철구물집"/>
      <sheetName val="철구물량"/>
      <sheetName val="기초물량"/>
      <sheetName val="재료의 할증"/>
      <sheetName val="Sheet7"/>
      <sheetName val="Sheet8"/>
      <sheetName val="Sheet11"/>
      <sheetName val="Sheet12"/>
      <sheetName val="Sheet15"/>
      <sheetName val="감곡소요"/>
      <sheetName val="C䈀꼬ԯ"/>
      <sheetName val="0226"/>
      <sheetName val="울산"/>
      <sheetName val="Anti"/>
      <sheetName val="CԀ_x0000_缀"/>
      <sheetName val="아파트건축"/>
      <sheetName val="GRD郅≙"/>
      <sheetName val="고창방향"/>
      <sheetName val="가로등기초"/>
      <sheetName val="eq_dat_x0000_"/>
      <sheetName val="선급금신청서"/>
      <sheetName val="A1(구조물)"/>
      <sheetName val="A1(토공)"/>
      <sheetName val="철근집계표"/>
      <sheetName val="95년12월말"/>
      <sheetName val="신천3호용수로"/>
      <sheetName val="통계연보"/>
      <sheetName val="인입관수량총괄"/>
      <sheetName val="D1.2 COF모듈자재 입출재고 (B급)"/>
      <sheetName val="비목군분류일위"/>
      <sheetName val="3.관로전환기"/>
      <sheetName val="EQ"/>
      <sheetName val="공사명입력"/>
      <sheetName val="수량-가로등"/>
      <sheetName val="물량표S"/>
      <sheetName val="수량산근(출력X)"/>
      <sheetName val="표준화수량집계표(출력X)"/>
      <sheetName val="품셈총괄(출력X)"/>
      <sheetName val="중기산출근거기초"/>
      <sheetName val="준설량산정표"/>
      <sheetName val="기초자료입력"/>
      <sheetName val="설계내역2"/>
      <sheetName val="내역(전력)"/>
      <sheetName val="외주현황.wq1"/>
      <sheetName val="대창(장성)"/>
      <sheetName val="월별수입"/>
      <sheetName val="건축원가"/>
      <sheetName val="1차 내역서"/>
      <sheetName val="물량내역서"/>
      <sheetName val="부영주택(잡철물)"/>
      <sheetName val="연장및면적(좌측)"/>
      <sheetName val="흄관기_x0000_"/>
      <sheetName val="흄관기0"/>
      <sheetName val="치수표"/>
      <sheetName val="-배수구조총재료"/>
      <sheetName val="급수공사"/>
      <sheetName val="HW일위"/>
      <sheetName val="BEND LOSS"/>
      <sheetName val="인제내역"/>
      <sheetName val="기계사급자재"/>
      <sheetName val="VENT"/>
      <sheetName val="준검_내逃ᚹ欃"/>
      <sheetName val="토공 total"/>
      <sheetName val="항목코드"/>
      <sheetName val="배명(단가柖"/>
      <sheetName val="tra-vat-lieu"/>
      <sheetName val="FANDBS"/>
      <sheetName val="GRDATA"/>
      <sheetName val="SHAFTDBSE"/>
      <sheetName val="함열량 db"/>
      <sheetName val="간이연락"/>
      <sheetName val="고객사 관리 코드"/>
      <sheetName val="1공구_건정토건_토공4"/>
      <sheetName val="1공구_건정토건_철콘4"/>
      <sheetName val="도급표지_4"/>
      <sheetName val="도급표지__(4)4"/>
      <sheetName val="부대표지_(4)4"/>
      <sheetName val="도급표지__(3)4"/>
      <sheetName val="부대표지_(3)4"/>
      <sheetName val="도급표지__(2)4"/>
      <sheetName val="부대표지_(2)4"/>
      <sheetName val="토__목4"/>
      <sheetName val="조__경4"/>
      <sheetName val="전_기4"/>
      <sheetName val="건__축4"/>
      <sheetName val="보도내역_(3)4"/>
      <sheetName val="준검_내역서4"/>
      <sheetName val="내역(최종본4_5)4"/>
      <sheetName val="1_수인터널4"/>
      <sheetName val="설_계4"/>
      <sheetName val="입출재고현황_(2)3"/>
      <sheetName val="6PILE__(돌출)4"/>
      <sheetName val="2_대외공문4"/>
      <sheetName val="AS포장복구_4"/>
      <sheetName val="0_0ControlSheet4"/>
      <sheetName val="0_1keyAssumption4"/>
      <sheetName val="4_내진설계3"/>
      <sheetName val="Sheet1_(2)3"/>
      <sheetName val="1_취수장3"/>
      <sheetName val="BSD_(2)3"/>
      <sheetName val="4_경비_5_영업외수지1"/>
      <sheetName val="_견적서1"/>
      <sheetName val="실행내역서_3"/>
      <sheetName val="96보완계획7_123"/>
      <sheetName val="전차선로_물량표3"/>
      <sheetName val="부대입찰_내역서3"/>
      <sheetName val="1__설계조건_2_단면가정_3__하중계산3"/>
      <sheetName val="DATA_입력란3"/>
      <sheetName val="3BL공동구_수량3"/>
      <sheetName val="제잡비_xls3"/>
      <sheetName val="인건비_3"/>
      <sheetName val="_총괄표3"/>
      <sheetName val="2_고용보험료산출근거3"/>
      <sheetName val="토공(우물통,기타)_3"/>
      <sheetName val="현장관리비_산출내역3"/>
      <sheetName val="현장별계약현황('98_10_31)3"/>
      <sheetName val="97년_추정3"/>
      <sheetName val="Eq__Mobilization3"/>
      <sheetName val="원가계산_(2)3"/>
      <sheetName val="1_설계조건3"/>
      <sheetName val="광통신_견적내역서11"/>
      <sheetName val="할증_1"/>
      <sheetName val="노원열병합__건축공사기성내역서3"/>
      <sheetName val="unit_41"/>
      <sheetName val="플랜트_설치3"/>
      <sheetName val="콤보박스와_리스트박스의_연결3"/>
      <sheetName val="설내역서_2"/>
      <sheetName val="프라임_강변역(4,236)1"/>
      <sheetName val="내___역1"/>
      <sheetName val="집_계_표1"/>
      <sheetName val="2000년_공정표1"/>
      <sheetName val="5_2코핑1"/>
      <sheetName val="배수공_시멘트_및_골재량_산출1"/>
      <sheetName val="7_PILE__(돌출)1"/>
      <sheetName val="P_M_별1"/>
      <sheetName val="CIP_공사2"/>
      <sheetName val="수량산출서_갑지1"/>
      <sheetName val="DATA_입력부1"/>
      <sheetName val="구조______1"/>
      <sheetName val="노무비_1"/>
      <sheetName val="화재_탐지_설비1"/>
      <sheetName val="Customer_Databas1"/>
      <sheetName val="4_일위대가집계1"/>
      <sheetName val="내역서_제출1"/>
      <sheetName val="5__현장관리비(new)_1"/>
      <sheetName val="간_지11"/>
      <sheetName val="2_교량(신설)1"/>
      <sheetName val="일위대가_(PM)"/>
      <sheetName val="2000_051"/>
      <sheetName val="원내역서_그대로"/>
      <sheetName val="1_3_1절점좌표1"/>
      <sheetName val="1_1설계기준1"/>
      <sheetName val="1_본부별1"/>
      <sheetName val="기초입력_DATA1"/>
      <sheetName val="재활용_악취_먼지DUCT산출1"/>
      <sheetName val="남양시작동자105노65기1_3화1_2"/>
      <sheetName val="관음목장(제출용)자105인97_5"/>
      <sheetName val="전체내역_(2)"/>
      <sheetName val="Hyundai_Unit_cost_xls"/>
      <sheetName val="TABLE_DB"/>
      <sheetName val="쌍용_data_base"/>
      <sheetName val="969910(_R)"/>
      <sheetName val="1062-X방향_"/>
      <sheetName val="5_정산서1"/>
      <sheetName val="PROJECT_BRIEF"/>
      <sheetName val="4_장비손료1"/>
      <sheetName val="단양_00_아파트-세부내역1"/>
      <sheetName val="설계기준_및_하중계산"/>
      <sheetName val="5호광장_(만점)1"/>
      <sheetName val="인천국제_(만점)_(2)1"/>
      <sheetName val="전선_및_전선관"/>
      <sheetName val="VENDOR_LIST"/>
      <sheetName val="Sight_n_M_H"/>
      <sheetName val="단가_"/>
      <sheetName val="매출요약(월별)_-년간"/>
      <sheetName val="Piping_Design_Data"/>
      <sheetName val="4_&amp;_10-inch,_CO2_Combo_&amp;_Sweep"/>
      <sheetName val="1_䷨수장"/>
      <sheetName val="4_뀴진설Ⳅ"/>
      <sheetName val="전䰨선로_물량표"/>
      <sheetName val="㶀대입찰_내역서"/>
      <sheetName val="수목데이타_"/>
      <sheetName val="경비_(1)"/>
      <sheetName val="2F_회의실견적(5_14_일대)"/>
      <sheetName val="108_수선비"/>
      <sheetName val="①idea_pipeline"/>
      <sheetName val="IMP_통일양식"/>
      <sheetName val="LYS_통일양식"/>
      <sheetName val="Xunit_(단위환산)"/>
      <sheetName val="유통기한_프로그램"/>
      <sheetName val="단가_및_재료비"/>
      <sheetName val="산출0"/>
      <sheetName val="중기쥰종사 단위단가"/>
      <sheetName val="PTVT (MAU)"/>
      <sheetName val="기초목"/>
      <sheetName val="125x125"/>
      <sheetName val="TOSHIBA-Structure"/>
      <sheetName val="견적颙⿬_x0005_"/>
      <sheetName val="견적颙⿶_x0005_"/>
      <sheetName val="견적_x0005__x0000_"/>
      <sheetName val="견적叐E吜"/>
      <sheetName val="견적颙』_x0005_"/>
      <sheetName val="EACT10"/>
      <sheetName val="조ꟕ"/>
      <sheetName val="99 조정금액"/>
      <sheetName val="식생블럭단위수량"/>
      <sheetName val="인상효1"/>
      <sheetName val="1И"/>
      <sheetName val="콘크리트"/>
      <sheetName val="인원조직표"/>
      <sheetName val="교량"/>
      <sheetName val="변경집계표"/>
      <sheetName val="토공정보"/>
      <sheetName val="교각토"/>
      <sheetName val="단위수량DATA"/>
      <sheetName val="관접합및부설"/>
      <sheetName val="물량표(신)"/>
      <sheetName val="일위대가(산근)"/>
      <sheetName val="F 월별기성수금현황 "/>
      <sheetName val="3BL공동구_x0000__x0000_Ԁ"/>
      <sheetName val="1공구_건정토건_철槜〚"/>
      <sheetName val="Proposal"/>
      <sheetName val="단가(동바蔨ũ"/>
      <sheetName val="설비비4"/>
      <sheetName val="내역서1999.8최종"/>
      <sheetName val="주안3차A-A"/>
      <sheetName val="철집"/>
      <sheetName val="YES-T"/>
      <sheetName val="콘크리트포장"/>
      <sheetName val="암거난간벽집계(2)"/>
      <sheetName val="표  지"/>
      <sheetName val="설계예시"/>
      <sheetName val="양배수장"/>
      <sheetName val="맨홀토공"/>
      <sheetName val="전기일목(조사가)"/>
      <sheetName val="수목데이타"/>
      <sheetName val="본실행경비"/>
      <sheetName val="Sikje_inĴ¾_x0000_"/>
      <sheetName val="갑"/>
      <sheetName val="J"/>
      <sheetName val="설계카드"/>
      <sheetName val="공사설명서"/>
      <sheetName val="공사계획서"/>
      <sheetName val="예산조서"/>
      <sheetName val="주요재료비(원본)"/>
      <sheetName val="실행내역서(DCU)"/>
      <sheetName val="일위대가단가표"/>
      <sheetName val="GRD⍠も"/>
      <sheetName val="고암DATA"/>
      <sheetName val="일위대가(통신)"/>
      <sheetName val="보험료산출"/>
      <sheetName val="변경증감내역서"/>
      <sheetName val="자금총괄"/>
      <sheetName val="대가표(품셈)"/>
      <sheetName val="견적서갑지연속"/>
      <sheetName val="업체별기성"/>
      <sheetName val="시약"/>
      <sheetName val="주공기준"/>
      <sheetName val="SAMPLE!"/>
      <sheetName val="사유서제출현황-2"/>
      <sheetName val="근로자명단2013"/>
      <sheetName val="할증표"/>
      <sheetName val="보강현황"/>
      <sheetName val="8설7발"/>
      <sheetName val="토량산출서"/>
      <sheetName val="Div26 - Elect"/>
      <sheetName val="SITE-E"/>
      <sheetName val="NOTE"/>
      <sheetName val="하도내역_(철콘)2"/>
      <sheetName val="조건표_(2)2"/>
      <sheetName val="목차_2"/>
      <sheetName val="7__현장관리비_2"/>
      <sheetName val="노무비_근거2"/>
      <sheetName val="임율_Data2"/>
      <sheetName val="1_설계기준2"/>
      <sheetName val="4_LINE1"/>
      <sheetName val="7_th1"/>
      <sheetName val="_갑지1"/>
      <sheetName val="A_LINE1"/>
      <sheetName val="5__현장관리비_new__1"/>
      <sheetName val="Temporary_Mooring1"/>
      <sheetName val="총_원가계산1"/>
      <sheetName val="중기쥰종사_단위단가"/>
      <sheetName val="1-1_현장정리"/>
      <sheetName val="1-2_토공"/>
      <sheetName val="1-3_WMM,GSB"/>
      <sheetName val="1-4_BITUMINOUS_COURSE"/>
      <sheetName val="1-5_BOX_CULVERTS"/>
      <sheetName val="1-6_BRIDGE"/>
      <sheetName val="1-7_DRAINAGE"/>
      <sheetName val="1-8_TRAFFIC"/>
      <sheetName val="1-9_MISCELLANEOUS"/>
      <sheetName val="1-10_ELECTRICAL"/>
      <sheetName val="1-12_도급외항목"/>
      <sheetName val="4_2_1_마루높이_검토"/>
      <sheetName val="STEEL_BOX_단면설계(SEC_8)"/>
      <sheetName val="6_이토처리시간"/>
      <sheetName val="울진항공등화_내역서"/>
      <sheetName val="영흥TL(UP,DOWN)_"/>
      <sheetName val="일_위_대_가_표"/>
      <sheetName val="PTVT_(MAU)"/>
      <sheetName val="1차_내역서"/>
      <sheetName val="MP_MOB"/>
      <sheetName val="Khoi luong"/>
      <sheetName val="LEGEND"/>
      <sheetName val="Bảng mã VT"/>
      <sheetName val="장비당단가_(1)2"/>
      <sheetName val="Sheet2_(2)2"/>
      <sheetName val="수_량_명_세_서_-_12"/>
      <sheetName val="별표_2"/>
      <sheetName val="2_건축2"/>
      <sheetName val="공정표_2"/>
      <sheetName val="kimre_scrubber"/>
      <sheetName val="내역서_(2)"/>
      <sheetName val="strut_type"/>
      <sheetName val="한성교회_신축공사(050713)_CheckList"/>
      <sheetName val="FRP_PIPING_일위대가"/>
      <sheetName val="48"/>
      <sheetName val="DonGia chetao"/>
      <sheetName val="DonGia VatTuLK"/>
      <sheetName val="인력터파기품"/>
      <sheetName val="표지_(3)3"/>
      <sheetName val="표지_(2)3"/>
      <sheetName val="교각집계_(2)3"/>
      <sheetName val="교각토공_(2)3"/>
      <sheetName val="교각철근_(2)3"/>
      <sheetName val="외주대비_-석축3"/>
      <sheetName val="외주대비-구조물_(2)3"/>
      <sheetName val="견적표지_(3)3"/>
      <sheetName val="_HIT-&gt;HMC_견적(3900)3"/>
      <sheetName val="일__위__대__가__목__록3"/>
      <sheetName val="6__안전관리비4"/>
      <sheetName val="HRSG_SMALL072203"/>
      <sheetName val="교각토공__2_3"/>
      <sheetName val="3_공통공사대비3"/>
      <sheetName val="8_현장관리비2"/>
      <sheetName val="7_안전관리비2"/>
      <sheetName val="2차전체변경예정_(2)2"/>
      <sheetName val="8_PILE__(돌출)2"/>
      <sheetName val="토공유동표(전체_당초)2"/>
      <sheetName val="b_balju_(2)2"/>
      <sheetName val="중기조종사_단위단가2"/>
      <sheetName val="2_2_오피스텔(12~32F)1"/>
      <sheetName val="일위대가_집계표1"/>
      <sheetName val="6__안전관리비5"/>
      <sheetName val="자__재1"/>
      <sheetName val="개인별_순위표1"/>
      <sheetName val="CM_11"/>
      <sheetName val="기술부_VENDOR_LIST1"/>
      <sheetName val="단계별내역_(2)1"/>
      <sheetName val="제출내역_(2)1"/>
      <sheetName val="2_2_띠장의_설계1"/>
      <sheetName val="9_1지하2층하부보1"/>
      <sheetName val="4_일위대가1"/>
      <sheetName val="명일작업계획_(3)"/>
      <sheetName val="내역서_(3)1"/>
      <sheetName val="산출양식_(2)1"/>
      <sheetName val="전체산출내역서갑(변경)_1"/>
      <sheetName val="A_터파기공1"/>
      <sheetName val="B_측·집1"/>
      <sheetName val="배(자·집)_(2)1"/>
      <sheetName val="2_01측·터·집1"/>
      <sheetName val="땅깍·수_(1-1)1"/>
      <sheetName val="0-52_1"/>
      <sheetName val="콘·다_(2)1"/>
      <sheetName val="기·집_(2)1"/>
      <sheetName val="콘·다_(3)1"/>
      <sheetName val="병원내역집계표_(2)1"/>
      <sheetName val="실행총괄_1"/>
      <sheetName val="[IL-3_XLSY갑지1"/>
      <sheetName val="4_일위대가목차1"/>
      <sheetName val="내역_ver1_01"/>
      <sheetName val="2000,9월_일위1"/>
      <sheetName val="1_노무비명세서(해동)1"/>
      <sheetName val="1_노무비명세서(토목)1"/>
      <sheetName val="2_노무비명세서(해동)1"/>
      <sheetName val="2_노무비명세서(수직보호망)1"/>
      <sheetName val="2_노무비명세서(난간대)1"/>
      <sheetName val="2_사진대지1"/>
      <sheetName val="3_사진대지1"/>
      <sheetName val="변압기_및_발전기_용량"/>
      <sheetName val="조도계산서_(도서)"/>
      <sheetName val="빌딩_안내"/>
      <sheetName val="CABLE_(2)"/>
      <sheetName val="G_R300경비"/>
      <sheetName val="단가대비표_(3)"/>
      <sheetName val="기성내역서(을)_(2)"/>
      <sheetName val="1단계_(2)"/>
      <sheetName val="2_1__노무비_평균단가산출"/>
      <sheetName val="3_공사비(07년노임단가)"/>
      <sheetName val="3_공사비(단가조사표)"/>
      <sheetName val="3_공사비(물량산출표)"/>
      <sheetName val="3_공사비(일위대가표목록)"/>
      <sheetName val="3_공사비(일위대가표)"/>
      <sheetName val="TRE_TABLE"/>
      <sheetName val="Requirement(Work_Crew)"/>
      <sheetName val="진입도로B_(2)"/>
      <sheetName val="2_냉난방설비공사"/>
      <sheetName val="7_자동제어공사"/>
      <sheetName val="중강당_내역"/>
      <sheetName val="기초자료입력및_K치_확인"/>
      <sheetName val="실행내역_"/>
      <sheetName val="자재_단가_비교표(견적)"/>
      <sheetName val="자재_단가_비교표"/>
      <sheetName val="Bid_Summary"/>
      <sheetName val="이동시_예상비용"/>
      <sheetName val="Seg_1DE비용"/>
      <sheetName val="Transit_비용_감가상각미포함"/>
      <sheetName val="세골재__T2_변경_현황"/>
      <sheetName val="전화공사_공량_및_집계표"/>
      <sheetName val="참조_(2)"/>
      <sheetName val="6__직접경비"/>
      <sheetName val="대가_(보완)"/>
      <sheetName val="3_자재비(총괄)"/>
      <sheetName val="제조_경영"/>
      <sheetName val="4_전기"/>
      <sheetName val="노_무_비"/>
      <sheetName val="미납품_현황"/>
      <sheetName val="신설개소별_총집계표(동해-배전)"/>
      <sheetName val="용선_C_L"/>
      <sheetName val="전_체"/>
      <sheetName val="흙막이B_(오산운암)"/>
      <sheetName val="타이로드_흙막이"/>
      <sheetName val="타이로드_흙막이(근입장2_5M)"/>
      <sheetName val="타이로드(근입장2_5M)"/>
      <sheetName val="pile_항타"/>
      <sheetName val="pile_항타(디젤)"/>
      <sheetName val="pile_항타_A"/>
      <sheetName val="pile_항타_B"/>
      <sheetName val="pile_항타_C"/>
      <sheetName val="pile_인발"/>
      <sheetName val="pile_인발_A"/>
      <sheetName val="pile_인발_B"/>
      <sheetName val="pile_인발_C"/>
      <sheetName val="20TON_TRAILER"/>
      <sheetName val="토류판_(2)"/>
      <sheetName val="SHEET_PILE단가"/>
      <sheetName val="2_1외주"/>
      <sheetName val="2_3노무"/>
      <sheetName val="2_4자재"/>
      <sheetName val="2_2장비"/>
      <sheetName val="2_5경비"/>
      <sheetName val="2_6수목대"/>
      <sheetName val="총괄집계_"/>
      <sheetName val="고객사_관리_코드"/>
      <sheetName val="기존단가 (2)"/>
      <sheetName val="Level-DATA"/>
      <sheetName val="Fr Revit"/>
      <sheetName val="NSA Summary"/>
      <sheetName val="FitOutConfCentre"/>
      <sheetName val="사리부설"/>
      <sheetName val="TRAY 헹거산출"/>
      <sheetName val="1鶈"/>
      <sheetName val="3.전기산출기초"/>
      <sheetName val="단위중량표"/>
      <sheetName val="공량(전기)"/>
      <sheetName val="기계실냉༛彬"/>
      <sheetName val="변경내역서"/>
      <sheetName val="부대표지_x0000__x0000__x0005__x0000_腰"/>
      <sheetName val="도시정비"/>
      <sheetName val="개발"/>
      <sheetName val="도시정비 "/>
      <sheetName val="민간"/>
      <sheetName val="총공사Ԁ쭭㠯"/>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인부신상_x0000__x0000_"/>
      <sheetName val="슬래브수량산출"/>
      <sheetName val="수벽설치(효자)"/>
      <sheetName val="월별계획"/>
      <sheetName val="䣐"/>
      <sheetName val="GAEYO"/>
      <sheetName val="1.1"/>
      <sheetName val="D.B"/>
      <sheetName val="20관리비율"/>
      <sheetName val="3BL공동구"/>
      <sheetName val="1.청구서"/>
      <sheetName val="2.내역서"/>
      <sheetName val="기성지급예정"/>
      <sheetName val="실지급내역"/>
      <sheetName val="노무비지급"/>
      <sheetName val="표"/>
      <sheetName val="합천내역"/>
      <sheetName val="용산1(해보)"/>
      <sheetName val="가정급수관"/>
      <sheetName val="외주대비x_x0000_Ԁ_x0000_"/>
      <sheetName val="수지예산"/>
      <sheetName val="발주현황"/>
      <sheetName val="제잡비(주공종)"/>
      <sheetName val="외주대비-구_x0005__x0000_"/>
      <sheetName val="외주대비-구멫⽄"/>
      <sheetName val="원가계산서(기계+소방)"/>
      <sheetName val="기성집계표(기계+소방)"/>
      <sheetName val="기성내역서(기계+소방)"/>
      <sheetName val="표지(기계)"/>
      <sheetName val="기성갑지(기계)"/>
      <sheetName val="금회 청구사항(기계)"/>
      <sheetName val="원가계산서(기계)"/>
      <sheetName val="기성집계표(기계)"/>
      <sheetName val="기성내역서(기계)"/>
      <sheetName val="표지(소방)"/>
      <sheetName val="기성갑지 (소방)"/>
      <sheetName val="금회 청구사항(소방)"/>
      <sheetName val="원가계산서(소방)"/>
      <sheetName val="기성집계표(소방)"/>
      <sheetName val="기성내역서(소방)"/>
      <sheetName val="K2 site Total 내역서"/>
      <sheetName val="0217상가미분양자산"/>
      <sheetName val="06 일위대가목록"/>
      <sheetName val="외주대비-구ꮸ〇"/>
      <sheetName val="외주대비-구_x0000__x0000_"/>
      <sheetName val="자판실행"/>
      <sheetName val="총괄표 "/>
      <sheetName val="토목단가"/>
      <sheetName val="Bab泅啢堀㭔*"/>
      <sheetName val="부대표지_x0000__x0000__x0005__x0000_䥀"/>
      <sheetName val="행정표준(2惍"/>
      <sheetName val="행정표준(2ネ"/>
      <sheetName val="부대표지츀 _x0000__x0000_얈"/>
      <sheetName val="부대표지츀 _x0000__x0000_篐"/>
      <sheetName val="타설"/>
      <sheetName val="구조ఀ덀_x0000_"/>
      <sheetName val="2_1"/>
      <sheetName val="사__업__비__수__지__예__산__서"/>
      <sheetName val="기계_도급내역서"/>
      <sheetName val="10_경제성분석"/>
      <sheetName val="1차설계逷≙≙"/>
      <sheetName val="구조怀ྋĀ"/>
      <sheetName val="연평잔"/>
      <sheetName val="Efficiency"/>
      <sheetName val="벽체면적˱ጐɈី"/>
      <sheetName val="품의"/>
      <sheetName val="요약표"/>
      <sheetName val="직영"/>
      <sheetName val="외주(보온)"/>
      <sheetName val="외주(NDE)"/>
      <sheetName val="2019년외주공사"/>
      <sheetName val="동강 배관"/>
      <sheetName val="WCR 외주"/>
      <sheetName val="ANLINE"/>
      <sheetName val="ANILINE - OPTION"/>
      <sheetName val="MDI"/>
      <sheetName val="MDI - OPTION"/>
      <sheetName val="CCD"/>
      <sheetName val="수량산출서뺑"/>
      <sheetName val="전압강하"/>
      <sheetName val="LD"/>
      <sheetName val="GiaVT"/>
      <sheetName val="Q'ty"/>
      <sheetName val="chi tiet"/>
      <sheetName val="PPC Summary"/>
      <sheetName val="Worshop"/>
      <sheetName val="ac"/>
      <sheetName val="LPG"/>
      <sheetName val="Lumen"/>
      <sheetName val="계약대비내역서 (부경)"/>
      <sheetName val="집행대비내역서 (부경)"/>
      <sheetName val="계약그라우팅.포장"/>
      <sheetName val="계약사무실조경 "/>
      <sheetName val="횡배수관 토공량 산출"/>
      <sheetName val="평가내역"/>
      <sheetName val="부대공사비"/>
      <sheetName val="구조물터파기ꗤNˠ"/>
      <sheetName val="_x0000__x0010__x0000_내"/>
      <sheetName val="기초입력ԯ_x0000_缀_x0000__x0000_"/>
      <sheetName val="매입"/>
      <sheetName val="해외교육"/>
      <sheetName val="foxz"/>
      <sheetName val="Tong hop"/>
      <sheetName val="Phan lap dat"/>
      <sheetName val="Lắp Ráp"/>
      <sheetName val="토공계산서(부체도로)"/>
      <sheetName val="부대표지_x0000__x0000__x0005__x0000_⽠"/>
      <sheetName val="건_′近丂"/>
      <sheetName val="건_ê_x0000_Ԁ"/>
      <sheetName val="2013년상반기"/>
      <sheetName val="⑻동원인원산출서⑧"/>
      <sheetName val="수량산출서_x0010__x0000_"/>
      <sheetName val="내역 "/>
      <sheetName val="3.1.6 전산처리결과"/>
      <sheetName val="경비_원본"/>
      <sheetName val="인부신상헾⼳"/>
      <sheetName val="호곡중학교"/>
      <sheetName val="공종코드"/>
      <sheetName val="조ꌀ"/>
      <sheetName val="조Ꝣ"/>
      <sheetName val="본장"/>
      <sheetName val="PIPING"/>
      <sheetName val="총공사_x0000__x0000_Ԁ"/>
      <sheetName val="수량산출서_x0000__x0000__x0005_"/>
      <sheetName val="-15_0"/>
      <sheetName val="청_구"/>
      <sheetName val="공내역_및_견적조건"/>
      <sheetName val="_ｹ-ﾌﾞﾙ"/>
      <sheetName val="신평리_권리자명부"/>
      <sheetName val="97_사업추정(WEKI)"/>
      <sheetName val="1-׃⼿"/>
      <sheetName val="1-닑⽋"/>
      <sheetName val="1-_x0005__x0000_"/>
      <sheetName val="1공구_건정토건_토공5"/>
      <sheetName val="1공구_건정토건_철콘5"/>
      <sheetName val="도급표지_5"/>
      <sheetName val="도급표지__(4)5"/>
      <sheetName val="부대표지_(4)5"/>
      <sheetName val="도급표지__(3)5"/>
      <sheetName val="부대표지_(3)5"/>
      <sheetName val="도급표지__(2)5"/>
      <sheetName val="부대표지_(2)5"/>
      <sheetName val="토__목5"/>
      <sheetName val="조__경5"/>
      <sheetName val="전_기5"/>
      <sheetName val="건__축5"/>
      <sheetName val="보도내역_(3)5"/>
      <sheetName val="준검_내역서5"/>
      <sheetName val="1_수인터널5"/>
      <sheetName val="설_계5"/>
      <sheetName val="0_0ControlSheet5"/>
      <sheetName val="0_1keyAssumption5"/>
      <sheetName val="2_대외공문5"/>
      <sheetName val="6PILE__(돌출)5"/>
      <sheetName val="AS포장복구_5"/>
      <sheetName val="내역(최종본4_5)5"/>
      <sheetName val="입출재고현황_(2)4"/>
      <sheetName val="Sheet1_(2)4"/>
      <sheetName val="노원열병합__건축공사기성내역서4"/>
      <sheetName val="현장별계약현황('98_10_31)4"/>
      <sheetName val="부대입찰_내역서4"/>
      <sheetName val="전차선로_물량표4"/>
      <sheetName val="3BL공동구_수량4"/>
      <sheetName val="BSD_(2)4"/>
      <sheetName val="4_내진설계4"/>
      <sheetName val="토공(우물통,기타)_4"/>
      <sheetName val="96보완계획7_124"/>
      <sheetName val="1_취수장4"/>
      <sheetName val="_총괄표4"/>
      <sheetName val="제잡비_xls4"/>
      <sheetName val="실행내역서_4"/>
      <sheetName val="1__설계조건_2_단면가정_3__하중계산4"/>
      <sheetName val="DATA_입력란4"/>
      <sheetName val="2_고용보험료산출근거4"/>
      <sheetName val="인건비_4"/>
      <sheetName val="원가계산_(2)4"/>
      <sheetName val="콤보박스와_리스트박스의_연결4"/>
      <sheetName val="Eq__Mobilization4"/>
      <sheetName val="1_설계조건4"/>
      <sheetName val="플랜트_설치4"/>
      <sheetName val="97년_추정4"/>
      <sheetName val="현장관리비_산출내역4"/>
      <sheetName val="내___역2"/>
      <sheetName val="프라임_강변역(4,236)2"/>
      <sheetName val="집_계_표2"/>
      <sheetName val="5_2코핑2"/>
      <sheetName val="배수공_시멘트_및_골재량_산출2"/>
      <sheetName val="7_PILE__(돌출)2"/>
      <sheetName val="P_M_별2"/>
      <sheetName val="2000년_공정표2"/>
      <sheetName val="DATA_입력부2"/>
      <sheetName val="설내역서_3"/>
      <sheetName val="광통신_견적내역서12"/>
      <sheetName val="할증_2"/>
      <sheetName val="unit_42"/>
      <sheetName val="CIP_공사3"/>
      <sheetName val="4_경비_5_영업외수지2"/>
      <sheetName val="_견적서2"/>
      <sheetName val="수량산출서_갑지2"/>
      <sheetName val="2_교량(신설)2"/>
      <sheetName val="1_3_1절점좌표2"/>
      <sheetName val="1_1설계기준2"/>
      <sheetName val="5_정산서2"/>
      <sheetName val="2000_052"/>
      <sheetName val="1_본부별2"/>
      <sheetName val="노무비_2"/>
      <sheetName val="내역서_제출2"/>
      <sheetName val="구조______2"/>
      <sheetName val="간_지12"/>
      <sheetName val="화재_탐지_설비2"/>
      <sheetName val="4_일위대가집계2"/>
      <sheetName val="5__현장관리비(new)_2"/>
      <sheetName val="Customer_Databas2"/>
      <sheetName val="기초입력_DATA2"/>
      <sheetName val="재활용_악취_먼지DUCT산출2"/>
      <sheetName val="4_장비손료2"/>
      <sheetName val="단양_00_아파트-세부내역2"/>
      <sheetName val="5호광장_(만점)2"/>
      <sheetName val="인천국제_(만점)_(2)2"/>
      <sheetName val="전선_및_전선관1"/>
      <sheetName val="VENDOR_LIST1"/>
      <sheetName val="남양시작동자105노65기1_3화1_21"/>
      <sheetName val="관음목장(제출용)자105인97_51"/>
      <sheetName val="원내역서_그대로1"/>
      <sheetName val="PROJECT_BRIEF1"/>
      <sheetName val="설계기준_및_하중계산1"/>
      <sheetName val="1062-X방향_1"/>
      <sheetName val="TABLE_DB1"/>
      <sheetName val="쌍용_data_base1"/>
      <sheetName val="수목데이타_1"/>
      <sheetName val="Sight_n_M_H1"/>
      <sheetName val="단가_1"/>
      <sheetName val="매출요약(월별)_-년간1"/>
      <sheetName val="Piping_Design_Data1"/>
      <sheetName val="4_&amp;_10-inch,_CO2_Combo_&amp;_Sweep1"/>
      <sheetName val="1_䷨수장1"/>
      <sheetName val="4_뀴진설Ⳅ1"/>
      <sheetName val="전䰨선로_물량표1"/>
      <sheetName val="㶀대입찰_내역서1"/>
      <sheetName val="969910(_R)1"/>
      <sheetName val="전체내역_(2)1"/>
      <sheetName val="Hyundai_Unit_cost_xls1"/>
      <sheetName val="2F_회의실견적(5_14_일대)1"/>
      <sheetName val="경비_(1)1"/>
      <sheetName val="단가_및_재료비1"/>
      <sheetName val="7_전산해석결과"/>
      <sheetName val="4_하중"/>
      <sheetName val="108_수선비1"/>
      <sheetName val="일위대가_(PM)1"/>
      <sheetName val="①idea_pipeline1"/>
      <sheetName val="IMP_통일양식1"/>
      <sheetName val="LYS_통일양식1"/>
      <sheetName val="Xunit_(단위환산)1"/>
      <sheetName val="유통기한_프로그램1"/>
      <sheetName val="토__공"/>
      <sheetName val="모선자재_집계표"/>
      <sheetName val="재료의_할증"/>
      <sheetName val="D1_2_COF모듈자재_입출재고_(B급)"/>
      <sheetName val="견적颙⿬"/>
      <sheetName val="견적颙⿶"/>
      <sheetName val="견적"/>
      <sheetName val="견적颙』"/>
      <sheetName val="표__지"/>
      <sheetName val="99_조정금액"/>
      <sheetName val="외주현황_wq1"/>
      <sheetName val="태화42_"/>
      <sheetName val="배수喘"/>
      <sheetName val="220_(2)"/>
      <sheetName val="토공_total"/>
      <sheetName val="함열량_db"/>
      <sheetName val="BEND_LOSS"/>
      <sheetName val="3_관로전환기"/>
      <sheetName val="내역서1999_8최종"/>
      <sheetName val="부대표지腰"/>
      <sheetName val="3_전기산출기초"/>
      <sheetName val="F_월별기성수금현황_"/>
      <sheetName val="TRAY_헹거산출"/>
      <sheetName val="기존단가_(2)"/>
      <sheetName val="1_1"/>
      <sheetName val="Config"/>
      <sheetName val="갑지 1회"/>
      <sheetName val="표지1회"/>
      <sheetName val="18.07"/>
      <sheetName val="갑지 2회"/>
      <sheetName val="표지2회"/>
      <sheetName val="18.08"/>
      <sheetName val="갑지 3회"/>
      <sheetName val="표지3회"/>
      <sheetName val="18.09"/>
      <sheetName val="갑지 4회"/>
      <sheetName val="표지4회"/>
      <sheetName val="18.10"/>
      <sheetName val="갑지 5회"/>
      <sheetName val="표지5회"/>
      <sheetName val="18.11"/>
      <sheetName val="갑지 6회"/>
      <sheetName val="표지6회"/>
      <sheetName val="18.12"/>
      <sheetName val="갑지 7회"/>
      <sheetName val="표지7회"/>
      <sheetName val="19.01"/>
      <sheetName val="갑지 8회"/>
      <sheetName val="표지8회"/>
      <sheetName val="19.02"/>
      <sheetName val="갑지 9회"/>
      <sheetName val="표지 9회"/>
      <sheetName val="19.03"/>
      <sheetName val="갑지 10회"/>
      <sheetName val="표지 10회"/>
      <sheetName val="19.04"/>
      <sheetName val="갑지 11회"/>
      <sheetName val="표지 11회"/>
      <sheetName val="19.05"/>
      <sheetName val="갑지 12회"/>
      <sheetName val="표지 12회"/>
      <sheetName val="19.06"/>
      <sheetName val="갑지 13회"/>
      <sheetName val="표지 13회"/>
      <sheetName val="19.07"/>
      <sheetName val="갑지 14회"/>
      <sheetName val="표지 14회"/>
      <sheetName val="19.08"/>
      <sheetName val="템플릿"/>
      <sheetName val="1_설계기준3"/>
      <sheetName val="8_PILE__(돌출)3"/>
      <sheetName val="표지_(2)4"/>
      <sheetName val="표지_(3)4"/>
      <sheetName val="교각집계_(2)4"/>
      <sheetName val="교각토공_(2)4"/>
      <sheetName val="교각철근_(2)4"/>
      <sheetName val="외주대비_-석축4"/>
      <sheetName val="외주대비-구조물_(2)4"/>
      <sheetName val="견적표지_(3)4"/>
      <sheetName val="_HIT-&gt;HMC_견적(3900)4"/>
      <sheetName val="일__위__대__가__목__록4"/>
      <sheetName val="6__안전관리비6"/>
      <sheetName val="HRSG_SMALL072204"/>
      <sheetName val="교각토공__2_4"/>
      <sheetName val="3_공통공사대비4"/>
      <sheetName val="8_현장관리비3"/>
      <sheetName val="7_안전관리비3"/>
      <sheetName val="하도내역_(철콘)3"/>
      <sheetName val="조건표_(2)3"/>
      <sheetName val="목차_3"/>
      <sheetName val="7__현장관리비_3"/>
      <sheetName val="노무비_근거3"/>
      <sheetName val="임율_Data3"/>
      <sheetName val="2차전체변경예정_(2)3"/>
      <sheetName val="단면_(2)3"/>
      <sheetName val="토공유동표(전체_당초)3"/>
      <sheetName val="b_balju_(2)3"/>
      <sheetName val="4_LINE2"/>
      <sheetName val="7_th2"/>
      <sheetName val="_갑지2"/>
      <sheetName val="A_LINE2"/>
      <sheetName val="5__현장관리비_new__2"/>
      <sheetName val="Temporary_Mooring2"/>
      <sheetName val="중기조종사_단위단가3"/>
      <sheetName val="총_원가계산2"/>
      <sheetName val="제출내역_(2)2"/>
      <sheetName val="2_2_오피스텔(12~32F)2"/>
      <sheetName val="일위대가_집계표2"/>
      <sheetName val="6__안전관리비7"/>
      <sheetName val="자__재2"/>
      <sheetName val="개인별_순위표2"/>
      <sheetName val="CM_12"/>
      <sheetName val="기술부_VENDOR_LIST2"/>
      <sheetName val="단계별내역_(2)2"/>
      <sheetName val="2_2_띠장의_설계2"/>
      <sheetName val="내역서_(2)1"/>
      <sheetName val="총괄집계_1"/>
      <sheetName val="한성교회_신축공사(050713)_CheckList1"/>
      <sheetName val="9_1지하2층하부보2"/>
      <sheetName val="4_일위대가2"/>
      <sheetName val="1-1_현장정리1"/>
      <sheetName val="1-2_토공1"/>
      <sheetName val="1-3_WMM,GSB1"/>
      <sheetName val="1-4_BITUMINOUS_COURSE1"/>
      <sheetName val="1-5_BOX_CULVERTS1"/>
      <sheetName val="1-6_BRIDGE1"/>
      <sheetName val="1-7_DRAINAGE1"/>
      <sheetName val="1-8_TRAFFIC1"/>
      <sheetName val="1-9_MISCELLANEOUS1"/>
      <sheetName val="1-10_ELECTRICAL1"/>
      <sheetName val="1-12_도급외항목1"/>
      <sheetName val="4_2_1_마루높이_검토1"/>
      <sheetName val="MP_MOB1"/>
      <sheetName val="명일작업계획_(3)1"/>
      <sheetName val="내역서_(3)2"/>
      <sheetName val="산출양식_(2)2"/>
      <sheetName val="전체산출내역서갑(변경)_2"/>
      <sheetName val="A_터파기공2"/>
      <sheetName val="B_측·집2"/>
      <sheetName val="배(자·집)_(2)2"/>
      <sheetName val="2_01측·터·집2"/>
      <sheetName val="땅깍·수_(1-1)2"/>
      <sheetName val="0-52_2"/>
      <sheetName val="콘·다_(2)2"/>
      <sheetName val="기·집_(2)2"/>
      <sheetName val="콘·다_(3)2"/>
      <sheetName val="병원내역집계표_(2)2"/>
      <sheetName val="실행총괄_2"/>
      <sheetName val="[IL-3_XLSY갑지2"/>
      <sheetName val="4_일위대가목차2"/>
      <sheetName val="내역_ver1_02"/>
      <sheetName val="2000,9월_일위2"/>
      <sheetName val="1_노무비명세서(해동)2"/>
      <sheetName val="1_노무비명세서(토목)2"/>
      <sheetName val="2_노무비명세서(해동)2"/>
      <sheetName val="2_노무비명세서(수직보호망)2"/>
      <sheetName val="2_노무비명세서(난간대)2"/>
      <sheetName val="2_사진대지2"/>
      <sheetName val="3_사진대지2"/>
      <sheetName val="변압기_및_발전기_용량1"/>
      <sheetName val="조도계산서_(도서)1"/>
      <sheetName val="빌딩_안내1"/>
      <sheetName val="CABLE_(2)1"/>
      <sheetName val="G_R300경비1"/>
      <sheetName val="단가대비표_(3)1"/>
      <sheetName val="기성내역서(을)_(2)1"/>
      <sheetName val="1단계_(2)1"/>
      <sheetName val="2_1__노무비_평균단가산출1"/>
      <sheetName val="3_공사비(07년노임단가)1"/>
      <sheetName val="3_공사비(단가조사표)1"/>
      <sheetName val="3_공사비(물량산출표)1"/>
      <sheetName val="3_공사비(일위대가표목록)1"/>
      <sheetName val="3_공사비(일위대가표)1"/>
      <sheetName val="TRE_TABLE1"/>
      <sheetName val="Requirement(Work_Crew)1"/>
      <sheetName val="진입도로B_(2)1"/>
      <sheetName val="2_냉난방설비공사1"/>
      <sheetName val="7_자동제어공사1"/>
      <sheetName val="중강당_내역1"/>
      <sheetName val="기초자료입력및_K치_확인1"/>
      <sheetName val="실행내역_1"/>
      <sheetName val="자재_단가_비교표(견적)1"/>
      <sheetName val="자재_단가_비교표1"/>
      <sheetName val="Bid_Summary1"/>
      <sheetName val="이동시_예상비용1"/>
      <sheetName val="Seg_1DE비용1"/>
      <sheetName val="Transit_비용_감가상각미포함1"/>
      <sheetName val="세골재__T2_변경_현황1"/>
      <sheetName val="전화공사_공량_및_집계표1"/>
      <sheetName val="참조_(2)1"/>
      <sheetName val="6__직접경비1"/>
      <sheetName val="대가_(보완)1"/>
      <sheetName val="3_자재비(총괄)1"/>
      <sheetName val="제조_경영1"/>
      <sheetName val="4_전기1"/>
      <sheetName val="노_무_비1"/>
      <sheetName val="미납품_현황1"/>
      <sheetName val="신설개소별_총집계표(동해-배전)1"/>
      <sheetName val="용선_C_L1"/>
      <sheetName val="전_체1"/>
      <sheetName val="STEEL_BOX_단면설계(SEC_8)1"/>
      <sheetName val="흙막이B_(오산운암)1"/>
      <sheetName val="타이로드_흙막이1"/>
      <sheetName val="타이로드_흙막이(근입장2_5M)1"/>
      <sheetName val="타이로드(근입장2_5M)1"/>
      <sheetName val="pile_항타1"/>
      <sheetName val="pile_항타(디젤)1"/>
      <sheetName val="pile_항타_A1"/>
      <sheetName val="pile_항타_B1"/>
      <sheetName val="pile_항타_C1"/>
      <sheetName val="pile_인발1"/>
      <sheetName val="pile_인발_A1"/>
      <sheetName val="pile_인발_B1"/>
      <sheetName val="pile_인발_C1"/>
      <sheetName val="20TON_TRAILER1"/>
      <sheetName val="토류판_(2)1"/>
      <sheetName val="SHEET_PILE단가1"/>
      <sheetName val="6_이토처리시간1"/>
      <sheetName val="울진항공등화_내역서1"/>
      <sheetName val="영흥TL(UP,DOWN)_1"/>
      <sheetName val="일_위_대_가_표1"/>
      <sheetName val="고객사_관리_코드1"/>
      <sheetName val="2_1외주1"/>
      <sheetName val="2_3노무1"/>
      <sheetName val="2_4자재1"/>
      <sheetName val="2_2장비1"/>
      <sheetName val="2_5경비1"/>
      <sheetName val="2_6수목대1"/>
      <sheetName val="중기쥰종사_단위단가1"/>
      <sheetName val="PTVT_(MAU)1"/>
      <sheetName val="chi_tiet"/>
      <sheetName val="PPC_Summary"/>
      <sheetName val="chiettinh"/>
      <sheetName val="Parem"/>
      <sheetName val="THVT"/>
      <sheetName val="장비당단가_(1)3"/>
      <sheetName val="Sheet2_(2)3"/>
      <sheetName val="수_량_명_세_서_-_13"/>
      <sheetName val="별표_3"/>
      <sheetName val="2_건축3"/>
      <sheetName val="공정표_3"/>
      <sheetName val="1차_내역서1"/>
      <sheetName val="kimre_scrubber1"/>
      <sheetName val="strut_type1"/>
      <sheetName val="FRP_PIPING_일위대가1"/>
      <sheetName val="Div26_-_Elect"/>
      <sheetName val="Bảng_mã_VT"/>
      <sheetName val="Khoi_luong"/>
      <sheetName val="DonGia_chetao"/>
      <sheetName val="DonGia_VatTuLK"/>
      <sheetName val="Fr_Revit"/>
      <sheetName val="NSA_Summary"/>
      <sheetName val="1공구_건정토건_토공6"/>
      <sheetName val="1공구_건정토건_철콘6"/>
      <sheetName val="도급표지_6"/>
      <sheetName val="도급표지__(4)6"/>
      <sheetName val="부대표지_(4)6"/>
      <sheetName val="도급표지__(3)6"/>
      <sheetName val="부대표지_(3)6"/>
      <sheetName val="도급표지__(2)6"/>
      <sheetName val="부대표지_(2)6"/>
      <sheetName val="토__목6"/>
      <sheetName val="조__경6"/>
      <sheetName val="전_기6"/>
      <sheetName val="건__축6"/>
      <sheetName val="보도내역_(3)6"/>
      <sheetName val="준검_내역서6"/>
      <sheetName val="1_수인터널6"/>
      <sheetName val="2_대외공문6"/>
      <sheetName val="6PILE__(돌출)6"/>
      <sheetName val="AS포장복구_6"/>
      <sheetName val="설_계6"/>
      <sheetName val="내역(최종본4_5)6"/>
      <sheetName val="0_0ControlSheet6"/>
      <sheetName val="0_1keyAssumption6"/>
      <sheetName val="Sheet1_(2)5"/>
      <sheetName val="입출재고현황_(2)5"/>
      <sheetName val="전차선로_물량표5"/>
      <sheetName val="노원열병합__건축공사기성내역서5"/>
      <sheetName val="1_취수장5"/>
      <sheetName val="_총괄표5"/>
      <sheetName val="96보완계획7_125"/>
      <sheetName val="BSD_(2)5"/>
      <sheetName val="4_내진설계5"/>
      <sheetName val="3BL공동구_수량5"/>
      <sheetName val="실행내역서_5"/>
      <sheetName val="부대입찰_내역서5"/>
      <sheetName val="1__설계조건_2_단면가정_3__하중계산5"/>
      <sheetName val="DATA_입력란5"/>
      <sheetName val="1_설계조건5"/>
      <sheetName val="2_고용보험료산출근거5"/>
      <sheetName val="제잡비_xls5"/>
      <sheetName val="인건비_5"/>
      <sheetName val="콤보박스와_리스트박스의_연결5"/>
      <sheetName val="4_경비_5_영업외수지3"/>
      <sheetName val="_견적서3"/>
      <sheetName val="현장별계약현황('98_10_31)5"/>
      <sheetName val="토공(우물통,기타)_5"/>
      <sheetName val="플랜트_설치5"/>
      <sheetName val="원가계산_(2)5"/>
      <sheetName val="Eq__Mobilization5"/>
      <sheetName val="장비당단가_(1)4"/>
      <sheetName val="Sheet2_(2)4"/>
      <sheetName val="97년_추정5"/>
      <sheetName val="현장관리비_산출내역5"/>
      <sheetName val="2000년_공정표3"/>
      <sheetName val="수_량_명_세_서_-_14"/>
      <sheetName val="광통신_견적내역서13"/>
      <sheetName val="할증_3"/>
      <sheetName val="unit_43"/>
      <sheetName val="1_설계기준4"/>
      <sheetName val="별표_4"/>
      <sheetName val="2_건축4"/>
      <sheetName val="공정표_4"/>
      <sheetName val="설내역서_4"/>
      <sheetName val="프라임_강변역(4,236)3"/>
      <sheetName val="내___역3"/>
      <sheetName val="집_계_표3"/>
      <sheetName val="8_PILE__(돌출)4"/>
      <sheetName val="5_2코핑3"/>
      <sheetName val="배수공_시멘트_및_골재량_산출3"/>
      <sheetName val="7_PILE__(돌출)3"/>
      <sheetName val="P_M_별3"/>
      <sheetName val="CIP_공사4"/>
      <sheetName val="표지_(2)5"/>
      <sheetName val="수량산출서_갑지3"/>
      <sheetName val="DATA_입력부3"/>
      <sheetName val="표지_(3)5"/>
      <sheetName val="교각집계_(2)5"/>
      <sheetName val="교각토공_(2)5"/>
      <sheetName val="교각철근_(2)5"/>
      <sheetName val="외주대비_-석축5"/>
      <sheetName val="외주대비-구조물_(2)5"/>
      <sheetName val="견적표지_(3)5"/>
      <sheetName val="_HIT-&gt;HMC_견적(3900)5"/>
      <sheetName val="일__위__대__가__목__록5"/>
      <sheetName val="6__안전관리비8"/>
      <sheetName val="HRSG_SMALL072205"/>
      <sheetName val="교각토공__2_5"/>
      <sheetName val="3_공통공사대비5"/>
      <sheetName val="8_현장관리비4"/>
      <sheetName val="7_안전관리비4"/>
      <sheetName val="하도내역_(철콘)4"/>
      <sheetName val="조건표_(2)4"/>
      <sheetName val="목차_4"/>
      <sheetName val="7__현장관리비_4"/>
      <sheetName val="노무비_근거4"/>
      <sheetName val="임율_Data4"/>
      <sheetName val="2차전체변경예정_(2)4"/>
      <sheetName val="단면_(2)4"/>
      <sheetName val="토공유동표(전체_당초)4"/>
      <sheetName val="구조______3"/>
      <sheetName val="b_balju_(2)4"/>
      <sheetName val="노무비_3"/>
      <sheetName val="화재_탐지_설비3"/>
      <sheetName val="Customer_Databas3"/>
      <sheetName val="4_LINE3"/>
      <sheetName val="7_th3"/>
      <sheetName val="_갑지3"/>
      <sheetName val="4_일위대가집계3"/>
      <sheetName val="내역서_제출3"/>
      <sheetName val="A_LINE3"/>
      <sheetName val="5__현장관리비(new)_3"/>
      <sheetName val="방배동내역_(총괄)3"/>
      <sheetName val="간_지13"/>
      <sheetName val="5__현장관리비_new__3"/>
      <sheetName val="Temporary_Mooring3"/>
      <sheetName val="중기조종사_단위단가4"/>
      <sheetName val="총_원가계산3"/>
      <sheetName val="2_교량(신설)3"/>
      <sheetName val="EQUIP_LIST3"/>
      <sheetName val="일위대가_(PM)2"/>
      <sheetName val="2000_053"/>
      <sheetName val="원내역서_그대로2"/>
      <sheetName val="1_3_1절점좌표3"/>
      <sheetName val="1_1설계기준3"/>
      <sheetName val="1_본부별3"/>
      <sheetName val="기초입력_DATA3"/>
      <sheetName val="재활용_악취_먼지DUCT산출3"/>
      <sheetName val="남양시작동자105노65기1_3화1_22"/>
      <sheetName val="관음목장(제출용)자105인97_52"/>
      <sheetName val="전체내역_(2)2"/>
      <sheetName val="Hyundai_Unit_cost_xls2"/>
      <sheetName val="제출내역_(2)3"/>
      <sheetName val="TABLE_DB2"/>
      <sheetName val="쌍용_data_base2"/>
      <sheetName val="969910(_R)2"/>
      <sheetName val="1062-X방향_2"/>
      <sheetName val="5_정산서3"/>
      <sheetName val="PROJECT_BRIEF2"/>
      <sheetName val="4_장비손료3"/>
      <sheetName val="①idea_pipeline2"/>
      <sheetName val="IMP_통일양식2"/>
      <sheetName val="LYS_통일양식2"/>
      <sheetName val="Xunit_(단위환산)2"/>
      <sheetName val="유통기한_프로그램2"/>
      <sheetName val="2_2_오피스텔(12~32F)3"/>
      <sheetName val="일위대가_집계표3"/>
      <sheetName val="6__안전관리비9"/>
      <sheetName val="자__재3"/>
      <sheetName val="개인별_순위표3"/>
      <sheetName val="CM_13"/>
      <sheetName val="기술부_VENDOR_LIST3"/>
      <sheetName val="단계별내역_(2)3"/>
      <sheetName val="2_2_띠장의_설계3"/>
      <sheetName val="경비_(1)2"/>
      <sheetName val="2F_회의실견적(5_14_일대)2"/>
      <sheetName val="단양_00_아파트-세부내역3"/>
      <sheetName val="VENDOR_LIST2"/>
      <sheetName val="단가_2"/>
      <sheetName val="108_수선비2"/>
      <sheetName val="1차_내역서2"/>
      <sheetName val="중기쥰종사_단위단가2"/>
      <sheetName val="1-1_현장정리2"/>
      <sheetName val="1-2_토공2"/>
      <sheetName val="1-3_WMM,GSB2"/>
      <sheetName val="1-4_BITUMINOUS_COURSE2"/>
      <sheetName val="1-5_BOX_CULVERTS2"/>
      <sheetName val="1-6_BRIDGE2"/>
      <sheetName val="1-7_DRAINAGE2"/>
      <sheetName val="1-8_TRAFFIC2"/>
      <sheetName val="1-9_MISCELLANEOUS2"/>
      <sheetName val="1-10_ELECTRICAL2"/>
      <sheetName val="1-12_도급외항목2"/>
      <sheetName val="9_1지하2층하부보3"/>
      <sheetName val="4_2_1_마루높이_검토2"/>
      <sheetName val="4_일위대가3"/>
      <sheetName val="BOX_본체2"/>
      <sheetName val="STEEL_BOX_단면설계(SEC_8)2"/>
      <sheetName val="6_이토처리시간2"/>
      <sheetName val="울진항공등화_내역서2"/>
      <sheetName val="영흥TL(UP,DOWN)_2"/>
      <sheetName val="일_위_대_가_표2"/>
      <sheetName val="PTVT_(MAU)2"/>
      <sheetName val="5호광장_(만점)3"/>
      <sheetName val="인천국제_(만점)_(2)3"/>
      <sheetName val="전선_및_전선관2"/>
      <sheetName val="설계기준_및_하중계산2"/>
      <sheetName val="Sight_n_M_H2"/>
      <sheetName val="매출요약(월별)_-년간2"/>
      <sheetName val="Piping_Design_Data2"/>
      <sheetName val="4_&amp;_10-inch,_CO2_Combo_&amp;_Sweep2"/>
      <sheetName val="1_䷨수장2"/>
      <sheetName val="4_뀴진설Ⳅ2"/>
      <sheetName val="전䰨선로_물량표2"/>
      <sheetName val="㶀대입찰_내역서2"/>
      <sheetName val="수목데이타_2"/>
      <sheetName val="kimre_scrubber2"/>
      <sheetName val="내역서_(2)2"/>
      <sheetName val="strut_type2"/>
      <sheetName val="한성교회_신축공사(050713)_CheckList2"/>
      <sheetName val="FRP_PIPING_일위대가2"/>
      <sheetName val="총괄집계_2"/>
      <sheetName val="MP_MOB2"/>
      <sheetName val="명일작업계획_(3)2"/>
      <sheetName val="내역서_(3)3"/>
      <sheetName val="산출양식_(2)3"/>
      <sheetName val="전체산출내역서갑(변경)_3"/>
      <sheetName val="A_터파기공3"/>
      <sheetName val="B_측·집3"/>
      <sheetName val="배(자·집)_(2)3"/>
      <sheetName val="2_01측·터·집3"/>
      <sheetName val="땅깍·수_(1-1)3"/>
      <sheetName val="0-52_3"/>
      <sheetName val="콘·다_(2)3"/>
      <sheetName val="기·집_(2)3"/>
      <sheetName val="콘·다_(3)3"/>
      <sheetName val="병원내역집계표_(2)3"/>
      <sheetName val="실행총괄_3"/>
      <sheetName val="[IL-3_XLSY갑지3"/>
      <sheetName val="4_일위대가목차3"/>
      <sheetName val="내역_ver1_03"/>
      <sheetName val="2000,9월_일위3"/>
      <sheetName val="1_노무비명세서(해동)3"/>
      <sheetName val="1_노무비명세서(토목)3"/>
      <sheetName val="2_노무비명세서(해동)3"/>
      <sheetName val="2_노무비명세서(수직보호망)3"/>
      <sheetName val="2_노무비명세서(난간대)3"/>
      <sheetName val="2_사진대지3"/>
      <sheetName val="3_사진대지3"/>
      <sheetName val="변압기_및_발전기_용량2"/>
      <sheetName val="조도계산서_(도서)2"/>
      <sheetName val="빌딩_안내2"/>
      <sheetName val="CABLE_(2)2"/>
      <sheetName val="G_R300경비2"/>
      <sheetName val="단가대비표_(3)2"/>
      <sheetName val="기성내역서(을)_(2)2"/>
      <sheetName val="1단계_(2)2"/>
      <sheetName val="2_1__노무비_평균단가산출2"/>
      <sheetName val="3_공사비(07년노임단가)2"/>
      <sheetName val="3_공사비(단가조사표)2"/>
      <sheetName val="3_공사비(물량산출표)2"/>
      <sheetName val="3_공사비(일위대가표목록)2"/>
      <sheetName val="3_공사비(일위대가표)2"/>
      <sheetName val="TRE_TABLE2"/>
      <sheetName val="Requirement(Work_Crew)2"/>
      <sheetName val="진입도로B_(2)2"/>
      <sheetName val="2_냉난방설비공사2"/>
      <sheetName val="7_자동제어공사2"/>
      <sheetName val="중강당_내역2"/>
      <sheetName val="기초자료입력및_K치_확인2"/>
      <sheetName val="실행내역_2"/>
      <sheetName val="자재_단가_비교표(견적)2"/>
      <sheetName val="자재_단가_비교표2"/>
      <sheetName val="Bid_Summary2"/>
      <sheetName val="이동시_예상비용2"/>
      <sheetName val="Seg_1DE비용2"/>
      <sheetName val="Transit_비용_감가상각미포함2"/>
      <sheetName val="세골재__T2_변경_현황2"/>
      <sheetName val="전화공사_공량_및_집계표2"/>
      <sheetName val="참조_(2)2"/>
      <sheetName val="6__직접경비2"/>
      <sheetName val="대가_(보완)2"/>
      <sheetName val="3_자재비(총괄)2"/>
      <sheetName val="제조_경영2"/>
      <sheetName val="4_전기2"/>
      <sheetName val="노_무_비2"/>
      <sheetName val="미납품_현황2"/>
      <sheetName val="신설개소별_총집계표(동해-배전)2"/>
      <sheetName val="용선_C_L2"/>
      <sheetName val="전_체2"/>
      <sheetName val="흙막이B_(오산운암)2"/>
      <sheetName val="타이로드_흙막이2"/>
      <sheetName val="타이로드_흙막이(근입장2_5M)2"/>
      <sheetName val="타이로드(근입장2_5M)2"/>
      <sheetName val="pile_항타2"/>
      <sheetName val="pile_항타(디젤)2"/>
      <sheetName val="pile_항타_A2"/>
      <sheetName val="pile_항타_B2"/>
      <sheetName val="pile_항타_C2"/>
      <sheetName val="pile_인발2"/>
      <sheetName val="pile_인발_A2"/>
      <sheetName val="pile_인발_B2"/>
      <sheetName val="pile_인발_C2"/>
      <sheetName val="20TON_TRAILER2"/>
      <sheetName val="토류판_(2)2"/>
      <sheetName val="SHEET_PILE단가2"/>
      <sheetName val="함열량_db1"/>
      <sheetName val="10_경제성분석1"/>
      <sheetName val="단가_및_재료비2"/>
      <sheetName val="기계_도급내역서1"/>
      <sheetName val="-15_01"/>
      <sheetName val="고객사_관리_코드2"/>
      <sheetName val="사__업__비__수__지__예__산__서1"/>
      <sheetName val="Div26_-_Elect1"/>
      <sheetName val="2_1외주2"/>
      <sheetName val="2_3노무2"/>
      <sheetName val="2_4자재2"/>
      <sheetName val="2_2장비2"/>
      <sheetName val="2_5경비2"/>
      <sheetName val="2_6수목대2"/>
      <sheetName val="3련_BOX2"/>
      <sheetName val="모선자재_집계표1"/>
      <sheetName val="재료의_할증1"/>
      <sheetName val="내역서_1"/>
      <sheetName val="공내역_및_견적조건1"/>
      <sheetName val="2_11"/>
      <sheetName val="Bảng_mã_VT1"/>
      <sheetName val="Khoi_luong1"/>
      <sheetName val="DonGia_chetao1"/>
      <sheetName val="DonGia_VatTuLK1"/>
      <sheetName val="표__지1"/>
      <sheetName val="D1_2_COF모듈자재_입출재고_(B급)1"/>
      <sheetName val="Fr_Revit1"/>
      <sheetName val="NSA_Summary1"/>
      <sheetName val="Rate"/>
      <sheetName val="Kiem-Toan"/>
      <sheetName val="gVL"/>
      <sheetName val="Quantity"/>
      <sheetName val="중소기업"/>
      <sheetName val="Phieu trinh ky cấu tháp"/>
      <sheetName val="Phieu trinh ky VTP"/>
      <sheetName val="KS-VTP"/>
      <sheetName val="KS-VL rời"/>
      <sheetName val="BCCP"/>
      <sheetName val="Tai san"/>
      <sheetName val="Check dong tien"/>
      <sheetName val="Chi phí SDTS"/>
      <sheetName val="Check COST"/>
      <sheetName val="KHTC"/>
      <sheetName val="DATA HD"/>
      <sheetName val="THNC"/>
      <sheetName val="KEY"/>
      <sheetName val="NC"/>
      <sheetName val="2TM"/>
      <sheetName val="1TM"/>
      <sheetName val="Tong hop 1TM"/>
      <sheetName val="WBS"/>
      <sheetName val="DMKH"/>
      <sheetName val="NS Lán trại"/>
      <sheetName val="Check cong no NC"/>
      <sheetName val="Prelims"/>
      <sheetName val="cong thuc tinh chi tiet"/>
      <sheetName val="00000000"/>
      <sheetName val="cong_thuc_tinh_chi_tiet"/>
      <sheetName val="cong_thuc_tinh_chi_tiet1"/>
      <sheetName val="장비분석"/>
      <sheetName val="외주대비 -석축_x0000__x0000__x0000__x"/>
      <sheetName val="_IL-3.XLSY갑지"/>
      <sheetName val="_IL-3_XLSY갑지"/>
      <sheetName val="외주대비_-석축_후다내역_XLS_견적표지_(3"/>
      <sheetName val="_IL-3_XLSY갑지1"/>
      <sheetName val="_IL-3_XLSY갑지2"/>
      <sheetName val="_IL-3_XLSY갑지3"/>
      <sheetName val="KET CAU- MJV2"/>
      <sheetName val="Ví dụ"/>
      <sheetName val="Gia VLNCMTC"/>
      <sheetName val="1_MV"/>
      <sheetName val="SEX"/>
      <sheetName val="IBASE"/>
      <sheetName val="MTC"/>
      <sheetName val="外構・目次"/>
      <sheetName val="工場棟・目次"/>
      <sheetName val="事務棟・目次"/>
      <sheetName val="GC산출"/>
      <sheetName val="cable산출"/>
      <sheetName val="변경갑지"/>
      <sheetName val="증감(갑지)"/>
      <sheetName val="교각¾_x0000_"/>
      <sheetName val="1차3회-개_x001a__x0003__x0004__x0005__x0005__x0004__x0006__x0002__x0002__x0004__x0003__x0009__x0007__x0005__x000b__x0003__x0006__x0008__x0006__x0005_"/>
      <sheetName val="1차3회-개_x001a__x0003__x0004__x0005__x0005__x0004__x0006__x0002__x0002__x0004__x0003_ _x0007__x0005__x000b__x0003__x0006__x0008__x0006__x0005_"/>
      <sheetName val="1차설계변경瀀_xdf8f_"/>
      <sheetName val="1차설계변경_x0000_瞒"/>
      <sheetName val="1차설계변경瞏"/>
      <sheetName val="1차설계변경 颔"/>
      <sheetName val="1차설계변경飤"/>
      <sheetName val="1차설계변경쏈"/>
      <sheetName val="1차설계변경჈_x0000_"/>
      <sheetName val="1차설계변경퀀얎"/>
      <sheetName val="1차설계변경쀀얌"/>
      <sheetName val="철근׃"/>
      <sheetName val="01. DATA"/>
      <sheetName val="기초데이타"/>
      <sheetName val="SIL98"/>
      <sheetName val="수정_x0000__x0000_"/>
      <sheetName val="중사"/>
      <sheetName val="CF_DT"/>
      <sheetName val="일위대가Ȓ_x0000_"/>
      <sheetName val="일위대가顔-"/>
      <sheetName val="재무가정"/>
      <sheetName val="사전공사"/>
      <sheetName val="오억미만"/>
      <sheetName val="서울대규장각(가시설흙막이)"/>
      <sheetName val="chitiet"/>
      <sheetName val="Sikje_in_x0005__x0000_"/>
      <sheetName val="샌딩 에폭시 도장"/>
      <sheetName val="2련간지"/>
      <sheetName val="시험연구비상각"/>
      <sheetName val="Summary VO No.3"/>
      <sheetName val="Breakdown"/>
      <sheetName val="VO No.3.1"/>
      <sheetName val="VO No.3.2"/>
      <sheetName val="VO No.3.3"/>
      <sheetName val="VO No.3.4"/>
      <sheetName val="VO No.3.5"/>
      <sheetName val="VO No.3.6"/>
      <sheetName val="VO No.3.7"/>
      <sheetName val="VO No.3.8"/>
      <sheetName val="견적표지_(3"/>
      <sheetName val="SCOPE OF WORK"/>
      <sheetName val="BG"/>
      <sheetName val="대3류 "/>
      <sheetName val="외주대비 ᨀ晙ԯ"/>
      <sheetName val="入力作成表"/>
      <sheetName val="D_MUC"/>
      <sheetName val="내역서-설비"/>
      <sheetName val="전도금정산서(27)"/>
      <sheetName val="3.단가산출서"/>
      <sheetName val="4.단가산출기초"/>
      <sheetName val="출장㺎Ă"/>
      <sheetName val="견적_x0005_"/>
      <sheetName val="CԀ"/>
      <sheetName val="기본데이타입력"/>
      <sheetName val="계산내역(설비)"/>
      <sheetName val="bang TH"/>
      <sheetName val="아파트급수지하PIT층평면도(평면도)"/>
      <sheetName val="[회다내역,X켊楳켎攳嶪剃嶮布쵌섌)"/>
      <sheetName val="금회_청구사항(기계)"/>
      <sheetName val="기성갑지_(소방)"/>
      <sheetName val="금회_청구사항(소방)"/>
      <sheetName val="실唉역서"/>
      <sheetName val="㶀하ረ성남)"/>
      <sheetName val="㶀대표지_(鰲)"/>
      <sheetName val="⳵사塄총ⴄ표"/>
      <sheetName val="배ⴀ단가조사䄜"/>
      <sheetName val="공䠅별산출뀴䃭서"/>
      <sheetName val="옹벽ꏨ면치수"/>
      <sheetName val="맨홀메우기"/>
      <sheetName val="1_설계기준倱"/>
      <sheetName val="투찰금액"/>
      <sheetName val="1공구_건정토건_토공7"/>
      <sheetName val="1공구_건정토건_철콘7"/>
      <sheetName val="도급표지_7"/>
      <sheetName val="도급표지__(4)7"/>
      <sheetName val="부대표지_(4)7"/>
      <sheetName val="도급표지__(3)7"/>
      <sheetName val="부대표지_(3)7"/>
      <sheetName val="도급표지__(2)7"/>
      <sheetName val="부대표지_(2)7"/>
      <sheetName val="토__목7"/>
      <sheetName val="조__경7"/>
      <sheetName val="전_기7"/>
      <sheetName val="건__축7"/>
      <sheetName val="보도내역_(3)7"/>
      <sheetName val="준검_내역서7"/>
      <sheetName val="2_대외공문7"/>
      <sheetName val="0_0ControlSheet7"/>
      <sheetName val="0_1keyAssumption7"/>
      <sheetName val="1_수인터널7"/>
      <sheetName val="6PILE__(돌출)7"/>
      <sheetName val="설_계7"/>
      <sheetName val="AS포장복구_7"/>
      <sheetName val="현장별계약현황('98_10_31)6"/>
      <sheetName val="Sheet1_(2)6"/>
      <sheetName val="입출재고현황_(2)6"/>
      <sheetName val="내역(최종본4_5)7"/>
      <sheetName val="96보완계획7_126"/>
      <sheetName val="전차선로_물량표6"/>
      <sheetName val="4_내진설계6"/>
      <sheetName val="BSD_(2)6"/>
      <sheetName val="1_취수장6"/>
      <sheetName val="_총괄표6"/>
      <sheetName val="실행내역서_6"/>
      <sheetName val="노원열병합__건축공사기성내역서6"/>
      <sheetName val="부대입찰_내역서6"/>
      <sheetName val="3BL공동구_수량6"/>
      <sheetName val="토공(우물통,기타)_6"/>
      <sheetName val="1__설계조건_2_단면가정_3__하중계산6"/>
      <sheetName val="DATA_입력란6"/>
      <sheetName val="1_설계조건6"/>
      <sheetName val="플랜트_설치6"/>
      <sheetName val="인건비_6"/>
      <sheetName val="제잡비_xls6"/>
      <sheetName val="2_고용보험료산출근거6"/>
      <sheetName val="원가계산_(2)6"/>
      <sheetName val="Eq__Mobilization6"/>
      <sheetName val="콤보박스와_리스트박스의_연결6"/>
      <sheetName val="설내역서_5"/>
      <sheetName val="97년_추정6"/>
      <sheetName val="현장관리비_산출내역6"/>
      <sheetName val="장비당단가_(1)5"/>
      <sheetName val="Sheet2_(2)5"/>
      <sheetName val="1_설계기준5"/>
      <sheetName val="내___역4"/>
      <sheetName val="집_계_표4"/>
      <sheetName val="프라임_강변역(4,236)4"/>
      <sheetName val="8_PILE__(돌출)5"/>
      <sheetName val="2000년_공정표4"/>
      <sheetName val="수_량_명_세_서_-_15"/>
      <sheetName val="2_건축5"/>
      <sheetName val="2_교량(신설)4"/>
      <sheetName val="5_2코핑4"/>
      <sheetName val="공정표_5"/>
      <sheetName val="P_M_별4"/>
      <sheetName val="배수공_시멘트_및_골재량_산출4"/>
      <sheetName val="7_PILE__(돌출)4"/>
      <sheetName val="DATA_입력부4"/>
      <sheetName val="수량산출서_갑지4"/>
      <sheetName val="별표_5"/>
      <sheetName val="CIP_공사5"/>
      <sheetName val="1_3_1절점좌표4"/>
      <sheetName val="1_1설계기준4"/>
      <sheetName val="표지_(2)6"/>
      <sheetName val="광통신_견적내역서14"/>
      <sheetName val="할증_4"/>
      <sheetName val="unit_44"/>
      <sheetName val="4_경비_5_영업외수지4"/>
      <sheetName val="_견적서4"/>
      <sheetName val="표지_(3)6"/>
      <sheetName val="교각집계_(2)6"/>
      <sheetName val="교각토공_(2)6"/>
      <sheetName val="교각철근_(2)6"/>
      <sheetName val="외주대비_-석축6"/>
      <sheetName val="1_본부별4"/>
      <sheetName val="2000_054"/>
      <sheetName val="외주대비-구조물_(2)6"/>
      <sheetName val="견적표지_(3)6"/>
      <sheetName val="_HIT-&gt;HMC_견적(3900)6"/>
      <sheetName val="일__위__대__가__목__록6"/>
      <sheetName val="교각토공__2_6"/>
      <sheetName val="HRSG_SMALL072206"/>
      <sheetName val="6__안전관리비10"/>
      <sheetName val="하도내역_(철콘)5"/>
      <sheetName val="3_공통공사대비6"/>
      <sheetName val="노무비_근거5"/>
      <sheetName val="조건표_(2)5"/>
      <sheetName val="임율_Data5"/>
      <sheetName val="2차전체변경예정_(2)5"/>
      <sheetName val="토공유동표(전체_당초)5"/>
      <sheetName val="목차_5"/>
      <sheetName val="단면_(2)5"/>
      <sheetName val="b_balju_(2)5"/>
      <sheetName val="8_현장관리비5"/>
      <sheetName val="7_안전관리비5"/>
      <sheetName val="7__현장관리비_5"/>
      <sheetName val="노무비_4"/>
      <sheetName val="내역서_제출4"/>
      <sheetName val="구조______4"/>
      <sheetName val="간_지14"/>
      <sheetName val="화재_탐지_설비4"/>
      <sheetName val="4_일위대가집계4"/>
      <sheetName val="5__현장관리비(new)_4"/>
      <sheetName val="Customer_Databas4"/>
      <sheetName val="방배동내역_(총괄)4"/>
      <sheetName val="기초입력_DATA4"/>
      <sheetName val="EQUIP_LIST4"/>
      <sheetName val="재활용_악취_먼지DUCT산출4"/>
      <sheetName val="남양시작동자105노65기1_3화1_23"/>
      <sheetName val="관음목장(제출용)자105인97_53"/>
      <sheetName val="전체내역_(2)3"/>
      <sheetName val="Hyundai_Unit_cost_xls3"/>
      <sheetName val="4_장비손료4"/>
      <sheetName val="단양_00_아파트-세부내역4"/>
      <sheetName val="원내역서_그대로3"/>
      <sheetName val="PROJECT_BRIEF3"/>
      <sheetName val="Sight_n_M_H3"/>
      <sheetName val="단가_3"/>
      <sheetName val="4_LINE4"/>
      <sheetName val="7_th4"/>
      <sheetName val="_갑지4"/>
      <sheetName val="A_LINE4"/>
      <sheetName val="5__현장관리비_new__4"/>
      <sheetName val="Temporary_Mooring4"/>
      <sheetName val="중기조종사_단위단가5"/>
      <sheetName val="총_원가계산4"/>
      <sheetName val="매출요약(월별)_-년간3"/>
      <sheetName val="Piping_Design_Data3"/>
      <sheetName val="4_&amp;_10-inch,_CO2_Combo_&amp;_Sweep3"/>
      <sheetName val="5_정산서4"/>
      <sheetName val="5호광장_(만점)4"/>
      <sheetName val="인천국제_(만점)_(2)4"/>
      <sheetName val="전선_및_전선관3"/>
      <sheetName val="VENDOR_LIST3"/>
      <sheetName val="설계기준_및_하중계산3"/>
      <sheetName val="수목데이타_3"/>
      <sheetName val="1062-X방향_3"/>
      <sheetName val="TABLE_DB3"/>
      <sheetName val="쌍용_data_base3"/>
      <sheetName val="제출내역_(2)4"/>
      <sheetName val="969910(_R)3"/>
      <sheetName val="2F_회의실견적(5_14_일대)3"/>
      <sheetName val="경비_(1)3"/>
      <sheetName val="2_2_오피스텔(12~32F)4"/>
      <sheetName val="일위대가_집계표4"/>
      <sheetName val="9_1지하2층하부보4"/>
      <sheetName val="단계별내역_(2)4"/>
      <sheetName val="4_일위대가4"/>
      <sheetName val="한성교회_신축공사(050713)_CheckList3"/>
      <sheetName val="단가_및_재료비3"/>
      <sheetName val="1_䷨수장3"/>
      <sheetName val="4_뀴진설Ⳅ3"/>
      <sheetName val="전䰨선로_물량표3"/>
      <sheetName val="㶀대입찰_내역서3"/>
      <sheetName val="내역서_(2)3"/>
      <sheetName val="strut_type3"/>
      <sheetName val="10_경제성분석2"/>
      <sheetName val="총괄집계_3"/>
      <sheetName val="2_12"/>
      <sheetName val="기계_도급내역서2"/>
      <sheetName val="kimre_scrubber3"/>
      <sheetName val="108_수선비3"/>
      <sheetName val="FRP_PIPING_일위대가3"/>
      <sheetName val="-15_02"/>
      <sheetName val="개인별_순위표4"/>
      <sheetName val="사__업__비__수__지__예__산__서2"/>
      <sheetName val="CM_14"/>
      <sheetName val="청_구1"/>
      <sheetName val="공내역_및_견적조건2"/>
      <sheetName val="STEEL_BOX_단면설계(SEC_8)3"/>
      <sheetName val="2_2_띠장의_설계4"/>
      <sheetName val="자__재4"/>
      <sheetName val="세골재__T2_변경_현황3"/>
      <sheetName val="6__안전관리비11"/>
      <sheetName val="기술부_VENDOR_LIST4"/>
      <sheetName val="4_2_1_마루높이_검토3"/>
      <sheetName val="내역서_(3)4"/>
      <sheetName val="산출양식_(2)4"/>
      <sheetName val="전체산출내역서갑(변경)_4"/>
      <sheetName val="A_터파기공4"/>
      <sheetName val="B_측·집4"/>
      <sheetName val="배(자·집)_(2)4"/>
      <sheetName val="2_01측·터·집4"/>
      <sheetName val="땅깍·수_(1-1)4"/>
      <sheetName val="0-52_4"/>
      <sheetName val="콘·다_(2)4"/>
      <sheetName val="기·집_(2)4"/>
      <sheetName val="콘·다_(3)4"/>
      <sheetName val="병원내역집계표_(2)4"/>
      <sheetName val="실행총괄_4"/>
      <sheetName val="[IL-3_XLSY갑지4"/>
      <sheetName val="4_일위대가목차4"/>
      <sheetName val="내역_ver1_04"/>
      <sheetName val="2000,9월_일위4"/>
      <sheetName val="1_노무비명세서(해동)4"/>
      <sheetName val="1_노무비명세서(토목)4"/>
      <sheetName val="2_노무비명세서(해동)4"/>
      <sheetName val="2_노무비명세서(수직보호망)4"/>
      <sheetName val="2_노무비명세서(난간대)4"/>
      <sheetName val="2_사진대지4"/>
      <sheetName val="3_사진대지4"/>
      <sheetName val="변압기_및_발전기_용량3"/>
      <sheetName val="조도계산서_(도서)3"/>
      <sheetName val="빌딩_안내3"/>
      <sheetName val="CABLE_(2)3"/>
      <sheetName val="G_R300경비3"/>
      <sheetName val="단가대비표_(3)3"/>
      <sheetName val="기성내역서(을)_(2)3"/>
      <sheetName val="1단계_(2)3"/>
      <sheetName val="2_1__노무비_평균단가산출3"/>
      <sheetName val="3_공사비(07년노임단가)3"/>
      <sheetName val="3_공사비(단가조사표)3"/>
      <sheetName val="3_공사비(물량산출표)3"/>
      <sheetName val="3_공사비(일위대가표목록)3"/>
      <sheetName val="3_공사비(일위대가표)3"/>
      <sheetName val="TRE_TABLE3"/>
      <sheetName val="Requirement(Work_Crew)3"/>
      <sheetName val="진입도로B_(2)3"/>
      <sheetName val="2_냉난방설비공사3"/>
      <sheetName val="7_자동제어공사3"/>
      <sheetName val="중강당_내역3"/>
      <sheetName val="기초자료입력및_K치_확인3"/>
      <sheetName val="실행내역_3"/>
      <sheetName val="자재_단가_비교표(견적)3"/>
      <sheetName val="자재_단가_비교표3"/>
      <sheetName val="Bid_Summary3"/>
      <sheetName val="이동시_예상비용3"/>
      <sheetName val="Seg_1DE비용3"/>
      <sheetName val="Transit_비용_감가상각미포함3"/>
      <sheetName val="전화공사_공량_및_집계표3"/>
      <sheetName val="참조_(2)3"/>
      <sheetName val="6__직접경비3"/>
      <sheetName val="대가_(보완)3"/>
      <sheetName val="3_자재비(총괄)3"/>
      <sheetName val="제조_경영3"/>
      <sheetName val="4_전기3"/>
      <sheetName val="노_무_비3"/>
      <sheetName val="미납품_현황3"/>
      <sheetName val="신설개소별_총집계표(동해-배전)3"/>
      <sheetName val="BOX_본체3"/>
      <sheetName val="MP_MOB3"/>
      <sheetName val="일위대가_(PM)3"/>
      <sheetName val="7_전산해석결과1"/>
      <sheetName val="4_하중1"/>
      <sheetName val="①idea_pipeline3"/>
      <sheetName val="IMP_통일양식3"/>
      <sheetName val="LYS_통일양식3"/>
      <sheetName val="Xunit_(단위환산)3"/>
      <sheetName val="유통기한_프로그램3"/>
      <sheetName val="1-1_현장정리3"/>
      <sheetName val="1-2_토공3"/>
      <sheetName val="1-3_WMM,GSB3"/>
      <sheetName val="1-4_BITUMINOUS_COURSE3"/>
      <sheetName val="1-5_BOX_CULVERTS3"/>
      <sheetName val="1-6_BRIDGE3"/>
      <sheetName val="1-7_DRAINAGE3"/>
      <sheetName val="1-8_TRAFFIC3"/>
      <sheetName val="1-9_MISCELLANEOUS3"/>
      <sheetName val="1-10_ELECTRICAL3"/>
      <sheetName val="1-12_도급외항목3"/>
      <sheetName val="명일작업계획_(3)3"/>
      <sheetName val="용선_C_L3"/>
      <sheetName val="전_체3"/>
      <sheetName val="흙막이B_(오산운암)3"/>
      <sheetName val="타이로드_흙막이3"/>
      <sheetName val="타이로드_흙막이(근입장2_5M)3"/>
      <sheetName val="타이로드(근입장2_5M)3"/>
      <sheetName val="pile_항타3"/>
      <sheetName val="pile_항타(디젤)3"/>
      <sheetName val="pile_항타_A3"/>
      <sheetName val="pile_항타_B3"/>
      <sheetName val="pile_항타_C3"/>
      <sheetName val="pile_인발3"/>
      <sheetName val="pile_인발_A3"/>
      <sheetName val="pile_인발_B3"/>
      <sheetName val="pile_인발_C3"/>
      <sheetName val="20TON_TRAILER3"/>
      <sheetName val="토류판_(2)3"/>
      <sheetName val="SHEET_PILE단가3"/>
      <sheetName val="6_이토처리시간3"/>
      <sheetName val="1차_내역서3"/>
      <sheetName val="울진항공등화_내역서3"/>
      <sheetName val="일_위_대_가_표3"/>
      <sheetName val="영흥TL(UP,DOWN)_3"/>
      <sheetName val="3련_BOX3"/>
      <sheetName val="내역서_2"/>
      <sheetName val="2_1외주3"/>
      <sheetName val="2_3노무3"/>
      <sheetName val="2_4자재3"/>
      <sheetName val="2_2장비3"/>
      <sheetName val="2_5경비3"/>
      <sheetName val="2_6수목대3"/>
      <sheetName val="모선자재_집계표2"/>
      <sheetName val="재료의_할증2"/>
      <sheetName val="D1_2_COF모듈자재_입출재고_(B급)2"/>
      <sheetName val="표__지2"/>
      <sheetName val="중기쥰종사_단위단가3"/>
      <sheetName val="함열량_db2"/>
      <sheetName val="고객사_관리_코드3"/>
      <sheetName val="PTVT_(MAU)3"/>
      <sheetName val="기존단가_(2)1"/>
      <sheetName val="D_B"/>
      <sheetName val="K2_site_Total_내역서"/>
      <sheetName val="1_청구서"/>
      <sheetName val="2_내역서"/>
      <sheetName val="일위대가56-1_"/>
      <sheetName val="일위대가71-1_"/>
      <sheetName val="일위대가74-1_"/>
      <sheetName val="일위대가76-1_"/>
      <sheetName val="일위대가77-1_"/>
      <sheetName val="일위대가78-1_"/>
      <sheetName val="Div26_-_Elect2"/>
      <sheetName val="Khoi_luong2"/>
      <sheetName val="Bảng_mã_VT2"/>
      <sheetName val="DonGia_chetao2"/>
      <sheetName val="DonGia_VatTuLK2"/>
      <sheetName val="Fr_Revit2"/>
      <sheetName val="NSA_Summary2"/>
      <sheetName val="chi_tiet1"/>
      <sheetName val="PPC_Summary1"/>
      <sheetName val="Tong_hop"/>
      <sheetName val="Phan_lap_dat"/>
      <sheetName val="Lắp_Ráp"/>
      <sheetName val="동강_배관"/>
      <sheetName val="WCR_외주"/>
      <sheetName val="ANILINE_-_OPTION"/>
      <sheetName val="MDI_-_OPTION"/>
      <sheetName val="총괄표_"/>
      <sheetName val="계약대비내역서_(부경)"/>
      <sheetName val="집행대비내역서_(부경)"/>
      <sheetName val="계약그라우팅_포장"/>
      <sheetName val="계약사무실조경_"/>
      <sheetName val="횡배수관_토공량_산출"/>
      <sheetName val="부대표지䥀"/>
      <sheetName val="Phieu_trinh_ky_cấu_tháp"/>
      <sheetName val="Phieu_trinh_ky_VTP"/>
      <sheetName val="KS-VL_rời"/>
      <sheetName val="Tai_san"/>
      <sheetName val="Check_dong_tien"/>
      <sheetName val="Chi_phí_SDTS"/>
      <sheetName val="Check_COST"/>
      <sheetName val="DATA_HD"/>
      <sheetName val="Tong_hop_1TM"/>
      <sheetName val="NS_Lán_trại"/>
      <sheetName val="Check_cong_no_NC"/>
      <sheetName val="cong_thuc_tinh_chi_tiet2"/>
      <sheetName val="외주대비_-석축_x"/>
      <sheetName val="_IL-3_XLSY갑지4"/>
      <sheetName val="KET_CAU-_MJV2"/>
      <sheetName val="Ví_dụ"/>
      <sheetName val="Gia_VLNCMTC"/>
      <sheetName val="06_일위대가목록"/>
      <sheetName val="1공구_건정토건_토공8"/>
      <sheetName val="1공구_건정토건_철콘8"/>
      <sheetName val="도급표지_8"/>
      <sheetName val="도급표지__(4)8"/>
      <sheetName val="부대표지_(4)8"/>
      <sheetName val="도급표지__(3)8"/>
      <sheetName val="부대표지_(3)8"/>
      <sheetName val="도급표지__(2)8"/>
      <sheetName val="부대표지_(2)8"/>
      <sheetName val="토__목8"/>
      <sheetName val="조__경8"/>
      <sheetName val="전_기8"/>
      <sheetName val="건__축8"/>
      <sheetName val="보도내역_(3)8"/>
      <sheetName val="준검_내역서8"/>
      <sheetName val="1_수인터널8"/>
      <sheetName val="2_대외공문8"/>
      <sheetName val="설_계8"/>
      <sheetName val="6PILE__(돌출)8"/>
      <sheetName val="AS포장복구_8"/>
      <sheetName val="입출재고현황_(2)7"/>
      <sheetName val="0_0ControlSheet8"/>
      <sheetName val="0_1keyAssumption8"/>
      <sheetName val="4_내진설계7"/>
      <sheetName val="내역(최종본4_5)8"/>
      <sheetName val="Sheet1_(2)7"/>
      <sheetName val="BSD_(2)7"/>
      <sheetName val="1_취수장7"/>
      <sheetName val="부대입찰_내역서7"/>
      <sheetName val="전차선로_물량표7"/>
      <sheetName val="토공(우물통,기타)_7"/>
      <sheetName val="_총괄표7"/>
      <sheetName val="현장관리비_산출내역7"/>
      <sheetName val="제잡비_xls7"/>
      <sheetName val="3BL공동구_수량7"/>
      <sheetName val="현장별계약현황('98_10_31)7"/>
      <sheetName val="96보완계획7_127"/>
      <sheetName val="97년_추정7"/>
      <sheetName val="인건비_7"/>
      <sheetName val="1__설계조건_2_단면가정_3__하중계산7"/>
      <sheetName val="DATA_입력란7"/>
      <sheetName val="실행내역서_7"/>
      <sheetName val="1_설계조건7"/>
      <sheetName val="2_고용보험료산출근거7"/>
      <sheetName val="노원열병합__건축공사기성내역서7"/>
      <sheetName val="Eq__Mobilization7"/>
      <sheetName val="원가계산_(2)7"/>
      <sheetName val="장비당단가_(1)6"/>
      <sheetName val="Sheet2_(2)6"/>
      <sheetName val="내___역5"/>
      <sheetName val="1_설계기준6"/>
      <sheetName val="프라임_강변역(4,236)5"/>
      <sheetName val="플랜트_설치7"/>
      <sheetName val="8_PILE__(돌출)6"/>
      <sheetName val="콤보박스와_리스트박스의_연결7"/>
      <sheetName val="2000년_공정표5"/>
      <sheetName val="수_량_명_세_서_-_16"/>
      <sheetName val="설내역서_6"/>
      <sheetName val="2_건축6"/>
      <sheetName val="집_계_표5"/>
      <sheetName val="2_교량(신설)5"/>
      <sheetName val="5_2코핑5"/>
      <sheetName val="공정표_6"/>
      <sheetName val="P_M_별5"/>
      <sheetName val="표지_(3)7"/>
      <sheetName val="표지_(2)7"/>
      <sheetName val="교각집계_(2)7"/>
      <sheetName val="교각토공_(2)7"/>
      <sheetName val="교각철근_(2)7"/>
      <sheetName val="외주대비_-석축7"/>
      <sheetName val="외주대비-구조물_(2)7"/>
      <sheetName val="견적표지_(3)7"/>
      <sheetName val="_HIT-&gt;HMC_견적(3900)7"/>
      <sheetName val="일__위__대__가__목__록7"/>
      <sheetName val="교각토공__2_7"/>
      <sheetName val="HRSG_SMALL072207"/>
      <sheetName val="6__안전관리비12"/>
      <sheetName val="하도내역_(철콘)6"/>
      <sheetName val="3_공통공사대비7"/>
      <sheetName val="노무비_근거6"/>
      <sheetName val="조건표_(2)6"/>
      <sheetName val="별표_6"/>
      <sheetName val="임율_Data6"/>
      <sheetName val="2차전체변경예정_(2)6"/>
      <sheetName val="토공유동표(전체_당초)6"/>
      <sheetName val="목차_6"/>
      <sheetName val="단면_(2)6"/>
      <sheetName val="b_balju_(2)6"/>
      <sheetName val="8_현장관리비6"/>
      <sheetName val="7_안전관리비6"/>
      <sheetName val="7__현장관리비_6"/>
      <sheetName val="노무비_5"/>
      <sheetName val="내역서_제출5"/>
      <sheetName val="구조______5"/>
      <sheetName val="간_지15"/>
      <sheetName val="화재_탐지_설비5"/>
      <sheetName val="4_일위대가집계5"/>
      <sheetName val="5__현장관리비(new)_5"/>
      <sheetName val="Customer_Databas5"/>
      <sheetName val="방배동내역_(총괄)5"/>
      <sheetName val="배수공_시멘트_및_골재량_산출5"/>
      <sheetName val="7_PILE__(돌출)5"/>
      <sheetName val="CIP_공사6"/>
      <sheetName val="광통신_견적내역서15"/>
      <sheetName val="할증_5"/>
      <sheetName val="unit_45"/>
      <sheetName val="DATA_입력부5"/>
      <sheetName val="수량산출서_갑지5"/>
      <sheetName val="남양시작동자105노65기1_3화1_24"/>
      <sheetName val="관음목장(제출용)자105인97_54"/>
      <sheetName val="1_본부별5"/>
      <sheetName val="1_3_1절점좌표5"/>
      <sheetName val="1_1설계기준5"/>
      <sheetName val="2000_055"/>
      <sheetName val="기초입력_DATA5"/>
      <sheetName val="단양_00_아파트-세부내역5"/>
      <sheetName val="4_경비_5_영업외수지5"/>
      <sheetName val="_견적서5"/>
      <sheetName val="EQUIP_LIST5"/>
      <sheetName val="Piping_Design_Data4"/>
      <sheetName val="4_&amp;_10-inch,_CO2_Combo_&amp;_Sweep4"/>
      <sheetName val="Sight_n_M_H4"/>
      <sheetName val="4_장비손료5"/>
      <sheetName val="2F_회의실견적(5_14_일대)4"/>
      <sheetName val="재활용_악취_먼지DUCT산출5"/>
      <sheetName val="전체내역_(2)4"/>
      <sheetName val="Hyundai_Unit_cost_xls4"/>
      <sheetName val="969910(_R)4"/>
      <sheetName val="원내역서_그대로4"/>
      <sheetName val="5_정산서5"/>
      <sheetName val="수목데이타_4"/>
      <sheetName val="1062-X방향_4"/>
      <sheetName val="TABLE_DB4"/>
      <sheetName val="쌍용_data_base4"/>
      <sheetName val="경비_(1)4"/>
      <sheetName val="설계기준_및_하중계산4"/>
      <sheetName val="PROJECT_BRIEF4"/>
      <sheetName val="5호광장_(만점)5"/>
      <sheetName val="인천국제_(만점)_(2)5"/>
      <sheetName val="전선_및_전선관4"/>
      <sheetName val="VENDOR_LIST4"/>
      <sheetName val="중기조종사_단위단가6"/>
      <sheetName val="5__현장관리비_new__5"/>
      <sheetName val="Temporary_Mooring5"/>
      <sheetName val="A_LINE5"/>
      <sheetName val="제출내역_(2)5"/>
      <sheetName val="2_2_오피스텔(12~32F)5"/>
      <sheetName val="_갑지5"/>
      <sheetName val="일위대가_집계표5"/>
      <sheetName val="9_1지하2층하부보5"/>
      <sheetName val="단계별내역_(2)5"/>
      <sheetName val="총_원가계산5"/>
      <sheetName val="4_일위대가5"/>
      <sheetName val="단가_4"/>
      <sheetName val="4_LINE5"/>
      <sheetName val="7_th5"/>
      <sheetName val="매출요약(월별)_-년간4"/>
      <sheetName val="한성교회_신축공사(050713)_CheckList4"/>
      <sheetName val="단가_및_재료비4"/>
      <sheetName val="1_䷨수장4"/>
      <sheetName val="4_뀴진설Ⳅ4"/>
      <sheetName val="전䰨선로_물량표4"/>
      <sheetName val="㶀대입찰_내역서4"/>
      <sheetName val="내역서_(2)4"/>
      <sheetName val="strut_type4"/>
      <sheetName val="10_경제성분석3"/>
      <sheetName val="총괄집계_4"/>
      <sheetName val="2_13"/>
      <sheetName val="기계_도급내역서3"/>
      <sheetName val="kimre_scrubber4"/>
      <sheetName val="108_수선비4"/>
      <sheetName val="FRP_PIPING_일위대가4"/>
      <sheetName val="-15_03"/>
      <sheetName val="개인별_순위표5"/>
      <sheetName val="사__업__비__수__지__예__산__서3"/>
      <sheetName val="CM_15"/>
      <sheetName val="청_구2"/>
      <sheetName val="공내역_및_견적조건3"/>
      <sheetName val="_ｹ-ﾌﾞﾙ1"/>
      <sheetName val="97_사업추정(WEKI)1"/>
      <sheetName val="STEEL_BOX_단면설계(SEC_8)4"/>
      <sheetName val="2_2_띠장의_설계5"/>
      <sheetName val="자__재5"/>
      <sheetName val="세골재__T2_변경_현황4"/>
      <sheetName val="6__안전관리비13"/>
      <sheetName val="기술부_VENDOR_LIST5"/>
      <sheetName val="4_2_1_마루높이_검토4"/>
      <sheetName val="내역서_(3)5"/>
      <sheetName val="산출양식_(2)5"/>
      <sheetName val="전체산출내역서갑(변경)_5"/>
      <sheetName val="A_터파기공5"/>
      <sheetName val="B_측·집5"/>
      <sheetName val="배(자·집)_(2)5"/>
      <sheetName val="2_01측·터·집5"/>
      <sheetName val="땅깍·수_(1-1)5"/>
      <sheetName val="0-52_5"/>
      <sheetName val="콘·다_(2)5"/>
      <sheetName val="기·집_(2)5"/>
      <sheetName val="콘·다_(3)5"/>
      <sheetName val="병원내역집계표_(2)5"/>
      <sheetName val="실행총괄_5"/>
      <sheetName val="[IL-3_XLSY갑지5"/>
      <sheetName val="4_일위대가목차5"/>
      <sheetName val="내역_ver1_05"/>
      <sheetName val="2000,9월_일위5"/>
      <sheetName val="1_노무비명세서(해동)5"/>
      <sheetName val="1_노무비명세서(토목)5"/>
      <sheetName val="2_노무비명세서(해동)5"/>
      <sheetName val="2_노무비명세서(수직보호망)5"/>
      <sheetName val="2_노무비명세서(난간대)5"/>
      <sheetName val="2_사진대지5"/>
      <sheetName val="3_사진대지5"/>
      <sheetName val="변압기_및_발전기_용량4"/>
      <sheetName val="조도계산서_(도서)4"/>
      <sheetName val="빌딩_안내4"/>
      <sheetName val="CABLE_(2)4"/>
      <sheetName val="G_R300경비4"/>
      <sheetName val="단가대비표_(3)4"/>
      <sheetName val="기성내역서(을)_(2)4"/>
      <sheetName val="1단계_(2)4"/>
      <sheetName val="2_1__노무비_평균단가산출4"/>
      <sheetName val="3_공사비(07년노임단가)4"/>
      <sheetName val="3_공사비(단가조사표)4"/>
      <sheetName val="3_공사비(물량산출표)4"/>
      <sheetName val="3_공사비(일위대가표목록)4"/>
      <sheetName val="3_공사비(일위대가표)4"/>
      <sheetName val="TRE_TABLE4"/>
      <sheetName val="Requirement(Work_Crew)4"/>
      <sheetName val="진입도로B_(2)4"/>
      <sheetName val="2_냉난방설비공사4"/>
      <sheetName val="7_자동제어공사4"/>
      <sheetName val="중강당_내역4"/>
      <sheetName val="기초자료입력및_K치_확인4"/>
      <sheetName val="실행내역_4"/>
      <sheetName val="자재_단가_비교표(견적)4"/>
      <sheetName val="자재_단가_비교표4"/>
      <sheetName val="Bid_Summary4"/>
      <sheetName val="이동시_예상비용4"/>
      <sheetName val="Seg_1DE비용4"/>
      <sheetName val="Transit_비용_감가상각미포함4"/>
      <sheetName val="전화공사_공량_및_집계표4"/>
      <sheetName val="참조_(2)4"/>
      <sheetName val="6__직접경비4"/>
      <sheetName val="대가_(보완)4"/>
      <sheetName val="3_자재비(총괄)4"/>
      <sheetName val="제조_경영4"/>
      <sheetName val="4_전기4"/>
      <sheetName val="노_무_비4"/>
      <sheetName val="미납품_현황4"/>
      <sheetName val="신설개소별_총집계표(동해-배전)4"/>
      <sheetName val="BOX_본체4"/>
      <sheetName val="MP_MOB4"/>
      <sheetName val="신평리_권리자명부1"/>
      <sheetName val="일위대가_(PM)4"/>
      <sheetName val="7_전산해석결과2"/>
      <sheetName val="4_하중2"/>
      <sheetName val="①idea_pipeline4"/>
      <sheetName val="IMP_통일양식4"/>
      <sheetName val="LYS_통일양식4"/>
      <sheetName val="Xunit_(단위환산)4"/>
      <sheetName val="유통기한_프로그램4"/>
      <sheetName val="1-1_현장정리4"/>
      <sheetName val="1-2_토공4"/>
      <sheetName val="1-3_WMM,GSB4"/>
      <sheetName val="1-4_BITUMINOUS_COURSE4"/>
      <sheetName val="1-5_BOX_CULVERTS4"/>
      <sheetName val="1-6_BRIDGE4"/>
      <sheetName val="1-7_DRAINAGE4"/>
      <sheetName val="1-8_TRAFFIC4"/>
      <sheetName val="1-9_MISCELLANEOUS4"/>
      <sheetName val="1-10_ELECTRICAL4"/>
      <sheetName val="1-12_도급외항목4"/>
      <sheetName val="명일작업계획_(3)4"/>
      <sheetName val="용선_C_L4"/>
      <sheetName val="전_체4"/>
      <sheetName val="흙막이B_(오산운암)4"/>
      <sheetName val="타이로드_흙막이4"/>
      <sheetName val="타이로드_흙막이(근입장2_5M)4"/>
      <sheetName val="타이로드(근입장2_5M)4"/>
      <sheetName val="pile_항타4"/>
      <sheetName val="pile_항타(디젤)4"/>
      <sheetName val="pile_항타_A4"/>
      <sheetName val="pile_항타_B4"/>
      <sheetName val="pile_항타_C4"/>
      <sheetName val="pile_인발4"/>
      <sheetName val="pile_인발_A4"/>
      <sheetName val="pile_인발_B4"/>
      <sheetName val="pile_인발_C4"/>
      <sheetName val="20TON_TRAILER4"/>
      <sheetName val="토류판_(2)4"/>
      <sheetName val="SHEET_PILE단가4"/>
      <sheetName val="6_이토처리시간4"/>
      <sheetName val="태화42_1"/>
      <sheetName val="외주현황_wq11"/>
      <sheetName val="1차_내역서4"/>
      <sheetName val="220_(2)1"/>
      <sheetName val="토__공1"/>
      <sheetName val="울진항공등화_내역서4"/>
      <sheetName val="일_위_대_가_표4"/>
      <sheetName val="영흥TL(UP,DOWN)_4"/>
      <sheetName val="3련_BOX4"/>
      <sheetName val="내역서_3"/>
      <sheetName val="2_1외주4"/>
      <sheetName val="2_3노무4"/>
      <sheetName val="2_4자재4"/>
      <sheetName val="2_2장비4"/>
      <sheetName val="2_5경비4"/>
      <sheetName val="2_6수목대4"/>
      <sheetName val="모선자재_집계표3"/>
      <sheetName val="재료의_할증3"/>
      <sheetName val="D1_2_COF모듈자재_입출재고_(B급)3"/>
      <sheetName val="BEND_LOSS1"/>
      <sheetName val="토공_total1"/>
      <sheetName val="3_관로전환기1"/>
      <sheetName val="F_월별기성수금현황_1"/>
      <sheetName val="내역서1999_8최종1"/>
      <sheetName val="3_전기산출기초1"/>
      <sheetName val="고객사_관리_코드4"/>
      <sheetName val="중기쥰종사_단위단가4"/>
      <sheetName val="금회_청구사항(기계)1"/>
      <sheetName val="기성갑지_(소방)1"/>
      <sheetName val="금회_청구사항(소방)1"/>
      <sheetName val="함열량_db3"/>
      <sheetName val="PTVT_(MAU)4"/>
      <sheetName val="99_조정금액1"/>
      <sheetName val="D_B1"/>
      <sheetName val="기존단가_(2)2"/>
      <sheetName val="TRAY_헹거산출1"/>
      <sheetName val="1_청구서1"/>
      <sheetName val="2_내역서1"/>
      <sheetName val="표__지3"/>
      <sheetName val="1_11"/>
      <sheetName val="K2_site_Total_내역서1"/>
      <sheetName val="Div26_-_Elect3"/>
      <sheetName val="Khoi_luong3"/>
      <sheetName val="Bảng_mã_VT3"/>
      <sheetName val="DonGia_chetao3"/>
      <sheetName val="DonGia_VatTuLK3"/>
      <sheetName val="Fr_Revit3"/>
      <sheetName val="NSA_Summary3"/>
      <sheetName val="일위대가56-1_1"/>
      <sheetName val="일위대가71-1_1"/>
      <sheetName val="일위대가74-1_1"/>
      <sheetName val="일위대가76-1_1"/>
      <sheetName val="일위대가77-1_1"/>
      <sheetName val="일위대가78-1_1"/>
      <sheetName val="chi_tiet2"/>
      <sheetName val="PPC_Summary2"/>
      <sheetName val="Tong_hop1"/>
      <sheetName val="Phan_lap_dat1"/>
      <sheetName val="Lắp_Ráp1"/>
      <sheetName val="동강_배관1"/>
      <sheetName val="WCR_외주1"/>
      <sheetName val="ANILINE_-_OPTION1"/>
      <sheetName val="MDI_-_OPTION1"/>
      <sheetName val="총괄표_1"/>
      <sheetName val="계약대비내역서_(부경)1"/>
      <sheetName val="집행대비내역서_(부경)1"/>
      <sheetName val="계약그라우팅_포장1"/>
      <sheetName val="계약사무실조경_1"/>
      <sheetName val="횡배수관_토공량_산출1"/>
      <sheetName val="Phieu_trinh_ky_cấu_tháp1"/>
      <sheetName val="Phieu_trinh_ky_VTP1"/>
      <sheetName val="KS-VL_rời1"/>
      <sheetName val="Tai_san1"/>
      <sheetName val="Check_dong_tien1"/>
      <sheetName val="Chi_phí_SDTS1"/>
      <sheetName val="Check_COST1"/>
      <sheetName val="DATA_HD1"/>
      <sheetName val="Tong_hop_1TM1"/>
      <sheetName val="NS_Lán_trại1"/>
      <sheetName val="Check_cong_no_NC1"/>
      <sheetName val="cong_thuc_tinh_chi_tiet3"/>
      <sheetName val="_IL-3_XLSY갑지5"/>
      <sheetName val="KET_CAU-_MJV21"/>
      <sheetName val="Ví_dụ1"/>
      <sheetName val="Gia_VLNCMTC1"/>
      <sheetName val="06_일위대가목록1"/>
      <sheetName val="부대표지⽠"/>
      <sheetName val="도시정비_"/>
      <sheetName val="3_1_6_전산처리결과"/>
      <sheetName val="1공구_건정토건_토공9"/>
      <sheetName val="1공구_건정토건_철콘9"/>
      <sheetName val="도급표지_9"/>
      <sheetName val="도급표지__(4)9"/>
      <sheetName val="부대표지_(4)9"/>
      <sheetName val="도급표지__(3)9"/>
      <sheetName val="부대표지_(3)9"/>
      <sheetName val="도급표지__(2)9"/>
      <sheetName val="부대표지_(2)9"/>
      <sheetName val="토__목9"/>
      <sheetName val="조__경9"/>
      <sheetName val="전_기9"/>
      <sheetName val="건__축9"/>
      <sheetName val="보도내역_(3)9"/>
      <sheetName val="준검_내역서9"/>
      <sheetName val="1_수인터널9"/>
      <sheetName val="2_대외공문9"/>
      <sheetName val="설_계9"/>
      <sheetName val="6PILE__(돌출)9"/>
      <sheetName val="AS포장복구_9"/>
      <sheetName val="입출재고현황_(2)8"/>
      <sheetName val="0_0ControlSheet9"/>
      <sheetName val="0_1keyAssumption9"/>
      <sheetName val="4_내진설계8"/>
      <sheetName val="내역(최종본4_5)9"/>
      <sheetName val="Sheet1_(2)8"/>
      <sheetName val="BSD_(2)8"/>
      <sheetName val="1_취수장8"/>
      <sheetName val="부대입찰_내역서8"/>
      <sheetName val="전차선로_물량표8"/>
      <sheetName val="토공(우물통,기타)_8"/>
      <sheetName val="_총괄표8"/>
      <sheetName val="현장관리비_산출내역8"/>
      <sheetName val="제잡비_xls8"/>
      <sheetName val="3BL공동구_수량8"/>
      <sheetName val="현장별계약현황('98_10_31)8"/>
      <sheetName val="96보완계획7_128"/>
      <sheetName val="97년_추정8"/>
      <sheetName val="인건비_8"/>
      <sheetName val="1__설계조건_2_단면가정_3__하중계산8"/>
      <sheetName val="DATA_입력란8"/>
      <sheetName val="실행내역서_8"/>
      <sheetName val="1_설계조건8"/>
      <sheetName val="2_고용보험료산출근거8"/>
      <sheetName val="노원열병합__건축공사기성내역서8"/>
      <sheetName val="Eq__Mobilization8"/>
      <sheetName val="원가계산_(2)8"/>
      <sheetName val="장비당단가_(1)7"/>
      <sheetName val="Sheet2_(2)7"/>
      <sheetName val="내___역6"/>
      <sheetName val="1_설계기준7"/>
      <sheetName val="프라임_강변역(4,236)6"/>
      <sheetName val="플랜트_설치8"/>
      <sheetName val="8_PILE__(돌출)7"/>
      <sheetName val="콤보박스와_리스트박스의_연결8"/>
      <sheetName val="2000년_공정표6"/>
      <sheetName val="수_량_명_세_서_-_17"/>
      <sheetName val="설내역서_7"/>
      <sheetName val="2_건축7"/>
      <sheetName val="집_계_표6"/>
      <sheetName val="2_교량(신설)6"/>
      <sheetName val="5_2코핑6"/>
      <sheetName val="공정표_7"/>
      <sheetName val="P_M_별6"/>
      <sheetName val="표지_(3)8"/>
      <sheetName val="표지_(2)8"/>
      <sheetName val="교각집계_(2)8"/>
      <sheetName val="교각토공_(2)8"/>
      <sheetName val="교각철근_(2)8"/>
      <sheetName val="외주대비_-석축8"/>
      <sheetName val="외주대비-구조물_(2)8"/>
      <sheetName val="견적표지_(3)8"/>
      <sheetName val="_HIT-&gt;HMC_견적(3900)8"/>
      <sheetName val="일__위__대__가__목__록8"/>
      <sheetName val="교각토공__2_8"/>
      <sheetName val="HRSG_SMALL072208"/>
      <sheetName val="6__안전관리비14"/>
      <sheetName val="하도내역_(철콘)7"/>
      <sheetName val="3_공통공사대비8"/>
      <sheetName val="노무비_근거7"/>
      <sheetName val="조건표_(2)7"/>
      <sheetName val="별표_7"/>
      <sheetName val="임율_Data7"/>
      <sheetName val="2차전체변경예정_(2)7"/>
      <sheetName val="토공유동표(전체_당초)7"/>
      <sheetName val="목차_7"/>
      <sheetName val="단면_(2)7"/>
      <sheetName val="b_balju_(2)7"/>
      <sheetName val="8_현장관리비7"/>
      <sheetName val="7_안전관리비7"/>
      <sheetName val="7__현장관리비_7"/>
      <sheetName val="노무비_6"/>
      <sheetName val="내역서_제출6"/>
      <sheetName val="구조______6"/>
      <sheetName val="간_지16"/>
      <sheetName val="화재_탐지_설비6"/>
      <sheetName val="4_일위대가집계6"/>
      <sheetName val="5__현장관리비(new)_6"/>
      <sheetName val="Customer_Databas6"/>
      <sheetName val="방배동내역_(총괄)6"/>
      <sheetName val="배수공_시멘트_및_골재량_산출6"/>
      <sheetName val="7_PILE__(돌출)6"/>
      <sheetName val="CIP_공사7"/>
      <sheetName val="광통신_견적내역서16"/>
      <sheetName val="할증_6"/>
      <sheetName val="unit_46"/>
      <sheetName val="DATA_입력부6"/>
      <sheetName val="수량산출서_갑지6"/>
      <sheetName val="남양시작동자105노65기1_3화1_25"/>
      <sheetName val="관음목장(제출용)자105인97_55"/>
      <sheetName val="1_본부별6"/>
      <sheetName val="1_3_1절점좌표6"/>
      <sheetName val="1_1설계기준6"/>
      <sheetName val="2000_056"/>
      <sheetName val="기초입력_DATA6"/>
      <sheetName val="단양_00_아파트-세부내역6"/>
      <sheetName val="4_경비_5_영업외수지6"/>
      <sheetName val="_견적서6"/>
      <sheetName val="EQUIP_LIST6"/>
      <sheetName val="Piping_Design_Data5"/>
      <sheetName val="4_&amp;_10-inch,_CO2_Combo_&amp;_Sweep5"/>
      <sheetName val="Sight_n_M_H5"/>
      <sheetName val="4_장비손료6"/>
      <sheetName val="2F_회의실견적(5_14_일대)5"/>
      <sheetName val="재활용_악취_먼지DUCT산출6"/>
      <sheetName val="전체내역_(2)5"/>
      <sheetName val="Hyundai_Unit_cost_xls5"/>
      <sheetName val="969910(_R)5"/>
      <sheetName val="원내역서_그대로5"/>
      <sheetName val="5_정산서6"/>
      <sheetName val="수목데이타_5"/>
      <sheetName val="1062-X방향_5"/>
      <sheetName val="TABLE_DB5"/>
      <sheetName val="쌍용_data_base5"/>
      <sheetName val="경비_(1)5"/>
      <sheetName val="설계기준_및_하중계산5"/>
      <sheetName val="PROJECT_BRIEF5"/>
      <sheetName val="5호광장_(만점)6"/>
      <sheetName val="인천국제_(만점)_(2)6"/>
      <sheetName val="전선_및_전선관5"/>
      <sheetName val="VENDOR_LIST5"/>
      <sheetName val="중기조종사_단위단가7"/>
      <sheetName val="5__현장관리비_new__6"/>
      <sheetName val="Temporary_Mooring6"/>
      <sheetName val="A_LINE6"/>
      <sheetName val="제출내역_(2)6"/>
      <sheetName val="2_2_오피스텔(12~32F)6"/>
      <sheetName val="_갑지6"/>
      <sheetName val="일위대가_집계표6"/>
      <sheetName val="9_1지하2층하부보6"/>
      <sheetName val="단계별내역_(2)6"/>
      <sheetName val="총_원가계산6"/>
      <sheetName val="4_일위대가6"/>
      <sheetName val="단가_5"/>
      <sheetName val="4_LINE6"/>
      <sheetName val="7_th6"/>
      <sheetName val="매출요약(월별)_-년간5"/>
      <sheetName val="한성교회_신축공사(050713)_CheckList5"/>
      <sheetName val="단가_및_재료비5"/>
      <sheetName val="1_䷨수장5"/>
      <sheetName val="4_뀴진설Ⳅ5"/>
      <sheetName val="전䰨선로_물량표5"/>
      <sheetName val="㶀대입찰_내역서5"/>
      <sheetName val="내역서_(2)5"/>
      <sheetName val="strut_type5"/>
      <sheetName val="10_경제성분석4"/>
      <sheetName val="총괄집계_5"/>
      <sheetName val="2_14"/>
      <sheetName val="기계_도급내역서4"/>
      <sheetName val="kimre_scrubber5"/>
      <sheetName val="108_수선비5"/>
      <sheetName val="FRP_PIPING_일위대가5"/>
      <sheetName val="-15_04"/>
      <sheetName val="개인별_순위표6"/>
      <sheetName val="사__업__비__수__지__예__산__서4"/>
      <sheetName val="CM_16"/>
      <sheetName val="청_구3"/>
      <sheetName val="공내역_및_견적조건4"/>
      <sheetName val="_ｹ-ﾌﾞﾙ2"/>
      <sheetName val="97_사업추정(WEKI)2"/>
      <sheetName val="STEEL_BOX_단면설계(SEC_8)5"/>
      <sheetName val="2_2_띠장의_설계6"/>
      <sheetName val="자__재6"/>
      <sheetName val="세골재__T2_변경_현황5"/>
      <sheetName val="6__안전관리비15"/>
      <sheetName val="기술부_VENDOR_LIST6"/>
      <sheetName val="4_2_1_마루높이_검토5"/>
      <sheetName val="내역서_(3)6"/>
      <sheetName val="산출양식_(2)6"/>
      <sheetName val="전체산출내역서갑(변경)_6"/>
      <sheetName val="A_터파기공6"/>
      <sheetName val="B_측·집6"/>
      <sheetName val="배(자·집)_(2)6"/>
      <sheetName val="2_01측·터·집6"/>
      <sheetName val="땅깍·수_(1-1)6"/>
      <sheetName val="0-52_6"/>
      <sheetName val="콘·다_(2)6"/>
      <sheetName val="기·집_(2)6"/>
      <sheetName val="콘·다_(3)6"/>
      <sheetName val="병원내역집계표_(2)6"/>
      <sheetName val="실행총괄_6"/>
      <sheetName val="[IL-3_XLSY갑지6"/>
      <sheetName val="4_일위대가목차6"/>
      <sheetName val="내역_ver1_06"/>
      <sheetName val="2000,9월_일위6"/>
      <sheetName val="1_노무비명세서(해동)6"/>
      <sheetName val="1_노무비명세서(토목)6"/>
      <sheetName val="2_노무비명세서(해동)6"/>
      <sheetName val="2_노무비명세서(수직보호망)6"/>
      <sheetName val="2_노무비명세서(난간대)6"/>
      <sheetName val="2_사진대지6"/>
      <sheetName val="3_사진대지6"/>
      <sheetName val="변압기_및_발전기_용량5"/>
      <sheetName val="조도계산서_(도서)5"/>
      <sheetName val="빌딩_안내5"/>
      <sheetName val="CABLE_(2)5"/>
      <sheetName val="G_R300경비5"/>
      <sheetName val="단가대비표_(3)5"/>
      <sheetName val="기성내역서(을)_(2)5"/>
      <sheetName val="1단계_(2)5"/>
      <sheetName val="2_1__노무비_평균단가산출5"/>
      <sheetName val="3_공사비(07년노임단가)5"/>
      <sheetName val="3_공사비(단가조사표)5"/>
      <sheetName val="3_공사비(물량산출표)5"/>
      <sheetName val="3_공사비(일위대가표목록)5"/>
      <sheetName val="3_공사비(일위대가표)5"/>
      <sheetName val="TRE_TABLE5"/>
      <sheetName val="Requirement(Work_Crew)5"/>
      <sheetName val="진입도로B_(2)5"/>
      <sheetName val="2_냉난방설비공사5"/>
      <sheetName val="7_자동제어공사5"/>
      <sheetName val="중강당_내역5"/>
      <sheetName val="기초자료입력및_K치_확인5"/>
      <sheetName val="실행내역_5"/>
      <sheetName val="자재_단가_비교표(견적)5"/>
      <sheetName val="자재_단가_비교표5"/>
      <sheetName val="Bid_Summary5"/>
      <sheetName val="이동시_예상비용5"/>
      <sheetName val="Seg_1DE비용5"/>
      <sheetName val="Transit_비용_감가상각미포함5"/>
      <sheetName val="전화공사_공량_및_집계표5"/>
      <sheetName val="참조_(2)5"/>
      <sheetName val="6__직접경비5"/>
      <sheetName val="대가_(보완)5"/>
      <sheetName val="3_자재비(총괄)5"/>
      <sheetName val="제조_경영5"/>
      <sheetName val="4_전기5"/>
      <sheetName val="노_무_비5"/>
      <sheetName val="미납품_현황5"/>
      <sheetName val="신설개소별_총집계표(동해-배전)5"/>
      <sheetName val="BOX_본체5"/>
      <sheetName val="MP_MOB5"/>
      <sheetName val="신평리_권리자명부2"/>
      <sheetName val="일위대가_(PM)5"/>
      <sheetName val="7_전산해석결과3"/>
      <sheetName val="4_하중3"/>
      <sheetName val="①idea_pipeline5"/>
      <sheetName val="IMP_통일양식5"/>
      <sheetName val="LYS_통일양식5"/>
      <sheetName val="Xunit_(단위환산)5"/>
      <sheetName val="유통기한_프로그램5"/>
      <sheetName val="1-1_현장정리5"/>
      <sheetName val="1-2_토공5"/>
      <sheetName val="1-3_WMM,GSB5"/>
      <sheetName val="1-4_BITUMINOUS_COURSE5"/>
      <sheetName val="1-5_BOX_CULVERTS5"/>
      <sheetName val="1-6_BRIDGE5"/>
      <sheetName val="1-7_DRAINAGE5"/>
      <sheetName val="1-8_TRAFFIC5"/>
      <sheetName val="1-9_MISCELLANEOUS5"/>
      <sheetName val="1-10_ELECTRICAL5"/>
      <sheetName val="1-12_도급외항목5"/>
      <sheetName val="명일작업계획_(3)5"/>
      <sheetName val="용선_C_L5"/>
      <sheetName val="전_체5"/>
      <sheetName val="흙막이B_(오산운암)5"/>
      <sheetName val="타이로드_흙막이5"/>
      <sheetName val="타이로드_흙막이(근입장2_5M)5"/>
      <sheetName val="타이로드(근입장2_5M)5"/>
      <sheetName val="pile_항타5"/>
      <sheetName val="pile_항타(디젤)5"/>
      <sheetName val="pile_항타_A5"/>
      <sheetName val="pile_항타_B5"/>
      <sheetName val="pile_항타_C5"/>
      <sheetName val="pile_인발5"/>
      <sheetName val="pile_인발_A5"/>
      <sheetName val="pile_인발_B5"/>
      <sheetName val="pile_인발_C5"/>
      <sheetName val="20TON_TRAILER5"/>
      <sheetName val="토류판_(2)5"/>
      <sheetName val="SHEET_PILE단가5"/>
      <sheetName val="6_이토처리시간5"/>
      <sheetName val="태화42_2"/>
      <sheetName val="외주현황_wq12"/>
      <sheetName val="1차_내역서5"/>
      <sheetName val="220_(2)2"/>
      <sheetName val="토__공2"/>
      <sheetName val="울진항공등화_내역서5"/>
      <sheetName val="일_위_대_가_표5"/>
      <sheetName val="영흥TL(UP,DOWN)_5"/>
      <sheetName val="3련_BOX5"/>
      <sheetName val="내역서_4"/>
      <sheetName val="2_1외주5"/>
      <sheetName val="2_3노무5"/>
      <sheetName val="2_4자재5"/>
      <sheetName val="2_2장비5"/>
      <sheetName val="2_5경비5"/>
      <sheetName val="2_6수목대5"/>
      <sheetName val="모선자재_집계표4"/>
      <sheetName val="재료의_할증4"/>
      <sheetName val="D1_2_COF모듈자재_입출재고_(B급)4"/>
      <sheetName val="BEND_LOSS2"/>
      <sheetName val="토공_total2"/>
      <sheetName val="3_관로전환기2"/>
      <sheetName val="F_월별기성수금현황_2"/>
      <sheetName val="내역서1999_8최종2"/>
      <sheetName val="3_전기산출기초2"/>
      <sheetName val="고객사_관리_코드5"/>
      <sheetName val="중기쥰종사_단위단가5"/>
      <sheetName val="_2"/>
      <sheetName val="금회_청구사항(기계)2"/>
      <sheetName val="기성갑지_(소방)2"/>
      <sheetName val="금회_청구사항(소방)2"/>
      <sheetName val="함열량_db4"/>
      <sheetName val="PTVT_(MAU)5"/>
      <sheetName val="99_조정금액2"/>
      <sheetName val="D_B2"/>
      <sheetName val="기존단가_(2)3"/>
      <sheetName val="TRAY_헹거산출2"/>
      <sheetName val="1_청구서2"/>
      <sheetName val="2_내역서2"/>
      <sheetName val="표__지4"/>
      <sheetName val="1_12"/>
      <sheetName val="K2_site_Total_내역서2"/>
      <sheetName val="Div26_-_Elect4"/>
      <sheetName val="Khoi_luong4"/>
      <sheetName val="Bảng_mã_VT4"/>
      <sheetName val="DonGia_chetao4"/>
      <sheetName val="DonGia_VatTuLK4"/>
      <sheetName val="Fr_Revit4"/>
      <sheetName val="NSA_Summary4"/>
      <sheetName val="일위대가56-1_2"/>
      <sheetName val="일위대가71-1_2"/>
      <sheetName val="일위대가74-1_2"/>
      <sheetName val="일위대가76-1_2"/>
      <sheetName val="일위대가77-1_2"/>
      <sheetName val="일위대가78-1_2"/>
      <sheetName val="chi_tiet3"/>
      <sheetName val="PPC_Summary3"/>
      <sheetName val="Tong_hop2"/>
      <sheetName val="Phan_lap_dat2"/>
      <sheetName val="Lắp_Ráp2"/>
      <sheetName val="동강_배관2"/>
      <sheetName val="WCR_외주2"/>
      <sheetName val="ANILINE_-_OPTION2"/>
      <sheetName val="MDI_-_OPTION2"/>
      <sheetName val="총괄표_2"/>
      <sheetName val="계약대비내역서_(부경)2"/>
      <sheetName val="집행대비내역서_(부경)2"/>
      <sheetName val="계약그라우팅_포장2"/>
      <sheetName val="계약사무실조경_2"/>
      <sheetName val="횡배수관_토공량_산출2"/>
      <sheetName val="Phieu_trinh_ky_cấu_tháp2"/>
      <sheetName val="Phieu_trinh_ky_VTP2"/>
      <sheetName val="KS-VL_rời2"/>
      <sheetName val="Tai_san2"/>
      <sheetName val="Check_dong_tien2"/>
      <sheetName val="Chi_phí_SDTS2"/>
      <sheetName val="Check_COST2"/>
      <sheetName val="DATA_HD2"/>
      <sheetName val="Tong_hop_1TM2"/>
      <sheetName val="NS_Lán_trại2"/>
      <sheetName val="Check_cong_no_NC2"/>
      <sheetName val="cong_thuc_tinh_chi_tiet4"/>
      <sheetName val="_IL-3_XLSY갑지6"/>
      <sheetName val="KET_CAU-_MJV22"/>
      <sheetName val="Ví_dụ2"/>
      <sheetName val="Gia_VLNCMTC2"/>
      <sheetName val="06_일위대가목록2"/>
      <sheetName val="도시정비_1"/>
      <sheetName val="3_1_6_전산처리결과1"/>
      <sheetName val="1공구_건정토건_토_x0000__x0000_"/>
      <sheetName val="자재단가표"/>
      <sheetName val="부대표지__x0000__x0000__x0000__x0001_"/>
      <sheetName val="부대표지__x0000__x0000__x0000__x000"/>
      <sheetName val="부대표지__x0000__x0000__x0000__x0002"/>
      <sheetName val="부대표지__x0000__x0000__x0000__x0003"/>
      <sheetName val="부대표지__x0000__x0000__x0000__x0004"/>
      <sheetName val="부대표지__x0000__x0000__x0000__x0005"/>
      <sheetName val="부대표지__x0000__x0000__x0000__x0006"/>
      <sheetName val="현장´_x0000_Ԁ_x0000_"/>
      <sheetName val="NOM³"/>
      <sheetName val="NOMֳ"/>
      <sheetName val="기초입력ԯ"/>
      <sheetName val="외주대비x"/>
      <sheetName val="일위대가목׃"/>
      <sheetName val="Summary"/>
      <sheetName val="H. MECHANICAL"/>
      <sheetName val="J. FIRE FIGHTING"/>
      <sheetName val="MECHANICAL"/>
      <sheetName val="Sikje_in"/>
      <sheetName val="샌딩_에폭시_도장"/>
      <sheetName val="외주대비_ᨀ晙ԯ"/>
      <sheetName val="Thống kê"/>
      <sheetName val="시작"/>
      <sheetName val="받을어음"/>
      <sheetName val="유가증권"/>
      <sheetName val="대손상각"/>
      <sheetName val="[후다_x0001_ _x0010__x0000__x0003_ _x0010__x0000__x0001__x0000__x0010__x0000__x0001_ _x0010__x0000__x0003_"/>
      <sheetName val="유통간부"/>
      <sheetName val="장기"/>
      <sheetName val="수정계획3"/>
      <sheetName val="Sàn T1"/>
      <sheetName val="Lỗ thông gió"/>
      <sheetName val="CodeSheet"/>
      <sheetName val="Tai khoan"/>
      <sheetName val="Shelves"/>
      <sheetName val="DI-ESTI"/>
      <sheetName val="Sikje_in_x0005_"/>
      <sheetName val="Bang gia 2011.10.12"/>
      <sheetName val="HS"/>
      <sheetName val="Summary_VO_No_3"/>
      <sheetName val="VO_No_3_1"/>
      <sheetName val="VO_No_3_2"/>
      <sheetName val="VO_No_3_3"/>
      <sheetName val="VO_No_3_4"/>
      <sheetName val="VO_No_3_5"/>
      <sheetName val="VO_No_3_6"/>
      <sheetName val="VO_No_3_7"/>
      <sheetName val="VO_No_3_8"/>
      <sheetName val="SCOPE_OF_WORK"/>
      <sheetName val="대3류_"/>
      <sheetName val="Sàn_T1"/>
      <sheetName val="Lỗ_thông_gió"/>
      <sheetName val="5.6 NTKL ĐHKK "/>
      <sheetName val="5.12 NTKL PCCC"/>
      <sheetName val="ThongSo"/>
      <sheetName val="Index"/>
      <sheetName val="샌딩_에폭시_도장1"/>
      <sheetName val="외주대비_ᨀ晙ԯ1"/>
      <sheetName val="[후다___"/>
      <sheetName val="Thống_kê"/>
      <sheetName val="3_단가산출서"/>
      <sheetName val="4_단가산출기초"/>
      <sheetName val="H__MECHANICAL"/>
      <sheetName val="J__FIRE_FIGHTING"/>
      <sheetName val="동업계매출속보"/>
      <sheetName val="GI-LIST"/>
      <sheetName val="중기사용료 (2)"/>
      <sheetName val="목창호"/>
      <sheetName val="총물량"/>
      <sheetName val="投标材料清单 "/>
      <sheetName val="ጳ_x0000__x0000_Ⴔጳ_x0000__x0000_Lጴ_x0000__x0000_ ጵ_x0000__x0000_ ጶ_x0000__x0000_ఀጷ_x0000__x0000_ ጸ_x0000_"/>
      <sheetName val="ጷ_x0000__x0000_Ⴔጸ_x0000__x0000_Lጿ_x0000__x0000_Rጿ_x0000__x0000_Sጊ_x0000__x0000_Lጊ_x0000__x0000_2ጱ"/>
      <sheetName val="ጳ_x0000__x0000_Ⴔጳ_x0000__x0000_Lጴ_x0000__x0000__ጵ_x0000__x0000__ጶ_x0000__x0000_ఀጷ_x0000__x0000__ጸ_x0000_"/>
      <sheetName val="ጳ_x0000__x0000_Ⴔጳ_x0000__x0000_Lጴ_x0000__x0000_Rጳ_x0000__x0000_Sጳ_x0000__x0000_Lጴ_x0000__x0000_2ጵ"/>
      <sheetName val="ጳ_x0000__x0000_Ⴔጴ_x0000__x0000_Lጳ_x0000__x0000_0ጳ_x0000__x0000_Șጴ_x0000__x0000_Șጵ_x0000__x0000_"/>
      <sheetName val="ጱ_x0000__x0000_Ⴔጲ_x0000__x0000_Lፍ_x0000__x0000_uጳ_x0000__x0000_mጳ_x0000__x0000_Dጴ_x0000__x0000_bጳ_x0000_"/>
      <sheetName val="ጊ_x0000__x0000_Ⴔጱ_x0000__x0000_Lጲ_x0000__x0000_.ድ_x0000__x0000_nጳ_x0000__x0000_lጳ_x0000__x0000_eጴ"/>
      <sheetName val="ጵ_x0000__x0000_Ⴔጶ_x0000__x0000_Lጷ_x0000__x0000_.ጸ_x0000__x0000_yጿ_x0000__x0000_uጿ_x0000__x0000_iጊ_x0000_"/>
      <sheetName val="ጊ_x0000__x0000_Ⴔጱ_x0000__x0000_Lጲ_x0000__x0000_-ድ_x0000__x0000_Lጳ_x0000__x0000_(ጳ_x0000__x0000_"/>
      <sheetName val="ጿ_x0000__x0000_Ⴔጿ_x0000__x0000_Lጊ_x0000__x0000_ېጱ_x0000__x0000_ ጲ_x0000__x0000_೵ድ_x0000__x0000_Ⴔጳ_x0000_"/>
      <sheetName val="ጊ_x0000__x0000_Ⴔጊ_x0000__x0000_Lጱ_x0000__x0000_᳴ጲ_x0000__x0000_ ድ_x0000__x0000_ᰕጳ_x0000__x0000_װጳ"/>
      <sheetName val="ጸ_x0000__x0000_Ⴔጿ_x0000__x0000_Lጿ_x0000__x0000_qጊ_x0000__x0000_oጊ_x0000__x0000_iጱ_x0000__x0000_iጲ_x0000_"/>
      <sheetName val="ጳ_x0000__x0000_Ⴔጴ_x0000__x0000_Lጳ_x0000__x0000__ጳ_x0000__x0000_nጴ_x0000__x0000_lጵ_x0000__x0000_eጶ"/>
      <sheetName val="ጿ_x0000__x0000_Ⴔጿ_x0000__x0000_Lጊ_x0000__x0000__ጊ_x0000__x0000_yጱ_x0000__x0000_uጲ_x0000__x0000_iድ_x0000_"/>
      <sheetName val="ፍ_x0000__x0000_Ⴔጳ_x0000__x0000_Lጳ_x0000__x0000_Nጴ_x0000__x0000_(ጳ_x0000__x0000_ᖥጳ_x0000__x0000_)"/>
      <sheetName val="ጿ_x0000__x0000_Ⴔጿ_x0000__x0000_Lጊ_x0000__x0000_Cጱ_x0000__x0000_4ጲ_x0000__x0000_Ĥፍ_x0000__x0000_"/>
      <sheetName val="ጳ_x0000__x0000_Ⴔጳ_x0000__x0000_Lጴ_x0000__x0000_෠ጳ_x0000__x0000_ೠጳ_x0000__x0000_2ጴ_x0000__x0000_Pጵ"/>
      <sheetName val="ጶ_x0000__x0000_Ⴔጷ_x0000__x0000_Lጸ_x0000__x0000_ ጿ_x0000__x0000_ ጿ_x0000__x0000_ ጊ_x0000__x0000_"/>
      <sheetName val="ጳ_x0000__x0000_Ⴔጴ_x0000__x0000_Lጳ_x0000__x0000_ބጳ_x0000__x0000_کጴ_x0000__x0000_ឌጵ_x0000__x0000_"/>
      <sheetName val="ጊ_x0000__x0000_Ⴔጊ_x0000__x0000_Lጱ_x0000__x0000_ބጲ_x0000__x0000_کድ_x0000__x0000_ឌጳ_x0000__x0000_"/>
      <sheetName val="ጳ_x0000__x0000_Ⴔጳ_x0000__x0000_Lጴ_x0000__x0000_᝼ጵ_x0000__x0000_᳀ጶ_x0000__x0000_,ጷ_x0000__x0000_)"/>
      <sheetName val="ጿ_x0000__x0000_Ⴔጊ_x0000__x0000_Lጱ_x0000__x0000_Șጲ_x0000__x0000_ᩘድ_x0000__x0000_ ጳ_x0000__x0000_ ጳ_x0000_"/>
      <sheetName val="ድ_x0000__x0000_Ⴔጳ_x0000__x0000_Lጳ_x0000__x0000_.ጴ_x0000__x0000_ഀጳ_x0000__x0000_nጳ_x0000__x0000_ "/>
      <sheetName val="ጴ_x0000__x0000_Ⴔጵ_x0000__x0000_Lጶ_x0000__x0000__ጷ_x0000__x0000_ഀጸ_x0000__x0000_nጿ_x0000__x0000_ "/>
      <sheetName val="ጳ_x0000__x0000_Ⴔጴ_x0000__x0000_Lጵ_x0000__x0000_.ጶ_x0000__x0000_ᔼጷ_x0000__x0000_1ጸ_x0000__x0000_2ጿ_x0000_"/>
      <sheetName val="ጲ_x0000__x0000_Ⴔድ_x0000__x0000_Lጳ_x0000__x0000_Rጳ_x0000__x0000_aጴ_x0000__x0000_lጳ_x0000__x0000_oጳ"/>
      <sheetName val="ጊ_x0000__x0000_Ⴔጱ_x0000__x0000_Lጲ_x0000__x0000_Rድ_x0000__x0000_Dጳ_x0000__x0000_(ጳ_x0000__x0000_๘ጴ"/>
      <sheetName val="ጴ_x0000__x0000_Ⴔጵ_x0000__x0000_Lጶ_x0000__x0000_֑ጷ_x0000__x0000_0ጸ_x0000__x0000_1ጿ_x0000__x0000_0ጿ"/>
      <sheetName val="ጸ_x0000__x0000_Ⴔጿ_x0000__x0000_Lጿ_x0000__x0000_Ƞጊ_x0000__x0000_Eጱ_x0000__x0000_Rጲ_x0000__x0000_Sፍ"/>
      <sheetName val="ጵ_x0000__x0000_Ⴔጶ_x0000__x0000_Lጷ_x0000__x0000_-ጸ_x0000__x0000_Oጿ_x0000__x0000_Uጿ_x0000__x0000_Rጊ_x0000_"/>
      <sheetName val="ጳ_x0000__x0000_Ⴔጴ_x0000__x0000_Lጵ_x0000__x0000_-ጶ_x0000__x0000_Eጷ_x0000__x0000_Tጸ_x0000__x0000_Aጿ"/>
      <sheetName val="ጸ_x0000__x0000_Ⴔጿ_x0000__x0000_Lጿ_x0000__x0000_.ጊ_x0000__x0000_ ጱ_x0000__x0000_ݴጲ_x0000__x0000_"/>
      <sheetName val="ጱ_x0000__x0000_Ⴔጲ_x0000__x0000_Lድ_x0000__x0000_ࣼጳ_x0000__x0000_൬ጳ_x0000__x0000_(ጴ_x0000__x0000_"/>
      <sheetName val="ጴ_x0000__x0000_Ⴔጳ_x0000__x0000_Lጳ_x0000__x0000_Rጴ_x0000__x0000_Sጵ_x0000__x0000_Lጶ_x0000__x0000_2ጷ_x0000_"/>
      <sheetName val="ጿ_x0000__x0000_Ⴔጿ_x0000__x0000_Lጊ_x0000__x0000_uጱ_x0000__x0000_mጲ_x0000__x0000_Dድ_x0000__x0000_bጳ_x0000_"/>
      <sheetName val="ጴ_x0000__x0000_Ⴔጳ_x0000__x0000_Lጳ_x0000__x0000__ጴ_x0000__x0000_nጵ_x0000__x0000_lጶ_x0000__x0000_eጷ_x0000_"/>
      <sheetName val="ጶ_x0000__x0000_Ⴔጷ_x0000__x0000_Lጸ_x0000__x0000_ېጿ_x0000__x0000__ጿ_x0000__x0000_೵ጊ_x0000__x0000_Ⴔጱ_x0000_"/>
      <sheetName val="ጳ_x0000__x0000_Ⴔጳ_x0000__x0000_Lጴ_x0000__x0000__ጳ_x0000__x0000_ഀጳ_x0000__x0000_nጴ_x0000__x0000__"/>
      <sheetName val="ጿ_x0000__x0000_Ⴔጊ_x0000__x0000_Lጊ_x0000__x0000__ጱ_x0000__x0000_ഀጲ_x0000__x0000_nድ_x0000__x0000__"/>
      <sheetName val="ጵ_x0000__x0000_Ⴔጶ_x0000__x0000_Lጷ_x0000__x0000_qጸ_x0000__x0000_oጿ_x0000__x0000_iጿ_x0000__x0000_iጊ_x0000_"/>
      <sheetName val="ጲ_x0000__x0000_Ⴔድ_x0000__x0000_Lጳ_x0000__x0000_᳴ጳ_x0000__x0000__ጴ_x0000__x0000_ᰕጳ_x0000__x0000_װጳ"/>
      <sheetName val="ጶ_x0000__x0000_Ⴔጷ_x0000__x0000_Lጸ_x0000__x0000__ጿ_x0000__x0000__ጿ_x0000__x0000__ጊ_x0000__x0000_"/>
      <sheetName val="ጱ_x0000__x0000_Ⴔጲ_x0000__x0000_Lድ_x0000__x0000_᝼ጳ_x0000__x0000_᳀ጳ_x0000__x0000_,ጴ_x0000__x0000_)"/>
      <sheetName val="ጷ_x0000__x0000_Ⴔጸ_x0000__x0000_Lጿ_x0000__x0000_Șጿ_x0000__x0000_ᩘጊ_x0000__x0000__ጱ_x0000__x0000__ጲ_x0000_"/>
      <sheetName val="ድ_x0000__x0000_Ⴔጳ_x0000__x0000_Lጳ_x0000__x0000_ᰘጴ_x0000__x0000_ࠄጳ_x0000__x0000_ഈጳ_x0000__x0000_Ṅጴ"/>
      <sheetName val="ጲ_x0000__x0000_Ⴔድ_x0000__x0000_Lጳ_x0000__x0000__ጳ_x0000__x0000_nጴ_x0000__x0000_lጳ_x0000__x0000_eጳ_x0000_"/>
      <sheetName val="ጳ_x0000__x0000_Ⴔጳ_x0000__x0000_Lጴ_x0000__x0000_᳴ጵ_x0000__x0000__ጶ_x0000__x0000_ᰕጷ_x0000__x0000_װጸ_x0000_"/>
      <sheetName val="ጊ_x0000__x0000_Ⴔጱ_x0000__x0000_Lጲ_x0000__x0000_ࠑድ_x0000__x0000_°ጳ_x0000__x0000_2ጳ_x0000__x0000_0"/>
      <sheetName val="ጿ_x0000__x0000_Ⴔጊ_x0000__x0000_Lጱ_x0000__x0000_ᙜጲ_x0000__x0000_෨ድ_x0000__x0000_Dጳ_x0000__x0000_°ጳ"/>
      <sheetName val="ጿ_x0000__x0000_Ⴔጊ_x0000__x0000_Lጱ_x0000__x0000_Rጲ_x0000__x0000_Cድ_x0000__x0000_Rጳ_x0000__x0000_"/>
      <sheetName val="ጴ_x0000__x0000_Ⴔጳ_x0000__x0000_Lጳ_x0000__x0000_iጴ_x0000__x0000_ ጵ_x0000__x0000_eጶ_x0000__x0000_e"/>
      <sheetName val="ጵ_x0000__x0000_Ⴔጶ_x0000__x0000_Lጷ_x0000__x0000_ᝥጸ_x0000__x0000_Uጿ_x0000__x0000_Oጿ_x0000__x0000_ "/>
      <sheetName val="ጳ_x0000__x0000_Ⴔጴ_x0000__x0000_Lጵ_x0000__x0000_֑ጶ_x0000__x0000_ ጷ_x0000__x0000_-ጸ_x0000__x0000_׭"/>
      <sheetName val="ጳ_x0000__x0000_Ⴔጳ_x0000__x0000_Lጴ_x0000__x0000_಴ጵ_x0000__x0000_׭ጶ_x0000__x0000_᳀ጷ_x0000__x0000_"/>
      <sheetName val="ጴ_x0000__x0000_Ⴔጵ_x0000__x0000_Lጶ_x0000__x0000_ඕጷ_x0000__x0000_ఐጸ_x0000__x0000_սጿ_x0000__x0000_"/>
      <sheetName val="ጲ_x0000__x0000_Ⴔድ_x0000__x0000_Lጳ_x0000__x0000_.ጳ_x0000__x0000_᪅ጴ_x0000__x0000_Șጳ_x0000__x0000_᧝ጳ"/>
      <sheetName val="ጸ_x0000__x0000_Ⴔጿ_x0000__x0000_Lጿ_x0000__x0000_.ጊ_x0000__x0000_᪅ጊ_x0000__x0000_ႜጱ_x0000__x0000_"/>
      <sheetName val="ጴ_x0000__x0000_Ⴔጵ_x0000__x0000_Lጶ_x0000__x0000_.ጷ_x0000__x0000_ᅸጸ_x0000__x0000_Ꮙጿ_x0000__x0000_°ጿ"/>
      <sheetName val="ጶ_x0000__x0000_Ⴔጷ_x0000__x0000_Lጸ_x0000__x0000_.ጿ_x0000__x0000_(ጿ_x0000__x0000_ᅸጊ_x0000__x0000_)"/>
      <sheetName val="ጳ_x0000__x0000_Ⴔጴ_x0000__x0000_Lጴ_x0000__x0000_.ፊ_x0000__x0000_(ጵ_x0000__x0000_ఀፋ_x0000__x0000_)"/>
      <sheetName val="ጊ_x0000__x0000_Ⴔጱ_x0000__x0000_Lጲ_x0000__x0000_ഈድ_x0000__x0000_ᠥጳ_x0000__x0000_๘ጳ_x0000__x0000_"/>
      <sheetName val="ጊ_x0000__x0000_Ⴔጱ_x0000__x0000_Lጲ_x0000__x0000_Tድ_x0000__x0000_(ጳ_x0000__x0000_Eጳ_x0000__x0000_"/>
      <sheetName val="ጱ_x0000__x0000_Ⴔጲ_x0000__x0000_Lድ_x0000__x0000_ެጳ_x0000__x0000_ ጳ_x0000__x0000_(ጴ_x0000__x0000_"/>
      <sheetName val="ጷ_x0000__x0000_Ⴔጸ_x0000__x0000_Lጿ_x0000__x0000_೨ጿ_x0000__x0000_Tጊ_x0000__x0000_ಽጊ_x0000__x0000_"/>
      <sheetName val="ጿ_x0000__x0000_Ⴔጿ_x0000__x0000_Lጊ_x0000__x0000_ᙔጱ_x0000__x0000_೵ጲ_x0000__x0000_ ድ_x0000__x0000_"/>
      <sheetName val="ጴ_x0000__x0000_Ⴔጳ_x0000__x0000_Lጳ_x0000__x0000_ᆠጴ_x0000__x0000_Aጵ_x0000__x0000_Iጶ_x0000__x0000_"/>
      <sheetName val="ድ_x0000__x0000_Ⴔጳ_x0000__x0000_Lጳ_x0000__x0000_಴ጴ_x0000__x0000_׭ጳ_x0000__x0000_᳀ጳ_x0000__x0000_"/>
      <sheetName val="ጱ_x0000__x0000_Ⴔጲ_x0000__x0000_Lድ_x0000__x0000_ಜጳ_x0000__x0000_(ጳ_x0000__x0000_ ጴ_x0000__x0000_"/>
      <sheetName val="ጷ_x0000__x0000_Ⴔጸ_x0000__x0000_Lጿ_x0000__x0000_ݸጿ_x0000__x0000_ၬጊ_x0000__x0000_2ጊ_x0000__x0000_ರጱ"/>
      <sheetName val="ጵ_x0000__x0000_Ⴔጶ_x0000__x0000_Lጷ_x0000__x0000__ጸ_x0000__x0000_᪅ጿ_x0000__x0000_Șጿ_x0000__x0000_᧝ጊ"/>
      <sheetName val="ጳ_x0000__x0000_Ⴔጴ_x0000__x0000_Lጳ_x0000__x0000__ጳ_x0000__x0000_᪅ጴ_x0000__x0000_ႜጵ_x0000__x0000_"/>
      <sheetName val="ጳ_x0000__x0000_Ⴔጳ_x0000__x0000_Lጴ_x0000__x0000_ࣼጳ_x0000__x0000_൬ጳ_x0000__x0000_(ጴ_x0000__x0000_"/>
      <sheetName val="ጳ_x0000__x0000_Ⴔጴ_x0000__x0000_Lጳ_x0000__x0000_Rጳ_x0000__x0000_Sጴ_x0000__x0000_Lጵ_x0000__x0000_2ጶ_x0000_"/>
      <sheetName val="ጿ_x0000__x0000_Ⴔጿ_x0000__x0000_Lጊ_x0000__x0000_నጊ_x0000__x0000_ಽጱ_x0000__x0000_(ጲ_x0000__x0000_"/>
      <sheetName val="ጿ_x0000__x0000_Ⴔጊ_x0000__x0000_Lጊ_x0000__x0000_೵ጱ_x0000__x0000_(ጲ_x0000__x0000_ዹድ_x0000__x0000_"/>
      <sheetName val="ጳ_x0000__x0000_Ⴔጳ_x0000__x0000_Lጴ_x0000__x0000__ጳ_x0000__x0000_Eጳ_x0000__x0000_Ꮜጴ_x0000__x0000_"/>
      <sheetName val="ጷ_x0000__x0000_Ⴔጸ_x0000__x0000_Lጿ_x0000__x0000__ጿ_x0000__x0000_ᔼጊ_x0000__x0000_1ጱ_x0000__x0000_2ጲ_x0000_"/>
      <sheetName val="ጳ_x0000__x0000_Ⴔጳ_x0000__x0000_Lጴ_x0000__x0000_Ƞጴ_x0000__x0000_Eፊ_x0000__x0000_Rጵ_x0000__x0000_Sፋ"/>
      <sheetName val="ጸ_x0000__x0000_Ⴔጿ_x0000__x0000_Lጿ_x0000__x0000_ݴጊ_x0000__x0000_෼ጱ_x0000__x0000_.ጲ_x0000__x0000_"/>
      <sheetName val="ድ_x0000__x0000_Ⴔጳ_x0000__x0000_Lጳ_x0000__x0000_0ጴ_x0000__x0000_ ጳ_x0000__x0000_Iጳ_x0000__x0000_"/>
      <sheetName val="ጊ_x0000__x0000_Ⴔጱ_x0000__x0000_Lጲ_x0000__x0000_ಜድ_x0000__x0000_(ጳ_x0000__x0000__ጳ_x0000__x0000_"/>
      <sheetName val="ጿ_x0000__x0000_Ⴔጊ_x0000__x0000_Lጱ_x0000__x0000_rጲ_x0000__x0000_(ድ_x0000__x0000_tጳ_x0000__x0000_rጳ"/>
      <sheetName val="ጴ_x0000__x0000_Ⴔጵ_x0000__x0000_Lጶ_x0000__x0000_᚝ጷ_x0000__x0000_Ոጸ_x0000__x0000_)ጿ_x0000__x0000_"/>
      <sheetName val="ጸ_x0000__x0000_Ⴔጿ_x0000__x0000_Lጿ_x0000__x0000_iጊ_x0000__x0000_ ጱ_x0000__x0000_uጲ_x0000__x0000_r"/>
      <sheetName val="ጊ후다내역.XLS]0_0ControlSheet3"/>
      <sheetName val="ጳ_x0000__x0000_Ⴔጴ_x0000__x0000_Lጳ_x0000__x0000_᳴ጳ_x0000__x0000__ጴ_x0000__x0000_ᰕጵ_x0000__x0000_װጶ_x0000_"/>
      <sheetName val="ጴ_x0000__x0000_Ⴔጳ_x0000__x0000_Lጳ_x0000__x0000_֑ጴ_x0000__x0000__ጵ_x0000__x0000_-ጶ_x0000__x0000_׭"/>
      <sheetName val="ጳ_x0000__x0000_Ⴔጳ_x0000__x0000_Lጴ_x0000__x0000_ᙜጵ_x0000__x0000_෨ጶ_x0000__x0000_Dጷ_x0000__x0000_°ጸ"/>
      <sheetName val="ጿ_x0000__x0000_ゴጊ_x0000__x0000_Lዷ_x0000__x0000_R፞_x0000__x0000_I፟_x0000__x0000_G፠_x0000__x0000_ጀ፠"/>
      <sheetName val="ጶ_x0000__x0000_Ⴔጷ_x0000__x0000_Lጸ_x0000__x0000__ጿ_x0000__x0000_ഀጿ_x0000__x0000_nጊ_x0000__x0000__ጱ"/>
      <sheetName val="ጵ_x0000__x0000_Ⴔጶ_x0000__x0000_Lጷ_x0000__x0000__ጸ_x0000__x0000_ഀጿ_x0000__x0000_nጿ_x0000__x0000__ጊ"/>
      <sheetName val="ጳ_x0000__x0000_Ⴔጴ_x0000__x0000_Lጵ_x0000__x0000__ጶ_x0000__x0000_Eጷ_x0000__x0000_Ꮜጸ_x0000__x0000_"/>
      <sheetName val="ጱ_x0000__x0000_Ⴔጲ_x0000__x0000_Lድ_x0000__x0000__ጳ_x0000__x0000__ጳ_x0000__x0000__ጴ_x0000__x0000_1"/>
      <sheetName val="ድ_x0000__x0000_Ⴔጳ_x0000__x0000_Lጳ_x0000__x0000_᝼ጴ_x0000__x0000_᳀ጳ_x0000__x0000_,ጳ_x0000__x0000_)ጴ"/>
      <sheetName val="ጶ_x0000__x0000_Ⴔጷ_x0000__x0000_Lጸ_x0000__x0000_-ጿ_x0000__x0000_Oጿ_x0000__x0000_Uጊ_x0000__x0000_Rፕ_x0000_"/>
      <sheetName val="ጿ_x0000__x0000_Ⴔጿ_x0000__x0000_Lጊ_x0000__x0000_-ጱ_x0000__x0000_Eጲ_x0000__x0000_Tድ_x0000__x0000_Aጳ"/>
      <sheetName val="ጷ_x0000__x0000_Ⴔጸ_x0000__x0000_Lጿ_x0000__x0000__ጿ_x0000__x0000__ጊ_x0000__x0000_ݴጱ_x0000__x0000_"/>
      <sheetName val="ጲ_x0000__x0000_Ⴔድ_x0000__x0000_Lጳ_x0000__x0000_ᝥጳ_x0000__x0000_Uጴ_x0000__x0000_Oጳ_x0000__x0000__"/>
      <sheetName val="ፘ_x0000__x0000_Ⴔፘ_x0000__x0000_Lፙ_x0000__x0000_Rፘ_x0000__x0000_Cፘ_x0000__x0000_Rፙ_x0000__x0000_"/>
      <sheetName val="፝_x0000__x0000_Ⴔጿ_x0000__x0000_Lጿ_x0000__x0000_iጊ_x0000__x0000__ዷ_x0000__x0000_e፞_x0000__x0000_e"/>
      <sheetName val="፡_x0000__x0000_Ⴔ፠_x0000__x0000_L፠_x0000__x0000_ࣼ፡_x0000__x0000_൬።_x0000__x0000_(፣_x0000__x0000_"/>
      <sheetName val="፠_x0000__x0000_Ⴔ፡_x0000__x0000_L።_x0000__x0000_R፣_x0000__x0000_S፤_x0000__x0000_Lጿ_x0000__x0000_2ጿ_x0000_"/>
      <sheetName val="ጊ_x0000__x0000_Ⴔጊ_x0000__x0000_Lጊ_x0000__x0000_నጊ_x0000__x0000_ಽጊ_x0000__x0000_(፥_x0000__x0000_"/>
      <sheetName val="፥_x0000__x0000_Ⴔ፦_x0000__x0000_L፥_x0000__x0000__ጊ_x0000__x0000_Eጊ_x0000__x0000_Ꮜጊ_x0000__x0000_"/>
      <sheetName val="ጲ_x0000__x0000_Ⴔድ_x0000__x0000_Lጳ_x0000__x0000_Iጳ_x0000__x0000__ጴ_x0000__x0000_Yጳ_x0000__x0000_"/>
      <sheetName val="ጳ_x0000__x0000_Ⴔጳ_x0000__x0000_Lጴ_x0000__x0000__ጳ_x0000__x0000_᪅ጳ_x0000__x0000_ᕴጴ_x0000__x0000_"/>
      <sheetName val="Dầm 1"/>
      <sheetName val="Unit Rate(non print)"/>
      <sheetName val="0"/>
      <sheetName val="Cọc nhồi"/>
      <sheetName val="MTL(AG)"/>
      <sheetName val="Notes"/>
      <sheetName val="01__DATA"/>
      <sheetName val="_후다_x0001_ _x0010__x0000__x0003"/>
      <sheetName val="新规"/>
      <sheetName val="D &amp; W sizes"/>
      <sheetName val="Package1"/>
      <sheetName val="5.NKTC"/>
      <sheetName val="4.BBNT-LĐ"/>
      <sheetName val="tra_vat_lieu"/>
      <sheetName val="ptvt"/>
      <sheetName val="[후다_x0001_ _x0010_"/>
      <sheetName val="ጳ"/>
      <sheetName val="ጷ"/>
      <sheetName val="ጱ"/>
      <sheetName val="ጊ"/>
      <sheetName val="ጵ"/>
      <sheetName val="ጿ"/>
      <sheetName val="ጸ"/>
      <sheetName val="ፍ"/>
      <sheetName val="ጶ"/>
      <sheetName val="ድ"/>
      <sheetName val="ጴ"/>
      <sheetName val="ጲ"/>
      <sheetName val="ፘ"/>
      <sheetName val="፡"/>
      <sheetName val="፠"/>
      <sheetName val="፥"/>
      <sheetName val="_후다_x0001_ _x0010_"/>
      <sheetName val="Goc CC"/>
      <sheetName val="Tai_khoan"/>
      <sheetName val="중기사용료_(2)"/>
      <sheetName val="BTRA"/>
      <sheetName val="Gtvl"/>
      <sheetName val="Thkp"/>
      <sheetName val="Gia_THKP"/>
      <sheetName val="GiaTH_PT2"/>
      <sheetName val="Sàn tầng 01 ( old )"/>
      <sheetName val="Gia thanh chuoi su"/>
      <sheetName val="Tiep dia"/>
      <sheetName val="Don gia vung III-Can Tho"/>
      <sheetName val="TH MEP"/>
      <sheetName val=" DATA"/>
      <sheetName val="0.Bìa"/>
      <sheetName val="1.Mục lục"/>
      <sheetName val="2.Phiếu kiểm tra"/>
      <sheetName val="BM-06a Mẫu chứng chỉ thanh toán"/>
      <sheetName val="3.Bảng TT giá trị thực hiện"/>
      <sheetName val="4.Bảng TT KL thực hiện"/>
      <sheetName val="6.KL DD chi tiết"/>
      <sheetName val="5.công nhật"/>
      <sheetName val="ROW 3a-chi tiết"/>
      <sheetName val="ROW 5- chi tiết"/>
      <sheetName val="ROW 6- chi tiết"/>
      <sheetName val="KL khoán đổ bê tông T7"/>
      <sheetName val="6. Bảng TT giá trị giảm trừ HĐ"/>
      <sheetName val="6. Hồ sơ đính kèm"/>
      <sheetName val="코드일람표"/>
      <sheetName val="전_x0000_"/>
      <sheetName val="원가 (2)"/>
      <sheetName val="Rect. 10"/>
      <sheetName val="연령현황"/>
      <sheetName val="제품목록"/>
      <sheetName val="1차설계逷≙?≙"/>
      <sheetName val="수량산출서_x0010_"/>
      <sheetName val="총공사"/>
      <sheetName val="부대표지츀 "/>
      <sheetName val="건_ê"/>
      <sheetName val="단가(강재운_x0000__x0000_"/>
      <sheetName val="견적(._x0000__x0000_"/>
      <sheetName val="수량산출서 (2)"/>
      <sheetName val="외주대비 -석축?????_x0012_[후다내역.XLS]견적표지 (3"/>
      <sheetName val="䣐??갑쥀)"/>
      <sheetName val="48_x0005_?"/>
      <sheetName val="1차설계Ꮗԯ?"/>
      <sheetName val="Sikje_inĴ¾?"/>
      <sheetName val="eq_dat?"/>
      <sheetName val="3BL공동구??Ԁ"/>
      <sheetName val="외주대비 -석축???_x"/>
      <sheetName val="Sikje_in_x0005_?"/>
      <sheetName val="CԀ?缀"/>
      <sheetName val="፝"/>
      <sheetName val="금속및금속창호"/>
      <sheetName val="일위(열차무선)"/>
      <sheetName val="(A)내역서"/>
      <sheetName val="분뇨"/>
      <sheetName val="구의동공내역서"/>
      <sheetName val="운동장 (2)"/>
      <sheetName val="일대목록표"/>
      <sheetName val="99년원가"/>
      <sheetName val="산출(1~20)"/>
      <sheetName val="신고조서"/>
      <sheetName val="판정1교토공"/>
      <sheetName val="특별땅고르기"/>
      <sheetName val="직접공사비"/>
      <sheetName val="조인트"/>
      <sheetName val="데리네И̏䨸ɟ"/>
      <sheetName val="주공 갑지"/>
      <sheetName val="마스터02"/>
      <sheetName val="데리네鶈㇨ᓣ"/>
      <sheetName val="입력데이타(비É"/>
      <sheetName val="외주대비 -석É"/>
      <sheetName val="5.2.6~7공사요율"/>
      <sheetName val="내역(최종본浳き_x0000__x0000_"/>
      <sheetName val="내역(최종본浳⿢_x0000__x0000_"/>
      <sheetName val="내역(최종본浳ぁ_x0000__x0000_"/>
      <sheetName val="5월건강보험(일용직)"/>
      <sheetName val="04.12월건강보험(일용직)"/>
      <sheetName val="inputdata"/>
      <sheetName val="도수로수량산출"/>
      <sheetName val="관급현황"/>
      <sheetName val="기술조건"/>
      <sheetName val="1.내역(청.하역장전등)"/>
      <sheetName val="정화조"/>
      <sheetName val="공사개요-C"/>
      <sheetName val="입찰견적보고서"/>
      <sheetName val="안전장치"/>
      <sheetName val="설원"/>
      <sheetName val="일위목록-기"/>
      <sheetName val="리스트"/>
      <sheetName val="보도내 _x0000__x0000_䪾"/>
      <sheetName val="2.원가집계"/>
      <sheetName val="FAX"/>
      <sheetName val="정산내역"/>
      <sheetName val="기본자료(실행)"/>
      <sheetName val="제품현황"/>
      <sheetName val="05 유류비자금청구(완)"/>
      <sheetName val="인건蠉"/>
      <sheetName val="비용"/>
      <sheetName val="6월세계"/>
      <sheetName val="19.07월.세.계"/>
      <sheetName val="19.07항목별(시트복사금지100번쓰기)"/>
      <sheetName val="7월정리"/>
      <sheetName val="카드전표"/>
      <sheetName val="05월"/>
      <sheetName val="05월정리"/>
      <sheetName val="4월항목별"/>
      <sheetName val="19.05월"/>
      <sheetName val="용역식대명세"/>
      <sheetName val="공사비예산서"/>
      <sheetName val="배수관연장조서"/>
      <sheetName val="산출"/>
      <sheetName val="예산조서(전송)"/>
      <sheetName val="투자예산"/>
      <sheetName val="점ᥰ@띘"/>
      <sheetName val="점ᤠ@띘"/>
      <sheetName val="점៰2띘"/>
      <sheetName val="여흥"/>
      <sheetName val="grid (1)"/>
      <sheetName val="Macro4"/>
      <sheetName val="기성"/>
      <sheetName val="경율산정.XLS"/>
      <sheetName val="PAD TR보호대기초"/>
      <sheetName val="RD제품개발투자비(매가)"/>
      <sheetName val="예산"/>
      <sheetName val="ELECTR蔨ũ"/>
      <sheetName val="계림(함평)"/>
      <sheetName val="계림(장성)"/>
      <sheetName val="직재"/>
      <sheetName val="BOQFinishing"/>
      <sheetName val="일반전기"/>
      <sheetName val="BREAKDOW_x0000__x0000_Ԁ_x0000_瀀㄂ᗖ"/>
      <sheetName val="BREAKDOW_x0000__x0000_Ԁ_x0000_　柳ᤍ"/>
      <sheetName val="BREAKDOW頀ᵛ瀞囏_x001c__x0000_攀"/>
      <sheetName val="BREAKDOW_x0000__x0000_Ԁ_x0000_ 횱_xd9c1_"/>
      <sheetName val="교각怀"/>
      <sheetName val="3BL공동구__x0000__x0000_"/>
      <sheetName val="표지 (3_x0005_"/>
      <sheetName val="_x0000__x0008__x0000__x0005__x0000_"/>
      <sheetName val="_x0000__x0004__x0000__x0004__x0000_"/>
      <sheetName val="_x0000__x0003__x0000__x0004__x0000__x0000__x0000__x0000_"/>
      <sheetName val="2.입력sheet"/>
      <sheetName val="시멘혷_xdf67__x0000__x0000_"/>
      <sheetName val="시멘혾_xdf67__x0000__x0000_"/>
      <sheetName val="표지 ¬_x0000__x0000_"/>
      <sheetName val="기성검사원갑지"/>
      <sheetName val="건축공정별집계표"/>
      <sheetName val="토목공정별집계표"/>
      <sheetName val="조경공정별집계표"/>
      <sheetName val="전기공정별집계표"/>
      <sheetName val="설비공정별집계표"/>
      <sheetName val="통신공정별집계표"/>
      <sheetName val="소방공정별집계표"/>
      <sheetName val="사진대지"/>
      <sheetName val="공정확인서"/>
      <sheetName val="통장사본"/>
      <sheetName val="계약정보"/>
      <sheetName val="착공-공문"/>
      <sheetName val="착공계"/>
      <sheetName val="예정공정표"/>
      <sheetName val="현장대리인계"/>
      <sheetName val="수첩사본"/>
      <sheetName val="재직증명서"/>
      <sheetName val="위임장"/>
      <sheetName val="계약내역서"/>
      <sheetName val="계약내역서-1"/>
      <sheetName val="인원장비투입"/>
      <sheetName val="안전관리계획서"/>
      <sheetName val="산업안전보건관리비사용계획서"/>
      <sheetName val="환경관리계획서"/>
      <sheetName val="환경보전비사용계획서"/>
      <sheetName val="품질관리"/>
      <sheetName val="착공전사진표지"/>
      <sheetName val="건_裪选"/>
      <sheetName val="건_䃪氼᠝"/>
      <sheetName val="gyun"/>
      <sheetName val="인부신상ĺ"/>
      <sheetName val="피벗테이블데이터분석"/>
      <sheetName val="HVAC"/>
      <sheetName val="Pag_hal"/>
      <sheetName val="THMAVT"/>
      <sheetName val="IMF Code"/>
      <sheetName val="샌딩_에폭시_도장2"/>
      <sheetName val="Summary_VO_No_31"/>
      <sheetName val="VO_No_3_11"/>
      <sheetName val="VO_No_3_21"/>
      <sheetName val="VO_No_3_31"/>
      <sheetName val="VO_No_3_41"/>
      <sheetName val="VO_No_3_51"/>
      <sheetName val="VO_No_3_61"/>
      <sheetName val="VO_No_3_71"/>
      <sheetName val="VO_No_3_81"/>
      <sheetName val="대3류_1"/>
      <sheetName val="SCOPE_OF_WORK1"/>
      <sheetName val="Sàn_T11"/>
      <sheetName val="Lỗ_thông_gió1"/>
      <sheetName val="외주대비_ᨀ晙ԯ2"/>
      <sheetName val="Thống_kê1"/>
      <sheetName val="3_단가산출서1"/>
      <sheetName val="4_단가산출기초1"/>
      <sheetName val="H__MECHANICAL1"/>
      <sheetName val="J__FIRE_FIGHTING1"/>
      <sheetName val="01__DATA1"/>
      <sheetName val="Sikje_in"/>
      <sheetName val="Tai_khoan1"/>
      <sheetName val="Bang_gia_2011_10_12"/>
      <sheetName val="중기사용료_(2)1"/>
      <sheetName val="投标材料清单_"/>
      <sheetName val="ጳႴጳLጴ_ጵ_ጶఀጷ_ጸ1"/>
      <sheetName val="ጊႴጱLጲ_ድnጳlጳeጴ"/>
      <sheetName val="ጵႴጶLጷ_ጸyጿuጿiጊ"/>
      <sheetName val="ጿႴጿLጊېጱ_ጲ೵ድႴጳ"/>
      <sheetName val="ጊႴጊLጱ᳴ጲ_ድᰕጳװጳ"/>
      <sheetName val="ጶႴጷLጸ_ጿ_ጿ_ጊ1"/>
      <sheetName val="ጿႴጊLጱȘጲᩘድ_ጳ_ጳ"/>
      <sheetName val="ድႴጳLጳ_ጴഀጳnጳ_"/>
      <sheetName val="ጴႴጵLጶ_ጷഀጸnጿ_"/>
      <sheetName val="ጳႴጴLጵ_ጶᔼጷ1ጸ2ጿ"/>
      <sheetName val="ጸႴጿLጿ_ጊ_ጱݴጲ"/>
      <sheetName val="ጴႴጳLጳiጴ_ጵeጶe"/>
      <sheetName val="ጵႴጶLጷᝥጸUጿOጿ_"/>
      <sheetName val="ጳႴጴLጵ֑ጶ_ጷ-ጸ׭"/>
      <sheetName val="ጲႴድLጳ_ጳ᪅ጴȘጳ᧝ጳ"/>
      <sheetName val="ጸႴጿLጿ_ጊ᪅ጊႜጱ"/>
      <sheetName val="ጴႴጵLጶ_ጷᅸጸᏉጿ°ጿ"/>
      <sheetName val="ጶႴጷLጸ_ጿ(ጿᅸጊ)"/>
      <sheetName val="ጳႴጴLጴ_ፊ(ጵఀፋ)"/>
      <sheetName val="ጱႴጲLድެጳ_ጳ(ጴ"/>
      <sheetName val="ጿႴጿLጊᙔጱ೵ጲ_ድ"/>
      <sheetName val="ጱႴጲLድಜጳ(ጳ_ጴ"/>
      <sheetName val="ጸႴጿLጿݴጊ෼ጱ_ጲ"/>
      <sheetName val="ድႴጳLጳ0ጴ_ጳIጳ"/>
      <sheetName val="ጸႴጿLጿiጊ_ጱuጲr"/>
      <sheetName val="ጊ후다내역_XLS]0_0ControlSheet3"/>
      <sheetName val="Dầm_1"/>
      <sheetName val="Unit_Rate(non_print)"/>
      <sheetName val="Cọc_nhồi"/>
      <sheetName val="Bang_TH"/>
      <sheetName val="5_6_NTKL_ĐHKK_"/>
      <sheetName val="5_12_NTKL_PCCC"/>
      <sheetName val="_후다__x0003"/>
      <sheetName val="[후다_"/>
      <sheetName val="_후다_"/>
      <sheetName val="5_NKTC"/>
      <sheetName val="4_BBNT-LĐ"/>
      <sheetName val="_DATA"/>
      <sheetName val="0_Bìa"/>
      <sheetName val="1_Mục_lục"/>
      <sheetName val="2_Phiếu_kiểm_tra"/>
      <sheetName val="BM-06a_Mẫu_chứng_chỉ_thanh_toán"/>
      <sheetName val="3_Bảng_TT_giá_trị_thực_hiện"/>
      <sheetName val="4_Bảng_TT_KL_thực_hiện"/>
      <sheetName val="6_KL_DD_chi_tiết"/>
      <sheetName val="5_công_nhật"/>
      <sheetName val="ROW_3a-chi_tiết"/>
      <sheetName val="ROW_5-_chi_tiết"/>
      <sheetName val="ROW_6-_chi_tiết"/>
      <sheetName val="KL_khoán_đổ_bê_tông_T7"/>
      <sheetName val="6__Bảng_TT_giá_trị_giảm_trừ_HĐ"/>
      <sheetName val="6__Hồ_sơ_đính_kèm"/>
      <sheetName val="Sàn_tầng_01_(_old_)"/>
      <sheetName val="Gia_thanh_chuoi_su"/>
      <sheetName val="Tiep_dia"/>
      <sheetName val="Don_gia_vung_III-Can_Tho"/>
      <sheetName val="TH_MEP"/>
      <sheetName val="D_&amp;_W_sizes"/>
      <sheetName val="Goc_CC"/>
      <sheetName val="외주대비_-석축?????[후다내역_XLS]견적표지_(3"/>
      <sheetName val="48?"/>
      <sheetName val="외주대비_-석축???_x"/>
      <sheetName val="Sikje_in?"/>
      <sheetName val="IMF_Code"/>
      <sheetName val="electrical"/>
      <sheetName val="Gia"/>
      <sheetName val="Elec LG"/>
      <sheetName val="Ref"/>
      <sheetName val="운동장_(2)"/>
      <sheetName val="외주대비_-석É"/>
      <sheetName val="ESTI."/>
      <sheetName val="1.Requisition(E)"/>
      <sheetName val="dtct cong"/>
      <sheetName val="単価表"/>
      <sheetName val="SLCONG"/>
      <sheetName val="SLGA"/>
      <sheetName val="DG"/>
      <sheetName val="NHÀ NHẬP LIỆU"/>
      <sheetName val="MÓNG SILO"/>
      <sheetName val="내역서변⢳쨁"/>
      <sheetName val="내역서변⢳쉨쨁"/>
      <sheetName val="내역서변⢳쨁"/>
      <sheetName val="내역서변ꙭ _x0000_"/>
      <sheetName val="갑漅⿊"/>
      <sheetName val="18.궤도재료"/>
      <sheetName val="가시설흙막이"/>
      <sheetName val="외Å_x0000_怀"/>
      <sheetName val="옥외 전력간선공사"/>
      <sheetName val="위생悱"/>
      <sheetName val="근생APT-신마감"/>
      <sheetName val="복지관_FIART"/>
      <sheetName val="근생APT-FIART"/>
      <sheetName val="근생-FIART"/>
      <sheetName val="공사비대비표(을지)"/>
      <sheetName val="위생䲀æ"/>
      <sheetName val="단가산출서(토공사)"/>
      <sheetName val="현장´"/>
      <sheetName val="電気設備表"/>
      <sheetName val="DI_ESTI"/>
      <sheetName val="3.1"/>
      <sheetName val="3.10"/>
      <sheetName val="3.2"/>
      <sheetName val="3.3"/>
      <sheetName val="3.4"/>
      <sheetName val="3.5"/>
      <sheetName val="3.6"/>
      <sheetName val="3.7"/>
      <sheetName val="3.8"/>
      <sheetName val="3.9"/>
      <sheetName val="Doi so"/>
      <sheetName val="手动计画"/>
      <sheetName val="DTCT"/>
      <sheetName val="TL rieng"/>
      <sheetName val="8월차잔"/>
      <sheetName val="시설이용권명세서"/>
      <sheetName val="전기일위목록"/>
      <sheetName val="Kihon-Jiko"/>
      <sheetName val="벽체면적당일위Á_x0000_"/>
      <sheetName val="토목내역서 (도급단가) (2)"/>
      <sheetName val="수⋜Ɇ녈"/>
      <sheetName val="장비명"/>
      <sheetName val="PL Vua"/>
      <sheetName val="조선용암면"/>
      <sheetName val="CODE-LIST"/>
      <sheetName val="Basic Wage"/>
      <sheetName val="Menber List"/>
      <sheetName val="보도내 "/>
      <sheetName val="Measure 1306"/>
      <sheetName val="DAF-2"/>
      <sheetName val="DM.ChiPhi"/>
      <sheetName val="GIAVLIEU"/>
      <sheetName val="2.교_x0000__x0000__xdd08_̚벝"/>
      <sheetName val="보안등"/>
      <sheetName val="조명율ၒ"/>
      <sheetName val="Assumptions"/>
      <sheetName val="외주대비 -석축_x005f_x0000__x005f_x0000__x005f_x0000__x"/>
      <sheetName val="䣐_x005f_x0000__x005f_x0000_갑쥀)"/>
      <sheetName val="P_x005f_x0005_"/>
      <sheetName val="48_x005f_x0005__x005f_x0000_"/>
      <sheetName val="1차설계Ꮗԯ_x005f_x0000_"/>
      <sheetName val="1차설계逷≙_x005f_xdc00_≙"/>
      <sheetName val="Sikje_inĴ¾_x005f_x0000_"/>
      <sheetName val="eq_dat_x005f_x0000_"/>
      <sheetName val="3BL공동구_x005f_x0000__x005f_x0000_Ԁ"/>
      <sheetName val="ptdg"/>
      <sheetName val="1차3회-개소별명세서-빨간색-인쇄용(2187_x0000__x0000_"/>
      <sheetName val="간접비 총괄표"/>
      <sheetName val="본댐설계"/>
      <sheetName val="변경요청내역"/>
      <sheetName val="측구_x0000_"/>
      <sheetName val="홈용접표"/>
      <sheetName val="인원계획-미화"/>
      <sheetName val="1공구_건정토건_철㑸4"/>
      <sheetName val="1공구_건정토건_철_x0000__x0000_"/>
      <sheetName val="수량산출서"/>
      <sheetName val="Rect__10"/>
      <sheetName val="1-"/>
      <sheetName val="내"/>
      <sheetName val="부대표지츀_얈"/>
      <sheetName val="부대표지츀_篐"/>
      <sheetName val="정보매체A동"/>
      <sheetName val="CTEၒ_x0000__x0000__x0000__x0000_"/>
      <sheetName val="간접경_x0000_薔"/>
      <sheetName val="간접경_x0002__x0000_"/>
      <sheetName val="간접경尠ヮ"/>
      <sheetName val="간접경Ơワ"/>
      <sheetName val="간접경쾨㧘"/>
      <sheetName val="간접경푨㧘"/>
      <sheetName val="간접경ロ"/>
      <sheetName val="간접경쿐⾐"/>
      <sheetName val="수정시산표"/>
      <sheetName val="일위대가 "/>
      <sheetName val="_x0015__x0000_"/>
      <sheetName val="PMT"/>
      <sheetName val="[후다내역.XLS]__H1775_c_ESTI96____2"/>
      <sheetName val="4ⶌ쌈"/>
      <sheetName val="4_x0000__x0000_Ԁ"/>
      <sheetName val="신축이음"/>
      <sheetName val="업무량"/>
      <sheetName val="제작계획"/>
      <sheetName val="구조물타공濐̉"/>
      <sheetName val="3차토목ꊆ"/>
      <sheetName val="외Å_x0000_"/>
      <sheetName val="외Å_x0000_退"/>
      <sheetName val="식재鱸þ"/>
      <sheetName val="식재雨ē"/>
      <sheetName val="2_대외ɡ_x0000_က"/>
      <sheetName val="2_대외ⱔⰀ"/>
      <sheetName val="ARCH"/>
      <sheetName val="_후다___"/>
      <sheetName val="ጊ후다내역.XLS_0_0ControlSheet3"/>
      <sheetName val="주공_갑지"/>
      <sheetName val="5_2_6~7공사요율"/>
      <sheetName val="04_12월건강보험(일용직)"/>
      <sheetName val="1_내역(청_하역장전등)"/>
      <sheetName val="보도내_䪾"/>
      <sheetName val="2_원가집계"/>
      <sheetName val="05_유류비자금청구(완)"/>
      <sheetName val="19_07월_세_계"/>
      <sheetName val="19_07항목별(시트복사금지100번쓰기)"/>
      <sheetName val="19_05월"/>
      <sheetName val="grid_(1)"/>
      <sheetName val="경율산정_XLS"/>
      <sheetName val="PAD_TR보호대기초"/>
      <sheetName val="보도내_"/>
      <sheetName val="1공구_건정토건_철槜〩"/>
      <sheetName val="외Å"/>
      <sheetName val="BREAKDOW"/>
      <sheetName val="BREAKDOW頀ᵛ瀞囏_x001c_"/>
      <sheetName val="BH-1 (2)"/>
      <sheetName val="전도금청구서"/>
      <sheetName val="2월"/>
      <sheetName val="Cable임피던스"/>
      <sheetName val="산출내력"/>
      <sheetName val="4.수량산출서"/>
      <sheetName val="단가多〒_x0005_"/>
      <sheetName val="외주정비"/>
      <sheetName val="전문품의"/>
      <sheetName val="견적대비"/>
      <sheetName val="const."/>
      <sheetName val="특기시방서"/>
      <sheetName val="인력소운반"/>
      <sheetName val="1.관로"/>
      <sheetName val="일위수량"/>
      <sheetName val="흥양2교토_x0000_h曘ʹ"/>
      <sheetName val="흥양2교토_x0000__x0000__x0005__x0000_"/>
      <sheetName val="인부노임"/>
      <sheetName val="입찰품_x0005__x0000_"/>
      <sheetName val="입찰품誀걜"/>
      <sheetName val="입찰품紴"/>
      <sheetName val="안양동교 1안"/>
      <sheetName val="건축일"/>
      <sheetName val="2. 주요공지（主要公告）"/>
      <sheetName val="건축(을)"/>
      <sheetName val="자동제_x0000_"/>
      <sheetName val="만봉용지매수비(총괄)"/>
      <sheetName val="도급표지É_x0000__x0000__x0001_Ԁ"/>
      <sheetName val="단가(기자재)"/>
      <sheetName val="공사추진현황"/>
      <sheetName val="자재기성 신청서.xlsx"/>
      <sheetName val="SP-¬_x0000_"/>
      <sheetName val="GRD_x0000__x0000_"/>
      <sheetName val="품À_x0000_"/>
      <sheetName val="A 견적"/>
      <sheetName val="2월분"/>
      <sheetName val="4.예산내역서"/>
      <sheetName val="개략"/>
      <sheetName val="표준공사비-조명제외x10%up"/>
      <sheetName val="관공일위대가"/>
      <sheetName val="산출(토공‥"/>
      <sheetName val="양수장내역"/>
      <sheetName val="SP-ኬ_x0002_"/>
      <sheetName val="SP-咬⶘"/>
      <sheetName val="흥양2교토"/>
      <sheetName val="도급표지É"/>
      <sheetName val="입찰내역 발주처 양식"/>
      <sheetName val="수배전(갑)"/>
      <sheetName val="세목전체"/>
      <sheetName val="eq_da_x0000__x0000_"/>
      <sheetName val="J형측구단위수량"/>
      <sheetName val="A1내역_총괄표"/>
      <sheetName val="말고개터널조명전¬_x0000_Ԁ"/>
      <sheetName val="청산공사"/>
      <sheetName val="금융비×"/>
      <sheetName val="보도내역_x0000__x0000_Ԁ_x0000_က"/>
      <sheetName val="교각토ꙭ"/>
      <sheetName val="가설재손료"/>
      <sheetName val="NS"/>
      <sheetName val="NKC6"/>
      <sheetName val="C.MECHANICAL"/>
      <sheetName val="NX01"/>
      <sheetName val="Du thau"/>
      <sheetName val="Sikje_in_x005f_x0005__x005f_x0000_"/>
      <sheetName val="CԀ_x005f_x0000_缀"/>
      <sheetName val="TỔNG HỢP"/>
      <sheetName val="TAIKHOAN"/>
      <sheetName val="escon"/>
      <sheetName val="외주대비 -석축______x0012__후다내역.XLS_견적표지 (3"/>
      <sheetName val="䣐__갑쥀)"/>
      <sheetName val="48_x0005__"/>
      <sheetName val="1차설계Ꮗԯ_"/>
      <sheetName val="1차설계逷≙_≙"/>
      <sheetName val="Sikje_inĴ¾_"/>
      <sheetName val="eq_dat_"/>
      <sheetName val="3BL공동구__Ԁ"/>
      <sheetName val="외주대비 -석축____x"/>
      <sheetName val="Sikje_in_x0005__"/>
      <sheetName val="CԀ_缀"/>
      <sheetName val="ጊ후다내역_XLS_0_0ControlSheet3"/>
      <sheetName val="외주대비_-석축______후다내역_XLS_견적표지_(3"/>
      <sheetName val="48_"/>
      <sheetName val="외주대비_-석축____x"/>
      <sheetName val="Sikje_in_"/>
      <sheetName val="Tiepdia"/>
      <sheetName val="KTCK"/>
      <sheetName val="CTG"/>
      <sheetName val="Pipe"/>
      <sheetName val="TEMP"/>
      <sheetName val="[후다_x0001_ _x0010_?_x0003_ _x0010_?_x0001_?_x0010_?_x0001_ _x0010_?_x0003_"/>
      <sheetName val="ጳ??Ⴔጳ??Lጴ?? ጵ?? ጶ??ఀጷ?? ጸ?"/>
      <sheetName val="ጷ??Ⴔጸ??Lጿ??Rጿ??Sጊ??Lጊ??2ጱ"/>
      <sheetName val="ጳ??Ⴔጳ??Lጴ??_ጵ??_ጶ??ఀጷ??_ጸ?"/>
      <sheetName val="ጳ??Ⴔጳ??Lጴ??Rጳ??Sጳ??Lጴ??2ጵ"/>
      <sheetName val="ጳ??Ⴔጴ??Lጳ??0ጳ??Șጴ??Șጵ??"/>
      <sheetName val="ጱ??Ⴔጲ??Lፍ??uጳ??mጳ??Dጴ??bጳ?"/>
      <sheetName val="ጊ??Ⴔጱ??Lጲ??.ድ??nጳ??lጳ??eጴ"/>
      <sheetName val="ጵ??Ⴔጶ??Lጷ??.ጸ??yጿ??uጿ??iጊ?"/>
      <sheetName val="ጊ??Ⴔጱ??Lጲ??-ድ??Lጳ??(ጳ??"/>
      <sheetName val="ጿ??Ⴔጿ??Lጊ??ېጱ?? ጲ??೵ድ??Ⴔጳ?"/>
      <sheetName val="ጊ??Ⴔጊ??Lጱ??᳴ጲ?? ድ??ᰕጳ??װጳ"/>
      <sheetName val="ጸ??Ⴔጿ??Lጿ??qጊ??oጊ??iጱ??iጲ?"/>
      <sheetName val="ጳ??Ⴔጴ??Lጳ??_ጳ??nጴ??lጵ??eጶ"/>
      <sheetName val="ጿ??Ⴔጿ??Lጊ??_ጊ??yጱ??uጲ??iድ?"/>
      <sheetName val="ፍ??Ⴔጳ??Lጳ??Nጴ??(ጳ??ᖥጳ??)"/>
      <sheetName val="ጿ??Ⴔጿ??Lጊ??Cጱ??4ጲ??Ĥፍ??"/>
      <sheetName val="ጳ??Ⴔጳ??Lጴ??෠ጳ??ೠጳ??2ጴ??Pጵ"/>
      <sheetName val="ጶ??Ⴔጷ??Lጸ?? ጿ?? ጿ?? ጊ??"/>
      <sheetName val="ጳ??Ⴔጴ??Lጳ??ބጳ??کጴ??ឌጵ??"/>
      <sheetName val="ጊ??Ⴔጊ??Lጱ??ބጲ??کድ??ឌጳ??"/>
      <sheetName val="ጳ??Ⴔጳ??Lጴ??᝼ጵ??᳀ጶ??,ጷ??)"/>
      <sheetName val="ጿ??Ⴔጊ??Lጱ??Șጲ??ᩘድ?? ጳ?? ጳ?"/>
      <sheetName val="ድ??Ⴔጳ??Lጳ??.ጴ??ഀጳ??nጳ?? "/>
      <sheetName val="ጴ??Ⴔጵ??Lጶ??_ጷ??ഀጸ??nጿ?? "/>
      <sheetName val="ጳ??Ⴔጴ??Lጵ??.ጶ??ᔼጷ??1ጸ??2ጿ?"/>
      <sheetName val="ጲ??Ⴔድ??Lጳ??Rጳ??aጴ??lጳ??oጳ"/>
      <sheetName val="ጊ??Ⴔጱ??Lጲ??Rድ??Dጳ??(ጳ??๘ጴ"/>
      <sheetName val="ጴ??Ⴔጵ??Lጶ??֑ጷ??0ጸ??1ጿ??0ጿ"/>
      <sheetName val="ጸ??Ⴔጿ??Lጿ??Ƞጊ??Eጱ??Rጲ??Sፍ"/>
      <sheetName val="ጵ??Ⴔጶ??Lጷ??-ጸ??Oጿ??Uጿ??Rጊ?"/>
      <sheetName val="ጳ??Ⴔጴ??Lጵ??-ጶ??Eጷ??Tጸ??Aጿ"/>
      <sheetName val="ጸ??Ⴔጿ??Lጿ??.ጊ?? ጱ??ݴጲ??"/>
      <sheetName val="ጱ??Ⴔጲ??Lድ??ࣼጳ??൬ጳ??(ጴ??"/>
      <sheetName val="ጴ??Ⴔጳ??Lጳ??Rጴ??Sጵ??Lጶ??2ጷ?"/>
      <sheetName val="ጿ??Ⴔጿ??Lጊ??uጱ??mጲ??Dድ??bጳ?"/>
      <sheetName val="ጴ??Ⴔጳ??Lጳ??_ጴ??nጵ??lጶ??eጷ?"/>
      <sheetName val="ጶ??Ⴔጷ??Lጸ??ېጿ??_ጿ??೵ጊ??Ⴔጱ?"/>
      <sheetName val="ጳ??Ⴔጳ??Lጴ??_ጳ??ഀጳ??nጴ??_"/>
      <sheetName val="ጿ??Ⴔጊ??Lጊ??_ጱ??ഀጲ??nድ??_"/>
      <sheetName val="ጵ??Ⴔጶ??Lጷ??qጸ??oጿ??iጿ??iጊ?"/>
      <sheetName val="ጲ??Ⴔድ??Lጳ??᳴ጳ??_ጴ??ᰕጳ??װጳ"/>
      <sheetName val="ጶ??Ⴔጷ??Lጸ??_ጿ??_ጿ??_ጊ??"/>
      <sheetName val="ጱ??Ⴔጲ??Lድ??᝼ጳ??᳀ጳ??,ጴ??)"/>
      <sheetName val="ጷ??Ⴔጸ??Lጿ??Șጿ??ᩘጊ??_ጱ??_ጲ?"/>
      <sheetName val="ድ??Ⴔጳ??Lጳ??ᰘጴ??ࠄጳ??ഈጳ??Ṅጴ"/>
      <sheetName val="ጲ??Ⴔድ??Lጳ??_ጳ??nጴ??lጳ??eጳ?"/>
      <sheetName val="ጳ??Ⴔጳ??Lጴ??᳴ጵ??_ጶ??ᰕጷ??װጸ?"/>
      <sheetName val="ጊ??Ⴔጱ??Lጲ??ࠑድ??°ጳ??2ጳ??0"/>
      <sheetName val="ጿ??Ⴔጊ??Lጱ??ᙜጲ??෨ድ??Dጳ??°ጳ"/>
      <sheetName val="ጿ??Ⴔጊ??Lጱ??Rጲ??Cድ??Rጳ??"/>
      <sheetName val="ጴ??Ⴔጳ??Lጳ??iጴ?? ጵ??eጶ??e"/>
      <sheetName val="ጵ??Ⴔጶ??Lጷ??ᝥጸ??Uጿ??Oጿ?? "/>
      <sheetName val="ጳ??Ⴔጴ??Lጵ??֑ጶ?? ጷ??-ጸ??׭"/>
      <sheetName val="ጳ??Ⴔጳ??Lጴ??಴ጵ??׭ጶ??᳀ጷ??"/>
      <sheetName val="ጴ??Ⴔጵ??Lጶ??ඕጷ??ఐጸ??սጿ??"/>
      <sheetName val="ጲ??Ⴔድ??Lጳ??.ጳ??᪅ጴ??Șጳ??᧝ጳ"/>
      <sheetName val="ጸ??Ⴔጿ??Lጿ??.ጊ??᪅ጊ??ႜጱ??"/>
      <sheetName val="ጴ??Ⴔጵ??Lጶ??.ጷ??ᅸጸ??Ꮙጿ??°ጿ"/>
      <sheetName val="ጶ??Ⴔጷ??Lጸ??.ጿ??(ጿ??ᅸጊ??)"/>
      <sheetName val="ጳ??Ⴔጴ??Lጴ??.ፊ??(ጵ??ఀፋ??)"/>
      <sheetName val="ጊ??Ⴔጱ??Lጲ??ഈድ??ᠥጳ??๘ጳ??"/>
      <sheetName val="ጊ??Ⴔጱ??Lጲ??Tድ??(ጳ??Eጳ??"/>
      <sheetName val="ጱ??Ⴔጲ??Lድ??ެጳ?? ጳ??(ጴ??"/>
      <sheetName val="ጷ??Ⴔጸ??Lጿ??೨ጿ??Tጊ??ಽጊ??"/>
      <sheetName val="ጿ??Ⴔጿ??Lጊ??ᙔጱ??೵ጲ?? ድ??"/>
      <sheetName val="ጴ??Ⴔጳ??Lጳ??ᆠጴ??Aጵ??Iጶ??"/>
      <sheetName val="ድ??Ⴔጳ??Lጳ??಴ጴ??׭ጳ??᳀ጳ??"/>
      <sheetName val="ጱ??Ⴔጲ??Lድ??ಜጳ??(ጳ?? ጴ??"/>
      <sheetName val="ጷ??Ⴔጸ??Lጿ??ݸጿ??ၬጊ??2ጊ??ರጱ"/>
      <sheetName val="ጵ??Ⴔጶ??Lጷ??_ጸ??᪅ጿ??Șጿ??᧝ጊ"/>
      <sheetName val="ጳ??Ⴔጴ??Lጳ??_ጳ??᪅ጴ??ႜጵ??"/>
      <sheetName val="ጳ??Ⴔጳ??Lጴ??ࣼጳ??൬ጳ??(ጴ??"/>
      <sheetName val="ጳ??Ⴔጴ??Lጳ??Rጳ??Sጴ??Lጵ??2ጶ?"/>
      <sheetName val="ጿ??Ⴔጿ??Lጊ??నጊ??ಽጱ??(ጲ??"/>
      <sheetName val="ጿ??Ⴔጊ??Lጊ??೵ጱ??(ጲ??ዹድ??"/>
      <sheetName val="ጳ??Ⴔጳ??Lጴ??_ጳ??Eጳ??Ꮜጴ??"/>
      <sheetName val="ጷ??Ⴔጸ??Lጿ??_ጿ??ᔼጊ??1ጱ??2ጲ?"/>
      <sheetName val="ጳ??Ⴔጳ??Lጴ??Ƞጴ??Eፊ??Rጵ??Sፋ"/>
      <sheetName val="ጸ??Ⴔጿ??Lጿ??ݴጊ??෼ጱ??.ጲ??"/>
      <sheetName val="ድ??Ⴔጳ??Lጳ??0ጴ?? ጳ??Iጳ??"/>
      <sheetName val="ጊ??Ⴔጱ??Lጲ??ಜድ??(ጳ??_ጳ??"/>
      <sheetName val="ጿ??Ⴔጊ??Lጱ??rጲ??(ድ??tጳ??rጳ"/>
      <sheetName val="ጴ??Ⴔጵ??Lጶ??᚝ጷ??Ոጸ??)ጿ??"/>
      <sheetName val="ጸ??Ⴔጿ??Lጿ??iጊ?? ጱ??uጲ??r"/>
      <sheetName val="ጳ??Ⴔጴ??Lጳ??᳴ጳ??_ጴ??ᰕጵ??װጶ?"/>
      <sheetName val="ጴ??Ⴔጳ??Lጳ??֑ጴ??_ጵ??-ጶ??׭"/>
      <sheetName val="ጳ??Ⴔጳ??Lጴ??ᙜጵ??෨ጶ??Dጷ??°ጸ"/>
      <sheetName val="ጿ??ゴጊ??Lዷ??R፞??I፟??G፠??ጀ፠"/>
      <sheetName val="ጶ??Ⴔጷ??Lጸ??_ጿ??ഀጿ??nጊ??_ጱ"/>
      <sheetName val="ጵ??Ⴔጶ??Lጷ??_ጸ??ഀጿ??nጿ??_ጊ"/>
      <sheetName val="ጳ??Ⴔጴ??Lጵ??_ጶ??Eጷ??Ꮜጸ??"/>
      <sheetName val="ጱ??Ⴔጲ??Lድ??_ጳ??_ጳ??_ጴ??1"/>
      <sheetName val="ድ??Ⴔጳ??Lጳ??᝼ጴ??᳀ጳ??,ጳ??)ጴ"/>
      <sheetName val="ጶ??Ⴔጷ??Lጸ??-ጿ??Oጿ??Uጊ??Rፕ?"/>
      <sheetName val="ጿ??Ⴔጿ??Lጊ??-ጱ??Eጲ??Tድ??Aጳ"/>
      <sheetName val="ጷ??Ⴔጸ??Lጿ??_ጿ??_ጊ??ݴጱ??"/>
      <sheetName val="ጲ??Ⴔድ??Lጳ??ᝥጳ??Uጴ??Oጳ??_"/>
      <sheetName val="ፘ??Ⴔፘ??Lፙ??Rፘ??Cፘ??Rፙ??"/>
      <sheetName val="፝??Ⴔጿ??Lጿ??iጊ??_ዷ??e፞??e"/>
      <sheetName val="፡??Ⴔ፠??L፠??ࣼ፡??൬።??(፣??"/>
      <sheetName val="፠??Ⴔ፡??L።??R፣??S፤??Lጿ??2ጿ?"/>
      <sheetName val="ጊ??Ⴔጊ??Lጊ??నጊ??ಽጊ??(፥??"/>
      <sheetName val="፥??Ⴔ፦??L፥??_ጊ??Eጊ??Ꮜጊ??"/>
      <sheetName val="ጲ??Ⴔድ??Lጳ??Iጳ??_ጴ??Yጳ??"/>
      <sheetName val="ጳ??Ⴔጳ??Lጴ??_ጳ??᪅ጳ??ᕴጴ??"/>
      <sheetName val="_후다_x0001_ _x0010_?_x0003"/>
      <sheetName val="3. CNT"/>
      <sheetName val="unit price list(M)"/>
      <sheetName val="General2"/>
      <sheetName val="Breakdown (B)"/>
      <sheetName val="thông tin"/>
      <sheetName val="Names"/>
      <sheetName val="barchart"/>
      <sheetName val="Matls"/>
      <sheetName val="Labor"/>
      <sheetName val="5-8공구"/>
      <sheetName val="내역서_x0000__x0000_Ԁ_x0000_"/>
      <sheetName val="건축2"/>
      <sheetName val="9-1❬ǻ_xdbf8_ἐ"/>
      <sheetName val="_________x005f_x0000__x005f_x0000__x005f_x0000__2"/>
      <sheetName val="NOM³_x005f_x0000_Ԁ"/>
      <sheetName val="NOMֳ_x005f_x0000_缀"/>
      <sheetName val="배수喘_x005f_x001a_"/>
      <sheetName val="인부신상_x005f_x0000__x005f_x0000_"/>
      <sheetName val="견적颙⿬_x005f_x0005_"/>
      <sheetName val="견적颙⿶_x005f_x0005_"/>
      <sheetName val="견적_x005f_x0005__x005f_x0000_"/>
      <sheetName val="견적颙』_x005f_x0005_"/>
      <sheetName val="흄관기_x005f_x0000_"/>
      <sheetName val="_____x005f_x0000__x005f_x0000__x005f_x0005__x00_2"/>
      <sheetName val="외주대비x_x005f_x0000_Ԁ_x005f_x0000_"/>
      <sheetName val="구조ఀ덀_x005f_x0000_"/>
      <sheetName val="용역비내역-진짜"/>
      <sheetName val="PPS2"/>
      <sheetName val="식재_x0002_"/>
      <sheetName val="기본"/>
      <sheetName val="4_내진_x0005__x0000_"/>
      <sheetName val="Parameters"/>
      <sheetName val="02_EqptCost"/>
      <sheetName val="견적내역서"/>
      <sheetName val="수지"/>
      <sheetName val="간지1"/>
      <sheetName val="1.사유서"/>
      <sheetName val="간지2"/>
      <sheetName val="간지3"/>
      <sheetName val="부재별집계표"/>
      <sheetName val="도면"/>
      <sheetName val="0_0Control렌㟳䠓䒆_x0013__x0000_"/>
      <sheetName val="0_0Control뀌欨砓﹮_x0012__x0000_"/>
      <sheetName val="0_0Control㠌ᅝ逜㓿_x001c__x0000_"/>
      <sheetName val="0_0Control㠌ᅝ퀜㔋_x001c__x0000_"/>
      <sheetName val="[후다내역.XLS]__H1775_c_ESTI96____3"/>
      <sheetName val="내역서(부대공사)"/>
      <sheetName val="적용환율"/>
      <sheetName val="PRECAST lightconc-II"/>
      <sheetName val="RAB AR&amp;STR"/>
      <sheetName val="48_x005f_x0005_"/>
      <sheetName val="_후다_x005f_x0001_ _x005f_x0010__x005f_x0000__x0003"/>
      <sheetName val="tifico"/>
      <sheetName val="07_Themal"/>
      <sheetName val="Nhan cong"/>
      <sheetName val="Thiet bi"/>
      <sheetName val="Vat tu"/>
      <sheetName val="May TC"/>
      <sheetName val="Bang KL"/>
      <sheetName val="TH Kinh phi"/>
      <sheetName val="cataloge moi"/>
      <sheetName val="tonghop"/>
      <sheetName val="6MONTHS"/>
      <sheetName val="Budget Code"/>
      <sheetName val="Phu cap"/>
      <sheetName val="PTDM"/>
      <sheetName val="dropdown"/>
      <sheetName val="_후다_x0001_ _x0010___x0003_ _x0010___x0001___x0010___x0001_ _x0010___x0003_"/>
      <sheetName val="ጳ__Ⴔጳ__Lጴ__ ጵ__ ጶ__ఀጷ__ ጸ_"/>
      <sheetName val="ጷ__Ⴔጸ__Lጿ__Rጿ__Sጊ__Lጊ__2ጱ"/>
      <sheetName val="ጳ__Ⴔጳ__Lጴ___ጵ___ጶ__ఀጷ___ጸ_"/>
      <sheetName val="ጳ__Ⴔጳ__Lጴ__Rጳ__Sጳ__Lጴ__2ጵ"/>
      <sheetName val="ጳ__Ⴔጴ__Lጳ__0ጳ__Șጴ__Șጵ__"/>
      <sheetName val="ጱ__Ⴔጲ__Lፍ__uጳ__mጳ__Dጴ__bጳ_"/>
      <sheetName val="ጊ__Ⴔጱ__Lጲ__.ድ__nጳ__lጳ__eጴ"/>
      <sheetName val="ጵ__Ⴔጶ__Lጷ__.ጸ__yጿ__uጿ__iጊ_"/>
      <sheetName val="ጊ__Ⴔጱ__Lጲ__-ድ__Lጳ__(ጳ__"/>
      <sheetName val="ጿ__Ⴔጿ__Lጊ__ېጱ__ ጲ__೵ድ__Ⴔጳ_"/>
      <sheetName val="ጊ__Ⴔጊ__Lጱ__᳴ጲ__ ድ__ᰕጳ__װጳ"/>
      <sheetName val="ጸ__Ⴔጿ__Lጿ__qጊ__oጊ__iጱ__iጲ_"/>
      <sheetName val="ጳ__Ⴔጴ__Lጳ___ጳ__nጴ__lጵ__eጶ"/>
      <sheetName val="ጿ__Ⴔጿ__Lጊ___ጊ__yጱ__uጲ__iድ_"/>
      <sheetName val="ፍ__Ⴔጳ__Lጳ__Nጴ__(ጳ__ᖥጳ__)"/>
      <sheetName val="ጿ__Ⴔጿ__Lጊ__Cጱ__4ጲ__Ĥፍ__"/>
      <sheetName val="ጳ__Ⴔጳ__Lጴ__෠ጳ__ೠጳ__2ጴ__Pጵ"/>
      <sheetName val="ጶ__Ⴔጷ__Lጸ__ ጿ__ ጿ__ ጊ__"/>
      <sheetName val="ጳ__Ⴔጴ__Lጳ__ބጳ__کጴ__ឌጵ__"/>
      <sheetName val="ጊ__Ⴔጊ__Lጱ__ބጲ__کድ__ឌጳ__"/>
      <sheetName val="ጳ__Ⴔጳ__Lጴ__᝼ጵ__᳀ጶ__,ጷ__)"/>
      <sheetName val="ጿ__Ⴔጊ__Lጱ__Șጲ__ᩘድ__ ጳ__ ጳ_"/>
      <sheetName val="ድ__Ⴔጳ__Lጳ__.ጴ__ഀጳ__nጳ__ "/>
      <sheetName val="ጴ__Ⴔጵ__Lጶ___ጷ__ഀጸ__nጿ__ "/>
      <sheetName val="ጳ__Ⴔጴ__Lጵ__.ጶ__ᔼጷ__1ጸ__2ጿ_"/>
      <sheetName val="ጲ__Ⴔድ__Lጳ__Rጳ__aጴ__lጳ__oጳ"/>
      <sheetName val="ጊ__Ⴔጱ__Lጲ__Rድ__Dጳ__(ጳ__๘ጴ"/>
      <sheetName val="ጴ__Ⴔጵ__Lጶ__֑ጷ__0ጸ__1ጿ__0ጿ"/>
      <sheetName val="ጸ__Ⴔጿ__Lጿ__Ƞጊ__Eጱ__Rጲ__Sፍ"/>
      <sheetName val="ጵ__Ⴔጶ__Lጷ__-ጸ__Oጿ__Uጿ__Rጊ_"/>
      <sheetName val="ጳ__Ⴔጴ__Lጵ__-ጶ__Eጷ__Tጸ__Aጿ"/>
      <sheetName val="ጸ__Ⴔጿ__Lጿ__.ጊ__ ጱ__ݴጲ__"/>
      <sheetName val="ጱ__Ⴔጲ__Lድ__ࣼጳ__൬ጳ__(ጴ__"/>
      <sheetName val="ጴ__Ⴔጳ__Lጳ__Rጴ__Sጵ__Lጶ__2ጷ_"/>
      <sheetName val="ጿ__Ⴔጿ__Lጊ__uጱ__mጲ__Dድ__bጳ_"/>
      <sheetName val="ጴ__Ⴔጳ__Lጳ___ጴ__nጵ__lጶ__eጷ_"/>
      <sheetName val="ጶ__Ⴔጷ__Lጸ__ېጿ___ጿ__೵ጊ__Ⴔጱ_"/>
      <sheetName val="ጳ__Ⴔጳ__Lጴ___ጳ__ഀጳ__nጴ___"/>
      <sheetName val="ጿ__Ⴔጊ__Lጊ___ጱ__ഀጲ__nድ___"/>
      <sheetName val="ጵ__Ⴔጶ__Lጷ__qጸ__oጿ__iጿ__iጊ_"/>
      <sheetName val="ጲ__Ⴔድ__Lጳ__᳴ጳ___ጴ__ᰕጳ__װጳ"/>
      <sheetName val="ጶ__Ⴔጷ__Lጸ___ጿ___ጿ___ጊ__"/>
      <sheetName val="ጱ__Ⴔጲ__Lድ__᝼ጳ__᳀ጳ__,ጴ__)"/>
      <sheetName val="ጷ__Ⴔጸ__Lጿ__Șጿ__ᩘጊ___ጱ___ጲ_"/>
      <sheetName val="ድ__Ⴔጳ__Lጳ__ᰘጴ__ࠄጳ__ഈጳ__Ṅጴ"/>
      <sheetName val="ጲ__Ⴔድ__Lጳ___ጳ__nጴ__lጳ__eጳ_"/>
      <sheetName val="ጳ__Ⴔጳ__Lጴ__᳴ጵ___ጶ__ᰕጷ__װጸ_"/>
      <sheetName val="ጊ__Ⴔጱ__Lጲ__ࠑድ__°ጳ__2ጳ__0"/>
      <sheetName val="ጿ__Ⴔጊ__Lጱ__ᙜጲ__෨ድ__Dጳ__°ጳ"/>
      <sheetName val="ጿ__Ⴔጊ__Lጱ__Rጲ__Cድ__Rጳ__"/>
      <sheetName val="ጴ__Ⴔጳ__Lጳ__iጴ__ ጵ__eጶ__e"/>
      <sheetName val="ጵ__Ⴔጶ__Lጷ__ᝥጸ__Uጿ__Oጿ__ "/>
      <sheetName val="ጳ__Ⴔጴ__Lጵ__֑ጶ__ ጷ__-ጸ__׭"/>
      <sheetName val="ጳ__Ⴔጳ__Lጴ__಴ጵ__׭ጶ__᳀ጷ__"/>
      <sheetName val="ጴ__Ⴔጵ__Lጶ__ඕጷ__ఐጸ__սጿ__"/>
      <sheetName val="ጲ__Ⴔድ__Lጳ__.ጳ__᪅ጴ__Șጳ__᧝ጳ"/>
      <sheetName val="ጸ__Ⴔጿ__Lጿ__.ጊ__᪅ጊ__ႜጱ__"/>
      <sheetName val="ጴ__Ⴔጵ__Lጶ__.ጷ__ᅸጸ__Ꮙጿ__°ጿ"/>
      <sheetName val="ጶ__Ⴔጷ__Lጸ__.ጿ__(ጿ__ᅸጊ__)"/>
      <sheetName val="ጳ__Ⴔጴ__Lጴ__.ፊ__(ጵ__ఀፋ__)"/>
      <sheetName val="ጊ__Ⴔጱ__Lጲ__ഈድ__ᠥጳ__๘ጳ__"/>
      <sheetName val="ጊ__Ⴔጱ__Lጲ__Tድ__(ጳ__Eጳ__"/>
      <sheetName val="ጱ__Ⴔጲ__Lድ__ެጳ__ ጳ__(ጴ__"/>
      <sheetName val="ጷ__Ⴔጸ__Lጿ__೨ጿ__Tጊ__ಽጊ__"/>
      <sheetName val="ጿ__Ⴔጿ__Lጊ__ᙔጱ__೵ጲ__ ድ__"/>
      <sheetName val="ጴ__Ⴔጳ__Lጳ__ᆠጴ__Aጵ__Iጶ__"/>
      <sheetName val="ድ__Ⴔጳ__Lጳ__಴ጴ__׭ጳ__᳀ጳ__"/>
      <sheetName val="ጱ__Ⴔጲ__Lድ__ಜጳ__(ጳ__ ጴ__"/>
      <sheetName val="ጷ__Ⴔጸ__Lጿ__ݸጿ__ၬጊ__2ጊ__ರጱ"/>
      <sheetName val="ጵ__Ⴔጶ__Lጷ___ጸ__᪅ጿ__Șጿ__᧝ጊ"/>
      <sheetName val="ጳ__Ⴔጴ__Lጳ___ጳ__᪅ጴ__ႜጵ__"/>
      <sheetName val="ጳ__Ⴔጳ__Lጴ__ࣼጳ__൬ጳ__(ጴ__"/>
      <sheetName val="ጳ__Ⴔጴ__Lጳ__Rጳ__Sጴ__Lጵ__2ጶ_"/>
      <sheetName val="ጿ__Ⴔጿ__Lጊ__నጊ__ಽጱ__(ጲ__"/>
      <sheetName val="ጿ__Ⴔጊ__Lጊ__೵ጱ__(ጲ__ዹድ__"/>
      <sheetName val="ጳ__Ⴔጳ__Lጴ___ጳ__Eጳ__Ꮜጴ__"/>
      <sheetName val="ጷ__Ⴔጸ__Lጿ___ጿ__ᔼጊ__1ጱ__2ጲ_"/>
      <sheetName val="ጳ__Ⴔጳ__Lጴ__Ƞጴ__Eፊ__Rጵ__Sፋ"/>
      <sheetName val="ጸ__Ⴔጿ__Lጿ__ݴጊ__෼ጱ__.ጲ__"/>
      <sheetName val="ድ__Ⴔጳ__Lጳ__0ጴ__ ጳ__Iጳ__"/>
      <sheetName val="ጊ__Ⴔጱ__Lጲ__ಜድ__(ጳ___ጳ__"/>
      <sheetName val="ጿ__Ⴔጊ__Lጱ__rጲ__(ድ__tጳ__rጳ"/>
      <sheetName val="ጴ__Ⴔጵ__Lጶ__᚝ጷ__Ոጸ__)ጿ__"/>
      <sheetName val="ጸ__Ⴔጿ__Lጿ__iጊ__ ጱ__uጲ__r"/>
      <sheetName val="ጳ__Ⴔጴ__Lጳ__᳴ጳ___ጴ__ᰕጵ__װጶ_"/>
      <sheetName val="ጴ__Ⴔጳ__Lጳ__֑ጴ___ጵ__-ጶ__׭"/>
      <sheetName val="ጳ__Ⴔጳ__Lጴ__ᙜጵ__෨ጶ__Dጷ__°ጸ"/>
      <sheetName val="ጿ__ゴጊ__Lዷ__R፞__I፟__G፠__ጀ፠"/>
      <sheetName val="ጶ__Ⴔጷ__Lጸ___ጿ__ഀጿ__nጊ___ጱ"/>
      <sheetName val="ጵ__Ⴔጶ__Lጷ___ጸ__ഀጿ__nጿ___ጊ"/>
      <sheetName val="ጳ__Ⴔጴ__Lጵ___ጶ__Eጷ__Ꮜጸ__"/>
      <sheetName val="ጱ__Ⴔጲ__Lድ___ጳ___ጳ___ጴ__1"/>
      <sheetName val="ድ__Ⴔጳ__Lጳ__᝼ጴ__᳀ጳ__,ጳ__)ጴ"/>
      <sheetName val="ጶ__Ⴔጷ__Lጸ__-ጿ__Oጿ__Uጊ__Rፕ_"/>
      <sheetName val="ጿ__Ⴔጿ__Lጊ__-ጱ__Eጲ__Tድ__Aጳ"/>
      <sheetName val="ጷ__Ⴔጸ__Lጿ___ጿ___ጊ__ݴጱ__"/>
      <sheetName val="ጲ__Ⴔድ__Lጳ__ᝥጳ__Uጴ__Oጳ___"/>
      <sheetName val="ፘ__Ⴔፘ__Lፙ__Rፘ__Cፘ__Rፙ__"/>
      <sheetName val="፝__Ⴔጿ__Lጿ__iጊ___ዷ__e፞__e"/>
      <sheetName val="፡__Ⴔ፠__L፠__ࣼ፡__൬።__(፣__"/>
      <sheetName val="፠__Ⴔ፡__L።__R፣__S፤__Lጿ__2ጿ_"/>
      <sheetName val="ጊ__Ⴔጊ__Lጊ__నጊ__ಽጊ__(፥__"/>
      <sheetName val="፥__Ⴔ፦__L፥___ጊ__Eጊ__Ꮜጊ__"/>
      <sheetName val="ጲ__Ⴔድ__Lጳ__Iጳ___ጴ__Yጳ__"/>
      <sheetName val="ጳ__Ⴔጳ__Lጴ___ጳ__᪅ጳ__ᕴጴ__"/>
      <sheetName val="_후다_x0001_ _x0010___x0003"/>
      <sheetName val="MAIN GATE HOUSE"/>
      <sheetName val="영업점별목표산출"/>
      <sheetName val="손익분기점 데이터"/>
      <sheetName val="매각대상자산 청산가치"/>
      <sheetName val="2000년 임금추정"/>
      <sheetName val="데이터"/>
      <sheetName val="NOM³?Ԁ"/>
      <sheetName val="NOMֳ?缀"/>
      <sheetName val="견적_x0005_?"/>
      <sheetName val="수량산출서??_x0005_"/>
      <sheetName val="수량산출서_x0010_?"/>
      <sheetName val="흄관기?"/>
      <sheetName val="부대표지??_x0005_?腰"/>
      <sheetName val="외주대비x?Ԁ?"/>
      <sheetName val="인부신상??"/>
      <sheetName val="부대표지??_x0005_?䥀"/>
      <sheetName val="부대표지??_x0005_?⽠"/>
      <sheetName val="일  위  대  가 _x0000__x0000__x0005__x0000_ư"/>
      <sheetName val="일  위  대  가 _x0000__x0000__x0005__x0000_፠"/>
      <sheetName val="일  위  대  가 _x0000__x0000__x0005__x0000__xded0_"/>
      <sheetName val="일  위  대  가 _x0000__x0000__x0005__x0000_팠"/>
      <sheetName val="일  위  대  가 _x0000__x0000__x0005__x0000_⡰"/>
      <sheetName val="일  위  대  가 _x0000__x0000__x0005__x0000_㜰"/>
      <sheetName val="일  위  대  가 _x0000__x0000__x0005__x0000_븰"/>
      <sheetName val="FAB4생산"/>
      <sheetName val="우,숤수"/>
      <sheetName val="자재가격"/>
      <sheetName val="폐기물"/>
      <sheetName val="토목집계(1)"/>
      <sheetName val="시멘ౘ潭ힶ"/>
      <sheetName val="공사내용"/>
      <sheetName val="환산표"/>
      <sheetName val="Bab泅啢堀㭔_"/>
      <sheetName val="장비종합부표"/>
      <sheetName val="집계표_식재"/>
      <sheetName val="부표"/>
      <sheetName val="시설_x0000__x0000__x0005_"/>
      <sheetName val="직공_x0000_"/>
      <sheetName val="1공구_건정토건_䘂꫼"/>
      <sheetName val="1공구_건정토건__x0000__x0000__x0000_"/>
      <sheetName val="내역서변_x0000__x0000_鷐"/>
      <sheetName val="1Month+Sheet2!"/>
      <sheetName val="부대공(집계)"/>
      <sheetName val="生产量"/>
      <sheetName val="计划原单位"/>
      <sheetName val="명부"/>
      <sheetName val="배부전원가표"/>
      <sheetName val="전년대비"/>
      <sheetName val="판매목표"/>
      <sheetName val=" 견적Ⴗ"/>
      <sheetName val="코드정의서"/>
      <sheetName val="현장별미수"/>
      <sheetName val="BOX-1510"/>
      <sheetName val="양식3"/>
      <sheetName val="1공구_건정토건_철槜〽"/>
      <sheetName val="5_단가대비표"/>
      <sheetName val="MCC제원"/>
      <sheetName val="01__DATA2"/>
      <sheetName val="샌딩_에폭시_도장3"/>
      <sheetName val="Summary_VO_No_32"/>
      <sheetName val="VO_No_3_12"/>
      <sheetName val="VO_No_3_22"/>
      <sheetName val="VO_No_3_32"/>
      <sheetName val="VO_No_3_42"/>
      <sheetName val="VO_No_3_52"/>
      <sheetName val="VO_No_3_62"/>
      <sheetName val="VO_No_3_72"/>
      <sheetName val="VO_No_3_82"/>
      <sheetName val="SCOPE_OF_WORK2"/>
      <sheetName val="대3류_2"/>
      <sheetName val="외주대비_ᨀ晙ԯ3"/>
      <sheetName val="3_단가산출서2"/>
      <sheetName val="4_단가산출기초2"/>
      <sheetName val="H__MECHANICAL2"/>
      <sheetName val="J__FIRE_FIGHTING2"/>
      <sheetName val="Sàn_T12"/>
      <sheetName val="Lỗ_thông_gió2"/>
      <sheetName val="Thống_kê2"/>
      <sheetName val="Tai_khoan2"/>
      <sheetName val="Bang_gia_2011_10_121"/>
      <sheetName val="중기사용료_(2)2"/>
      <sheetName val="投标材料清单_1"/>
      <sheetName val="ጊ후다내역_XLS]0_0ControlSheet31"/>
      <sheetName val="Dầm_11"/>
      <sheetName val="Unit_Rate(non_print)1"/>
      <sheetName val="Cọc_nhồi1"/>
      <sheetName val="5_6_NTKL_ĐHKK_1"/>
      <sheetName val="5_12_NTKL_PCCC1"/>
      <sheetName val="5_NKTC1"/>
      <sheetName val="4_BBNT-LĐ1"/>
      <sheetName val="외주대비_-석축???_x1"/>
      <sheetName val="D_&amp;_W_sizes1"/>
      <sheetName val="Goc_CC1"/>
      <sheetName val="Sàn_tầng_01_(_old_)1"/>
      <sheetName val="Gia_thanh_chuoi_su1"/>
      <sheetName val="Tiep_dia1"/>
      <sheetName val="Don_gia_vung_III-Can_Tho1"/>
      <sheetName val="TH_MEP1"/>
      <sheetName val="_DATA1"/>
      <sheetName val="0_Bìa1"/>
      <sheetName val="1_Mục_lục1"/>
      <sheetName val="2_Phiếu_kiểm_tra1"/>
      <sheetName val="BM-06a_Mẫu_chứng_chỉ_thanh_toá1"/>
      <sheetName val="3_Bảng_TT_giá_trị_thực_hiện1"/>
      <sheetName val="4_Bảng_TT_KL_thực_hiện1"/>
      <sheetName val="6_KL_DD_chi_tiết1"/>
      <sheetName val="5_công_nhật1"/>
      <sheetName val="ROW_3a-chi_tiết1"/>
      <sheetName val="ROW_5-_chi_tiết1"/>
      <sheetName val="ROW_6-_chi_tiết1"/>
      <sheetName val="KL_khoán_đổ_bê_tông_T71"/>
      <sheetName val="6__Bảng_TT_giá_trị_giảm_trừ_HĐ1"/>
      <sheetName val="6__Hồ_sơ_đính_kèm1"/>
      <sheetName val="운동장_(2)1"/>
      <sheetName val="외주대비_-석É1"/>
      <sheetName val="IMF_Code1"/>
      <sheetName val="Elec_LG"/>
      <sheetName val="ESTI_"/>
      <sheetName val="1_Requisition(E)"/>
      <sheetName val="dtct_cong"/>
      <sheetName val="NHÀ_NHẬP_LIỆU"/>
      <sheetName val="MÓNG_SILO"/>
      <sheetName val="3_1"/>
      <sheetName val="3_10"/>
      <sheetName val="3_2"/>
      <sheetName val="3_3"/>
      <sheetName val="3_4"/>
      <sheetName val="3_5"/>
      <sheetName val="3_6"/>
      <sheetName val="3_7"/>
      <sheetName val="3_8"/>
      <sheetName val="3_9"/>
      <sheetName val="Doi_so"/>
      <sheetName val="TL_rieng"/>
      <sheetName val="갑지_1회"/>
      <sheetName val="18_07"/>
      <sheetName val="갑지_2회"/>
      <sheetName val="18_08"/>
      <sheetName val="갑지_3회"/>
      <sheetName val="18_09"/>
      <sheetName val="갑지_4회"/>
      <sheetName val="18_10"/>
      <sheetName val="갑지_5회"/>
      <sheetName val="18_11"/>
      <sheetName val="갑지_6회"/>
      <sheetName val="18_12"/>
      <sheetName val="갑지_7회"/>
      <sheetName val="19_01"/>
      <sheetName val="갑지_8회"/>
      <sheetName val="19_02"/>
      <sheetName val="갑지_9회"/>
      <sheetName val="표지_9회"/>
      <sheetName val="19_03"/>
      <sheetName val="갑지_10회"/>
      <sheetName val="표지_10회"/>
      <sheetName val="19_04"/>
      <sheetName val="갑지_11회"/>
      <sheetName val="표지_11회"/>
      <sheetName val="19_05"/>
      <sheetName val="갑지_12회"/>
      <sheetName val="표지_12회"/>
      <sheetName val="19_06"/>
      <sheetName val="갑지_13회"/>
      <sheetName val="표지_13회"/>
      <sheetName val="19_07"/>
      <sheetName val="갑지_14회"/>
      <sheetName val="표지_14회"/>
      <sheetName val="19_08"/>
      <sheetName val="물가변동_총괄서3"/>
      <sheetName val="7_1유효폭3"/>
      <sheetName val="허용전류-IEC_DATA3"/>
      <sheetName val="본선_토공_분배표3"/>
      <sheetName val="을_22"/>
      <sheetName val="을_12"/>
      <sheetName val="토공_갑지2"/>
      <sheetName val="각사별공사비분개_2"/>
      <sheetName val="해외_연수비용_계산-삭제2"/>
      <sheetName val="해외_기술훈련비_(합계)2"/>
      <sheetName val="Pier_32"/>
      <sheetName val="BOX(1_5X1_5)1"/>
      <sheetName val="TYPE_A1"/>
      <sheetName val="장비투입_(2)1"/>
      <sheetName val="C_&amp;_G_RHS1"/>
      <sheetName val="5_3_단면가정1"/>
      <sheetName val="ITB_COST1"/>
      <sheetName val="CATCH_BASIN1"/>
      <sheetName val="Man_Hole1"/>
      <sheetName val="WEIGHT_LIST"/>
      <sheetName val="산#2-1_(2)"/>
      <sheetName val="설산1_나"/>
      <sheetName val="1_토공"/>
      <sheetName val="Process_Piping1"/>
      <sheetName val="plan&amp;section_of_foundation"/>
      <sheetName val="design_criteria"/>
      <sheetName val="자재_집계표"/>
      <sheetName val="Raw_Data"/>
      <sheetName val="PHC파일_천공_및_항타"/>
      <sheetName val="부대표지_"/>
      <sheetName val="2.교"/>
      <sheetName val="파일의이용"/>
      <sheetName val="1공구_건정토건__x0000__x0000_Ԁ"/>
      <sheetName val="T13(P68~72,78)"/>
      <sheetName val="편입조서"/>
      <sheetName val="[후다내역.XLS]__H1775_c_ESTI96____4"/>
      <sheetName val="외주대비-က辏_xda68__x0000_Ԁ耙"/>
      <sheetName val="대ꮸ"/>
      <sheetName val="대莈"/>
      <sheetName val="대耨"/>
      <sheetName val="견적의뢰"/>
      <sheetName val="할빙수"/>
      <sheetName val="부대표지__x0000__x0000_Ԁ_x0000_"/>
      <sheetName val="DFA"/>
      <sheetName val="T.KE CP1"/>
      <sheetName val="Bang_TH1"/>
      <sheetName val="외주대비_-석축_x005f_x0000__x005f_x0000__x005f_x0000__x"/>
      <sheetName val="주공_갑지1"/>
      <sheetName val="5_2_6~7공사요율1"/>
      <sheetName val="04_12월건강보험(일용직)1"/>
      <sheetName val="1_내역(청_하역장전등)1"/>
      <sheetName val="2_원가집계1"/>
      <sheetName val="C_MECHANICAL"/>
      <sheetName val="Measure_1306"/>
      <sheetName val="DM_ChiPhi"/>
      <sheetName val="Basic_Wage"/>
      <sheetName val="Menber_List"/>
      <sheetName val="05_유류비자금청구(완)1"/>
      <sheetName val="19_07월_세_계1"/>
      <sheetName val="19_07항목별(시트복사금지100번쓰기)1"/>
      <sheetName val="19_05월1"/>
      <sheetName val="grid_(1)1"/>
      <sheetName val="경율산정_XLS1"/>
      <sheetName val="PAD_TR보호대기초1"/>
      <sheetName val="보도내_1"/>
      <sheetName val="PL_Vua"/>
      <sheetName val="Du_thau"/>
      <sheetName val="1_관로"/>
      <sheetName val="입찰품"/>
      <sheetName val="TỔNG_HỢP"/>
      <sheetName val="ጊ후다내역_XLS_0_0ControlSheet31"/>
      <sheetName val="외주대비_-석축____x1"/>
      <sheetName val="[후다_?_???_?"/>
      <sheetName val="ጳ??Ⴔጳ??Lጴ??_ጵ??_ጶ??ఀጷ??_ጸ?1"/>
      <sheetName val="ጊ??Ⴔጱ??Lጲ??_ድ??nጳ??lጳ??eጴ"/>
      <sheetName val="ጵ??Ⴔጶ??Lጷ??_ጸ??yጿ??uጿ??iጊ?"/>
      <sheetName val="ጿ??Ⴔጿ??Lጊ??ېጱ??_ጲ??೵ድ??Ⴔጳ?"/>
      <sheetName val="ጊ??Ⴔጊ??Lጱ??᳴ጲ??_ድ??ᰕጳ??װጳ"/>
      <sheetName val="ጶ??Ⴔጷ??Lጸ??_ጿ??_ጿ??_ጊ??1"/>
      <sheetName val="ጿ??Ⴔጊ??Lጱ??Șጲ??ᩘድ??_ጳ??_ጳ?"/>
      <sheetName val="ድ??Ⴔጳ??Lጳ??_ጴ??ഀጳ??nጳ??_"/>
      <sheetName val="ጴ??Ⴔጵ??Lጶ??_ጷ??ഀጸ??nጿ??_"/>
      <sheetName val="ጳ??Ⴔጴ??Lጵ??_ጶ??ᔼጷ??1ጸ??2ጿ?"/>
      <sheetName val="ጸ??Ⴔጿ??Lጿ??_ጊ??_ጱ??ݴጲ??"/>
      <sheetName val="ጴ??Ⴔጳ??Lጳ??iጴ??_ጵ??eጶ??e"/>
      <sheetName val="ጵ??Ⴔጶ??Lጷ??ᝥጸ??Uጿ??Oጿ??_"/>
      <sheetName val="ጳ??Ⴔጴ??Lጵ??֑ጶ??_ጷ??-ጸ??׭"/>
      <sheetName val="ጲ??Ⴔድ??Lጳ??_ጳ??᪅ጴ??Șጳ??᧝ጳ"/>
      <sheetName val="ጸ??Ⴔጿ??Lጿ??_ጊ??᪅ጊ??ႜጱ??"/>
      <sheetName val="ጴ??Ⴔጵ??Lጶ??_ጷ??ᅸጸ??Ꮙጿ??°ጿ"/>
      <sheetName val="ጶ??Ⴔጷ??Lጸ??_ጿ??(ጿ??ᅸጊ??)"/>
      <sheetName val="ጳ??Ⴔጴ??Lጴ??_ፊ??(ጵ??ఀፋ??)"/>
      <sheetName val="ጱ??Ⴔጲ??Lድ??ެጳ??_ጳ??(ጴ??"/>
      <sheetName val="ጿ??Ⴔጿ??Lጊ??ᙔጱ??೵ጲ??_ድ??"/>
      <sheetName val="ጱ??Ⴔጲ??Lድ??ಜጳ??(ጳ??_ጴ??"/>
      <sheetName val="ጸ??Ⴔጿ??Lጿ??ݴጊ??෼ጱ??_ጲ??"/>
      <sheetName val="ድ??Ⴔጳ??Lጳ??0ጴ??_ጳ??Iጳ??"/>
      <sheetName val="ጸ??Ⴔጿ??Lጿ??iጊ??_ጱ??uጲ??r"/>
      <sheetName val="_후다_?_x0003"/>
      <sheetName val="PRECAST_lightconc-II"/>
      <sheetName val="3__CNT"/>
      <sheetName val="unit_price_list(M)"/>
      <sheetName val="Breakdown_(B)"/>
      <sheetName val="RAB_AR&amp;STR"/>
      <sheetName val="thông_tin"/>
      <sheetName val="_후다_x005f_x0001___x005f_x0010__x005f_x0000__x0003"/>
      <sheetName val="Nhan_cong"/>
      <sheetName val="Thiet_bi"/>
      <sheetName val="Vat_tu"/>
      <sheetName val="May_TC"/>
      <sheetName val="Bang_KL"/>
      <sheetName val="TH_Kinh_phi"/>
      <sheetName val="cataloge_moi"/>
      <sheetName val="1공구_건정토건_토공10"/>
      <sheetName val="1공구_건정토건_철콘10"/>
      <sheetName val="도급표지_10"/>
      <sheetName val="도급표지__(4)10"/>
      <sheetName val="부대표지_(4)10"/>
      <sheetName val="도급표지__(3)10"/>
      <sheetName val="부대표지_(3)10"/>
      <sheetName val="도급표지__(2)10"/>
      <sheetName val="부대표지_(2)10"/>
      <sheetName val="토__목10"/>
      <sheetName val="조__경10"/>
      <sheetName val="전_기10"/>
      <sheetName val="건__축10"/>
      <sheetName val="보도내역_(3)10"/>
      <sheetName val="준검_내역서10"/>
      <sheetName val="내역(최종본4_5)10"/>
      <sheetName val="1_수인터널10"/>
      <sheetName val="설_계10"/>
      <sheetName val="입출재고현황_(2)9"/>
      <sheetName val="6PILE__(돌출)10"/>
      <sheetName val="2_대외공문10"/>
      <sheetName val="AS포장복구_10"/>
      <sheetName val="0_0ControlSheet10"/>
      <sheetName val="0_1keyAssumption10"/>
      <sheetName val="4_내진설계9"/>
      <sheetName val="Sheet1_(2)9"/>
      <sheetName val="1_취수장9"/>
      <sheetName val="BSD_(2)9"/>
      <sheetName val="4_경비_5_영업외수지7"/>
      <sheetName val="_견적서7"/>
      <sheetName val="1__설계조건_2_단면가정_3__하중계산9"/>
      <sheetName val="DATA_입력란9"/>
      <sheetName val="실행내역서_9"/>
      <sheetName val="장비당단가_(1)8"/>
      <sheetName val="Sheet2_(2)8"/>
      <sheetName val="96보완계획7_129"/>
      <sheetName val="전차선로_물량표9"/>
      <sheetName val="부대입찰_내역서9"/>
      <sheetName val="3BL공동구_수량9"/>
      <sheetName val="제잡비_xls9"/>
      <sheetName val="인건비_9"/>
      <sheetName val="_총괄표9"/>
      <sheetName val="2_고용보험료산출근거9"/>
      <sheetName val="토공(우물통,기타)_9"/>
      <sheetName val="현장관리비_산출내역9"/>
      <sheetName val="현장별계약현황('98_10_31)9"/>
      <sheetName val="97년_추정9"/>
      <sheetName val="Eq__Mobilization9"/>
      <sheetName val="원가계산_(2)9"/>
      <sheetName val="1_설계조건9"/>
      <sheetName val="광통신_견적내역서17"/>
      <sheetName val="할증_7"/>
      <sheetName val="노원열병합__건축공사기성내역서9"/>
      <sheetName val="unit_47"/>
      <sheetName val="플랜트_설치9"/>
      <sheetName val="1_설계기준8"/>
      <sheetName val="콤보박스와_리스트박스의_연결9"/>
      <sheetName val="별표_8"/>
      <sheetName val="수_량_명_세_서_-_18"/>
      <sheetName val="2_건축8"/>
      <sheetName val="공정표_8"/>
      <sheetName val="설내역서_8"/>
      <sheetName val="프라임_강변역(4,236)7"/>
      <sheetName val="내___역7"/>
      <sheetName val="집_계_표7"/>
      <sheetName val="8_PILE__(돌출)8"/>
      <sheetName val="2000년_공정표7"/>
      <sheetName val="5_2코핑7"/>
      <sheetName val="배수공_시멘트_및_골재량_산출7"/>
      <sheetName val="7_PILE__(돌출)7"/>
      <sheetName val="P_M_별7"/>
      <sheetName val="CIP_공사8"/>
      <sheetName val="표지_(2)9"/>
      <sheetName val="수량산출서_갑지7"/>
      <sheetName val="DATA_입력부7"/>
      <sheetName val="표지_(3)9"/>
      <sheetName val="교각집계_(2)9"/>
      <sheetName val="교각토공_(2)9"/>
      <sheetName val="교각철근_(2)9"/>
      <sheetName val="외주대비_-석축9"/>
      <sheetName val="외주대비-구조물_(2)9"/>
      <sheetName val="견적표지_(3)9"/>
      <sheetName val="_HIT-&gt;HMC_견적(3900)9"/>
      <sheetName val="일__위__대__가__목__록9"/>
      <sheetName val="6__안전관리비16"/>
      <sheetName val="HRSG_SMALL072209"/>
      <sheetName val="교각토공__2_9"/>
      <sheetName val="3_공통공사대비9"/>
      <sheetName val="8_현장관리비8"/>
      <sheetName val="7_안전관리비8"/>
      <sheetName val="하도내역_(철콘)8"/>
      <sheetName val="조건표_(2)8"/>
      <sheetName val="목차_8"/>
      <sheetName val="7__현장관리비_8"/>
      <sheetName val="노무비_근거8"/>
      <sheetName val="임율_Data8"/>
      <sheetName val="2차전체변경예정_(2)8"/>
      <sheetName val="단면_(2)8"/>
      <sheetName val="토공유동표(전체_당초)8"/>
      <sheetName val="구조______7"/>
      <sheetName val="b_balju_(2)8"/>
      <sheetName val="노무비_7"/>
      <sheetName val="화재_탐지_설비7"/>
      <sheetName val="Customer_Databas7"/>
      <sheetName val="4_LINE7"/>
      <sheetName val="7_th7"/>
      <sheetName val="_갑지7"/>
      <sheetName val="4_일위대가집계7"/>
      <sheetName val="내역서_제출7"/>
      <sheetName val="A_LINE7"/>
      <sheetName val="5__현장관리비(new)_7"/>
      <sheetName val="방배동내역_(총괄)7"/>
      <sheetName val="간_지17"/>
      <sheetName val="5__현장관리비_new__7"/>
      <sheetName val="Temporary_Mooring7"/>
      <sheetName val="중기조종사_단위단가8"/>
      <sheetName val="총_원가계산7"/>
      <sheetName val="2_교량(신설)7"/>
      <sheetName val="EQUIP_LIST7"/>
      <sheetName val="일위대가_(PM)6"/>
      <sheetName val="2000_057"/>
      <sheetName val="원내역서_그대로6"/>
      <sheetName val="1_3_1절점좌표7"/>
      <sheetName val="1_1설계기준7"/>
      <sheetName val="1_본부별7"/>
      <sheetName val="기초입력_DATA7"/>
      <sheetName val="재활용_악취_먼지DUCT산출7"/>
      <sheetName val="남양시작동자105노65기1_3화1_26"/>
      <sheetName val="관음목장(제출용)자105인97_56"/>
      <sheetName val="전체내역_(2)6"/>
      <sheetName val="Hyundai_Unit_cost_xls6"/>
      <sheetName val="제출내역_(2)7"/>
      <sheetName val="TABLE_DB6"/>
      <sheetName val="쌍용_data_base6"/>
      <sheetName val="969910(_R)6"/>
      <sheetName val="1062-X방향_6"/>
      <sheetName val="5_정산서7"/>
      <sheetName val="PROJECT_BRIEF6"/>
      <sheetName val="4_장비손료7"/>
      <sheetName val="단가_6"/>
      <sheetName val="108_수선비6"/>
      <sheetName val="①idea_pipeline6"/>
      <sheetName val="IMP_통일양식6"/>
      <sheetName val="LYS_통일양식6"/>
      <sheetName val="Xunit_(단위환산)6"/>
      <sheetName val="유통기한_프로그램6"/>
      <sheetName val="단양_00_아파트-세부내역7"/>
      <sheetName val="2_2_오피스텔(12~32F)7"/>
      <sheetName val="일위대가_집계표7"/>
      <sheetName val="6__안전관리비17"/>
      <sheetName val="자__재7"/>
      <sheetName val="개인별_순위표7"/>
      <sheetName val="CM_17"/>
      <sheetName val="기술부_VENDOR_LIST7"/>
      <sheetName val="단계별내역_(2)7"/>
      <sheetName val="2_2_띠장의_설계7"/>
      <sheetName val="경비_(1)6"/>
      <sheetName val="2F_회의실견적(5_14_일대)6"/>
      <sheetName val="VENDOR_LIST6"/>
      <sheetName val="설계기준_및_하중계산6"/>
      <sheetName val="5호광장_(만점)7"/>
      <sheetName val="인천국제_(만점)_(2)7"/>
      <sheetName val="전선_및_전선관6"/>
      <sheetName val="Sight_n_M_H6"/>
      <sheetName val="매출요약(월별)_-년간6"/>
      <sheetName val="Piping_Design_Data6"/>
      <sheetName val="4_&amp;_10-inch,_CO2_Combo_&amp;_Sweep6"/>
      <sheetName val="1_䷨수장6"/>
      <sheetName val="4_뀴진설Ⳅ6"/>
      <sheetName val="전䰨선로_물량표6"/>
      <sheetName val="㶀대입찰_내역서6"/>
      <sheetName val="수목데이타_6"/>
      <sheetName val="내역서_(2)6"/>
      <sheetName val="총괄집계_6"/>
      <sheetName val="kimre_scrubber6"/>
      <sheetName val="strut_type6"/>
      <sheetName val="한성교회_신축공사(050713)_CheckList6"/>
      <sheetName val="FRP_PIPING_일위대가6"/>
      <sheetName val="9_1지하2층하부보7"/>
      <sheetName val="4_일위대가7"/>
      <sheetName val="1-1_현장정리6"/>
      <sheetName val="1-2_토공6"/>
      <sheetName val="1-3_WMM,GSB6"/>
      <sheetName val="1-4_BITUMINOUS_COURSE6"/>
      <sheetName val="1-5_BOX_CULVERTS6"/>
      <sheetName val="1-6_BRIDGE6"/>
      <sheetName val="1-7_DRAINAGE6"/>
      <sheetName val="1-8_TRAFFIC6"/>
      <sheetName val="1-9_MISCELLANEOUS6"/>
      <sheetName val="1-10_ELECTRICAL6"/>
      <sheetName val="1-12_도급외항목6"/>
      <sheetName val="4_2_1_마루높이_검토6"/>
      <sheetName val="BOX_본체6"/>
      <sheetName val="MP_MOB6"/>
      <sheetName val="명일작업계획_(3)6"/>
      <sheetName val="내역서_(3)7"/>
      <sheetName val="산출양식_(2)7"/>
      <sheetName val="전체산출내역서갑(변경)_7"/>
      <sheetName val="A_터파기공7"/>
      <sheetName val="B_측·집7"/>
      <sheetName val="배(자·집)_(2)7"/>
      <sheetName val="2_01측·터·집7"/>
      <sheetName val="땅깍·수_(1-1)7"/>
      <sheetName val="0-52_7"/>
      <sheetName val="콘·다_(2)7"/>
      <sheetName val="기·집_(2)7"/>
      <sheetName val="콘·다_(3)7"/>
      <sheetName val="병원내역집계표_(2)7"/>
      <sheetName val="실행총괄_7"/>
      <sheetName val="[IL-3_XLSY갑지7"/>
      <sheetName val="4_일위대가목차7"/>
      <sheetName val="내역_ver1_07"/>
      <sheetName val="2000,9월_일위7"/>
      <sheetName val="1_노무비명세서(해동)7"/>
      <sheetName val="1_노무비명세서(토목)7"/>
      <sheetName val="2_노무비명세서(해동)7"/>
      <sheetName val="2_노무비명세서(수직보호망)7"/>
      <sheetName val="2_노무비명세서(난간대)7"/>
      <sheetName val="2_사진대지7"/>
      <sheetName val="3_사진대지7"/>
      <sheetName val="변압기_및_발전기_용량6"/>
      <sheetName val="조도계산서_(도서)6"/>
      <sheetName val="빌딩_안내6"/>
      <sheetName val="CABLE_(2)6"/>
      <sheetName val="G_R300경비6"/>
      <sheetName val="단가대비표_(3)6"/>
      <sheetName val="기성내역서(을)_(2)6"/>
      <sheetName val="1단계_(2)6"/>
      <sheetName val="2_1__노무비_평균단가산출6"/>
      <sheetName val="3_공사비(07년노임단가)6"/>
      <sheetName val="3_공사비(단가조사표)6"/>
      <sheetName val="3_공사비(물량산출표)6"/>
      <sheetName val="3_공사비(일위대가표목록)6"/>
      <sheetName val="3_공사비(일위대가표)6"/>
      <sheetName val="TRE_TABLE6"/>
      <sheetName val="Requirement(Work_Crew)6"/>
      <sheetName val="진입도로B_(2)6"/>
      <sheetName val="2_냉난방설비공사6"/>
      <sheetName val="7_자동제어공사6"/>
      <sheetName val="중강당_내역6"/>
      <sheetName val="기초자료입력및_K치_확인6"/>
      <sheetName val="실행내역_6"/>
      <sheetName val="자재_단가_비교표(견적)6"/>
      <sheetName val="자재_단가_비교표6"/>
      <sheetName val="Bid_Summary6"/>
      <sheetName val="이동시_예상비용6"/>
      <sheetName val="Seg_1DE비용6"/>
      <sheetName val="Transit_비용_감가상각미포함6"/>
      <sheetName val="세골재__T2_변경_현황6"/>
      <sheetName val="전화공사_공량_및_집계표6"/>
      <sheetName val="참조_(2)6"/>
      <sheetName val="6__직접경비6"/>
      <sheetName val="대가_(보완)6"/>
      <sheetName val="3_자재비(총괄)6"/>
      <sheetName val="제조_경영6"/>
      <sheetName val="4_전기6"/>
      <sheetName val="노_무_비6"/>
      <sheetName val="미납품_현황6"/>
      <sheetName val="신설개소별_총집계표(동해-배전)6"/>
      <sheetName val="용선_C_L6"/>
      <sheetName val="전_체6"/>
      <sheetName val="STEEL_BOX_단면설계(SEC_8)6"/>
      <sheetName val="흙막이B_(오산운암)6"/>
      <sheetName val="타이로드_흙막이6"/>
      <sheetName val="타이로드_흙막이(근입장2_5M)6"/>
      <sheetName val="타이로드(근입장2_5M)6"/>
      <sheetName val="pile_항타6"/>
      <sheetName val="pile_항타(디젤)6"/>
      <sheetName val="pile_항타_A6"/>
      <sheetName val="pile_항타_B6"/>
      <sheetName val="pile_항타_C6"/>
      <sheetName val="pile_인발6"/>
      <sheetName val="pile_인발_A6"/>
      <sheetName val="pile_인발_B6"/>
      <sheetName val="pile_인발_C6"/>
      <sheetName val="20TON_TRAILER6"/>
      <sheetName val="토류판_(2)6"/>
      <sheetName val="SHEET_PILE단가6"/>
      <sheetName val="함열량_db5"/>
      <sheetName val="10_경제성분석5"/>
      <sheetName val="단가_및_재료비6"/>
      <sheetName val="기계_도급내역서5"/>
      <sheetName val="-15_05"/>
      <sheetName val="6_이토처리시간6"/>
      <sheetName val="울진항공등화_내역서6"/>
      <sheetName val="영흥TL(UP,DOWN)_6"/>
      <sheetName val="일_위_대_가_표6"/>
      <sheetName val="고객사_관리_코드6"/>
      <sheetName val="2_1외주6"/>
      <sheetName val="2_3노무6"/>
      <sheetName val="2_4자재6"/>
      <sheetName val="2_2장비6"/>
      <sheetName val="2_5경비6"/>
      <sheetName val="2_6수목대6"/>
      <sheetName val="3련_BOX6"/>
      <sheetName val="중기쥰종사_단위단가6"/>
      <sheetName val="1차_내역서6"/>
      <sheetName val="PTVT_(MAU)6"/>
      <sheetName val="사__업__비__수__지__예__산__서5"/>
      <sheetName val="Phieu_trinh_ky_cấu_tháp3"/>
      <sheetName val="Phieu_trinh_ky_VTP3"/>
      <sheetName val="KS-VL_rời3"/>
      <sheetName val="Tai_san3"/>
      <sheetName val="Check_dong_tien3"/>
      <sheetName val="Chi_phí_SDTS3"/>
      <sheetName val="Check_COST3"/>
      <sheetName val="DATA_HD3"/>
      <sheetName val="Tong_hop_1TM3"/>
      <sheetName val="Tong_hop3"/>
      <sheetName val="NS_Lán_trại3"/>
      <sheetName val="Check_cong_no_NC3"/>
      <sheetName val="Div26_-_Elect5"/>
      <sheetName val="Fr_Revit5"/>
      <sheetName val="NSA_Summary5"/>
      <sheetName val="DonGia_chetao5"/>
      <sheetName val="DonGia_VatTuLK5"/>
      <sheetName val="모선자재_집계표5"/>
      <sheetName val="재료의_할증5"/>
      <sheetName val="내역서_5"/>
      <sheetName val="공내역_및_견적조건5"/>
      <sheetName val="2_15"/>
      <sheetName val="Bảng_mã_VT5"/>
      <sheetName val="Khoi_luong5"/>
      <sheetName val="청_구4"/>
      <sheetName val="7_전산해석결과4"/>
      <sheetName val="4_하중4"/>
      <sheetName val="표__지5"/>
      <sheetName val="D1_2_COF모듈자재_입출재고_(B급)5"/>
      <sheetName val="기존단가_(2)4"/>
      <sheetName val="chi_tiet4"/>
      <sheetName val="PPC_Summary4"/>
      <sheetName val="Phan_lap_dat3"/>
      <sheetName val="Lắp_Ráp3"/>
      <sheetName val="97_사업추정(WEKI)3"/>
      <sheetName val="cong_thuc_tinh_chi_tiet5"/>
      <sheetName val="Gia_VLNCMTC3"/>
      <sheetName val="샌딩_에폭시_도장4"/>
      <sheetName val="Summary_VO_No_33"/>
      <sheetName val="VO_No_3_13"/>
      <sheetName val="VO_No_3_23"/>
      <sheetName val="VO_No_3_33"/>
      <sheetName val="VO_No_3_43"/>
      <sheetName val="VO_No_3_53"/>
      <sheetName val="VO_No_3_63"/>
      <sheetName val="VO_No_3_73"/>
      <sheetName val="VO_No_3_83"/>
      <sheetName val="_IL-3_XLSY갑지7"/>
      <sheetName val="KET_CAU-_MJV23"/>
      <sheetName val="Ví_dụ3"/>
      <sheetName val="SCOPE_OF_WORK3"/>
      <sheetName val="대3류_3"/>
      <sheetName val="외주대비_ᨀ晙ԯ4"/>
      <sheetName val="3_단가산출서3"/>
      <sheetName val="4_단가산출기초3"/>
      <sheetName val="BEND_LOSS3"/>
      <sheetName val="신평리_권리자명부3"/>
      <sheetName val="_ｹ-ﾌﾞﾙ3"/>
      <sheetName val="01__DATA3"/>
      <sheetName val="H__MECHANICAL3"/>
      <sheetName val="J__FIRE_FIGHTING3"/>
      <sheetName val="토공_total3"/>
      <sheetName val="TRAY_헹거산출3"/>
      <sheetName val="Sàn_T13"/>
      <sheetName val="Lỗ_thông_gió3"/>
      <sheetName val="Thống_kê3"/>
      <sheetName val="Tai_khoan3"/>
      <sheetName val="Bang_gia_2011_10_122"/>
      <sheetName val="중기사용료_(2)3"/>
      <sheetName val="99_조정금액3"/>
      <sheetName val="投标材料清单_2"/>
      <sheetName val="ጊ후다내역_XLS]0_0ControlSheet32"/>
      <sheetName val="Dầm_12"/>
      <sheetName val="Unit_Rate(non_print)2"/>
      <sheetName val="Cọc_nhồi2"/>
      <sheetName val="Bang_TH2"/>
      <sheetName val="5_6_NTKL_ĐHKK_2"/>
      <sheetName val="5_12_NTKL_PCCC2"/>
      <sheetName val="Sàn_tầng_01_(_old_)2"/>
      <sheetName val="5_NKTC2"/>
      <sheetName val="4_BBNT-LĐ2"/>
      <sheetName val="D_&amp;_W_sizes2"/>
      <sheetName val="Goc_CC2"/>
      <sheetName val="Gia_thanh_chuoi_su2"/>
      <sheetName val="Tiep_dia2"/>
      <sheetName val="Don_gia_vung_III-Can_Tho2"/>
      <sheetName val="TH_MEP2"/>
      <sheetName val="_DATA2"/>
      <sheetName val="0_Bìa2"/>
      <sheetName val="1_Mục_lục2"/>
      <sheetName val="2_Phiếu_kiểm_tra2"/>
      <sheetName val="BM-06a_Mẫu_chứng_chỉ_thanh_toá2"/>
      <sheetName val="3_Bảng_TT_giá_trị_thực_hiện2"/>
      <sheetName val="4_Bảng_TT_KL_thực_hiện2"/>
      <sheetName val="6_KL_DD_chi_tiết2"/>
      <sheetName val="5_công_nhật2"/>
      <sheetName val="ROW_3a-chi_tiết2"/>
      <sheetName val="ROW_5-_chi_tiết2"/>
      <sheetName val="ROW_6-_chi_tiết2"/>
      <sheetName val="KL_khoán_đổ_bê_tông_T72"/>
      <sheetName val="6__Bảng_TT_giá_trị_giảm_trừ_HĐ2"/>
      <sheetName val="6__Hồ_sơ_đính_kèm2"/>
      <sheetName val="운동장_(2)2"/>
      <sheetName val="외주대비_-석É2"/>
      <sheetName val="외주대비_-석축???_x2"/>
      <sheetName val="IMF_Code2"/>
      <sheetName val="외주대비_-석축_x005f_x0000__x005f_x0000__x005f_x0000__1"/>
      <sheetName val="Elec_LG1"/>
      <sheetName val="3_11"/>
      <sheetName val="3_101"/>
      <sheetName val="3_21"/>
      <sheetName val="3_31"/>
      <sheetName val="3_41"/>
      <sheetName val="3_51"/>
      <sheetName val="3_61"/>
      <sheetName val="3_71"/>
      <sheetName val="3_81"/>
      <sheetName val="3_91"/>
      <sheetName val="ESTI_1"/>
      <sheetName val="Doi_so1"/>
      <sheetName val="1_Requisition(E)1"/>
      <sheetName val="dtct_cong1"/>
      <sheetName val="TL_rieng1"/>
      <sheetName val="주공_갑지2"/>
      <sheetName val="5_2_6~7공사요율2"/>
      <sheetName val="04_12월건강보험(일용직)2"/>
      <sheetName val="1_내역(청_하역장전등)2"/>
      <sheetName val="2_원가집계2"/>
      <sheetName val="C_MECHANICAL1"/>
      <sheetName val="Measure_13061"/>
      <sheetName val="DM_ChiPhi1"/>
      <sheetName val="NHÀ_NHẬP_LIỆU1"/>
      <sheetName val="MÓNG_SILO1"/>
      <sheetName val="Basic_Wage1"/>
      <sheetName val="Menber_List1"/>
      <sheetName val="05_유류비자금청구(완)2"/>
      <sheetName val="19_07월_세_계2"/>
      <sheetName val="19_07항목별(시트복사금지100번쓰기)2"/>
      <sheetName val="19_05월2"/>
      <sheetName val="grid_(1)2"/>
      <sheetName val="경율산정_XLS2"/>
      <sheetName val="PAD_TR보호대기초2"/>
      <sheetName val="보도내_2"/>
      <sheetName val="PL_Vua1"/>
      <sheetName val="Du_thau1"/>
      <sheetName val="1_관로1"/>
      <sheetName val="TỔNG_HỢP1"/>
      <sheetName val="ጊ후다내역_XLS_0_0ControlSheet32"/>
      <sheetName val="외주대비_-석축____x2"/>
      <sheetName val="ጳ??Ⴔጳ??Lጴ??_ጵ??_ጶ??ఀጷ??_ጸ?2"/>
      <sheetName val="ጊ??Ⴔጱ??Lጲ??_ድ??nጳ??lጳ??eጴ1"/>
      <sheetName val="ጵ??Ⴔጶ??Lጷ??_ጸ??yጿ??uጿ??iጊ?1"/>
      <sheetName val="ጿ??Ⴔጿ??Lጊ??ېጱ??_ጲ??೵ድ??Ⴔጳ?1"/>
      <sheetName val="ጊ??Ⴔጊ??Lጱ??᳴ጲ??_ድ??ᰕጳ??װጳ1"/>
      <sheetName val="ጶ??Ⴔጷ??Lጸ??_ጿ??_ጿ??_ጊ??2"/>
      <sheetName val="ጿ??Ⴔጊ??Lጱ??Șጲ??ᩘድ??_ጳ??_ጳ?1"/>
      <sheetName val="ድ??Ⴔጳ??Lጳ??_ጴ??ഀጳ??nጳ??_1"/>
      <sheetName val="ጴ??Ⴔጵ??Lጶ??_ጷ??ഀጸ??nጿ??_1"/>
      <sheetName val="ጳ??Ⴔጴ??Lጵ??_ጶ??ᔼጷ??1ጸ??2ጿ?1"/>
      <sheetName val="ጸ??Ⴔጿ??Lጿ??_ጊ??_ጱ??ݴጲ??1"/>
      <sheetName val="ጴ??Ⴔጳ??Lጳ??iጴ??_ጵ??eጶ??e1"/>
      <sheetName val="ጵ??Ⴔጶ??Lጷ??ᝥጸ??Uጿ??Oጿ??_1"/>
      <sheetName val="ጳ??Ⴔጴ??Lጵ??֑ጶ??_ጷ??-ጸ??׭1"/>
      <sheetName val="ጲ??Ⴔድ??Lጳ??_ጳ??᪅ጴ??Șጳ??᧝ጳ1"/>
      <sheetName val="ጸ??Ⴔጿ??Lጿ??_ጊ??᪅ጊ??ႜጱ??1"/>
      <sheetName val="ጴ??Ⴔጵ??Lጶ??_ጷ??ᅸጸ??Ꮙጿ??°ጿ1"/>
      <sheetName val="ጶ??Ⴔጷ??Lጸ??_ጿ??(ጿ??ᅸጊ??)1"/>
      <sheetName val="ጳ??Ⴔጴ??Lጴ??_ፊ??(ጵ??ఀፋ??)1"/>
      <sheetName val="ጱ??Ⴔጲ??Lድ??ެጳ??_ጳ??(ጴ??1"/>
      <sheetName val="ጿ??Ⴔጿ??Lጊ??ᙔጱ??೵ጲ??_ድ??1"/>
      <sheetName val="ጱ??Ⴔጲ??Lድ??ಜጳ??(ጳ??_ጴ??1"/>
      <sheetName val="ጸ??Ⴔጿ??Lጿ??ݴጊ??෼ጱ??_ጲ??1"/>
      <sheetName val="ድ??Ⴔጳ??Lጳ??0ጴ??_ጳ??Iጳ??1"/>
      <sheetName val="ጸ??Ⴔጿ??Lጿ??iጊ??_ጱ??uጲ??r1"/>
      <sheetName val="PRECAST_lightconc-II1"/>
      <sheetName val="Rect__101"/>
      <sheetName val="3__CNT1"/>
      <sheetName val="unit_price_list(M)1"/>
      <sheetName val="Breakdown_(B)1"/>
      <sheetName val="RAB_AR&amp;STR1"/>
      <sheetName val="thông_tin1"/>
      <sheetName val="_후다_x005f_x0001___x005f_x0010__x005f_x0000__x0001"/>
      <sheetName val="Nhan_cong1"/>
      <sheetName val="Thiet_bi1"/>
      <sheetName val="Vat_tu1"/>
      <sheetName val="May_TC1"/>
      <sheetName val="Bang_KL1"/>
      <sheetName val="TH_Kinh_phi1"/>
      <sheetName val="cataloge_moi1"/>
      <sheetName val="PTdam"/>
      <sheetName val="Loose"/>
      <sheetName val="Tinhtoan"/>
      <sheetName val="말고개터널조명전압_x0000__x0000_"/>
      <sheetName val="9-1俔ȭ胠෣"/>
      <sheetName val="9-1❬w镘Ώ"/>
      <sheetName val="출입구총집계"/>
      <sheetName val="시멘혷?"/>
      <sheetName val="시멘혾?"/>
      <sheetName val="1차설계변경瀀?"/>
      <sheetName val="1공구산晭Ó뇠ᬵ"/>
      <sheetName val="1공구산옘蔘:"/>
      <sheetName val="1공구산느㉐_x0000__x0000_"/>
      <sheetName val="머릿글,로고양식"/>
      <sheetName val="사용현황"/>
      <sheetName val="차량별점검"/>
      <sheetName val="계약"/>
      <sheetName val="일  위  대  가 "/>
      <sheetName val="CIP_x0000__x0000_Ā"/>
      <sheetName val="02자재"/>
      <sheetName val="220_(2)3"/>
      <sheetName val="토__공3"/>
      <sheetName val="태화42_3"/>
      <sheetName val="3_관로전환기3"/>
      <sheetName val="외주현황_wq13"/>
      <sheetName val="_3"/>
      <sheetName val="1차3회-개 "/>
      <sheetName val="K2_site_Total_내역서3"/>
      <sheetName val="F_월별기성수금현황_3"/>
      <sheetName val="내역서1999_8최종3"/>
      <sheetName val="3_전기산출기초3"/>
      <sheetName val="D_B3"/>
      <sheetName val="1_13"/>
      <sheetName val="일위대가56-1_3"/>
      <sheetName val="일위대가71-1_3"/>
      <sheetName val="일위대가74-1_3"/>
      <sheetName val="일위대가76-1_3"/>
      <sheetName val="일위대가77-1_3"/>
      <sheetName val="일위대가78-1_3"/>
      <sheetName val="금회_청구사항(기계)3"/>
      <sheetName val="기성갑지_(소방)3"/>
      <sheetName val="금회_청구사항(소방)3"/>
      <sheetName val="1_청구서3"/>
      <sheetName val="2_내역서3"/>
      <sheetName val="동강_배관3"/>
      <sheetName val="WCR_외주3"/>
      <sheetName val="ANILINE_-_OPTION3"/>
      <sheetName val="MDI_-_OPTION3"/>
      <sheetName val="06_일위대가목록3"/>
      <sheetName val="총괄표_3"/>
      <sheetName val="계약대비내역서_(부경)3"/>
      <sheetName val="집행대비내역서_(부경)3"/>
      <sheetName val="계약그라우팅_포장3"/>
      <sheetName val="계약사무실조경_3"/>
      <sheetName val="횡배수관_토공량_산출3"/>
      <sheetName val="1차3회-개_"/>
      <sheetName val="내역_"/>
      <sheetName val="3_1_6_전산처리결과2"/>
      <sheetName val="도시정비_2"/>
      <sheetName val="1차설계변경瀀"/>
      <sheetName val="부대표지츀_"/>
      <sheetName val="표지_¬"/>
      <sheetName val="2_입력sheet"/>
      <sheetName val="원가_(2)"/>
      <sheetName val="내역서변ꙭ_"/>
      <sheetName val="BREAKDOW頀ᵛ瀞囏攀"/>
      <sheetName val="표지_(3"/>
      <sheetName val="18_궤도재료"/>
      <sheetName val="간접비_총괄표"/>
      <sheetName val="간접경_x0000_發"/>
      <sheetName val="간접경̆"/>
      <sheetName val="간접경_x0000_ㇶ"/>
      <sheetName val="7.PILE  ꆭᶩ萀ᘲ"/>
      <sheetName val="code_intools"/>
      <sheetName val="code_magics"/>
      <sheetName val="CondPol"/>
      <sheetName val="시멘혷"/>
      <sheetName val="시멘혾"/>
      <sheetName val="9-1❬ǻἐ"/>
      <sheetName val="BH-1_(2)"/>
      <sheetName val="토목내역서_(도급단가)_(2)"/>
      <sheetName val="중"/>
      <sheetName val="실행단가철(ems코드적용)"/>
      <sheetName val="말고개터널조명전@_x0000_Ԁ"/>
      <sheetName val="말고개터널조명전㵀"/>
      <sheetName val="말고개터널조명전㵀렀"/>
      <sheetName val="주차"/>
      <sheetName val="도급표지__x0003__x0000_鲠͕糑"/>
      <sheetName val="VS P-Q"/>
      <sheetName val="2_대외栀⥘턀"/>
      <sheetName val="2_대외⢚❗턀"/>
      <sheetName val="2_대외゚/"/>
      <sheetName val="하도급내역"/>
      <sheetName val="공사투입계획(변경결의)19.9"/>
      <sheetName val="노무비 월별지급현황19.9"/>
      <sheetName val="갑지(외주기성)19.9"/>
      <sheetName val="단위세대물량"/>
      <sheetName val="철근_x0000_"/>
      <sheetName val="구분표"/>
      <sheetName val="제원입력"/>
      <sheetName val="ELEC"/>
      <sheetName val="11월가격"/>
      <sheetName val="민감도"/>
      <sheetName val="산출서"/>
      <sheetName val="Land Dev't. Ph-1"/>
      <sheetName val="CHITIET VL-NC-TT1p"/>
      <sheetName val="발주수량표"/>
      <sheetName val="단가_x0000__x0000__x0005_"/>
      <sheetName val="삼홍테크"/>
      <sheetName val="proj"/>
      <sheetName val="Buy vs. Lease Car"/>
      <sheetName val="Cash2"/>
      <sheetName val="Z"/>
      <sheetName val="5. MATERIAL LIST"/>
      <sheetName val="lam-moi"/>
      <sheetName val="thao-go"/>
      <sheetName val="TH XL"/>
      <sheetName val="t-h HA THE"/>
      <sheetName val="Sum ELE  CAP S1-4  "/>
      <sheetName val="Ton Kho"/>
      <sheetName val="Đầu tư"/>
      <sheetName val="변수표"/>
      <sheetName val="지역별"/>
      <sheetName val="49"/>
      <sheetName val="교각傹"/>
      <sheetName val="지점별강우량"/>
      <sheetName val="협조전"/>
      <sheetName val="공통가_x0000_쫨_x0000_"/>
      <sheetName val="말고개터널조명전¬"/>
      <sheetName val="시설_x0005__x0000_"/>
      <sheetName val="부관맨홀조서"/>
      <sheetName val="CTEMCÇ_x0000_Ԁ"/>
      <sheetName val="***********************00"/>
      <sheetName val="시멘_xd800_㜷頀"/>
      <sheetName val="공통ꊐ͉"/>
      <sheetName val="1공구_건정토건_토공11"/>
      <sheetName val="1공구_건정토건_철콘11"/>
      <sheetName val="도급표지_11"/>
      <sheetName val="도급표지__(4)11"/>
      <sheetName val="부대표지_(4)11"/>
      <sheetName val="도급표지__(3)11"/>
      <sheetName val="부대표지_(3)11"/>
      <sheetName val="도급표지__(2)11"/>
      <sheetName val="부대표지_(2)11"/>
      <sheetName val="토__목11"/>
      <sheetName val="조__경11"/>
      <sheetName val="전_기11"/>
      <sheetName val="건__축11"/>
      <sheetName val="보도내역_(3)11"/>
      <sheetName val="준검_내역서11"/>
      <sheetName val="2_대외공문11"/>
      <sheetName val="1_수인터널11"/>
      <sheetName val="설_계11"/>
      <sheetName val="0_0ControlSheet11"/>
      <sheetName val="0_1keyAssumption11"/>
      <sheetName val="6PILE__(돌출)11"/>
      <sheetName val="AS포장복구_11"/>
      <sheetName val="Sheet1_(2)10"/>
      <sheetName val="내역(최종본4_5)11"/>
      <sheetName val="입출재고현황_(2)10"/>
      <sheetName val="BSD_(2)10"/>
      <sheetName val="제잡비_xls10"/>
      <sheetName val="실행내역서_10"/>
      <sheetName val="1_설계조건10"/>
      <sheetName val="전차선로_물량표10"/>
      <sheetName val="현장별계약현황('98_10_31)10"/>
      <sheetName val="96보완계획7_1210"/>
      <sheetName val="4_내진설계10"/>
      <sheetName val="_총괄표10"/>
      <sheetName val="1__설계조건_2_단면가정_3__하중계산10"/>
      <sheetName val="DATA_입력란10"/>
      <sheetName val="2_고용보험료산출근거10"/>
      <sheetName val="1_취수장10"/>
      <sheetName val="3BL공동구_수량10"/>
      <sheetName val="인건비_10"/>
      <sheetName val="플랜트_설치10"/>
      <sheetName val="노원열병합__건축공사기성내역서10"/>
      <sheetName val="부대입찰_내역서10"/>
      <sheetName val="토공(우물통,기타)_10"/>
      <sheetName val="원가계산_(2)10"/>
      <sheetName val="Eq__Mobilization10"/>
      <sheetName val="장비당단가_(1)9"/>
      <sheetName val="Sheet2_(2)9"/>
      <sheetName val="1_설계기준9"/>
      <sheetName val="97년_추정10"/>
      <sheetName val="현장관리비_산출내역10"/>
      <sheetName val="콤보박스와_리스트박스의_연결10"/>
      <sheetName val="수_량_명_세_서_-_19"/>
      <sheetName val="2_건축9"/>
      <sheetName val="프라임_강변역(4,236)8"/>
      <sheetName val="내___역8"/>
      <sheetName val="집_계_표8"/>
      <sheetName val="공정표_9"/>
      <sheetName val="5_2코핑8"/>
      <sheetName val="배수공_시멘트_및_골재량_산출8"/>
      <sheetName val="7_PILE__(돌출)8"/>
      <sheetName val="P_M_별8"/>
      <sheetName val="8_PILE__(돌출)9"/>
      <sheetName val="2000년_공정표8"/>
      <sheetName val="2_교량(신설)8"/>
      <sheetName val="별표_9"/>
      <sheetName val="설내역서_9"/>
      <sheetName val="광통신_견적내역서18"/>
      <sheetName val="할증_8"/>
      <sheetName val="unit_48"/>
      <sheetName val="DATA_입력부8"/>
      <sheetName val="EQUIP_LIST8"/>
      <sheetName val="CIP_공사9"/>
      <sheetName val="4_경비_5_영업외수지8"/>
      <sheetName val="_견적서8"/>
      <sheetName val="표지_(2)10"/>
      <sheetName val="수량산출서_갑지8"/>
      <sheetName val="표지_(3)10"/>
      <sheetName val="교각집계_(2)10"/>
      <sheetName val="교각토공_(2)10"/>
      <sheetName val="교각철근_(2)10"/>
      <sheetName val="외주대비_-석축10"/>
      <sheetName val="외주대비-구조물_(2)10"/>
      <sheetName val="견적표지_(3)10"/>
      <sheetName val="_HIT-&gt;HMC_견적(3900)10"/>
      <sheetName val="일__위__대__가__목__록10"/>
      <sheetName val="교각토공__2_10"/>
      <sheetName val="1_본부별8"/>
      <sheetName val="2000_058"/>
      <sheetName val="HRSG_SMALL0722010"/>
      <sheetName val="6__안전관리비18"/>
      <sheetName val="하도내역_(철콘)9"/>
      <sheetName val="3_공통공사대비10"/>
      <sheetName val="노무비_근거9"/>
      <sheetName val="조건표_(2)9"/>
      <sheetName val="임율_Data9"/>
      <sheetName val="2차전체변경예정_(2)9"/>
      <sheetName val="토공유동표(전체_당초)9"/>
      <sheetName val="목차_9"/>
      <sheetName val="단면_(2)9"/>
      <sheetName val="b_balju_(2)9"/>
      <sheetName val="8_현장관리비9"/>
      <sheetName val="7_안전관리비9"/>
      <sheetName val="7__현장관리비_9"/>
      <sheetName val="노무비_8"/>
      <sheetName val="내역서_제출8"/>
      <sheetName val="구조______8"/>
      <sheetName val="간_지18"/>
      <sheetName val="화재_탐지_설비8"/>
      <sheetName val="4_일위대가집계8"/>
      <sheetName val="5__현장관리비(new)_8"/>
      <sheetName val="Customer_Databas8"/>
      <sheetName val="방배동내역_(총괄)8"/>
      <sheetName val="1_3_1절점좌표8"/>
      <sheetName val="1_1설계기준8"/>
      <sheetName val="기초입력_DATA8"/>
      <sheetName val="4_장비손료8"/>
      <sheetName val="단양_00_아파트-세부내역8"/>
      <sheetName val="5호광장_(만점)8"/>
      <sheetName val="인천국제_(만점)_(2)8"/>
      <sheetName val="전선_및_전선관7"/>
      <sheetName val="VENDOR_LIST7"/>
      <sheetName val="남양시작동자105노65기1_3화1_27"/>
      <sheetName val="관음목장(제출용)자105인97_57"/>
      <sheetName val="2F_회의실견적(5_14_일대)7"/>
      <sheetName val="설계기준_및_하중계산7"/>
      <sheetName val="5_정산서8"/>
      <sheetName val="재활용_악취_먼지DUCT산출8"/>
      <sheetName val="1062-X방향_7"/>
      <sheetName val="TABLE_DB7"/>
      <sheetName val="쌍용_data_base7"/>
      <sheetName val="수목데이타_7"/>
      <sheetName val="원내역서_그대로7"/>
      <sheetName val="전체내역_(2)7"/>
      <sheetName val="Hyundai_Unit_cost_xls7"/>
      <sheetName val="중기조종사_단위단가9"/>
      <sheetName val="5__현장관리비_new__8"/>
      <sheetName val="Temporary_Mooring8"/>
      <sheetName val="A_LINE8"/>
      <sheetName val="제출내역_(2)8"/>
      <sheetName val="PROJECT_BRIEF7"/>
      <sheetName val="기계_도급내역서6"/>
      <sheetName val="Sight_n_M_H7"/>
      <sheetName val="Piping_Design_Data7"/>
      <sheetName val="4_&amp;_10-inch,_CO2_Combo_&amp;_Sweep7"/>
      <sheetName val="kimre_scrubber7"/>
      <sheetName val="단가_7"/>
      <sheetName val="매출요약(월별)_-년간7"/>
      <sheetName val="4_LINE8"/>
      <sheetName val="7_th8"/>
      <sheetName val="_갑지8"/>
      <sheetName val="총_원가계산8"/>
      <sheetName val="108_수선비7"/>
      <sheetName val="969910(_R)7"/>
      <sheetName val="FRP_PIPING_일위대가7"/>
      <sheetName val="경비_(1)7"/>
      <sheetName val="2_16"/>
      <sheetName val="한성교회_신축공사(050713)_CheckList7"/>
      <sheetName val="strut_type7"/>
      <sheetName val="1_䷨수장7"/>
      <sheetName val="4_뀴진설Ⳅ7"/>
      <sheetName val="전䰨선로_물량표7"/>
      <sheetName val="㶀대입찰_내역서7"/>
      <sheetName val="2_2_오피스텔(12~32F)8"/>
      <sheetName val="일위대가_집계표8"/>
      <sheetName val="9_1지하2층하부보8"/>
      <sheetName val="단계별내역_(2)8"/>
      <sheetName val="4_일위대가8"/>
      <sheetName val="신평리_권리자명부4"/>
      <sheetName val="공내역_및_견적조건6"/>
      <sheetName val="단가_및_재료비7"/>
      <sheetName val="총괄집계_7"/>
      <sheetName val="내역서_(2)7"/>
      <sheetName val="10_경제성분석6"/>
      <sheetName val="청_구5"/>
      <sheetName val="-15_06"/>
      <sheetName val="개인별_순위표8"/>
      <sheetName val="단가대비표_(3)7"/>
      <sheetName val="STEEL_BOX_단면설계(SEC_8)7"/>
      <sheetName val="2_2_띠장의_설계8"/>
      <sheetName val="자__재8"/>
      <sheetName val="CM_18"/>
      <sheetName val="세골재__T2_변경_현황7"/>
      <sheetName val="6__안전관리비19"/>
      <sheetName val="기술부_VENDOR_LIST8"/>
      <sheetName val="4_2_1_마루높이_검토7"/>
      <sheetName val="내역서_(3)8"/>
      <sheetName val="산출양식_(2)8"/>
      <sheetName val="전체산출내역서갑(변경)_8"/>
      <sheetName val="A_터파기공8"/>
      <sheetName val="B_측·집8"/>
      <sheetName val="배(자·집)_(2)8"/>
      <sheetName val="2_01측·터·집8"/>
      <sheetName val="땅깍·수_(1-1)8"/>
      <sheetName val="0-52_8"/>
      <sheetName val="콘·다_(2)8"/>
      <sheetName val="기·집_(2)8"/>
      <sheetName val="콘·다_(3)8"/>
      <sheetName val="병원내역집계표_(2)8"/>
      <sheetName val="실행총괄_8"/>
      <sheetName val="[IL-3_XLSY갑지8"/>
      <sheetName val="4_일위대가목차8"/>
      <sheetName val="내역_ver1_08"/>
      <sheetName val="2000,9월_일위8"/>
      <sheetName val="1_노무비명세서(해동)8"/>
      <sheetName val="1_노무비명세서(토목)8"/>
      <sheetName val="2_노무비명세서(해동)8"/>
      <sheetName val="2_노무비명세서(수직보호망)8"/>
      <sheetName val="2_노무비명세서(난간대)8"/>
      <sheetName val="2_사진대지8"/>
      <sheetName val="3_사진대지8"/>
      <sheetName val="변압기_및_발전기_용량7"/>
      <sheetName val="조도계산서_(도서)7"/>
      <sheetName val="빌딩_안내7"/>
      <sheetName val="CABLE_(2)7"/>
      <sheetName val="G_R300경비7"/>
      <sheetName val="기성내역서(을)_(2)7"/>
      <sheetName val="1단계_(2)7"/>
      <sheetName val="2_1__노무비_평균단가산출7"/>
      <sheetName val="3_공사비(07년노임단가)7"/>
      <sheetName val="3_공사비(단가조사표)7"/>
      <sheetName val="3_공사비(물량산출표)7"/>
      <sheetName val="3_공사비(일위대가표목록)7"/>
      <sheetName val="3_공사비(일위대가표)7"/>
      <sheetName val="TRE_TABLE7"/>
      <sheetName val="Requirement(Work_Crew)7"/>
      <sheetName val="진입도로B_(2)7"/>
      <sheetName val="2_냉난방설비공사7"/>
      <sheetName val="7_자동제어공사7"/>
      <sheetName val="중강당_내역7"/>
      <sheetName val="기초자료입력및_K치_확인7"/>
      <sheetName val="실행내역_7"/>
      <sheetName val="자재_단가_비교표(견적)7"/>
      <sheetName val="자재_단가_비교표7"/>
      <sheetName val="Bid_Summary7"/>
      <sheetName val="이동시_예상비용7"/>
      <sheetName val="Seg_1DE비용7"/>
      <sheetName val="Transit_비용_감가상각미포함7"/>
      <sheetName val="전화공사_공량_및_집계표7"/>
      <sheetName val="참조_(2)7"/>
      <sheetName val="6__직접경비7"/>
      <sheetName val="대가_(보완)7"/>
      <sheetName val="3_자재비(총괄)7"/>
      <sheetName val="제조_경영7"/>
      <sheetName val="4_전기7"/>
      <sheetName val="노_무_비7"/>
      <sheetName val="미납품_현황7"/>
      <sheetName val="신설개소별_총집계표(동해-배전)7"/>
      <sheetName val="BOX_본체7"/>
      <sheetName val="MP_MOB7"/>
      <sheetName val="사__업__비__수__지__예__산__서6"/>
      <sheetName val="97_사업추정(WEKI)4"/>
      <sheetName val="기존단가_(2)5"/>
      <sheetName val="7_전산해석결과5"/>
      <sheetName val="4_하중5"/>
      <sheetName val="_ｹ-ﾌﾞﾙ4"/>
      <sheetName val="일위대가_(PM)7"/>
      <sheetName val="①idea_pipeline7"/>
      <sheetName val="IMP_통일양식7"/>
      <sheetName val="LYS_통일양식7"/>
      <sheetName val="Xunit_(단위환산)7"/>
      <sheetName val="유통기한_프로그램7"/>
      <sheetName val="1-1_현장정리7"/>
      <sheetName val="1-2_토공7"/>
      <sheetName val="1-3_WMM,GSB7"/>
      <sheetName val="1-4_BITUMINOUS_COURSE7"/>
      <sheetName val="1-5_BOX_CULVERTS7"/>
      <sheetName val="1-6_BRIDGE7"/>
      <sheetName val="1-7_DRAINAGE7"/>
      <sheetName val="1-8_TRAFFIC7"/>
      <sheetName val="1-9_MISCELLANEOUS7"/>
      <sheetName val="1-10_ELECTRICAL7"/>
      <sheetName val="1-12_도급외항목7"/>
      <sheetName val="명일작업계획_(3)7"/>
      <sheetName val="용선_C_L7"/>
      <sheetName val="전_체7"/>
      <sheetName val="흙막이B_(오산운암)7"/>
      <sheetName val="타이로드_흙막이7"/>
      <sheetName val="타이로드_흙막이(근입장2_5M)7"/>
      <sheetName val="타이로드(근입장2_5M)7"/>
      <sheetName val="pile_항타7"/>
      <sheetName val="pile_항타(디젤)7"/>
      <sheetName val="pile_항타_A7"/>
      <sheetName val="pile_항타_B7"/>
      <sheetName val="pile_항타_C7"/>
      <sheetName val="pile_인발7"/>
      <sheetName val="pile_인발_A7"/>
      <sheetName val="pile_인발_B7"/>
      <sheetName val="pile_인발_C7"/>
      <sheetName val="20TON_TRAILER7"/>
      <sheetName val="토류판_(2)7"/>
      <sheetName val="SHEET_PILE단가7"/>
      <sheetName val="6_이토처리시간7"/>
      <sheetName val="1차_내역서7"/>
      <sheetName val="BEND_LOSS4"/>
      <sheetName val="TRAY_헹거산출4"/>
      <sheetName val="울진항공등화_내역서7"/>
      <sheetName val="일_위_대_가_표7"/>
      <sheetName val="영흥TL(UP,DOWN)_7"/>
      <sheetName val="3련_BOX7"/>
      <sheetName val="내역서_6"/>
      <sheetName val="2_1외주7"/>
      <sheetName val="2_3노무7"/>
      <sheetName val="2_4자재7"/>
      <sheetName val="2_2장비7"/>
      <sheetName val="2_5경비7"/>
      <sheetName val="2_6수목대7"/>
      <sheetName val="모선자재_집계표6"/>
      <sheetName val="재료의_할증6"/>
      <sheetName val="D1_2_COF모듈자재_입출재고_(B급)6"/>
      <sheetName val="99_조정금액4"/>
      <sheetName val="함열량_db6"/>
      <sheetName val="고객사_관리_코드7"/>
      <sheetName val="중기쥰종사_단위단가7"/>
      <sheetName val="PTVT_(MAU)7"/>
      <sheetName val="토공_total4"/>
      <sheetName val="표__지6"/>
      <sheetName val="Div26_-_Elect6"/>
      <sheetName val="Khoi_luong6"/>
      <sheetName val="Bảng_mã_VT6"/>
      <sheetName val="DonGia_chetao6"/>
      <sheetName val="DonGia_VatTuLK6"/>
      <sheetName val="Fr_Revit6"/>
      <sheetName val="NSA_Summary6"/>
      <sheetName val="chi_tiet5"/>
      <sheetName val="PPC_Summary5"/>
      <sheetName val="Tong_hop4"/>
      <sheetName val="Phan_lap_dat4"/>
      <sheetName val="Lắp_Ráp4"/>
      <sheetName val="Phieu_trinh_ky_cấu_tháp4"/>
      <sheetName val="Phieu_trinh_ky_VTP4"/>
      <sheetName val="KS-VL_rời4"/>
      <sheetName val="Tai_san4"/>
      <sheetName val="Check_dong_tien4"/>
      <sheetName val="Chi_phí_SDTS4"/>
      <sheetName val="Check_COST4"/>
      <sheetName val="DATA_HD4"/>
      <sheetName val="Tong_hop_1TM4"/>
      <sheetName val="NS_Lán_trại4"/>
      <sheetName val="Check_cong_no_NC4"/>
      <sheetName val="cong_thuc_tinh_chi_tiet6"/>
      <sheetName val="_IL-3_XLSY갑지8"/>
      <sheetName val="KET_CAU-_MJV24"/>
      <sheetName val="Ví_dụ4"/>
      <sheetName val="Gia_VLNCMTC4"/>
      <sheetName val="01__DATA4"/>
      <sheetName val="샌딩_에폭시_도장5"/>
      <sheetName val="Summary_VO_No_34"/>
      <sheetName val="VO_No_3_14"/>
      <sheetName val="VO_No_3_24"/>
      <sheetName val="VO_No_3_34"/>
      <sheetName val="VO_No_3_44"/>
      <sheetName val="VO_No_3_54"/>
      <sheetName val="VO_No_3_64"/>
      <sheetName val="VO_No_3_74"/>
      <sheetName val="VO_No_3_84"/>
      <sheetName val="SCOPE_OF_WORK4"/>
      <sheetName val="대3류_4"/>
      <sheetName val="외주대비_ᨀ晙ԯ5"/>
      <sheetName val="3_단가산출서4"/>
      <sheetName val="4_단가산출기초4"/>
      <sheetName val="Rect__102"/>
      <sheetName val="갑지_1회1"/>
      <sheetName val="18_071"/>
      <sheetName val="갑지_2회1"/>
      <sheetName val="18_081"/>
      <sheetName val="갑지_3회1"/>
      <sheetName val="18_091"/>
      <sheetName val="갑지_4회1"/>
      <sheetName val="18_101"/>
      <sheetName val="갑지_5회1"/>
      <sheetName val="18_111"/>
      <sheetName val="갑지_6회1"/>
      <sheetName val="18_121"/>
      <sheetName val="갑지_7회1"/>
      <sheetName val="19_011"/>
      <sheetName val="갑지_8회1"/>
      <sheetName val="19_021"/>
      <sheetName val="갑지_9회1"/>
      <sheetName val="표지_9회1"/>
      <sheetName val="19_031"/>
      <sheetName val="갑지_10회1"/>
      <sheetName val="표지_10회1"/>
      <sheetName val="19_041"/>
      <sheetName val="갑지_11회1"/>
      <sheetName val="표지_11회1"/>
      <sheetName val="19_051"/>
      <sheetName val="갑지_12회1"/>
      <sheetName val="표지_12회1"/>
      <sheetName val="19_061"/>
      <sheetName val="갑지_13회1"/>
      <sheetName val="표지_13회1"/>
      <sheetName val="19_071"/>
      <sheetName val="갑지_14회1"/>
      <sheetName val="표지_14회1"/>
      <sheetName val="19_081"/>
      <sheetName val="H__MECHANICAL4"/>
      <sheetName val="J__FIRE_FIGHTING4"/>
      <sheetName val="Sàn_T14"/>
      <sheetName val="Lỗ_thông_gió4"/>
      <sheetName val="Bang_gia_2011_10_123"/>
      <sheetName val="Thống_kê4"/>
      <sheetName val="Tai_khoan4"/>
      <sheetName val="중기사용료_(2)4"/>
      <sheetName val="投标材料清单_3"/>
      <sheetName val="ጊ후다내역_XLS]0_0ControlSheet33"/>
      <sheetName val="Dầm_13"/>
      <sheetName val="Unit_Rate(non_print)3"/>
      <sheetName val="Bang_TH3"/>
      <sheetName val="Cọc_nhồi3"/>
      <sheetName val="5_NKTC3"/>
      <sheetName val="4_BBNT-LĐ3"/>
      <sheetName val="외주대비_-석축???_x3"/>
      <sheetName val="5_6_NTKL_ĐHKK_3"/>
      <sheetName val="5_12_NTKL_PCCC3"/>
      <sheetName val="D_&amp;_W_sizes3"/>
      <sheetName val="Goc_CC3"/>
      <sheetName val="Sàn_tầng_01_(_old_)3"/>
      <sheetName val="Gia_thanh_chuoi_su3"/>
      <sheetName val="Tiep_dia3"/>
      <sheetName val="Don_gia_vung_III-Can_Tho3"/>
      <sheetName val="TH_MEP3"/>
      <sheetName val="_DATA3"/>
      <sheetName val="0_Bìa3"/>
      <sheetName val="1_Mục_lục3"/>
      <sheetName val="2_Phiếu_kiểm_tra3"/>
      <sheetName val="BM-06a_Mẫu_chứng_chỉ_thanh_toá3"/>
      <sheetName val="3_Bảng_TT_giá_trị_thực_hiện3"/>
      <sheetName val="4_Bảng_TT_KL_thực_hiện3"/>
      <sheetName val="6_KL_DD_chi_tiết3"/>
      <sheetName val="5_công_nhật3"/>
      <sheetName val="ROW_3a-chi_tiết3"/>
      <sheetName val="ROW_5-_chi_tiết3"/>
      <sheetName val="ROW_6-_chi_tiết3"/>
      <sheetName val="KL_khoán_đổ_bê_tông_T73"/>
      <sheetName val="6__Bảng_TT_giá_trị_giảm_trừ_HĐ3"/>
      <sheetName val="6__Hồ_sơ_đính_kèm3"/>
      <sheetName val="운동장_(2)3"/>
      <sheetName val="주공_갑지3"/>
      <sheetName val="외주대비_-석É3"/>
      <sheetName val="5_2_6~7공사요율3"/>
      <sheetName val="04_12월건강보험(일용직)3"/>
      <sheetName val="1_내역(청_하역장전등)3"/>
      <sheetName val="2_원가집계3"/>
      <sheetName val="05_유류비자금청구(완)3"/>
      <sheetName val="19_07월_세_계3"/>
      <sheetName val="19_07항목별(시트복사금지100번쓰기)3"/>
      <sheetName val="19_05월3"/>
      <sheetName val="grid_(1)3"/>
      <sheetName val="경율산정_XLS3"/>
      <sheetName val="PAD_TR보호대기초3"/>
      <sheetName val="IMF_Code3"/>
      <sheetName val="Elec_LG2"/>
      <sheetName val="ESTI_2"/>
      <sheetName val="1_Requisition(E)2"/>
      <sheetName val="dtct_cong2"/>
      <sheetName val="NHÀ_NHẬP_LIỆU2"/>
      <sheetName val="MÓNG_SILO2"/>
      <sheetName val="3_12"/>
      <sheetName val="3_102"/>
      <sheetName val="3_22"/>
      <sheetName val="3_32"/>
      <sheetName val="3_42"/>
      <sheetName val="3_52"/>
      <sheetName val="3_62"/>
      <sheetName val="3_72"/>
      <sheetName val="3_82"/>
      <sheetName val="3_92"/>
      <sheetName val="Doi_so2"/>
      <sheetName val="TL_rieng2"/>
      <sheetName val="PL_Vua2"/>
      <sheetName val="Basic_Wage2"/>
      <sheetName val="Menber_List2"/>
      <sheetName val="보도내_3"/>
      <sheetName val="Measure_13062"/>
      <sheetName val="DM_ChiPhi2"/>
      <sheetName val="외주대비_-석축_x005f_x0000__x005f_x0000__x005f_x0000__2"/>
      <sheetName val="물가변동_총괄서4"/>
      <sheetName val="7_1유효폭4"/>
      <sheetName val="허용전류-IEC_DATA4"/>
      <sheetName val="본선_토공_분배표4"/>
      <sheetName val="을_23"/>
      <sheetName val="을_13"/>
      <sheetName val="토공_갑지3"/>
      <sheetName val="각사별공사비분개_3"/>
      <sheetName val="해외_연수비용_계산-삭제3"/>
      <sheetName val="해외_기술훈련비_(합계)3"/>
      <sheetName val="Pier_33"/>
      <sheetName val="BOX(1_5X1_5)2"/>
      <sheetName val="TYPE_A2"/>
      <sheetName val="장비투입_(2)2"/>
      <sheetName val="C_&amp;_G_RHS2"/>
      <sheetName val="5_3_단면가정2"/>
      <sheetName val="ITB_COST2"/>
      <sheetName val="CATCH_BASIN2"/>
      <sheetName val="Man_Hole2"/>
      <sheetName val="WEIGHT_LIST1"/>
      <sheetName val="산#2-1_(2)1"/>
      <sheetName val="설산1_나1"/>
      <sheetName val="1_토공1"/>
      <sheetName val="Process_Piping2"/>
      <sheetName val="plan&amp;section_of_foundation1"/>
      <sheetName val="design_criteria1"/>
      <sheetName val="자재_집계표1"/>
      <sheetName val="Raw_Data1"/>
      <sheetName val="PHC파일_천공_및_항타1"/>
      <sheetName val="일위대가_"/>
      <sheetName val="견적(_"/>
      <sheetName val="[후다내역_XLS]__H1775_c_ESTI96____2"/>
      <sheetName val="옥외_전력간선공사"/>
      <sheetName val="ጊ후다내역_XLS_0_0ControlSheet33"/>
      <sheetName val="외주대비_-석축____x3"/>
      <sheetName val="C_MECHANICAL2"/>
      <sheetName val="Du_thau2"/>
      <sheetName val="1_관로2"/>
      <sheetName val="TỔNG_HỢP2"/>
      <sheetName val="ጳ??Ⴔጳ??Lጴ??_ጵ??_ጶ??ఀጷ??_ጸ?3"/>
      <sheetName val="ጊ??Ⴔጱ??Lጲ??_ድ??nጳ??lጳ??eጴ2"/>
      <sheetName val="ጵ??Ⴔጶ??Lጷ??_ጸ??yጿ??uጿ??iጊ?2"/>
      <sheetName val="ጿ??Ⴔጿ??Lጊ??ېጱ??_ጲ??೵ድ??Ⴔጳ?2"/>
      <sheetName val="ጊ??Ⴔጊ??Lጱ??᳴ጲ??_ድ??ᰕጳ??װጳ2"/>
      <sheetName val="ጶ??Ⴔጷ??Lጸ??_ጿ??_ጿ??_ጊ??3"/>
      <sheetName val="ጿ??Ⴔጊ??Lጱ??Șጲ??ᩘድ??_ጳ??_ጳ?2"/>
      <sheetName val="ድ??Ⴔጳ??Lጳ??_ጴ??ഀጳ??nጳ??_2"/>
      <sheetName val="ጴ??Ⴔጵ??Lጶ??_ጷ??ഀጸ??nጿ??_2"/>
      <sheetName val="ጳ??Ⴔጴ??Lጵ??_ጶ??ᔼጷ??1ጸ??2ጿ?2"/>
      <sheetName val="ጸ??Ⴔጿ??Lጿ??_ጊ??_ጱ??ݴጲ??2"/>
      <sheetName val="ጴ??Ⴔጳ??Lጳ??iጴ??_ጵ??eጶ??e2"/>
      <sheetName val="ጵ??Ⴔጶ??Lጷ??ᝥጸ??Uጿ??Oጿ??_2"/>
      <sheetName val="ጳ??Ⴔጴ??Lጵ??֑ጶ??_ጷ??-ጸ??׭2"/>
      <sheetName val="ጲ??Ⴔድ??Lጳ??_ጳ??᪅ጴ??Șጳ??᧝ጳ2"/>
      <sheetName val="ጸ??Ⴔጿ??Lጿ??_ጊ??᪅ጊ??ႜጱ??2"/>
      <sheetName val="ጴ??Ⴔጵ??Lጶ??_ጷ??ᅸጸ??Ꮙጿ??°ጿ2"/>
      <sheetName val="ጶ??Ⴔጷ??Lጸ??_ጿ??(ጿ??ᅸጊ??)2"/>
      <sheetName val="ጳ??Ⴔጴ??Lጴ??_ፊ??(ጵ??ఀፋ??)2"/>
      <sheetName val="ጱ??Ⴔጲ??Lድ??ެጳ??_ጳ??(ጴ??2"/>
      <sheetName val="ጿ??Ⴔጿ??Lጊ??ᙔጱ??೵ጲ??_ድ??2"/>
      <sheetName val="ጱ??Ⴔጲ??Lድ??ಜጳ??(ጳ??_ጴ??2"/>
      <sheetName val="ጸ??Ⴔጿ??Lጿ??ݴጊ??෼ጱ??_ጲ??2"/>
      <sheetName val="ድ??Ⴔጳ??Lጳ??0ጴ??_ጳ??Iጳ??2"/>
      <sheetName val="ጸ??Ⴔጿ??Lጿ??iጊ??_ጱ??uጲ??r2"/>
      <sheetName val="3__CNT2"/>
      <sheetName val="unit_price_list(M)2"/>
      <sheetName val="Breakdown_(B)2"/>
      <sheetName val="thông_tin2"/>
      <sheetName val="2_교̚벝"/>
      <sheetName val="0_0Control렌㟳䠓䒆"/>
      <sheetName val="0_0Control뀌欨砓﹮"/>
      <sheetName val="0_0Control㠌ᅝ逜㓿"/>
      <sheetName val="0_0Control㠌ᅝ퀜㔋"/>
      <sheetName val="손익분기점_데이터"/>
      <sheetName val="매각대상자산_청산가치"/>
      <sheetName val="4_수량산출서"/>
      <sheetName val="단가多〒"/>
      <sheetName val="const_"/>
      <sheetName val="안양동교_1안"/>
      <sheetName val="2__주요공지（主要公告）"/>
      <sheetName val="도급표지ÉԀ"/>
      <sheetName val="자재기성_신청서_xlsx"/>
      <sheetName val="A_견적"/>
      <sheetName val="4_예산내역서"/>
      <sheetName val="SP-ኬ"/>
      <sheetName val="입찰내역_발주처_양식"/>
      <sheetName val="[후다내역_XLS]__H1775_c_ESTI96____3"/>
      <sheetName val="BREAKDOW頀ᵛ瀞囏"/>
      <sheetName val="2000년_임금추정"/>
      <sheetName val="1_사유서"/>
      <sheetName val="PRECAST_lightconc-II2"/>
      <sheetName val="RAB_AR&amp;STR2"/>
      <sheetName val="_후다_x005f_x0001___x005f_x0010__x005f_x0000__x0002"/>
      <sheetName val="Nhan_cong2"/>
      <sheetName val="Thiet_bi2"/>
      <sheetName val="Vat_tu2"/>
      <sheetName val="May_TC2"/>
      <sheetName val="Bang_KL2"/>
      <sheetName val="TH_Kinh_phi2"/>
      <sheetName val="cataloge_moi2"/>
      <sheetName val="Budget_Code"/>
      <sheetName val="Phu_cap"/>
      <sheetName val="_후다________"/>
      <sheetName val="ጳ__Ⴔጳ__Lጴ___ጵ___ጶ__ఀጷ___ጸ_1"/>
      <sheetName val="ጊ__Ⴔጱ__Lጲ___ድ__nጳ__lጳ__eጴ"/>
      <sheetName val="ጵ__Ⴔጶ__Lጷ___ጸ__yጿ__uጿ__iጊ_"/>
      <sheetName val="ጿ__Ⴔጿ__Lጊ__ېጱ___ጲ__೵ድ__Ⴔጳ_"/>
      <sheetName val="ጊ__Ⴔጊ__Lጱ__᳴ጲ___ድ__ᰕጳ__װጳ"/>
      <sheetName val="ጶ__Ⴔጷ__Lጸ___ጿ___ጿ___ጊ__1"/>
      <sheetName val="ጿ__Ⴔጊ__Lጱ__Șጲ__ᩘድ___ጳ___ጳ_"/>
      <sheetName val="ድ__Ⴔጳ__Lጳ___ጴ__ഀጳ__nጳ___"/>
      <sheetName val="ጴ__Ⴔጵ__Lጶ___ጷ__ഀጸ__nጿ___"/>
      <sheetName val="ጳ__Ⴔጴ__Lጵ___ጶ__ᔼጷ__1ጸ__2ጿ_"/>
      <sheetName val="ጸ__Ⴔጿ__Lጿ___ጊ___ጱ__ݴጲ__"/>
      <sheetName val="ጴ__Ⴔጳ__Lጳ__iጴ___ጵ__eጶ__e"/>
      <sheetName val="ጵ__Ⴔጶ__Lጷ__ᝥጸ__Uጿ__Oጿ___"/>
      <sheetName val="ጳ__Ⴔጴ__Lጵ__֑ጶ___ጷ__-ጸ__׭"/>
      <sheetName val="ጲ__Ⴔድ__Lጳ___ጳ__᪅ጴ__Șጳ__᧝ጳ"/>
      <sheetName val="ጸ__Ⴔጿ__Lጿ___ጊ__᪅ጊ__ႜጱ__"/>
      <sheetName val="ጴ__Ⴔጵ__Lጶ___ጷ__ᅸጸ__Ꮙጿ__°ጿ"/>
      <sheetName val="ጶ__Ⴔጷ__Lጸ___ጿ__(ጿ__ᅸጊ__)"/>
      <sheetName val="ጳ__Ⴔጴ__Lጴ___ፊ__(ጵ__ఀፋ__)"/>
      <sheetName val="ጱ__Ⴔጲ__Lድ__ެጳ___ጳ__(ጴ__"/>
      <sheetName val="ጿ__Ⴔጿ__Lጊ__ᙔጱ__೵ጲ___ድ__"/>
      <sheetName val="ጱ__Ⴔጲ__Lድ__ಜጳ__(ጳ___ጴ__"/>
      <sheetName val="ጸ__Ⴔጿ__Lጿ__ݴጊ__෼ጱ___ጲ__"/>
      <sheetName val="ድ__Ⴔጳ__Lጳ__0ጴ___ጳ__Iጳ__"/>
      <sheetName val="ጸ__Ⴔጿ__Lጿ__iጊ___ጱ__uጲ__r"/>
      <sheetName val="_후다___x0003"/>
      <sheetName val="MAIN_GATE_HOUSE"/>
      <sheetName val="견적?"/>
      <sheetName val="수량산출서??"/>
      <sheetName val="수량산출서?"/>
      <sheetName val="부대표지???腰"/>
      <sheetName val="부대표지???䥀"/>
      <sheetName val="부대표지???⽠"/>
      <sheetName val="일__위__대__가_ư"/>
      <sheetName val="일__위__대__가_፠"/>
      <sheetName val="일__위__대__가_"/>
      <sheetName val="일__위__대__가_팠"/>
      <sheetName val="일__위__대__가_⡰"/>
      <sheetName val="일__위__대__가_㜰"/>
      <sheetName val="일__위__대__가_븰"/>
      <sheetName val="T_KE_CP1"/>
      <sheetName val="4_내진"/>
      <sheetName val="시설"/>
      <sheetName val="_견적Ⴗ"/>
      <sheetName val="[후다내역_XLS]__H1775_c_ESTI96____4"/>
      <sheetName val="2_교"/>
      <sheetName val="BEAM"/>
      <sheetName val="Danh muc"/>
      <sheetName val="SGC RATE"/>
      <sheetName val="TinhGiaNC"/>
      <sheetName val="DG3285"/>
      <sheetName val="Boiler Block"/>
      <sheetName val="NH3 Block"/>
      <sheetName val="Chiller Block"/>
      <sheetName val="C02 Block"/>
      <sheetName val="Air compressor"/>
      <sheetName val="Wokers canteen"/>
      <sheetName val="Wokers Kitchen"/>
      <sheetName val="Wokers Toilet"/>
      <sheetName val="Maintenance"/>
      <sheetName val="Forklift"/>
      <sheetName val="Spare parts"/>
      <sheetName val="Maintenance office"/>
      <sheetName val="Emty RGB Yard"/>
      <sheetName val="External works"/>
      <sheetName val="Pipe bridge"/>
      <sheetName val="Corridor"/>
      <sheetName val="Cool warehouse"/>
      <sheetName val="Frozen warehouse"/>
      <sheetName val="7.공정표"/>
      <sheetName val="B9_MEP"/>
      <sheetName val="7_공정표"/>
      <sheetName val="Đầu_tư"/>
      <sheetName val="Ton_Kho"/>
      <sheetName val="Schedule S-Curve Revision#3"/>
      <sheetName val="Joinery works"/>
      <sheetName val="BIDDING-SUM"/>
      <sheetName val="THONG KE CAU KIEN"/>
      <sheetName val="보도내역"/>
      <sheetName val="2_대외ɡ"/>
      <sheetName val="기계내역서"/>
      <sheetName val="NaBisulfit, hol fl ph 5,5&amp;7,5"/>
      <sheetName val="2021"/>
      <sheetName val="Simulasi "/>
      <sheetName val="Plan 4620 Ton"/>
      <sheetName val="총원가Simul(v1월)"/>
      <sheetName val="월선택"/>
      <sheetName val="기별용지"/>
      <sheetName val="서∼군(2寅"/>
      <sheetName val="1-1.경비산출내역"/>
      <sheetName val="화산경계"/>
      <sheetName val="PUMP"/>
      <sheetName val="토공(완충)"/>
      <sheetName val="적심사표"/>
      <sheetName val="가설공사비"/>
      <sheetName val="자재집계"/>
      <sheetName val="단가(동濐Ȫ"/>
      <sheetName val="1차3회-개소별명세서-빨_x0000__x0000__x0005__x0000_䢀ඌȜ_x0000__x0000__x0000__x0001__x0000_ㅰ"/>
      <sheetName val="1차3회-개소별명세서-빨_x0000__x0000__x0005__x0000_腠ਫ਼Ȝ_x0000__x0000__x0000__x0001__x0000_ㅰ"/>
      <sheetName val="단가(동_x0000__x0000__x0005_"/>
      <sheetName val="단가(동_x0005__x0000_"/>
      <sheetName val="계정과목"/>
      <sheetName val="IntercompanyAROct2001"/>
      <sheetName val="9-1차이碏꾂"/>
      <sheetName val="9-1차이ﺏ動"/>
      <sheetName val="9-1차이梏鎃"/>
      <sheetName val="단가최종"/>
    </sheetNames>
    <sheetDataSet>
      <sheetData sheetId="0" refreshError="1"/>
      <sheetData sheetId="1" refreshError="1"/>
      <sheetData sheetId="2"/>
      <sheetData sheetId="3">
        <row r="1">
          <cell r="A1" t="str">
            <v>PHIẾU XỬ LÝ HỒ SƠ THANH TOÁN VƯỢT THẨM QUYỀN PD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ow r="1">
          <cell r="A1" t="str">
            <v>PHIẾU XỬ LÝ HỒ SƠ THANH TOÁN VƯỢT THẨM QUYỀN PD</v>
          </cell>
        </row>
      </sheetData>
      <sheetData sheetId="1185">
        <row r="1">
          <cell r="A1" t="str">
            <v>PHIẾU XỬ LÝ HỒ SƠ THANH TOÁN VƯỢT THẨM QUYỀN PD</v>
          </cell>
        </row>
      </sheetData>
      <sheetData sheetId="1186">
        <row r="1">
          <cell r="A1" t="str">
            <v>PHIẾU XỬ LÝ HỒ SƠ THANH TOÁN VƯỢT THẨM QUYỀN PD</v>
          </cell>
        </row>
      </sheetData>
      <sheetData sheetId="1187" refreshError="1"/>
      <sheetData sheetId="1188">
        <row r="1">
          <cell r="A1" t="str">
            <v>PHIẾU XỬ LÝ HỒ SƠ THANH TOÁN VƯỢT THẨM QUYỀN PD</v>
          </cell>
        </row>
      </sheetData>
      <sheetData sheetId="1189">
        <row r="1">
          <cell r="A1" t="str">
            <v>PHIẾU XỬ LÝ HỒ SƠ THANH TOÁN VƯỢT THẨM QUYỀN PD</v>
          </cell>
        </row>
      </sheetData>
      <sheetData sheetId="1190">
        <row r="1">
          <cell r="A1" t="str">
            <v>PHIẾU XỬ LÝ HỒ SƠ THANH TOÁN VƯỢT THẨM QUYỀN PD</v>
          </cell>
        </row>
      </sheetData>
      <sheetData sheetId="1191"/>
      <sheetData sheetId="1192">
        <row r="1">
          <cell r="A1" t="str">
            <v>PHIẾU XỬ LÝ HỒ SƠ THANH TOÁN VƯỢT THẨM QUYỀN PD</v>
          </cell>
        </row>
      </sheetData>
      <sheetData sheetId="1193" refreshError="1"/>
      <sheetData sheetId="1194">
        <row r="1">
          <cell r="A1" t="str">
            <v>PHIẾU XỬ LÝ HỒ SƠ THANH TOÁN VƯỢT THẨM QUYỀN PD</v>
          </cell>
        </row>
      </sheetData>
      <sheetData sheetId="1195" refreshError="1"/>
      <sheetData sheetId="1196">
        <row r="1">
          <cell r="A1" t="str">
            <v>PHIẾU XỬ LÝ HỒ SƠ THANH TOÁN VƯỢT THẨM QUYỀN PD</v>
          </cell>
        </row>
      </sheetData>
      <sheetData sheetId="1197">
        <row r="1">
          <cell r="A1" t="str">
            <v>PHIẾU XỬ LÝ HỒ SƠ THANH TOÁN VƯỢT THẨM QUYỀN PD</v>
          </cell>
        </row>
      </sheetData>
      <sheetData sheetId="1198" refreshError="1"/>
      <sheetData sheetId="1199" refreshError="1"/>
      <sheetData sheetId="1200" refreshError="1"/>
      <sheetData sheetId="1201">
        <row r="1">
          <cell r="A1" t="str">
            <v>PHIẾU XỬ LÝ HỒ SƠ THANH TOÁN VƯỢT THẨM QUYỀN PD</v>
          </cell>
        </row>
      </sheetData>
      <sheetData sheetId="1202">
        <row r="1">
          <cell r="A1" t="str">
            <v>PHIẾU XỬ LÝ HỒ SƠ THANH TOÁN VƯỢT THẨM QUYỀN PD</v>
          </cell>
        </row>
      </sheetData>
      <sheetData sheetId="1203" refreshError="1"/>
      <sheetData sheetId="1204">
        <row r="1">
          <cell r="A1" t="str">
            <v>PHIẾU XỬ LÝ HỒ SƠ THANH TOÁN VƯỢT THẨM QUYỀN PD</v>
          </cell>
        </row>
      </sheetData>
      <sheetData sheetId="1205">
        <row r="1">
          <cell r="A1" t="str">
            <v>PHIẾU XỬ LÝ HỒ SƠ THANH TOÁN VƯỢT THẨM QUYỀN PD</v>
          </cell>
        </row>
      </sheetData>
      <sheetData sheetId="1206">
        <row r="1">
          <cell r="A1" t="str">
            <v>PHIẾU XỬ LÝ HỒ SƠ THANH TOÁN VƯỢT THẨM QUYỀN PD</v>
          </cell>
        </row>
      </sheetData>
      <sheetData sheetId="1207">
        <row r="1">
          <cell r="A1" t="str">
            <v>PHIẾU XỬ LÝ HỒ SƠ THANH TOÁN VƯỢT THẨM QUYỀN PD</v>
          </cell>
        </row>
      </sheetData>
      <sheetData sheetId="1208" refreshError="1"/>
      <sheetData sheetId="1209">
        <row r="1">
          <cell r="A1" t="str">
            <v>PHIẾU XỬ LÝ HỒ SƠ THANH TOÁN VƯỢT THẨM QUYỀN PD</v>
          </cell>
        </row>
      </sheetData>
      <sheetData sheetId="1210" refreshError="1"/>
      <sheetData sheetId="1211"/>
      <sheetData sheetId="1212">
        <row r="1">
          <cell r="A1" t="str">
            <v>PHIẾU XỬ LÝ HỒ SƠ THANH TOÁN VƯỢT THẨM QUYỀN PD</v>
          </cell>
        </row>
      </sheetData>
      <sheetData sheetId="1213"/>
      <sheetData sheetId="1214">
        <row r="1">
          <cell r="A1" t="str">
            <v>PHIẾU XỬ LÝ HỒ SƠ THANH TOÁN VƯỢT THẨM QUYỀN PD</v>
          </cell>
        </row>
      </sheetData>
      <sheetData sheetId="1215">
        <row r="1">
          <cell r="A1" t="str">
            <v>PHIẾU XỬ LÝ HỒ SƠ THANH TOÁN VƯỢT THẨM QUYỀN PD</v>
          </cell>
        </row>
      </sheetData>
      <sheetData sheetId="1216">
        <row r="1">
          <cell r="A1" t="str">
            <v>PHIẾU XỬ LÝ HỒ SƠ THANH TOÁN VƯỢT THẨM QUYỀN PD</v>
          </cell>
        </row>
      </sheetData>
      <sheetData sheetId="1217">
        <row r="1">
          <cell r="A1" t="str">
            <v>PHIẾU XỬ LÝ HỒ SƠ THANH TOÁN VƯỢT THẨM QUYỀN PD</v>
          </cell>
        </row>
      </sheetData>
      <sheetData sheetId="1218">
        <row r="1">
          <cell r="A1" t="str">
            <v>PHIẾU XỬ LÝ HỒ SƠ THANH TOÁN VƯỢT THẨM QUYỀN PD</v>
          </cell>
        </row>
      </sheetData>
      <sheetData sheetId="1219">
        <row r="1">
          <cell r="A1" t="str">
            <v>PHIẾU XỬ LÝ HỒ SƠ THANH TOÁN VƯỢT THẨM QUYỀN PD</v>
          </cell>
        </row>
      </sheetData>
      <sheetData sheetId="1220">
        <row r="1">
          <cell r="A1" t="str">
            <v>PHIẾU XỬ LÝ HỒ SƠ THANH TOÁN VƯỢT THẨM QUYỀN PD</v>
          </cell>
        </row>
      </sheetData>
      <sheetData sheetId="1221">
        <row r="1">
          <cell r="A1" t="str">
            <v>PHIẾU XỬ LÝ HỒ SƠ THANH TOÁN VƯỢT THẨM QUYỀN PD</v>
          </cell>
        </row>
      </sheetData>
      <sheetData sheetId="1222">
        <row r="1">
          <cell r="A1" t="str">
            <v>PHIẾU XỬ LÝ HỒ SƠ THANH TOÁN VƯỢT THẨM QUYỀN PD</v>
          </cell>
        </row>
      </sheetData>
      <sheetData sheetId="1223" refreshError="1"/>
      <sheetData sheetId="1224" refreshError="1"/>
      <sheetData sheetId="1225" refreshError="1"/>
      <sheetData sheetId="1226">
        <row r="1">
          <cell r="A1" t="str">
            <v>PHIẾU XỬ LÝ HỒ SƠ THANH TOÁN VƯỢT THẨM QUYỀN PD</v>
          </cell>
        </row>
      </sheetData>
      <sheetData sheetId="1227">
        <row r="1">
          <cell r="A1" t="str">
            <v>PHIẾU XỬ LÝ HỒ SƠ THANH TOÁN VƯỢT THẨM QUYỀN PD</v>
          </cell>
        </row>
      </sheetData>
      <sheetData sheetId="1228">
        <row r="1">
          <cell r="A1" t="str">
            <v>PHIẾU XỬ LÝ HỒ SƠ THANH TOÁN VƯỢT THẨM QUYỀN PD</v>
          </cell>
        </row>
      </sheetData>
      <sheetData sheetId="1229" refreshError="1"/>
      <sheetData sheetId="1230">
        <row r="1">
          <cell r="A1" t="str">
            <v>PHIẾU XỬ LÝ HỒ SƠ THANH TOÁN VƯỢT THẨM QUYỀN PD</v>
          </cell>
        </row>
      </sheetData>
      <sheetData sheetId="1231">
        <row r="1">
          <cell r="A1" t="str">
            <v>PHIẾU XỬ LÝ HỒ SƠ THANH TOÁN VƯỢT THẨM QUYỀN PD</v>
          </cell>
        </row>
      </sheetData>
      <sheetData sheetId="1232">
        <row r="1">
          <cell r="A1" t="str">
            <v>PHIẾU XỬ LÝ HỒ SƠ THANH TOÁN VƯỢT THẨM QUYỀN PD</v>
          </cell>
        </row>
      </sheetData>
      <sheetData sheetId="1233">
        <row r="1">
          <cell r="A1" t="str">
            <v>PHIẾU XỬ LÝ HỒ SƠ THANH TOÁN VƯỢT THẨM QUYỀN PD</v>
          </cell>
        </row>
      </sheetData>
      <sheetData sheetId="1234">
        <row r="1">
          <cell r="A1" t="str">
            <v>PHIẾU XỬ LÝ HỒ SƠ THANH TOÁN VƯỢT THẨM QUYỀN PD</v>
          </cell>
        </row>
      </sheetData>
      <sheetData sheetId="1235">
        <row r="1">
          <cell r="A1" t="str">
            <v>PHIẾU XỬ LÝ HỒ SƠ THANH TOÁN VƯỢT THẨM QUYỀN PD</v>
          </cell>
        </row>
      </sheetData>
      <sheetData sheetId="1236">
        <row r="1">
          <cell r="A1" t="str">
            <v>PHIẾU XỬ LÝ HỒ SƠ THANH TOÁN VƯỢT THẨM QUYỀN PD</v>
          </cell>
        </row>
      </sheetData>
      <sheetData sheetId="1237">
        <row r="1">
          <cell r="A1" t="str">
            <v>PHIẾU XỬ LÝ HỒ SƠ THANH TOÁN VƯỢT THẨM QUYỀN PD</v>
          </cell>
        </row>
      </sheetData>
      <sheetData sheetId="1238">
        <row r="1">
          <cell r="A1" t="str">
            <v>PHIẾU XỬ LÝ HỒ SƠ THANH TOÁN VƯỢT THẨM QUYỀN PD</v>
          </cell>
        </row>
      </sheetData>
      <sheetData sheetId="1239">
        <row r="1">
          <cell r="A1" t="str">
            <v>PHIẾU XỬ LÝ HỒ SƠ THANH TOÁN VƯỢT THẨM QUYỀN PD</v>
          </cell>
        </row>
      </sheetData>
      <sheetData sheetId="1240" refreshError="1"/>
      <sheetData sheetId="1241">
        <row r="1">
          <cell r="A1" t="str">
            <v>PHIẾU XỬ LÝ HỒ SƠ THANH TOÁN VƯỢT THẨM QUYỀN PD</v>
          </cell>
        </row>
      </sheetData>
      <sheetData sheetId="1242" refreshError="1"/>
      <sheetData sheetId="1243">
        <row r="1">
          <cell r="A1" t="str">
            <v>PHIẾU XỬ LÝ HỒ SƠ THANH TOÁN VƯỢT THẨM QUYỀN PD</v>
          </cell>
        </row>
      </sheetData>
      <sheetData sheetId="1244">
        <row r="1">
          <cell r="A1" t="str">
            <v>PHIẾU XỬ LÝ HỒ SƠ THANH TOÁN VƯỢT THẨM QUYỀN PD</v>
          </cell>
        </row>
      </sheetData>
      <sheetData sheetId="1245">
        <row r="1">
          <cell r="A1" t="str">
            <v>PHIẾU XỬ LÝ HỒ SƠ THANH TOÁN VƯỢT THẨM QUYỀN PD</v>
          </cell>
        </row>
      </sheetData>
      <sheetData sheetId="1246">
        <row r="1">
          <cell r="A1" t="str">
            <v>PHIẾU XỬ LÝ HỒ SƠ THANH TOÁN VƯỢT THẨM QUYỀN PD</v>
          </cell>
        </row>
      </sheetData>
      <sheetData sheetId="1247">
        <row r="1">
          <cell r="A1" t="str">
            <v>PHIẾU XỬ LÝ HỒ SƠ THANH TOÁN VƯỢT THẨM QUYỀN PD</v>
          </cell>
        </row>
      </sheetData>
      <sheetData sheetId="1248" refreshError="1"/>
      <sheetData sheetId="1249" refreshError="1"/>
      <sheetData sheetId="1250">
        <row r="1">
          <cell r="A1" t="str">
            <v>PHIẾU XỬ LÝ HỒ SƠ THANH TOÁN VƯỢT THẨM QUYỀN PD</v>
          </cell>
        </row>
      </sheetData>
      <sheetData sheetId="1251" refreshError="1"/>
      <sheetData sheetId="1252">
        <row r="1">
          <cell r="A1" t="str">
            <v>PHIẾU XỬ LÝ HỒ SƠ THANH TOÁN VƯỢT THẨM QUYỀN PD</v>
          </cell>
        </row>
      </sheetData>
      <sheetData sheetId="1253" refreshError="1"/>
      <sheetData sheetId="1254">
        <row r="1">
          <cell r="A1" t="str">
            <v>PHIẾU XỬ LÝ HỒ SƠ THANH TOÁN VƯỢT THẨM QUYỀN PD</v>
          </cell>
        </row>
      </sheetData>
      <sheetData sheetId="1255">
        <row r="1">
          <cell r="A1" t="str">
            <v>PHIẾU XỬ LÝ HỒ SƠ THANH TOÁN VƯỢT THẨM QUYỀN PD</v>
          </cell>
        </row>
      </sheetData>
      <sheetData sheetId="1256">
        <row r="1">
          <cell r="A1" t="str">
            <v>PHIẾU XỬ LÝ HỒ SƠ THANH TOÁN VƯỢT THẨM QUYỀN PD</v>
          </cell>
        </row>
      </sheetData>
      <sheetData sheetId="1257" refreshError="1"/>
      <sheetData sheetId="1258" refreshError="1"/>
      <sheetData sheetId="1259">
        <row r="1">
          <cell r="A1" t="str">
            <v>PHIẾU XỬ LÝ HỒ SƠ THANH TOÁN VƯỢT THẨM QUYỀN PD</v>
          </cell>
        </row>
      </sheetData>
      <sheetData sheetId="1260">
        <row r="1">
          <cell r="A1" t="str">
            <v>PHIẾU XỬ LÝ HỒ SƠ THANH TOÁN VƯỢT THẨM QUYỀN PD</v>
          </cell>
        </row>
      </sheetData>
      <sheetData sheetId="1261" refreshError="1"/>
      <sheetData sheetId="1262">
        <row r="1">
          <cell r="A1" t="str">
            <v>PHIẾU XỬ LÝ HỒ SƠ THANH TOÁN VƯỢT THẨM QUYỀN PD</v>
          </cell>
        </row>
      </sheetData>
      <sheetData sheetId="1263" refreshError="1"/>
      <sheetData sheetId="1264" refreshError="1"/>
      <sheetData sheetId="1265">
        <row r="1">
          <cell r="A1" t="str">
            <v>PHIẾU XỬ LÝ HỒ SƠ THANH TOÁN VƯỢT THẨM QUYỀN PD</v>
          </cell>
        </row>
      </sheetData>
      <sheetData sheetId="1266">
        <row r="1">
          <cell r="A1" t="str">
            <v>PHIẾU XỬ LÝ HỒ SƠ THANH TOÁN VƯỢT THẨM QUYỀN PD</v>
          </cell>
        </row>
      </sheetData>
      <sheetData sheetId="1267">
        <row r="1">
          <cell r="A1" t="str">
            <v>PHIẾU XỬ LÝ HỒ SƠ THANH TOÁN VƯỢT THẨM QUYỀN PD</v>
          </cell>
        </row>
      </sheetData>
      <sheetData sheetId="1268">
        <row r="1">
          <cell r="A1" t="str">
            <v>PHIẾU XỬ LÝ HỒ SƠ THANH TOÁN VƯỢT THẨM QUYỀN PD</v>
          </cell>
        </row>
      </sheetData>
      <sheetData sheetId="1269">
        <row r="1">
          <cell r="A1" t="str">
            <v>PHIẾU XỬ LÝ HỒ SƠ THANH TOÁN VƯỢT THẨM QUYỀN PD</v>
          </cell>
        </row>
      </sheetData>
      <sheetData sheetId="1270">
        <row r="1">
          <cell r="A1" t="str">
            <v>PHIẾU XỬ LÝ HỒ SƠ THANH TOÁN VƯỢT THẨM QUYỀN PD</v>
          </cell>
        </row>
      </sheetData>
      <sheetData sheetId="1271">
        <row r="1">
          <cell r="A1" t="str">
            <v>PHIẾU XỬ LÝ HỒ SƠ THANH TOÁN VƯỢT THẨM QUYỀN PD</v>
          </cell>
        </row>
      </sheetData>
      <sheetData sheetId="1272">
        <row r="1">
          <cell r="A1" t="str">
            <v>PHIẾU XỬ LÝ HỒ SƠ THANH TOÁN VƯỢT THẨM QUYỀN PD</v>
          </cell>
        </row>
      </sheetData>
      <sheetData sheetId="1273">
        <row r="1">
          <cell r="A1" t="str">
            <v>PHIẾU XỬ LÝ HỒ SƠ THANH TOÁN VƯỢT THẨM QUYỀN PD</v>
          </cell>
        </row>
      </sheetData>
      <sheetData sheetId="1274">
        <row r="1">
          <cell r="A1" t="str">
            <v>PHIẾU XỬ LÝ HỒ SƠ THANH TOÁN VƯỢT THẨM QUYỀN PD</v>
          </cell>
        </row>
      </sheetData>
      <sheetData sheetId="1275">
        <row r="1">
          <cell r="A1" t="str">
            <v>PHIẾU XỬ LÝ HỒ SƠ THANH TOÁN VƯỢT THẨM QUYỀN PD</v>
          </cell>
        </row>
      </sheetData>
      <sheetData sheetId="1276">
        <row r="1">
          <cell r="A1" t="str">
            <v>PHIẾU XỬ LÝ HỒ SƠ THANH TOÁN VƯỢT THẨM QUYỀN PD</v>
          </cell>
        </row>
      </sheetData>
      <sheetData sheetId="1277">
        <row r="1">
          <cell r="A1" t="str">
            <v>PHIẾU XỬ LÝ HỒ SƠ THANH TOÁN VƯỢT THẨM QUYỀN PD</v>
          </cell>
        </row>
      </sheetData>
      <sheetData sheetId="1278">
        <row r="1">
          <cell r="A1" t="str">
            <v>PHIẾU XỬ LÝ HỒ SƠ THANH TOÁN VƯỢT THẨM QUYỀN PD</v>
          </cell>
        </row>
      </sheetData>
      <sheetData sheetId="1279" refreshError="1"/>
      <sheetData sheetId="1280">
        <row r="1">
          <cell r="A1" t="str">
            <v>PHIẾU XỬ LÝ HỒ SƠ THANH TOÁN VƯỢT THẨM QUYỀN PD</v>
          </cell>
        </row>
      </sheetData>
      <sheetData sheetId="1281">
        <row r="1">
          <cell r="A1" t="str">
            <v>PHIẾU XỬ LÝ HỒ SƠ THANH TOÁN VƯỢT THẨM QUYỀN PD</v>
          </cell>
        </row>
      </sheetData>
      <sheetData sheetId="1282">
        <row r="1">
          <cell r="A1" t="str">
            <v>PHIẾU XỬ LÝ HỒ SƠ THANH TOÁN VƯỢT THẨM QUYỀN PD</v>
          </cell>
        </row>
      </sheetData>
      <sheetData sheetId="1283">
        <row r="1">
          <cell r="A1" t="str">
            <v>PHIẾU XỬ LÝ HỒ SƠ THANH TOÁN VƯỢT THẨM QUYỀN PD</v>
          </cell>
        </row>
      </sheetData>
      <sheetData sheetId="1284" refreshError="1"/>
      <sheetData sheetId="1285">
        <row r="1">
          <cell r="A1" t="str">
            <v>PHIẾU XỬ LÝ HỒ SƠ THANH TOÁN VƯỢT THẨM QUYỀN PD</v>
          </cell>
        </row>
      </sheetData>
      <sheetData sheetId="1286" refreshError="1"/>
      <sheetData sheetId="1287" refreshError="1"/>
      <sheetData sheetId="1288">
        <row r="1">
          <cell r="A1" t="str">
            <v>PHIẾU XỬ LÝ HỒ SƠ THANH TOÁN VƯỢT THẨM QUYỀN PD</v>
          </cell>
        </row>
      </sheetData>
      <sheetData sheetId="1289" refreshError="1"/>
      <sheetData sheetId="1290">
        <row r="1">
          <cell r="A1" t="str">
            <v>PHIẾU XỬ LÝ HỒ SƠ THANH TOÁN VƯỢT THẨM QUYỀN PD</v>
          </cell>
        </row>
      </sheetData>
      <sheetData sheetId="1291" refreshError="1"/>
      <sheetData sheetId="1292">
        <row r="1">
          <cell r="A1" t="str">
            <v>PHIẾU XỬ LÝ HỒ SƠ THANH TOÁN VƯỢT THẨM QUYỀN PD</v>
          </cell>
        </row>
      </sheetData>
      <sheetData sheetId="1293">
        <row r="1">
          <cell r="A1" t="str">
            <v>PHIẾU XỬ LÝ HỒ SƠ THANH TOÁN VƯỢT THẨM QUYỀN PD</v>
          </cell>
        </row>
      </sheetData>
      <sheetData sheetId="1294">
        <row r="1">
          <cell r="A1" t="str">
            <v>PHIẾU XỬ LÝ HỒ SƠ THANH TOÁN VƯỢT THẨM QUYỀN PD</v>
          </cell>
        </row>
      </sheetData>
      <sheetData sheetId="1295">
        <row r="1">
          <cell r="A1" t="str">
            <v>PHIẾU XỬ LÝ HỒ SƠ THANH TOÁN VƯỢT THẨM QUYỀN PD</v>
          </cell>
        </row>
      </sheetData>
      <sheetData sheetId="1296" refreshError="1"/>
      <sheetData sheetId="1297" refreshError="1"/>
      <sheetData sheetId="1298" refreshError="1"/>
      <sheetData sheetId="1299">
        <row r="1">
          <cell r="A1" t="str">
            <v>PHIẾU XỬ LÝ HỒ SƠ THANH TOÁN VƯỢT THẨM QUYỀN PD</v>
          </cell>
        </row>
      </sheetData>
      <sheetData sheetId="1300">
        <row r="1">
          <cell r="A1" t="str">
            <v>PHIẾU XỬ LÝ HỒ SƠ THANH TOÁN VƯỢT THẨM QUYỀN PD</v>
          </cell>
        </row>
      </sheetData>
      <sheetData sheetId="1301">
        <row r="1">
          <cell r="A1" t="str">
            <v>PHIẾU XỬ LÝ HỒ SƠ THANH TOÁN VƯỢT THẨM QUYỀN PD</v>
          </cell>
        </row>
      </sheetData>
      <sheetData sheetId="1302" refreshError="1"/>
      <sheetData sheetId="1303">
        <row r="1">
          <cell r="A1" t="str">
            <v>PHIẾU XỬ LÝ HỒ SƠ THANH TOÁN VƯỢT THẨM QUYỀN PD</v>
          </cell>
        </row>
      </sheetData>
      <sheetData sheetId="1304">
        <row r="1">
          <cell r="A1" t="str">
            <v>PHIẾU XỬ LÝ HỒ SƠ THANH TOÁN VƯỢT THẨM QUYỀN PD</v>
          </cell>
        </row>
      </sheetData>
      <sheetData sheetId="1305">
        <row r="1">
          <cell r="A1" t="str">
            <v>PHIẾU XỬ LÝ HỒ SƠ THANH TOÁN VƯỢT THẨM QUYỀN PD</v>
          </cell>
        </row>
      </sheetData>
      <sheetData sheetId="1306" refreshError="1"/>
      <sheetData sheetId="1307">
        <row r="1">
          <cell r="A1" t="str">
            <v>PHIẾU XỬ LÝ HỒ SƠ THANH TOÁN VƯỢT THẨM QUYỀN PD</v>
          </cell>
        </row>
      </sheetData>
      <sheetData sheetId="1308" refreshError="1"/>
      <sheetData sheetId="1309">
        <row r="1">
          <cell r="A1" t="str">
            <v>PHIẾU XỬ LÝ HỒ SƠ THANH TOÁN VƯỢT THẨM QUYỀN PD</v>
          </cell>
        </row>
      </sheetData>
      <sheetData sheetId="1310">
        <row r="1">
          <cell r="A1" t="str">
            <v>PHIẾU XỬ LÝ HỒ SƠ THANH TOÁN VƯỢT THẨM QUYỀN PD</v>
          </cell>
        </row>
      </sheetData>
      <sheetData sheetId="1311">
        <row r="1">
          <cell r="A1" t="str">
            <v>PHIẾU XỬ LÝ HỒ SƠ THANH TOÁN VƯỢT THẨM QUYỀN PD</v>
          </cell>
        </row>
      </sheetData>
      <sheetData sheetId="1312">
        <row r="1">
          <cell r="A1" t="str">
            <v>PHIẾU XỬ LÝ HỒ SƠ THANH TOÁN VƯỢT THẨM QUYỀN PD</v>
          </cell>
        </row>
      </sheetData>
      <sheetData sheetId="1313">
        <row r="1">
          <cell r="A1" t="str">
            <v>PHIẾU XỬ LÝ HỒ SƠ THANH TOÁN VƯỢT THẨM QUYỀN PD</v>
          </cell>
        </row>
      </sheetData>
      <sheetData sheetId="1314">
        <row r="1">
          <cell r="A1" t="str">
            <v>PHIẾU XỬ LÝ HỒ SƠ THANH TOÁN VƯỢT THẨM QUYỀN PD</v>
          </cell>
        </row>
      </sheetData>
      <sheetData sheetId="1315">
        <row r="1">
          <cell r="A1" t="str">
            <v>PHIẾU XỬ LÝ HỒ SƠ THANH TOÁN VƯỢT THẨM QUYỀN PD</v>
          </cell>
        </row>
      </sheetData>
      <sheetData sheetId="1316" refreshError="1"/>
      <sheetData sheetId="1317">
        <row r="1">
          <cell r="A1" t="str">
            <v>PHIẾU XỬ LÝ HỒ SƠ THANH TOÁN VƯỢT THẨM QUYỀN PD</v>
          </cell>
        </row>
      </sheetData>
      <sheetData sheetId="1318">
        <row r="1">
          <cell r="A1" t="str">
            <v>PHIẾU XỬ LÝ HỒ SƠ THANH TOÁN VƯỢT THẨM QUYỀN PD</v>
          </cell>
        </row>
      </sheetData>
      <sheetData sheetId="1319">
        <row r="1">
          <cell r="A1" t="str">
            <v>PHIẾU XỬ LÝ HỒ SƠ THANH TOÁN VƯỢT THẨM QUYỀN PD</v>
          </cell>
        </row>
      </sheetData>
      <sheetData sheetId="1320">
        <row r="1">
          <cell r="A1" t="str">
            <v>PHIẾU XỬ LÝ HỒ SƠ THANH TOÁN VƯỢT THẨM QUYỀN PD</v>
          </cell>
        </row>
      </sheetData>
      <sheetData sheetId="1321">
        <row r="1">
          <cell r="A1" t="str">
            <v>PHIẾU XỬ LÝ HỒ SƠ THANH TOÁN VƯỢT THẨM QUYỀN PD</v>
          </cell>
        </row>
      </sheetData>
      <sheetData sheetId="1322">
        <row r="1">
          <cell r="A1" t="str">
            <v>PHIẾU XỬ LÝ HỒ SƠ THANH TOÁN VƯỢT THẨM QUYỀN PD</v>
          </cell>
        </row>
      </sheetData>
      <sheetData sheetId="1323">
        <row r="1">
          <cell r="A1" t="str">
            <v>PHIẾU XỬ LÝ HỒ SƠ THANH TOÁN VƯỢT THẨM QUYỀN PD</v>
          </cell>
        </row>
      </sheetData>
      <sheetData sheetId="1324" refreshError="1"/>
      <sheetData sheetId="1325">
        <row r="1">
          <cell r="A1" t="str">
            <v>PHIẾU XỬ LÝ HỒ SƠ THANH TOÁN VƯỢT THẨM QUYỀN PD</v>
          </cell>
        </row>
      </sheetData>
      <sheetData sheetId="1326" refreshError="1"/>
      <sheetData sheetId="1327">
        <row r="1">
          <cell r="A1" t="str">
            <v>PHIẾU XỬ LÝ HỒ SƠ THANH TOÁN VƯỢT THẨM QUYỀN PD</v>
          </cell>
        </row>
      </sheetData>
      <sheetData sheetId="1328" refreshError="1"/>
      <sheetData sheetId="1329" refreshError="1"/>
      <sheetData sheetId="1330">
        <row r="1">
          <cell r="A1" t="str">
            <v>PHIẾU XỬ LÝ HỒ SƠ THANH TOÁN VƯỢT THẨM QUYỀN PD</v>
          </cell>
        </row>
      </sheetData>
      <sheetData sheetId="1331">
        <row r="1">
          <cell r="A1" t="str">
            <v>PHIẾU XỬ LÝ HỒ SƠ THANH TOÁN VƯỢT THẨM QUYỀN PD</v>
          </cell>
        </row>
      </sheetData>
      <sheetData sheetId="1332">
        <row r="1">
          <cell r="A1" t="str">
            <v>PHIẾU XỬ LÝ HỒ SƠ THANH TOÁN VƯỢT THẨM QUYỀN PD</v>
          </cell>
        </row>
      </sheetData>
      <sheetData sheetId="1333" refreshError="1"/>
      <sheetData sheetId="1334">
        <row r="1">
          <cell r="A1" t="str">
            <v>PHIẾU XỬ LÝ HỒ SƠ THANH TOÁN VƯỢT THẨM QUYỀN PD</v>
          </cell>
        </row>
      </sheetData>
      <sheetData sheetId="1335">
        <row r="1">
          <cell r="A1" t="str">
            <v>PHIẾU XỬ LÝ HỒ SƠ THANH TOÁN VƯỢT THẨM QUYỀN PD</v>
          </cell>
        </row>
      </sheetData>
      <sheetData sheetId="1336">
        <row r="1">
          <cell r="A1" t="str">
            <v>PHIẾU XỬ LÝ HỒ SƠ THANH TOÁN VƯỢT THẨM QUYỀN PD</v>
          </cell>
        </row>
      </sheetData>
      <sheetData sheetId="1337">
        <row r="1">
          <cell r="A1" t="str">
            <v>PHIẾU XỬ LÝ HỒ SƠ THANH TOÁN VƯỢT THẨM QUYỀN PD</v>
          </cell>
        </row>
      </sheetData>
      <sheetData sheetId="1338">
        <row r="1">
          <cell r="A1" t="str">
            <v>PHIẾU XỬ LÝ HỒ SƠ THANH TOÁN VƯỢT THẨM QUYỀN PD</v>
          </cell>
        </row>
      </sheetData>
      <sheetData sheetId="1339">
        <row r="1">
          <cell r="A1" t="str">
            <v>PHIẾU XỬ LÝ HỒ SƠ THANH TOÁN VƯỢT THẨM QUYỀN PD</v>
          </cell>
        </row>
      </sheetData>
      <sheetData sheetId="1340">
        <row r="1">
          <cell r="A1" t="str">
            <v>PHIẾU XỬ LÝ HỒ SƠ THANH TOÁN VƯỢT THẨM QUYỀN PD</v>
          </cell>
        </row>
      </sheetData>
      <sheetData sheetId="1341">
        <row r="1">
          <cell r="A1" t="str">
            <v>PHIẾU XỬ LÝ HỒ SƠ THANH TOÁN VƯỢT THẨM QUYỀN PD</v>
          </cell>
        </row>
      </sheetData>
      <sheetData sheetId="1342" refreshError="1"/>
      <sheetData sheetId="1343">
        <row r="1">
          <cell r="A1" t="str">
            <v>PHIẾU XỬ LÝ HỒ SƠ THANH TOÁN VƯỢT THẨM QUYỀN PD</v>
          </cell>
        </row>
      </sheetData>
      <sheetData sheetId="1344">
        <row r="1">
          <cell r="A1" t="str">
            <v>PHIẾU XỬ LÝ HỒ SƠ THANH TOÁN VƯỢT THẨM QUYỀN PD</v>
          </cell>
        </row>
      </sheetData>
      <sheetData sheetId="1345">
        <row r="1">
          <cell r="A1" t="str">
            <v>PHIẾU XỬ LÝ HỒ SƠ THANH TOÁN VƯỢT THẨM QUYỀN PD</v>
          </cell>
        </row>
      </sheetData>
      <sheetData sheetId="1346">
        <row r="1">
          <cell r="A1" t="str">
            <v>PHIẾU XỬ LÝ HỒ SƠ THANH TOÁN VƯỢT THẨM QUYỀN PD</v>
          </cell>
        </row>
      </sheetData>
      <sheetData sheetId="1347">
        <row r="1">
          <cell r="A1" t="str">
            <v>PHIẾU XỬ LÝ HỒ SƠ THANH TOÁN VƯỢT THẨM QUYỀN PD</v>
          </cell>
        </row>
      </sheetData>
      <sheetData sheetId="1348"/>
      <sheetData sheetId="1349">
        <row r="1">
          <cell r="A1" t="str">
            <v>PHIẾU XỬ LÝ HỒ SƠ THANH TOÁN VƯỢT THẨM QUYỀN PD</v>
          </cell>
        </row>
      </sheetData>
      <sheetData sheetId="1350">
        <row r="1">
          <cell r="A1" t="str">
            <v>PHIẾU XỬ LÝ HỒ SƠ THANH TOÁN VƯỢT THẨM QUYỀN PD</v>
          </cell>
        </row>
      </sheetData>
      <sheetData sheetId="1351" refreshError="1"/>
      <sheetData sheetId="1352" refreshError="1"/>
      <sheetData sheetId="1353">
        <row r="1">
          <cell r="A1" t="str">
            <v>PHIẾU XỬ LÝ HỒ SƠ THANH TOÁN VƯỢT THẨM QUYỀN PD</v>
          </cell>
        </row>
      </sheetData>
      <sheetData sheetId="1354">
        <row r="1">
          <cell r="A1" t="str">
            <v>PHIẾU XỬ LÝ HỒ SƠ THANH TOÁN VƯỢT THẨM QUYỀN PD</v>
          </cell>
        </row>
      </sheetData>
      <sheetData sheetId="1355">
        <row r="1">
          <cell r="A1" t="str">
            <v>PHIẾU XỬ LÝ HỒ SƠ THANH TOÁN VƯỢT THẨM QUYỀN PD</v>
          </cell>
        </row>
      </sheetData>
      <sheetData sheetId="1356">
        <row r="1">
          <cell r="A1" t="str">
            <v>PHIẾU XỬ LÝ HỒ SƠ THANH TOÁN VƯỢT THẨM QUYỀN PD</v>
          </cell>
        </row>
      </sheetData>
      <sheetData sheetId="1357">
        <row r="1">
          <cell r="A1" t="str">
            <v>PHIẾU XỬ LÝ HỒ SƠ THANH TOÁN VƯỢT THẨM QUYỀN PD</v>
          </cell>
        </row>
      </sheetData>
      <sheetData sheetId="1358">
        <row r="1">
          <cell r="A1" t="str">
            <v>PHIẾU XỬ LÝ HỒ SƠ THANH TOÁN VƯỢT THẨM QUYỀN PD</v>
          </cell>
        </row>
      </sheetData>
      <sheetData sheetId="1359">
        <row r="1">
          <cell r="A1" t="str">
            <v>PHIẾU XỬ LÝ HỒ SƠ THANH TOÁN VƯỢT THẨM QUYỀN PD</v>
          </cell>
        </row>
      </sheetData>
      <sheetData sheetId="1360">
        <row r="1">
          <cell r="A1" t="str">
            <v>PHIẾU XỬ LÝ HỒ SƠ THANH TOÁN VƯỢT THẨM QUYỀN PD</v>
          </cell>
        </row>
      </sheetData>
      <sheetData sheetId="1361">
        <row r="1">
          <cell r="A1" t="str">
            <v>PHIẾU XỬ LÝ HỒ SƠ THANH TOÁN VƯỢT THẨM QUYỀN PD</v>
          </cell>
        </row>
      </sheetData>
      <sheetData sheetId="1362">
        <row r="1">
          <cell r="A1" t="str">
            <v>PHIẾU XỬ LÝ HỒ SƠ THANH TOÁN VƯỢT THẨM QUYỀN PD</v>
          </cell>
        </row>
      </sheetData>
      <sheetData sheetId="1363">
        <row r="1">
          <cell r="A1" t="str">
            <v>PHIẾU XỬ LÝ HỒ SƠ THANH TOÁN VƯỢT THẨM QUYỀN PD</v>
          </cell>
        </row>
      </sheetData>
      <sheetData sheetId="1364">
        <row r="1">
          <cell r="A1" t="str">
            <v>PHIẾU XỬ LÝ HỒ SƠ THANH TOÁN VƯỢT THẨM QUYỀN PD</v>
          </cell>
        </row>
      </sheetData>
      <sheetData sheetId="1365">
        <row r="1">
          <cell r="A1" t="str">
            <v>PHIẾU XỬ LÝ HỒ SƠ THANH TOÁN VƯỢT THẨM QUYỀN PD</v>
          </cell>
        </row>
      </sheetData>
      <sheetData sheetId="1366">
        <row r="1">
          <cell r="A1" t="str">
            <v>PHIẾU XỬ LÝ HỒ SƠ THANH TOÁN VƯỢT THẨM QUYỀN PD</v>
          </cell>
        </row>
      </sheetData>
      <sheetData sheetId="1367">
        <row r="1">
          <cell r="A1" t="str">
            <v>PHIẾU XỬ LÝ HỒ SƠ THANH TOÁN VƯỢT THẨM QUYỀN PD</v>
          </cell>
        </row>
      </sheetData>
      <sheetData sheetId="1368">
        <row r="1">
          <cell r="A1" t="str">
            <v>PHIẾU XỬ LÝ HỒ SƠ THANH TOÁN VƯỢT THẨM QUYỀN PD</v>
          </cell>
        </row>
      </sheetData>
      <sheetData sheetId="1369">
        <row r="1">
          <cell r="A1" t="str">
            <v>PHIẾU XỬ LÝ HỒ SƠ THANH TOÁN VƯỢT THẨM QUYỀN PD</v>
          </cell>
        </row>
      </sheetData>
      <sheetData sheetId="1370">
        <row r="1">
          <cell r="A1" t="str">
            <v>PHIẾU XỬ LÝ HỒ SƠ THANH TOÁN VƯỢT THẨM QUYỀN PD</v>
          </cell>
        </row>
      </sheetData>
      <sheetData sheetId="1371">
        <row r="1">
          <cell r="A1" t="str">
            <v>PHIẾU XỬ LÝ HỒ SƠ THANH TOÁN VƯỢT THẨM QUYỀN PD</v>
          </cell>
        </row>
      </sheetData>
      <sheetData sheetId="1372">
        <row r="1">
          <cell r="A1" t="str">
            <v>PHIẾU XỬ LÝ HỒ SƠ THANH TOÁN VƯỢT THẨM QUYỀN PD</v>
          </cell>
        </row>
      </sheetData>
      <sheetData sheetId="1373">
        <row r="1">
          <cell r="A1" t="str">
            <v>PHIẾU XỬ LÝ HỒ SƠ THANH TOÁN VƯỢT THẨM QUYỀN PD</v>
          </cell>
        </row>
      </sheetData>
      <sheetData sheetId="1374">
        <row r="1">
          <cell r="A1" t="str">
            <v>PHIẾU XỬ LÝ HỒ SƠ THANH TOÁN VƯỢT THẨM QUYỀN PD</v>
          </cell>
        </row>
      </sheetData>
      <sheetData sheetId="1375">
        <row r="1">
          <cell r="A1" t="str">
            <v>PHIẾU XỬ LÝ HỒ SƠ THANH TOÁN VƯỢT THẨM QUYỀN PD</v>
          </cell>
        </row>
      </sheetData>
      <sheetData sheetId="1376">
        <row r="1">
          <cell r="A1" t="str">
            <v>PHIẾU XỬ LÝ HỒ SƠ THANH TOÁN VƯỢT THẨM QUYỀN PD</v>
          </cell>
        </row>
      </sheetData>
      <sheetData sheetId="1377">
        <row r="1">
          <cell r="A1" t="str">
            <v>PHIẾU XỬ LÝ HỒ SƠ THANH TOÁN VƯỢT THẨM QUYỀN PD</v>
          </cell>
        </row>
      </sheetData>
      <sheetData sheetId="1378" refreshError="1"/>
      <sheetData sheetId="1379">
        <row r="1">
          <cell r="A1" t="str">
            <v>PHIẾU XỬ LÝ HỒ SƠ THANH TOÁN VƯỢT THẨM QUYỀN PD</v>
          </cell>
        </row>
      </sheetData>
      <sheetData sheetId="1380">
        <row r="1">
          <cell r="A1" t="str">
            <v>PHIẾU XỬ LÝ HỒ SƠ THANH TOÁN VƯỢT THẨM QUYỀN PD</v>
          </cell>
        </row>
      </sheetData>
      <sheetData sheetId="1381">
        <row r="1">
          <cell r="A1" t="str">
            <v>PHIẾU XỬ LÝ HỒ SƠ THANH TOÁN VƯỢT THẨM QUYỀN PD</v>
          </cell>
        </row>
      </sheetData>
      <sheetData sheetId="1382" refreshError="1"/>
      <sheetData sheetId="1383" refreshError="1"/>
      <sheetData sheetId="1384">
        <row r="1">
          <cell r="A1" t="str">
            <v>PHIẾU XỬ LÝ HỒ SƠ THANH TOÁN VƯỢT THẨM QUYỀN PD</v>
          </cell>
        </row>
      </sheetData>
      <sheetData sheetId="1385">
        <row r="1">
          <cell r="A1" t="str">
            <v>PHIẾU XỬ LÝ HỒ SƠ THANH TOÁN VƯỢT THẨM QUYỀN PD</v>
          </cell>
        </row>
      </sheetData>
      <sheetData sheetId="1386">
        <row r="1">
          <cell r="A1" t="str">
            <v>PHIẾU XỬ LÝ HỒ SƠ THANH TOÁN VƯỢT THẨM QUYỀN PD</v>
          </cell>
        </row>
      </sheetData>
      <sheetData sheetId="1387">
        <row r="1">
          <cell r="A1" t="str">
            <v>PHIẾU XỬ LÝ HỒ SƠ THANH TOÁN VƯỢT THẨM QUYỀN PD</v>
          </cell>
        </row>
      </sheetData>
      <sheetData sheetId="1388">
        <row r="1">
          <cell r="A1" t="str">
            <v>PHIẾU XỬ LÝ HỒ SƠ THANH TOÁN VƯỢT THẨM QUYỀN PD</v>
          </cell>
        </row>
      </sheetData>
      <sheetData sheetId="1389">
        <row r="1">
          <cell r="A1" t="str">
            <v>PHIẾU XỬ LÝ HỒ SƠ THANH TOÁN VƯỢT THẨM QUYỀN PD</v>
          </cell>
        </row>
      </sheetData>
      <sheetData sheetId="1390">
        <row r="1">
          <cell r="A1" t="str">
            <v>PHIẾU XỬ LÝ HỒ SƠ THANH TOÁN VƯỢT THẨM QUYỀN PD</v>
          </cell>
        </row>
      </sheetData>
      <sheetData sheetId="1391">
        <row r="1">
          <cell r="A1" t="str">
            <v>PHIẾU XỬ LÝ HỒ SƠ THANH TOÁN VƯỢT THẨM QUYỀN PD</v>
          </cell>
        </row>
      </sheetData>
      <sheetData sheetId="1392">
        <row r="1">
          <cell r="A1" t="str">
            <v>PHIẾU XỬ LÝ HỒ SƠ THANH TOÁN VƯỢT THẨM QUYỀN PD</v>
          </cell>
        </row>
      </sheetData>
      <sheetData sheetId="1393">
        <row r="1">
          <cell r="A1" t="str">
            <v>PHIẾU XỬ LÝ HỒ SƠ THANH TOÁN VƯỢT THẨM QUYỀN PD</v>
          </cell>
        </row>
      </sheetData>
      <sheetData sheetId="1394" refreshError="1"/>
      <sheetData sheetId="1395">
        <row r="1">
          <cell r="A1" t="str">
            <v>PHIẾU XỬ LÝ HỒ SƠ THANH TOÁN VƯỢT THẨM QUYỀN PD</v>
          </cell>
        </row>
      </sheetData>
      <sheetData sheetId="1396" refreshError="1"/>
      <sheetData sheetId="1397">
        <row r="1">
          <cell r="A1" t="str">
            <v>PHIẾU XỬ LÝ HỒ SƠ THANH TOÁN VƯỢT THẨM QUYỀN PD</v>
          </cell>
        </row>
      </sheetData>
      <sheetData sheetId="1398">
        <row r="1">
          <cell r="A1" t="str">
            <v>PHIẾU XỬ LÝ HỒ SƠ THANH TOÁN VƯỢT THẨM QUYỀN PD</v>
          </cell>
        </row>
      </sheetData>
      <sheetData sheetId="1399">
        <row r="1">
          <cell r="A1" t="str">
            <v>PHIẾU XỬ LÝ HỒ SƠ THANH TOÁN VƯỢT THẨM QUYỀN PD</v>
          </cell>
        </row>
      </sheetData>
      <sheetData sheetId="1400">
        <row r="1">
          <cell r="A1" t="str">
            <v>PHIẾU XỬ LÝ HỒ SƠ THANH TOÁN VƯỢT THẨM QUYỀN PD</v>
          </cell>
        </row>
      </sheetData>
      <sheetData sheetId="1401" refreshError="1"/>
      <sheetData sheetId="1402" refreshError="1"/>
      <sheetData sheetId="1403">
        <row r="1">
          <cell r="A1" t="str">
            <v>PHIẾU XỬ LÝ HỒ SƠ THANH TOÁN VƯỢT THẨM QUYỀN PD</v>
          </cell>
        </row>
      </sheetData>
      <sheetData sheetId="1404">
        <row r="1">
          <cell r="A1" t="str">
            <v>PHIẾU XỬ LÝ HỒ SƠ THANH TOÁN VƯỢT THẨM QUYỀN PD</v>
          </cell>
        </row>
      </sheetData>
      <sheetData sheetId="1405">
        <row r="1">
          <cell r="A1" t="str">
            <v>PHIẾU XỬ LÝ HỒ SƠ THANH TOÁN VƯỢT THẨM QUYỀN PD</v>
          </cell>
        </row>
      </sheetData>
      <sheetData sheetId="1406"/>
      <sheetData sheetId="1407">
        <row r="1">
          <cell r="A1" t="str">
            <v>PHIẾU XỬ LÝ HỒ SƠ THANH TOÁN VƯỢT THẨM QUYỀN PD</v>
          </cell>
        </row>
      </sheetData>
      <sheetData sheetId="1408">
        <row r="1">
          <cell r="A1" t="str">
            <v>PHIẾU XỬ LÝ HỒ SƠ THANH TOÁN VƯỢT THẨM QUYỀN PD</v>
          </cell>
        </row>
      </sheetData>
      <sheetData sheetId="1409">
        <row r="1">
          <cell r="A1" t="str">
            <v>PHIẾU XỬ LÝ HỒ SƠ THANH TOÁN VƯỢT THẨM QUYỀN PD</v>
          </cell>
        </row>
      </sheetData>
      <sheetData sheetId="1410">
        <row r="1">
          <cell r="A1" t="str">
            <v>PHIẾU XỬ LÝ HỒ SƠ THANH TOÁN VƯỢT THẨM QUYỀN PD</v>
          </cell>
        </row>
      </sheetData>
      <sheetData sheetId="1411">
        <row r="1">
          <cell r="A1" t="str">
            <v>PHIẾU XỬ LÝ HỒ SƠ THANH TOÁN VƯỢT THẨM QUYỀN PD</v>
          </cell>
        </row>
      </sheetData>
      <sheetData sheetId="1412">
        <row r="1">
          <cell r="A1" t="str">
            <v>PHIẾU XỬ LÝ HỒ SƠ THANH TOÁN VƯỢT THẨM QUYỀN PD</v>
          </cell>
        </row>
      </sheetData>
      <sheetData sheetId="1413" refreshError="1"/>
      <sheetData sheetId="1414">
        <row r="1">
          <cell r="A1" t="str">
            <v>PHIẾU XỬ LÝ HỒ SƠ THANH TOÁN VƯỢT THẨM QUYỀN PD</v>
          </cell>
        </row>
      </sheetData>
      <sheetData sheetId="1415" refreshError="1"/>
      <sheetData sheetId="1416">
        <row r="1">
          <cell r="A1" t="str">
            <v>PHIẾU XỬ LÝ HỒ SƠ THANH TOÁN VƯỢT THẨM QUYỀN PD</v>
          </cell>
        </row>
      </sheetData>
      <sheetData sheetId="1417" refreshError="1"/>
      <sheetData sheetId="1418">
        <row r="1">
          <cell r="A1" t="str">
            <v>PHIẾU XỬ LÝ HỒ SƠ THANH TOÁN VƯỢT THẨM QUYỀN PD</v>
          </cell>
        </row>
      </sheetData>
      <sheetData sheetId="1419">
        <row r="1">
          <cell r="A1" t="str">
            <v>PHIẾU XỬ LÝ HỒ SƠ THANH TOÁN VƯỢT THẨM QUYỀN PD</v>
          </cell>
        </row>
      </sheetData>
      <sheetData sheetId="1420">
        <row r="1">
          <cell r="A1" t="str">
            <v>PHIẾU XỬ LÝ HỒ SƠ THANH TOÁN VƯỢT THẨM QUYỀN PD</v>
          </cell>
        </row>
      </sheetData>
      <sheetData sheetId="1421">
        <row r="1">
          <cell r="A1" t="str">
            <v>PHIẾU XỬ LÝ HỒ SƠ THANH TOÁN VƯỢT THẨM QUYỀN PD</v>
          </cell>
        </row>
      </sheetData>
      <sheetData sheetId="1422">
        <row r="1">
          <cell r="A1" t="str">
            <v>PHIẾU XỬ LÝ HỒ SƠ THANH TOÁN VƯỢT THẨM QUYỀN PD</v>
          </cell>
        </row>
      </sheetData>
      <sheetData sheetId="1423" refreshError="1"/>
      <sheetData sheetId="1424" refreshError="1"/>
      <sheetData sheetId="1425">
        <row r="1">
          <cell r="A1" t="str">
            <v>PHIẾU XỬ LÝ HỒ SƠ THANH TOÁN VƯỢT THẨM QUYỀN PD</v>
          </cell>
        </row>
      </sheetData>
      <sheetData sheetId="1426" refreshError="1"/>
      <sheetData sheetId="1427" refreshError="1"/>
      <sheetData sheetId="1428">
        <row r="1">
          <cell r="A1" t="str">
            <v>PHIẾU XỬ LÝ HỒ SƠ THANH TOÁN VƯỢT THẨM QUYỀN PD</v>
          </cell>
        </row>
      </sheetData>
      <sheetData sheetId="1429">
        <row r="1">
          <cell r="A1" t="str">
            <v>PHIẾU XỬ LÝ HỒ SƠ THANH TOÁN VƯỢT THẨM QUYỀN PD</v>
          </cell>
        </row>
      </sheetData>
      <sheetData sheetId="1430">
        <row r="1">
          <cell r="A1" t="str">
            <v>PHIẾU XỬ LÝ HỒ SƠ THANH TOÁN VƯỢT THẨM QUYỀN PD</v>
          </cell>
        </row>
      </sheetData>
      <sheetData sheetId="1431">
        <row r="1">
          <cell r="A1" t="str">
            <v>PHIẾU XỬ LÝ HỒ SƠ THANH TOÁN VƯỢT THẨM QUYỀN PD</v>
          </cell>
        </row>
      </sheetData>
      <sheetData sheetId="1432">
        <row r="1">
          <cell r="A1" t="str">
            <v>PHIẾU XỬ LÝ HỒ SƠ THANH TOÁN VƯỢT THẨM QUYỀN PD</v>
          </cell>
        </row>
      </sheetData>
      <sheetData sheetId="1433">
        <row r="1">
          <cell r="A1" t="str">
            <v>PHIẾU XỬ LÝ HỒ SƠ THANH TOÁN VƯỢT THẨM QUYỀN PD</v>
          </cell>
        </row>
      </sheetData>
      <sheetData sheetId="1434">
        <row r="1">
          <cell r="A1" t="str">
            <v>PHIẾU XỬ LÝ HỒ SƠ THANH TOÁN VƯỢT THẨM QUYỀN PD</v>
          </cell>
        </row>
      </sheetData>
      <sheetData sheetId="1435">
        <row r="1">
          <cell r="A1" t="str">
            <v>PHIẾU XỬ LÝ HỒ SƠ THANH TOÁN VƯỢT THẨM QUYỀN PD</v>
          </cell>
        </row>
      </sheetData>
      <sheetData sheetId="1436">
        <row r="1">
          <cell r="A1" t="str">
            <v>PHIẾU XỬ LÝ HỒ SƠ THANH TOÁN VƯỢT THẨM QUYỀN PD</v>
          </cell>
        </row>
      </sheetData>
      <sheetData sheetId="1437" refreshError="1"/>
      <sheetData sheetId="1438" refreshError="1"/>
      <sheetData sheetId="1439">
        <row r="1">
          <cell r="A1" t="str">
            <v>PHIẾU XỬ LÝ HỒ SƠ THANH TOÁN VƯỢT THẨM QUYỀN PD</v>
          </cell>
        </row>
      </sheetData>
      <sheetData sheetId="1440">
        <row r="1">
          <cell r="A1" t="str">
            <v>PHIẾU XỬ LÝ HỒ SƠ THANH TOÁN VƯỢT THẨM QUYỀN PD</v>
          </cell>
        </row>
      </sheetData>
      <sheetData sheetId="1441">
        <row r="1">
          <cell r="A1" t="str">
            <v>PHIẾU XỬ LÝ HỒ SƠ THANH TOÁN VƯỢT THẨM QUYỀN PD</v>
          </cell>
        </row>
      </sheetData>
      <sheetData sheetId="1442">
        <row r="1">
          <cell r="A1" t="str">
            <v>PHIẾU XỬ LÝ HỒ SƠ THANH TOÁN VƯỢT THẨM QUYỀN PD</v>
          </cell>
        </row>
      </sheetData>
      <sheetData sheetId="1443">
        <row r="1">
          <cell r="A1" t="str">
            <v>PHIẾU XỬ LÝ HỒ SƠ THANH TOÁN VƯỢT THẨM QUYỀN PD</v>
          </cell>
        </row>
      </sheetData>
      <sheetData sheetId="1444" refreshError="1"/>
      <sheetData sheetId="1445" refreshError="1"/>
      <sheetData sheetId="1446" refreshError="1"/>
      <sheetData sheetId="1447">
        <row r="1">
          <cell r="A1" t="str">
            <v>PHIẾU XỬ LÝ HỒ SƠ THANH TOÁN VƯỢT THẨM QUYỀN PD</v>
          </cell>
        </row>
      </sheetData>
      <sheetData sheetId="1448">
        <row r="1">
          <cell r="A1" t="str">
            <v>PHIẾU XỬ LÝ HỒ SƠ THANH TOÁN VƯỢT THẨM QUYỀN PD</v>
          </cell>
        </row>
      </sheetData>
      <sheetData sheetId="1449">
        <row r="1">
          <cell r="A1" t="str">
            <v>PHIẾU XỬ LÝ HỒ SƠ THANH TOÁN VƯỢT THẨM QUYỀN PD</v>
          </cell>
        </row>
      </sheetData>
      <sheetData sheetId="1450">
        <row r="1">
          <cell r="A1" t="str">
            <v>PHIẾU XỬ LÝ HỒ SƠ THANH TOÁN VƯỢT THẨM QUYỀN PD</v>
          </cell>
        </row>
      </sheetData>
      <sheetData sheetId="1451">
        <row r="1">
          <cell r="A1" t="str">
            <v>PHIẾU XỬ LÝ HỒ SƠ THANH TOÁN VƯỢT THẨM QUYỀN PD</v>
          </cell>
        </row>
      </sheetData>
      <sheetData sheetId="1452">
        <row r="1">
          <cell r="A1" t="str">
            <v>PHIẾU XỬ LÝ HỒ SƠ THANH TOÁN VƯỢT THẨM QUYỀN PD</v>
          </cell>
        </row>
      </sheetData>
      <sheetData sheetId="1453" refreshError="1"/>
      <sheetData sheetId="1454">
        <row r="1">
          <cell r="A1" t="str">
            <v>PHIẾU XỬ LÝ HỒ SƠ THANH TOÁN VƯỢT THẨM QUYỀN PD</v>
          </cell>
        </row>
      </sheetData>
      <sheetData sheetId="1455">
        <row r="1">
          <cell r="A1" t="str">
            <v>PHIẾU XỬ LÝ HỒ SƠ THANH TOÁN VƯỢT THẨM QUYỀN PD</v>
          </cell>
        </row>
      </sheetData>
      <sheetData sheetId="1456"/>
      <sheetData sheetId="1457">
        <row r="1">
          <cell r="A1" t="str">
            <v>PHIẾU XỬ LÝ HỒ SƠ THANH TOÁN VƯỢT THẨM QUYỀN PD</v>
          </cell>
        </row>
      </sheetData>
      <sheetData sheetId="1458" refreshError="1"/>
      <sheetData sheetId="1459">
        <row r="1">
          <cell r="A1" t="str">
            <v>PHIẾU XỬ LÝ HỒ SƠ THANH TOÁN VƯỢT THẨM QUYỀN PD</v>
          </cell>
        </row>
      </sheetData>
      <sheetData sheetId="1460">
        <row r="1">
          <cell r="A1" t="str">
            <v>PHIẾU XỬ LÝ HỒ SƠ THANH TOÁN VƯỢT THẨM QUYỀN PD</v>
          </cell>
        </row>
      </sheetData>
      <sheetData sheetId="1461">
        <row r="1">
          <cell r="A1" t="str">
            <v>PHIẾU XỬ LÝ HỒ SƠ THANH TOÁN VƯỢT THẨM QUYỀN PD</v>
          </cell>
        </row>
      </sheetData>
      <sheetData sheetId="1462"/>
      <sheetData sheetId="1463"/>
      <sheetData sheetId="1464">
        <row r="1">
          <cell r="A1" t="str">
            <v>PHIẾU XỬ LÝ HỒ SƠ THANH TOÁN VƯỢT THẨM QUYỀN PD</v>
          </cell>
        </row>
      </sheetData>
      <sheetData sheetId="1465">
        <row r="1">
          <cell r="A1" t="str">
            <v>PHIẾU XỬ LÝ HỒ SƠ THANH TOÁN VƯỢT THẨM QUYỀN PD</v>
          </cell>
        </row>
      </sheetData>
      <sheetData sheetId="1466">
        <row r="1">
          <cell r="A1" t="str">
            <v>PHIẾU XỬ LÝ HỒ SƠ THANH TOÁN VƯỢT THẨM QUYỀN PD</v>
          </cell>
        </row>
      </sheetData>
      <sheetData sheetId="1467" refreshError="1"/>
      <sheetData sheetId="1468">
        <row r="1">
          <cell r="A1" t="str">
            <v>PHIẾU XỬ LÝ HỒ SƠ THANH TOÁN VƯỢT THẨM QUYỀN PD</v>
          </cell>
        </row>
      </sheetData>
      <sheetData sheetId="1469" refreshError="1"/>
      <sheetData sheetId="1470">
        <row r="1">
          <cell r="A1" t="str">
            <v>PHIẾU XỬ LÝ HỒ SƠ THANH TOÁN VƯỢT THẨM QUYỀN PD</v>
          </cell>
        </row>
      </sheetData>
      <sheetData sheetId="1471">
        <row r="1">
          <cell r="A1" t="str">
            <v>PHIẾU XỬ LÝ HỒ SƠ THANH TOÁN VƯỢT THẨM QUYỀN PD</v>
          </cell>
        </row>
      </sheetData>
      <sheetData sheetId="1472" refreshError="1"/>
      <sheetData sheetId="1473">
        <row r="1">
          <cell r="A1" t="str">
            <v>PHIẾU XỬ LÝ HỒ SƠ THANH TOÁN VƯỢT THẨM QUYỀN PD</v>
          </cell>
        </row>
      </sheetData>
      <sheetData sheetId="1474">
        <row r="1">
          <cell r="A1" t="str">
            <v>PHIẾU XỬ LÝ HỒ SƠ THANH TOÁN VƯỢT THẨM QUYỀN PD</v>
          </cell>
        </row>
      </sheetData>
      <sheetData sheetId="1475">
        <row r="1">
          <cell r="A1" t="str">
            <v>PHIẾU XỬ LÝ HỒ SƠ THANH TOÁN VƯỢT THẨM QUYỀN PD</v>
          </cell>
        </row>
      </sheetData>
      <sheetData sheetId="1476" refreshError="1"/>
      <sheetData sheetId="1477">
        <row r="1">
          <cell r="A1" t="str">
            <v>PHIẾU XỬ LÝ HỒ SƠ THANH TOÁN VƯỢT THẨM QUYỀN PD</v>
          </cell>
        </row>
      </sheetData>
      <sheetData sheetId="1478">
        <row r="1">
          <cell r="A1" t="str">
            <v>PHIẾU XỬ LÝ HỒ SƠ THANH TOÁN VƯỢT THẨM QUYỀN PD</v>
          </cell>
        </row>
      </sheetData>
      <sheetData sheetId="1479">
        <row r="1">
          <cell r="A1" t="str">
            <v>PHIẾU XỬ LÝ HỒ SƠ THANH TOÁN VƯỢT THẨM QUYỀN PD</v>
          </cell>
        </row>
      </sheetData>
      <sheetData sheetId="1480">
        <row r="1">
          <cell r="A1" t="str">
            <v>PHIẾU XỬ LÝ HỒ SƠ THANH TOÁN VƯỢT THẨM QUYỀN PD</v>
          </cell>
        </row>
      </sheetData>
      <sheetData sheetId="1481" refreshError="1"/>
      <sheetData sheetId="1482" refreshError="1"/>
      <sheetData sheetId="1483">
        <row r="1">
          <cell r="A1" t="str">
            <v>PHIẾU XỬ LÝ HỒ SƠ THANH TOÁN VƯỢT THẨM QUYỀN PD</v>
          </cell>
        </row>
      </sheetData>
      <sheetData sheetId="1484" refreshError="1"/>
      <sheetData sheetId="1485" refreshError="1"/>
      <sheetData sheetId="1486">
        <row r="1">
          <cell r="A1" t="str">
            <v>PHIẾU XỬ LÝ HỒ SƠ THANH TOÁN VƯỢT THẨM QUYỀN PD</v>
          </cell>
        </row>
      </sheetData>
      <sheetData sheetId="1487" refreshError="1"/>
      <sheetData sheetId="1488">
        <row r="1">
          <cell r="A1" t="str">
            <v>PHIẾU XỬ LÝ HỒ SƠ THANH TOÁN VƯỢT THẨM QUYỀN PD</v>
          </cell>
        </row>
      </sheetData>
      <sheetData sheetId="1489">
        <row r="1">
          <cell r="A1" t="str">
            <v>PHIẾU XỬ LÝ HỒ SƠ THANH TOÁN VƯỢT THẨM QUYỀN PD</v>
          </cell>
        </row>
      </sheetData>
      <sheetData sheetId="1490" refreshError="1"/>
      <sheetData sheetId="1491">
        <row r="1">
          <cell r="A1" t="str">
            <v>PHIẾU XỬ LÝ HỒ SƠ THANH TOÁN VƯỢT THẨM QUYỀN PD</v>
          </cell>
        </row>
      </sheetData>
      <sheetData sheetId="1492">
        <row r="1">
          <cell r="A1" t="str">
            <v>PHIẾU XỬ LÝ HỒ SƠ THANH TOÁN VƯỢT THẨM QUYỀN PD</v>
          </cell>
        </row>
      </sheetData>
      <sheetData sheetId="1493">
        <row r="1">
          <cell r="A1" t="str">
            <v>PHIẾU XỬ LÝ HỒ SƠ THANH TOÁN VƯỢT THẨM QUYỀN PD</v>
          </cell>
        </row>
      </sheetData>
      <sheetData sheetId="1494" refreshError="1"/>
      <sheetData sheetId="1495">
        <row r="1">
          <cell r="A1" t="str">
            <v>PHIẾU XỬ LÝ HỒ SƠ THANH TOÁN VƯỢT THẨM QUYỀN PD</v>
          </cell>
        </row>
      </sheetData>
      <sheetData sheetId="1496">
        <row r="1">
          <cell r="A1" t="str">
            <v>PHIẾU XỬ LÝ HỒ SƠ THANH TOÁN VƯỢT THẨM QUYỀN PD</v>
          </cell>
        </row>
      </sheetData>
      <sheetData sheetId="1497">
        <row r="1">
          <cell r="A1" t="str">
            <v>PHIẾU XỬ LÝ HỒ SƠ THANH TOÁN VƯỢT THẨM QUYỀN PD</v>
          </cell>
        </row>
      </sheetData>
      <sheetData sheetId="1498">
        <row r="1">
          <cell r="A1" t="str">
            <v>PHIẾU XỬ LÝ HỒ SƠ THANH TOÁN VƯỢT THẨM QUYỀN PD</v>
          </cell>
        </row>
      </sheetData>
      <sheetData sheetId="1499" refreshError="1"/>
      <sheetData sheetId="1500">
        <row r="1">
          <cell r="A1" t="str">
            <v>PHIẾU XỬ LÝ HỒ SƠ THANH TOÁN VƯỢT THẨM QUYỀN PD</v>
          </cell>
        </row>
      </sheetData>
      <sheetData sheetId="1501">
        <row r="1">
          <cell r="A1" t="str">
            <v>PHIẾU XỬ LÝ HỒ SƠ THANH TOÁN VƯỢT THẨM QUYỀN PD</v>
          </cell>
        </row>
      </sheetData>
      <sheetData sheetId="1502">
        <row r="1">
          <cell r="A1" t="str">
            <v>PHIẾU XỬ LÝ HỒ SƠ THANH TOÁN VƯỢT THẨM QUYỀN PD</v>
          </cell>
        </row>
      </sheetData>
      <sheetData sheetId="1503">
        <row r="1">
          <cell r="A1" t="str">
            <v>PHIẾU XỬ LÝ HỒ SƠ THANH TOÁN VƯỢT THẨM QUYỀN PD</v>
          </cell>
        </row>
      </sheetData>
      <sheetData sheetId="1504">
        <row r="1">
          <cell r="A1" t="str">
            <v>PHIẾU XỬ LÝ HỒ SƠ THANH TOÁN VƯỢT THẨM QUYỀN PD</v>
          </cell>
        </row>
      </sheetData>
      <sheetData sheetId="1505">
        <row r="1">
          <cell r="A1" t="str">
            <v>PHIẾU XỬ LÝ HỒ SƠ THANH TOÁN VƯỢT THẨM QUYỀN PD</v>
          </cell>
        </row>
      </sheetData>
      <sheetData sheetId="1506">
        <row r="1">
          <cell r="A1" t="str">
            <v>PHIẾU XỬ LÝ HỒ SƠ THANH TOÁN VƯỢT THẨM QUYỀN PD</v>
          </cell>
        </row>
      </sheetData>
      <sheetData sheetId="1507">
        <row r="1">
          <cell r="A1" t="str">
            <v>PHIẾU XỬ LÝ HỒ SƠ THANH TOÁN VƯỢT THẨM QUYỀN PD</v>
          </cell>
        </row>
      </sheetData>
      <sheetData sheetId="1508">
        <row r="1">
          <cell r="A1" t="str">
            <v>PHIẾU XỬ LÝ HỒ SƠ THANH TOÁN VƯỢT THẨM QUYỀN PD</v>
          </cell>
        </row>
      </sheetData>
      <sheetData sheetId="1509">
        <row r="1">
          <cell r="A1" t="str">
            <v>PHIẾU XỬ LÝ HỒ SƠ THANH TOÁN VƯỢT THẨM QUYỀN PD</v>
          </cell>
        </row>
      </sheetData>
      <sheetData sheetId="1510">
        <row r="1">
          <cell r="A1" t="str">
            <v>PHIẾU XỬ LÝ HỒ SƠ THANH TOÁN VƯỢT THẨM QUYỀN PD</v>
          </cell>
        </row>
      </sheetData>
      <sheetData sheetId="1511" refreshError="1"/>
      <sheetData sheetId="1512" refreshError="1"/>
      <sheetData sheetId="1513" refreshError="1"/>
      <sheetData sheetId="1514" refreshError="1"/>
      <sheetData sheetId="1515">
        <row r="1">
          <cell r="A1" t="str">
            <v>PHIẾU XỬ LÝ HỒ SƠ THANH TOÁN VƯỢT THẨM QUYỀN PD</v>
          </cell>
        </row>
      </sheetData>
      <sheetData sheetId="1516">
        <row r="1">
          <cell r="A1" t="str">
            <v>PHIẾU XỬ LÝ HỒ SƠ THANH TOÁN VƯỢT THẨM QUYỀN PD</v>
          </cell>
        </row>
      </sheetData>
      <sheetData sheetId="1517">
        <row r="1">
          <cell r="A1" t="str">
            <v>PHIẾU XỬ LÝ HỒ SƠ THANH TOÁN VƯỢT THẨM QUYỀN PD</v>
          </cell>
        </row>
      </sheetData>
      <sheetData sheetId="1518">
        <row r="1">
          <cell r="A1" t="str">
            <v>PHIẾU XỬ LÝ HỒ SƠ THANH TOÁN VƯỢT THẨM QUYỀN PD</v>
          </cell>
        </row>
      </sheetData>
      <sheetData sheetId="1519" refreshError="1"/>
      <sheetData sheetId="1520">
        <row r="1">
          <cell r="A1" t="str">
            <v>PHIẾU XỬ LÝ HỒ SƠ THANH TOÁN VƯỢT THẨM QUYỀN PD</v>
          </cell>
        </row>
      </sheetData>
      <sheetData sheetId="1521">
        <row r="1">
          <cell r="A1" t="str">
            <v>PHIẾU XỬ LÝ HỒ SƠ THANH TOÁN VƯỢT THẨM QUYỀN PD</v>
          </cell>
        </row>
      </sheetData>
      <sheetData sheetId="1522" refreshError="1"/>
      <sheetData sheetId="1523" refreshError="1"/>
      <sheetData sheetId="1524">
        <row r="1">
          <cell r="A1" t="str">
            <v>PHIẾU XỬ LÝ HỒ SƠ THANH TOÁN VƯỢT THẨM QUYỀN PD</v>
          </cell>
        </row>
      </sheetData>
      <sheetData sheetId="1525">
        <row r="1">
          <cell r="A1" t="str">
            <v>PHIẾU XỬ LÝ HỒ SƠ THANH TOÁN VƯỢT THẨM QUYỀN PD</v>
          </cell>
        </row>
      </sheetData>
      <sheetData sheetId="1526" refreshError="1"/>
      <sheetData sheetId="1527">
        <row r="1">
          <cell r="A1" t="str">
            <v>PHIẾU XỬ LÝ HỒ SƠ THANH TOÁN VƯỢT THẨM QUYỀN PD</v>
          </cell>
        </row>
      </sheetData>
      <sheetData sheetId="1528">
        <row r="1">
          <cell r="A1" t="str">
            <v>PHIẾU XỬ LÝ HỒ SƠ THANH TOÁN VƯỢT THẨM QUYỀN PD</v>
          </cell>
        </row>
      </sheetData>
      <sheetData sheetId="1529">
        <row r="1">
          <cell r="A1" t="str">
            <v>PHIẾU XỬ LÝ HỒ SƠ THANH TOÁN VƯỢT THẨM QUYỀN PD</v>
          </cell>
        </row>
      </sheetData>
      <sheetData sheetId="1530">
        <row r="1">
          <cell r="A1" t="str">
            <v>PHIẾU XỬ LÝ HỒ SƠ THANH TOÁN VƯỢT THẨM QUYỀN PD</v>
          </cell>
        </row>
      </sheetData>
      <sheetData sheetId="1531">
        <row r="1">
          <cell r="A1" t="str">
            <v>PHIẾU XỬ LÝ HỒ SƠ THANH TOÁN VƯỢT THẨM QUYỀN PD</v>
          </cell>
        </row>
      </sheetData>
      <sheetData sheetId="1532" refreshError="1"/>
      <sheetData sheetId="1533">
        <row r="1">
          <cell r="A1" t="str">
            <v>PHIẾU XỬ LÝ HỒ SƠ THANH TOÁN VƯỢT THẨM QUYỀN PD</v>
          </cell>
        </row>
      </sheetData>
      <sheetData sheetId="1534">
        <row r="1">
          <cell r="A1" t="str">
            <v>PHIẾU XỬ LÝ HỒ SƠ THANH TOÁN VƯỢT THẨM QUYỀN PD</v>
          </cell>
        </row>
      </sheetData>
      <sheetData sheetId="1535">
        <row r="1">
          <cell r="A1" t="str">
            <v>PHIẾU XỬ LÝ HỒ SƠ THANH TOÁN VƯỢT THẨM QUYỀN PD</v>
          </cell>
        </row>
      </sheetData>
      <sheetData sheetId="1536">
        <row r="1">
          <cell r="A1" t="str">
            <v>PHIẾU XỬ LÝ HỒ SƠ THANH TOÁN VƯỢT THẨM QUYỀN PD</v>
          </cell>
        </row>
      </sheetData>
      <sheetData sheetId="1537">
        <row r="1">
          <cell r="A1" t="str">
            <v>PHIẾU XỬ LÝ HỒ SƠ THANH TOÁN VƯỢT THẨM QUYỀN PD</v>
          </cell>
        </row>
      </sheetData>
      <sheetData sheetId="1538">
        <row r="1">
          <cell r="A1" t="str">
            <v>PHIẾU XỬ LÝ HỒ SƠ THANH TOÁN VƯỢT THẨM QUYỀN PD</v>
          </cell>
        </row>
      </sheetData>
      <sheetData sheetId="1539" refreshError="1"/>
      <sheetData sheetId="1540" refreshError="1"/>
      <sheetData sheetId="1541" refreshError="1"/>
      <sheetData sheetId="1542">
        <row r="1">
          <cell r="A1" t="str">
            <v>PHIẾU XỬ LÝ HỒ SƠ THANH TOÁN VƯỢT THẨM QUYỀN PD</v>
          </cell>
        </row>
      </sheetData>
      <sheetData sheetId="1543" refreshError="1"/>
      <sheetData sheetId="1544">
        <row r="1">
          <cell r="A1" t="str">
            <v>PHIẾU XỬ LÝ HỒ SƠ THANH TOÁN VƯỢT THẨM QUYỀN PD</v>
          </cell>
        </row>
      </sheetData>
      <sheetData sheetId="1545">
        <row r="1">
          <cell r="A1" t="str">
            <v>PHIẾU XỬ LÝ HỒ SƠ THANH TOÁN VƯỢT THẨM QUYỀN PD</v>
          </cell>
        </row>
      </sheetData>
      <sheetData sheetId="1546">
        <row r="1">
          <cell r="A1" t="str">
            <v>PHIẾU XỬ LÝ HỒ SƠ THANH TOÁN VƯỢT THẨM QUYỀN PD</v>
          </cell>
        </row>
      </sheetData>
      <sheetData sheetId="1547">
        <row r="1">
          <cell r="A1" t="str">
            <v>PHIẾU XỬ LÝ HỒ SƠ THANH TOÁN VƯỢT THẨM QUYỀN PD</v>
          </cell>
        </row>
      </sheetData>
      <sheetData sheetId="1548">
        <row r="1">
          <cell r="A1" t="str">
            <v>PHIẾU XỬ LÝ HỒ SƠ THANH TOÁN VƯỢT THẨM QUYỀN PD</v>
          </cell>
        </row>
      </sheetData>
      <sheetData sheetId="1549">
        <row r="1">
          <cell r="A1" t="str">
            <v>PHIẾU XỬ LÝ HỒ SƠ THANH TOÁN VƯỢT THẨM QUYỀN PD</v>
          </cell>
        </row>
      </sheetData>
      <sheetData sheetId="1550">
        <row r="1">
          <cell r="A1" t="str">
            <v>PHIẾU XỬ LÝ HỒ SƠ THANH TOÁN VƯỢT THẨM QUYỀN PD</v>
          </cell>
        </row>
      </sheetData>
      <sheetData sheetId="1551">
        <row r="1">
          <cell r="A1" t="str">
            <v>PHIẾU XỬ LÝ HỒ SƠ THANH TOÁN VƯỢT THẨM QUYỀN PD</v>
          </cell>
        </row>
      </sheetData>
      <sheetData sheetId="1552">
        <row r="1">
          <cell r="A1" t="str">
            <v>PHIẾU XỬ LÝ HỒ SƠ THANH TOÁN VƯỢT THẨM QUYỀN PD</v>
          </cell>
        </row>
      </sheetData>
      <sheetData sheetId="1553">
        <row r="1">
          <cell r="A1" t="str">
            <v>PHIẾU XỬ LÝ HỒ SƠ THANH TOÁN VƯỢT THẨM QUYỀN PD</v>
          </cell>
        </row>
      </sheetData>
      <sheetData sheetId="1554" refreshError="1"/>
      <sheetData sheetId="1555">
        <row r="1">
          <cell r="A1" t="str">
            <v>PHIẾU XỬ LÝ HỒ SƠ THANH TOÁN VƯỢT THẨM QUYỀN PD</v>
          </cell>
        </row>
      </sheetData>
      <sheetData sheetId="1556">
        <row r="1">
          <cell r="A1" t="str">
            <v>PHIẾU XỬ LÝ HỒ SƠ THANH TOÁN VƯỢT THẨM QUYỀN PD</v>
          </cell>
        </row>
      </sheetData>
      <sheetData sheetId="1557">
        <row r="1">
          <cell r="A1" t="str">
            <v>PHIẾU XỬ LÝ HỒ SƠ THANH TOÁN VƯỢT THẨM QUYỀN PD</v>
          </cell>
        </row>
      </sheetData>
      <sheetData sheetId="1558">
        <row r="1">
          <cell r="A1" t="str">
            <v>PHIẾU XỬ LÝ HỒ SƠ THANH TOÁN VƯỢT THẨM QUYỀN PD</v>
          </cell>
        </row>
      </sheetData>
      <sheetData sheetId="1559">
        <row r="1">
          <cell r="A1" t="str">
            <v>PHIẾU XỬ LÝ HỒ SƠ THANH TOÁN VƯỢT THẨM QUYỀN PD</v>
          </cell>
        </row>
      </sheetData>
      <sheetData sheetId="1560">
        <row r="1">
          <cell r="A1" t="str">
            <v>PHIẾU XỬ LÝ HỒ SƠ THANH TOÁN VƯỢT THẨM QUYỀN PD</v>
          </cell>
        </row>
      </sheetData>
      <sheetData sheetId="1561">
        <row r="1">
          <cell r="A1" t="str">
            <v>PHIẾU XỬ LÝ HỒ SƠ THANH TOÁN VƯỢT THẨM QUYỀN PD</v>
          </cell>
        </row>
      </sheetData>
      <sheetData sheetId="1562">
        <row r="1">
          <cell r="A1" t="str">
            <v>PHIẾU XỬ LÝ HỒ SƠ THANH TOÁN VƯỢT THẨM QUYỀN PD</v>
          </cell>
        </row>
      </sheetData>
      <sheetData sheetId="1563" refreshError="1"/>
      <sheetData sheetId="1564">
        <row r="1">
          <cell r="A1" t="str">
            <v>PHIẾU XỬ LÝ HỒ SƠ THANH TOÁN VƯỢT THẨM QUYỀN PD</v>
          </cell>
        </row>
      </sheetData>
      <sheetData sheetId="1565">
        <row r="1">
          <cell r="A1" t="str">
            <v>PHIẾU XỬ LÝ HỒ SƠ THANH TOÁN VƯỢT THẨM QUYỀN PD</v>
          </cell>
        </row>
      </sheetData>
      <sheetData sheetId="1566">
        <row r="1">
          <cell r="A1" t="str">
            <v>PHIẾU XỬ LÝ HỒ SƠ THANH TOÁN VƯỢT THẨM QUYỀN PD</v>
          </cell>
        </row>
      </sheetData>
      <sheetData sheetId="1567">
        <row r="1">
          <cell r="A1" t="str">
            <v>PHIẾU XỬ LÝ HỒ SƠ THANH TOÁN VƯỢT THẨM QUYỀN PD</v>
          </cell>
        </row>
      </sheetData>
      <sheetData sheetId="1568">
        <row r="1">
          <cell r="A1" t="str">
            <v>PHIẾU XỬ LÝ HỒ SƠ THANH TOÁN VƯỢT THẨM QUYỀN PD</v>
          </cell>
        </row>
      </sheetData>
      <sheetData sheetId="1569">
        <row r="1">
          <cell r="A1" t="str">
            <v>PHIẾU XỬ LÝ HỒ SƠ THANH TOÁN VƯỢT THẨM QUYỀN PD</v>
          </cell>
        </row>
      </sheetData>
      <sheetData sheetId="1570">
        <row r="1">
          <cell r="A1" t="str">
            <v>PHIẾU XỬ LÝ HỒ SƠ THANH TOÁN VƯỢT THẨM QUYỀN PD</v>
          </cell>
        </row>
      </sheetData>
      <sheetData sheetId="1571">
        <row r="1">
          <cell r="A1" t="str">
            <v>PHIẾU XỬ LÝ HỒ SƠ THANH TOÁN VƯỢT THẨM QUYỀN PD</v>
          </cell>
        </row>
      </sheetData>
      <sheetData sheetId="1572">
        <row r="1">
          <cell r="A1" t="str">
            <v>PHIẾU XỬ LÝ HỒ SƠ THANH TOÁN VƯỢT THẨM QUYỀN PD</v>
          </cell>
        </row>
      </sheetData>
      <sheetData sheetId="1573" refreshError="1"/>
      <sheetData sheetId="1574">
        <row r="1">
          <cell r="A1" t="str">
            <v>PHIẾU XỬ LÝ HỒ SƠ THANH TOÁN VƯỢT THẨM QUYỀN PD</v>
          </cell>
        </row>
      </sheetData>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ow r="1">
          <cell r="A1" t="str">
            <v>PHIẾU XỬ LÝ HỒ SƠ THANH TOÁN VƯỢT THẨM QUYỀN PD</v>
          </cell>
        </row>
      </sheetData>
      <sheetData sheetId="2743" refreshError="1"/>
      <sheetData sheetId="2744" refreshError="1"/>
      <sheetData sheetId="2745" refreshError="1"/>
      <sheetData sheetId="2746" refreshError="1"/>
      <sheetData sheetId="2747" refreshError="1"/>
      <sheetData sheetId="2748" refreshError="1"/>
      <sheetData sheetId="2749"/>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ow r="1">
          <cell r="A1" t="str">
            <v>PHIẾU XỬ LÝ HỒ SƠ THANH TOÁN VƯỢT THẨM QUYỀN PD</v>
          </cell>
        </row>
      </sheetData>
      <sheetData sheetId="2810">
        <row r="1">
          <cell r="A1" t="str">
            <v>PHIẾU XỬ LÝ HỒ SƠ THANH TOÁN VƯỢT THẨM QUYỀN PD</v>
          </cell>
        </row>
      </sheetData>
      <sheetData sheetId="2811">
        <row r="1">
          <cell r="A1" t="str">
            <v>PHIẾU XỬ LÝ HỒ SƠ THANH TOÁN VƯỢT THẨM QUYỀN PD</v>
          </cell>
        </row>
      </sheetData>
      <sheetData sheetId="2812">
        <row r="1">
          <cell r="A1" t="str">
            <v>PHIẾU XỬ LÝ HỒ SƠ THANH TOÁN VƯỢT THẨM QUYỀN PD</v>
          </cell>
        </row>
      </sheetData>
      <sheetData sheetId="2813">
        <row r="1">
          <cell r="A1" t="str">
            <v>PHIẾU XỬ LÝ HỒ SƠ THANH TOÁN VƯỢT THẨM QUYỀN PD</v>
          </cell>
        </row>
      </sheetData>
      <sheetData sheetId="2814">
        <row r="1">
          <cell r="A1" t="str">
            <v>PHIẾU XỬ LÝ HỒ SƠ THANH TOÁN VƯỢT THẨM QUYỀN PD</v>
          </cell>
        </row>
      </sheetData>
      <sheetData sheetId="2815">
        <row r="1">
          <cell r="A1" t="str">
            <v>PHIẾU XỬ LÝ HỒ SƠ THANH TOÁN VƯỢT THẨM QUYỀN PD</v>
          </cell>
        </row>
      </sheetData>
      <sheetData sheetId="2816">
        <row r="1">
          <cell r="A1" t="str">
            <v>PHIẾU XỬ LÝ HỒ SƠ THANH TOÁN VƯỢT THẨM QUYỀN PD</v>
          </cell>
        </row>
      </sheetData>
      <sheetData sheetId="2817">
        <row r="1">
          <cell r="A1" t="str">
            <v>PHIẾU XỬ LÝ HỒ SƠ THANH TOÁN VƯỢT THẨM QUYỀN PD</v>
          </cell>
        </row>
      </sheetData>
      <sheetData sheetId="2818">
        <row r="1">
          <cell r="A1" t="str">
            <v>PHIẾU XỬ LÝ HỒ SƠ THANH TOÁN VƯỢT THẨM QUYỀN PD</v>
          </cell>
        </row>
      </sheetData>
      <sheetData sheetId="2819">
        <row r="1">
          <cell r="A1" t="str">
            <v>PHIẾU XỬ LÝ HỒ SƠ THANH TOÁN VƯỢT THẨM QUYỀN PD</v>
          </cell>
        </row>
      </sheetData>
      <sheetData sheetId="2820">
        <row r="1">
          <cell r="A1" t="str">
            <v>PHIẾU XỬ LÝ HỒ SƠ THANH TOÁN VƯỢT THẨM QUYỀN PD</v>
          </cell>
        </row>
      </sheetData>
      <sheetData sheetId="2821">
        <row r="1">
          <cell r="A1" t="str">
            <v>PHIẾU XỬ LÝ HỒ SƠ THANH TOÁN VƯỢT THẨM QUYỀN PD</v>
          </cell>
        </row>
      </sheetData>
      <sheetData sheetId="2822">
        <row r="1">
          <cell r="A1" t="str">
            <v>PHIẾU XỬ LÝ HỒ SƠ THANH TOÁN VƯỢT THẨM QUYỀN PD</v>
          </cell>
        </row>
      </sheetData>
      <sheetData sheetId="2823">
        <row r="1">
          <cell r="A1" t="str">
            <v>PHIẾU XỬ LÝ HỒ SƠ THANH TOÁN VƯỢT THẨM QUYỀN PD</v>
          </cell>
        </row>
      </sheetData>
      <sheetData sheetId="2824">
        <row r="1">
          <cell r="A1" t="str">
            <v>PHIẾU XỬ LÝ HỒ SƠ THANH TOÁN VƯỢT THẨM QUYỀN PD</v>
          </cell>
        </row>
      </sheetData>
      <sheetData sheetId="2825">
        <row r="1">
          <cell r="A1" t="str">
            <v>PHIẾU XỬ LÝ HỒ SƠ THANH TOÁN VƯỢT THẨM QUYỀN PD</v>
          </cell>
        </row>
      </sheetData>
      <sheetData sheetId="2826">
        <row r="1">
          <cell r="A1" t="str">
            <v>PHIẾU XỬ LÝ HỒ SƠ THANH TOÁN VƯỢT THẨM QUYỀN PD</v>
          </cell>
        </row>
      </sheetData>
      <sheetData sheetId="2827">
        <row r="1">
          <cell r="A1" t="str">
            <v>PHIẾU XỬ LÝ HỒ SƠ THANH TOÁN VƯỢT THẨM QUYỀN PD</v>
          </cell>
        </row>
      </sheetData>
      <sheetData sheetId="2828">
        <row r="1">
          <cell r="A1" t="str">
            <v>PHIẾU XỬ LÝ HỒ SƠ THANH TOÁN VƯỢT THẨM QUYỀN PD</v>
          </cell>
        </row>
      </sheetData>
      <sheetData sheetId="2829">
        <row r="1">
          <cell r="A1" t="str">
            <v>PHIẾU XỬ LÝ HỒ SƠ THANH TOÁN VƯỢT THẨM QUYỀN PD</v>
          </cell>
        </row>
      </sheetData>
      <sheetData sheetId="2830">
        <row r="1">
          <cell r="A1" t="str">
            <v>PHIẾU XỬ LÝ HỒ SƠ THANH TOÁN VƯỢT THẨM QUYỀN PD</v>
          </cell>
        </row>
      </sheetData>
      <sheetData sheetId="2831">
        <row r="1">
          <cell r="A1" t="str">
            <v>PHIẾU XỬ LÝ HỒ SƠ THANH TOÁN VƯỢT THẨM QUYỀN PD</v>
          </cell>
        </row>
      </sheetData>
      <sheetData sheetId="2832">
        <row r="1">
          <cell r="A1" t="str">
            <v>PHIẾU XỬ LÝ HỒ SƠ THANH TOÁN VƯỢT THẨM QUYỀN PD</v>
          </cell>
        </row>
      </sheetData>
      <sheetData sheetId="2833">
        <row r="1">
          <cell r="A1" t="str">
            <v>PHIẾU XỬ LÝ HỒ SƠ THANH TOÁN VƯỢT THẨM QUYỀN PD</v>
          </cell>
        </row>
      </sheetData>
      <sheetData sheetId="2834">
        <row r="1">
          <cell r="A1" t="str">
            <v>PHIẾU XỬ LÝ HỒ SƠ THANH TOÁN VƯỢT THẨM QUYỀN PD</v>
          </cell>
        </row>
      </sheetData>
      <sheetData sheetId="2835">
        <row r="1">
          <cell r="A1" t="str">
            <v>PHIẾU XỬ LÝ HỒ SƠ THANH TOÁN VƯỢT THẨM QUYỀN PD</v>
          </cell>
        </row>
      </sheetData>
      <sheetData sheetId="2836">
        <row r="1">
          <cell r="A1" t="str">
            <v>PHIẾU XỬ LÝ HỒ SƠ THANH TOÁN VƯỢT THẨM QUYỀN PD</v>
          </cell>
        </row>
      </sheetData>
      <sheetData sheetId="2837">
        <row r="1">
          <cell r="A1" t="str">
            <v>PHIẾU XỬ LÝ HỒ SƠ THANH TOÁN VƯỢT THẨM QUYỀN PD</v>
          </cell>
        </row>
      </sheetData>
      <sheetData sheetId="2838">
        <row r="1">
          <cell r="A1" t="str">
            <v>PHIẾU XỬ LÝ HỒ SƠ THANH TOÁN VƯỢT THẨM QUYỀN PD</v>
          </cell>
        </row>
      </sheetData>
      <sheetData sheetId="2839">
        <row r="1">
          <cell r="A1" t="str">
            <v>PHIẾU XỬ LÝ HỒ SƠ THANH TOÁN VƯỢT THẨM QUYỀN PD</v>
          </cell>
        </row>
      </sheetData>
      <sheetData sheetId="2840">
        <row r="1">
          <cell r="A1" t="str">
            <v>PHIẾU XỬ LÝ HỒ SƠ THANH TOÁN VƯỢT THẨM QUYỀN PD</v>
          </cell>
        </row>
      </sheetData>
      <sheetData sheetId="2841">
        <row r="1">
          <cell r="A1" t="str">
            <v>PHIẾU XỬ LÝ HỒ SƠ THANH TOÁN VƯỢT THẨM QUYỀN PD</v>
          </cell>
        </row>
      </sheetData>
      <sheetData sheetId="2842">
        <row r="1">
          <cell r="A1" t="str">
            <v>PHIẾU XỬ LÝ HỒ SƠ THANH TOÁN VƯỢT THẨM QUYỀN PD</v>
          </cell>
        </row>
      </sheetData>
      <sheetData sheetId="2843">
        <row r="1">
          <cell r="A1" t="str">
            <v>PHIẾU XỬ LÝ HỒ SƠ THANH TOÁN VƯỢT THẨM QUYỀN PD</v>
          </cell>
        </row>
      </sheetData>
      <sheetData sheetId="2844">
        <row r="1">
          <cell r="A1" t="str">
            <v>PHIẾU XỬ LÝ HỒ SƠ THANH TOÁN VƯỢT THẨM QUYỀN PD</v>
          </cell>
        </row>
      </sheetData>
      <sheetData sheetId="2845">
        <row r="1">
          <cell r="A1" t="str">
            <v>PHIẾU XỬ LÝ HỒ SƠ THANH TOÁN VƯỢT THẨM QUYỀN PD</v>
          </cell>
        </row>
      </sheetData>
      <sheetData sheetId="2846">
        <row r="1">
          <cell r="A1" t="str">
            <v>PHIẾU XỬ LÝ HỒ SƠ THANH TOÁN VƯỢT THẨM QUYỀN PD</v>
          </cell>
        </row>
      </sheetData>
      <sheetData sheetId="2847">
        <row r="1">
          <cell r="A1" t="str">
            <v>PHIẾU XỬ LÝ HỒ SƠ THANH TOÁN VƯỢT THẨM QUYỀN PD</v>
          </cell>
        </row>
      </sheetData>
      <sheetData sheetId="2848">
        <row r="1">
          <cell r="A1" t="str">
            <v>PHIẾU XỬ LÝ HỒ SƠ THANH TOÁN VƯỢT THẨM QUYỀN PD</v>
          </cell>
        </row>
      </sheetData>
      <sheetData sheetId="2849">
        <row r="1">
          <cell r="A1" t="str">
            <v>PHIẾU XỬ LÝ HỒ SƠ THANH TOÁN VƯỢT THẨM QUYỀN PD</v>
          </cell>
        </row>
      </sheetData>
      <sheetData sheetId="2850">
        <row r="1">
          <cell r="A1" t="str">
            <v>PHIẾU XỬ LÝ HỒ SƠ THANH TOÁN VƯỢT THẨM QUYỀN PD</v>
          </cell>
        </row>
      </sheetData>
      <sheetData sheetId="2851">
        <row r="1">
          <cell r="A1" t="str">
            <v>PHIẾU XỬ LÝ HỒ SƠ THANH TOÁN VƯỢT THẨM QUYỀN PD</v>
          </cell>
        </row>
      </sheetData>
      <sheetData sheetId="2852">
        <row r="1">
          <cell r="A1" t="str">
            <v>PHIẾU XỬ LÝ HỒ SƠ THANH TOÁN VƯỢT THẨM QUYỀN PD</v>
          </cell>
        </row>
      </sheetData>
      <sheetData sheetId="2853">
        <row r="1">
          <cell r="A1" t="str">
            <v>PHIẾU XỬ LÝ HỒ SƠ THANH TOÁN VƯỢT THẨM QUYỀN PD</v>
          </cell>
        </row>
      </sheetData>
      <sheetData sheetId="2854">
        <row r="1">
          <cell r="A1" t="str">
            <v>PHIẾU XỬ LÝ HỒ SƠ THANH TOÁN VƯỢT THẨM QUYỀN PD</v>
          </cell>
        </row>
      </sheetData>
      <sheetData sheetId="2855">
        <row r="1">
          <cell r="A1" t="str">
            <v>PHIẾU XỬ LÝ HỒ SƠ THANH TOÁN VƯỢT THẨM QUYỀN PD</v>
          </cell>
        </row>
      </sheetData>
      <sheetData sheetId="2856">
        <row r="1">
          <cell r="A1" t="str">
            <v>PHIẾU XỬ LÝ HỒ SƠ THANH TOÁN VƯỢT THẨM QUYỀN PD</v>
          </cell>
        </row>
      </sheetData>
      <sheetData sheetId="2857">
        <row r="1">
          <cell r="A1" t="str">
            <v>PHIẾU XỬ LÝ HỒ SƠ THANH TOÁN VƯỢT THẨM QUYỀN PD</v>
          </cell>
        </row>
      </sheetData>
      <sheetData sheetId="2858">
        <row r="1">
          <cell r="A1" t="str">
            <v>PHIẾU XỬ LÝ HỒ SƠ THANH TOÁN VƯỢT THẨM QUYỀN PD</v>
          </cell>
        </row>
      </sheetData>
      <sheetData sheetId="2859">
        <row r="1">
          <cell r="A1" t="str">
            <v>PHIẾU XỬ LÝ HỒ SƠ THANH TOÁN VƯỢT THẨM QUYỀN PD</v>
          </cell>
        </row>
      </sheetData>
      <sheetData sheetId="2860">
        <row r="1">
          <cell r="A1" t="str">
            <v>PHIẾU XỬ LÝ HỒ SƠ THANH TOÁN VƯỢT THẨM QUYỀN PD</v>
          </cell>
        </row>
      </sheetData>
      <sheetData sheetId="2861">
        <row r="1">
          <cell r="A1" t="str">
            <v>PHIẾU XỬ LÝ HỒ SƠ THANH TOÁN VƯỢT THẨM QUYỀN PD</v>
          </cell>
        </row>
      </sheetData>
      <sheetData sheetId="2862">
        <row r="1">
          <cell r="A1" t="str">
            <v>PHIẾU XỬ LÝ HỒ SƠ THANH TOÁN VƯỢT THẨM QUYỀN PD</v>
          </cell>
        </row>
      </sheetData>
      <sheetData sheetId="2863">
        <row r="1">
          <cell r="A1" t="str">
            <v>PHIẾU XỬ LÝ HỒ SƠ THANH TOÁN VƯỢT THẨM QUYỀN PD</v>
          </cell>
        </row>
      </sheetData>
      <sheetData sheetId="2864">
        <row r="1">
          <cell r="A1" t="str">
            <v>PHIẾU XỬ LÝ HỒ SƠ THANH TOÁN VƯỢT THẨM QUYỀN PD</v>
          </cell>
        </row>
      </sheetData>
      <sheetData sheetId="2865">
        <row r="1">
          <cell r="A1" t="str">
            <v>PHIẾU XỬ LÝ HỒ SƠ THANH TOÁN VƯỢT THẨM QUYỀN PD</v>
          </cell>
        </row>
      </sheetData>
      <sheetData sheetId="2866">
        <row r="1">
          <cell r="A1" t="str">
            <v>PHIẾU XỬ LÝ HỒ SƠ THANH TOÁN VƯỢT THẨM QUYỀN PD</v>
          </cell>
        </row>
      </sheetData>
      <sheetData sheetId="2867">
        <row r="1">
          <cell r="A1" t="str">
            <v>PHIẾU XỬ LÝ HỒ SƠ THANH TOÁN VƯỢT THẨM QUYỀN PD</v>
          </cell>
        </row>
      </sheetData>
      <sheetData sheetId="2868">
        <row r="1">
          <cell r="A1" t="str">
            <v>PHIẾU XỬ LÝ HỒ SƠ THANH TOÁN VƯỢT THẨM QUYỀN PD</v>
          </cell>
        </row>
      </sheetData>
      <sheetData sheetId="2869">
        <row r="1">
          <cell r="A1" t="str">
            <v>PHIẾU XỬ LÝ HỒ SƠ THANH TOÁN VƯỢT THẨM QUYỀN PD</v>
          </cell>
        </row>
      </sheetData>
      <sheetData sheetId="2870">
        <row r="1">
          <cell r="A1" t="str">
            <v>PHIẾU XỬ LÝ HỒ SƠ THANH TOÁN VƯỢT THẨM QUYỀN PD</v>
          </cell>
        </row>
      </sheetData>
      <sheetData sheetId="2871">
        <row r="1">
          <cell r="A1" t="str">
            <v>PHIẾU XỬ LÝ HỒ SƠ THANH TOÁN VƯỢT THẨM QUYỀN PD</v>
          </cell>
        </row>
      </sheetData>
      <sheetData sheetId="2872">
        <row r="1">
          <cell r="A1" t="str">
            <v>PHIẾU XỬ LÝ HỒ SƠ THANH TOÁN VƯỢT THẨM QUYỀN PD</v>
          </cell>
        </row>
      </sheetData>
      <sheetData sheetId="2873">
        <row r="1">
          <cell r="A1" t="str">
            <v>PHIẾU XỬ LÝ HỒ SƠ THANH TOÁN VƯỢT THẨM QUYỀN PD</v>
          </cell>
        </row>
      </sheetData>
      <sheetData sheetId="2874">
        <row r="1">
          <cell r="A1" t="str">
            <v>PHIẾU XỬ LÝ HỒ SƠ THANH TOÁN VƯỢT THẨM QUYỀN PD</v>
          </cell>
        </row>
      </sheetData>
      <sheetData sheetId="2875">
        <row r="1">
          <cell r="A1" t="str">
            <v>PHIẾU XỬ LÝ HỒ SƠ THANH TOÁN VƯỢT THẨM QUYỀN PD</v>
          </cell>
        </row>
      </sheetData>
      <sheetData sheetId="2876">
        <row r="1">
          <cell r="A1" t="str">
            <v>PHIẾU XỬ LÝ HỒ SƠ THANH TOÁN VƯỢT THẨM QUYỀN PD</v>
          </cell>
        </row>
      </sheetData>
      <sheetData sheetId="2877">
        <row r="1">
          <cell r="A1" t="str">
            <v>PHIẾU XỬ LÝ HỒ SƠ THANH TOÁN VƯỢT THẨM QUYỀN PD</v>
          </cell>
        </row>
      </sheetData>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sheetData sheetId="2896" refreshError="1"/>
      <sheetData sheetId="2897" refreshError="1"/>
      <sheetData sheetId="2898" refreshError="1"/>
      <sheetData sheetId="2899" refreshError="1"/>
      <sheetData sheetId="2900" refreshError="1"/>
      <sheetData sheetId="2901" refreshError="1"/>
      <sheetData sheetId="2902" refreshError="1"/>
      <sheetData sheetId="2903">
        <row r="1">
          <cell r="A1" t="str">
            <v>PHIẾU XỬ LÝ HỒ SƠ THANH TOÁN VƯỢT THẨM QUYỀN PD</v>
          </cell>
        </row>
      </sheetData>
      <sheetData sheetId="2904" refreshError="1"/>
      <sheetData sheetId="2905" refreshError="1"/>
      <sheetData sheetId="2906" refreshError="1"/>
      <sheetData sheetId="2907" refreshError="1"/>
      <sheetData sheetId="2908"/>
      <sheetData sheetId="2909" refreshError="1"/>
      <sheetData sheetId="2910"/>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sheetData sheetId="2936"/>
      <sheetData sheetId="2937"/>
      <sheetData sheetId="2938"/>
      <sheetData sheetId="2939"/>
      <sheetData sheetId="2940"/>
      <sheetData sheetId="2941"/>
      <sheetData sheetId="2942"/>
      <sheetData sheetId="2943"/>
      <sheetData sheetId="2944"/>
      <sheetData sheetId="2945"/>
      <sheetData sheetId="2946"/>
      <sheetData sheetId="2947"/>
      <sheetData sheetId="2948"/>
      <sheetData sheetId="2949" refreshError="1"/>
      <sheetData sheetId="2950" refreshError="1"/>
      <sheetData sheetId="2951" refreshError="1"/>
      <sheetData sheetId="2952" refreshError="1"/>
      <sheetData sheetId="2953" refreshError="1"/>
      <sheetData sheetId="2954" refreshError="1"/>
      <sheetData sheetId="2955"/>
      <sheetData sheetId="2956">
        <row r="1">
          <cell r="A1" t="str">
            <v>PHIẾU XỬ LÝ HỒ SƠ THANH TOÁN VƯỢT THẨM QUYỀN PD</v>
          </cell>
        </row>
      </sheetData>
      <sheetData sheetId="2957">
        <row r="1">
          <cell r="A1" t="str">
            <v>PHIẾU XỬ LÝ HỒ SƠ THANH TOÁN VƯỢT THẨM QUYỀN PD</v>
          </cell>
        </row>
      </sheetData>
      <sheetData sheetId="2958">
        <row r="1">
          <cell r="A1" t="str">
            <v>PHIẾU XỬ LÝ HỒ SƠ THANH TOÁN VƯỢT THẨM QUYỀN PD</v>
          </cell>
        </row>
      </sheetData>
      <sheetData sheetId="2959">
        <row r="1">
          <cell r="A1" t="str">
            <v>PHIẾU XỬ LÝ HỒ SƠ THANH TOÁN VƯỢT THẨM QUYỀN PD</v>
          </cell>
        </row>
      </sheetData>
      <sheetData sheetId="2960">
        <row r="1">
          <cell r="A1" t="str">
            <v>PHIẾU XỬ LÝ HỒ SƠ THANH TOÁN VƯỢT THẨM QUYỀN PD</v>
          </cell>
        </row>
      </sheetData>
      <sheetData sheetId="2961">
        <row r="1">
          <cell r="A1" t="str">
            <v>PHIẾU XỬ LÝ HỒ SƠ THANH TOÁN VƯỢT THẨM QUYỀN PD</v>
          </cell>
        </row>
      </sheetData>
      <sheetData sheetId="2962">
        <row r="1">
          <cell r="A1" t="str">
            <v>PHIẾU XỬ LÝ HỒ SƠ THANH TOÁN VƯỢT THẨM QUYỀN PD</v>
          </cell>
        </row>
      </sheetData>
      <sheetData sheetId="2963">
        <row r="1">
          <cell r="A1" t="str">
            <v>PHIẾU XỬ LÝ HỒ SƠ THANH TOÁN VƯỢT THẨM QUYỀN PD</v>
          </cell>
        </row>
      </sheetData>
      <sheetData sheetId="2964">
        <row r="1">
          <cell r="A1" t="str">
            <v>PHIẾU XỬ LÝ HỒ SƠ THANH TOÁN VƯỢT THẨM QUYỀN PD</v>
          </cell>
        </row>
      </sheetData>
      <sheetData sheetId="2965">
        <row r="1">
          <cell r="A1" t="str">
            <v>PHIẾU XỬ LÝ HỒ SƠ THANH TOÁN VƯỢT THẨM QUYỀN PD</v>
          </cell>
        </row>
      </sheetData>
      <sheetData sheetId="2966">
        <row r="1">
          <cell r="A1" t="str">
            <v>PHIẾU XỬ LÝ HỒ SƠ THANH TOÁN VƯỢT THẨM QUYỀN PD</v>
          </cell>
        </row>
      </sheetData>
      <sheetData sheetId="2967">
        <row r="1">
          <cell r="A1" t="str">
            <v>PHIẾU XỬ LÝ HỒ SƠ THANH TOÁN VƯỢT THẨM QUYỀN PD</v>
          </cell>
        </row>
      </sheetData>
      <sheetData sheetId="2968">
        <row r="1">
          <cell r="A1" t="str">
            <v>PHIẾU XỬ LÝ HỒ SƠ THANH TOÁN VƯỢT THẨM QUYỀN PD</v>
          </cell>
        </row>
      </sheetData>
      <sheetData sheetId="2969">
        <row r="1">
          <cell r="A1" t="str">
            <v>PHIẾU XỬ LÝ HỒ SƠ THANH TOÁN VƯỢT THẨM QUYỀN PD</v>
          </cell>
        </row>
      </sheetData>
      <sheetData sheetId="2970"/>
      <sheetData sheetId="2971">
        <row r="1">
          <cell r="A1" t="str">
            <v>PHIẾU XỬ LÝ HỒ SƠ THANH TOÁN VƯỢT THẨM QUYỀN PD</v>
          </cell>
        </row>
      </sheetData>
      <sheetData sheetId="2972">
        <row r="1">
          <cell r="A1" t="str">
            <v>PHIẾU XỬ LÝ HỒ SƠ THANH TOÁN VƯỢT THẨM QUYỀN PD</v>
          </cell>
        </row>
      </sheetData>
      <sheetData sheetId="2973">
        <row r="1">
          <cell r="A1" t="str">
            <v>PHIẾU XỬ LÝ HỒ SƠ THANH TOÁN VƯỢT THẨM QUYỀN PD</v>
          </cell>
        </row>
      </sheetData>
      <sheetData sheetId="2974"/>
      <sheetData sheetId="2975"/>
      <sheetData sheetId="2976"/>
      <sheetData sheetId="2977"/>
      <sheetData sheetId="2978"/>
      <sheetData sheetId="2979"/>
      <sheetData sheetId="2980"/>
      <sheetData sheetId="2981"/>
      <sheetData sheetId="2982"/>
      <sheetData sheetId="2983"/>
      <sheetData sheetId="2984"/>
      <sheetData sheetId="2985"/>
      <sheetData sheetId="2986"/>
      <sheetData sheetId="2987"/>
      <sheetData sheetId="2988"/>
      <sheetData sheetId="2989">
        <row r="1">
          <cell r="A1" t="str">
            <v>PHIẾU XỬ LÝ HỒ SƠ THANH TOÁN VƯỢT THẨM QUYỀN PD</v>
          </cell>
        </row>
      </sheetData>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sheetData sheetId="3142"/>
      <sheetData sheetId="3143" refreshError="1"/>
      <sheetData sheetId="3144" refreshError="1"/>
      <sheetData sheetId="3145" refreshError="1"/>
      <sheetData sheetId="3146" refreshError="1"/>
      <sheetData sheetId="3147">
        <row r="1">
          <cell r="A1" t="str">
            <v>PHIẾU XỬ LÝ HỒ SƠ THANH TOÁN VƯỢT THẨM QUYỀN PD</v>
          </cell>
        </row>
      </sheetData>
      <sheetData sheetId="3148">
        <row r="1">
          <cell r="A1" t="str">
            <v>PHIẾU XỬ LÝ HỒ SƠ THANH TOÁN VƯỢT THẨM QUYỀN PD</v>
          </cell>
        </row>
      </sheetData>
      <sheetData sheetId="3149">
        <row r="1">
          <cell r="A1" t="str">
            <v>PHIẾU XỬ LÝ HỒ SƠ THANH TOÁN VƯỢT THẨM QUYỀN PD</v>
          </cell>
        </row>
      </sheetData>
      <sheetData sheetId="3150">
        <row r="1">
          <cell r="A1" t="str">
            <v>PHIẾU XỬ LÝ HỒ SƠ THANH TOÁN VƯỢT THẨM QUYỀN PD</v>
          </cell>
        </row>
      </sheetData>
      <sheetData sheetId="3151">
        <row r="1">
          <cell r="A1" t="str">
            <v>PHIẾU XỬ LÝ HỒ SƠ THANH TOÁN VƯỢT THẨM QUYỀN PD</v>
          </cell>
        </row>
      </sheetData>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sheetData sheetId="3238" refreshError="1"/>
      <sheetData sheetId="3239" refreshError="1"/>
      <sheetData sheetId="3240" refreshError="1"/>
      <sheetData sheetId="3241" refreshError="1"/>
      <sheetData sheetId="3242">
        <row r="1">
          <cell r="A1" t="str">
            <v>PHIẾU XỬ LÝ HỒ SƠ THANH TOÁN VƯỢT THẨM QUYỀN PD</v>
          </cell>
        </row>
      </sheetData>
      <sheetData sheetId="3243"/>
      <sheetData sheetId="3244">
        <row r="1">
          <cell r="A1" t="str">
            <v>PHIẾU XỬ LÝ HỒ SƠ THANH TOÁN VƯỢT THẨM QUYỀN PD</v>
          </cell>
        </row>
      </sheetData>
      <sheetData sheetId="3245">
        <row r="1">
          <cell r="A1" t="str">
            <v>PHIẾU XỬ LÝ HỒ SƠ THANH TOÁN VƯỢT THẨM QUYỀN PD</v>
          </cell>
        </row>
      </sheetData>
      <sheetData sheetId="3246">
        <row r="1">
          <cell r="A1" t="str">
            <v>PHIẾU XỬ LÝ HỒ SƠ THANH TOÁN VƯỢT THẨM QUYỀN PD</v>
          </cell>
        </row>
      </sheetData>
      <sheetData sheetId="3247">
        <row r="1">
          <cell r="A1" t="str">
            <v>PHIẾU XỬ LÝ HỒ SƠ THANH TOÁN VƯỢT THẨM QUYỀN PD</v>
          </cell>
        </row>
      </sheetData>
      <sheetData sheetId="3248">
        <row r="1">
          <cell r="A1" t="str">
            <v>PHIẾU XỬ LÝ HỒ SƠ THANH TOÁN VƯỢT THẨM QUYỀN PD</v>
          </cell>
        </row>
      </sheetData>
      <sheetData sheetId="3249" refreshError="1"/>
      <sheetData sheetId="3250" refreshError="1"/>
      <sheetData sheetId="3251">
        <row r="1">
          <cell r="A1" t="str">
            <v>PHIẾU XỬ LÝ HỒ SƠ THANH TOÁN VƯỢT THẨM QUYỀN PD</v>
          </cell>
        </row>
      </sheetData>
      <sheetData sheetId="3252">
        <row r="1">
          <cell r="A1" t="str">
            <v>PHIẾU XỬ LÝ HỒ SƠ THANH TOÁN VƯỢT THẨM QUYỀN PD</v>
          </cell>
        </row>
      </sheetData>
      <sheetData sheetId="3253" refreshError="1"/>
      <sheetData sheetId="3254" refreshError="1"/>
      <sheetData sheetId="3255"/>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sheetData sheetId="3274" refreshError="1"/>
      <sheetData sheetId="3275" refreshError="1"/>
      <sheetData sheetId="3276" refreshError="1"/>
      <sheetData sheetId="3277">
        <row r="1">
          <cell r="A1" t="str">
            <v>PHIẾU XỬ LÝ HỒ SƠ THANH TOÁN VƯỢT THẨM QUYỀN PD</v>
          </cell>
        </row>
      </sheetData>
      <sheetData sheetId="3278">
        <row r="1">
          <cell r="A1" t="str">
            <v>PHIẾU XỬ LÝ HỒ SƠ THANH TOÁN VƯỢT THẨM QUYỀN PD</v>
          </cell>
        </row>
      </sheetData>
      <sheetData sheetId="3279" refreshError="1"/>
      <sheetData sheetId="3280" refreshError="1"/>
      <sheetData sheetId="3281"/>
      <sheetData sheetId="3282">
        <row r="1">
          <cell r="A1" t="str">
            <v>PHIẾU XỬ LÝ HỒ SƠ THANH TOÁN VƯỢT THẨM QUYỀN PD</v>
          </cell>
        </row>
      </sheetData>
      <sheetData sheetId="3283">
        <row r="1">
          <cell r="A1" t="str">
            <v>PHIẾU XỬ LÝ HỒ SƠ THANH TOÁN VƯỢT THẨM QUYỀN PD</v>
          </cell>
        </row>
      </sheetData>
      <sheetData sheetId="3284">
        <row r="1">
          <cell r="A1" t="str">
            <v>PHIẾU XỬ LÝ HỒ SƠ THANH TOÁN VƯỢT THẨM QUYỀN PD</v>
          </cell>
        </row>
      </sheetData>
      <sheetData sheetId="3285" refreshError="1"/>
      <sheetData sheetId="3286">
        <row r="1">
          <cell r="A1" t="str">
            <v>PHIẾU XỬ LÝ HỒ SƠ THANH TOÁN VƯỢT THẨM QUYỀN PD</v>
          </cell>
        </row>
      </sheetData>
      <sheetData sheetId="3287">
        <row r="1">
          <cell r="A1" t="str">
            <v>PHIẾU XỬ LÝ HỒ SƠ THANH TOÁN VƯỢT THẨM QUYỀN PD</v>
          </cell>
        </row>
      </sheetData>
      <sheetData sheetId="3288" refreshError="1"/>
      <sheetData sheetId="3289" refreshError="1"/>
      <sheetData sheetId="3290">
        <row r="1">
          <cell r="A1" t="str">
            <v>PHIẾU XỬ LÝ HỒ SƠ THANH TOÁN VƯỢT THẨM QUYỀN PD</v>
          </cell>
        </row>
      </sheetData>
      <sheetData sheetId="3291">
        <row r="1">
          <cell r="A1" t="str">
            <v>PHIẾU XỬ LÝ HỒ SƠ THANH TOÁN VƯỢT THẨM QUYỀN PD</v>
          </cell>
        </row>
      </sheetData>
      <sheetData sheetId="3292">
        <row r="1">
          <cell r="A1" t="str">
            <v>PHIẾU XỬ LÝ HỒ SƠ THANH TOÁN VƯỢT THẨM QUYỀN PD</v>
          </cell>
        </row>
      </sheetData>
      <sheetData sheetId="3293">
        <row r="1">
          <cell r="A1" t="str">
            <v>PHIẾU XỬ LÝ HỒ SƠ THANH TOÁN VƯỢT THẨM QUYỀN PD</v>
          </cell>
        </row>
      </sheetData>
      <sheetData sheetId="3294" refreshError="1"/>
      <sheetData sheetId="3295">
        <row r="1">
          <cell r="A1" t="str">
            <v>PHIẾU XỬ LÝ HỒ SƠ THANH TOÁN VƯỢT THẨM QUYỀN PD</v>
          </cell>
        </row>
      </sheetData>
      <sheetData sheetId="3296">
        <row r="1">
          <cell r="A1" t="str">
            <v>PHIẾU XỬ LÝ HỒ SƠ THANH TOÁN VƯỢT THẨM QUYỀN PD</v>
          </cell>
        </row>
      </sheetData>
      <sheetData sheetId="3297">
        <row r="1">
          <cell r="A1" t="str">
            <v>PHIẾU XỬ LÝ HỒ SƠ THANH TOÁN VƯỢT THẨM QUYỀN PD</v>
          </cell>
        </row>
      </sheetData>
      <sheetData sheetId="3298">
        <row r="1">
          <cell r="A1" t="str">
            <v>PHIẾU XỬ LÝ HỒ SƠ THANH TOÁN VƯỢT THẨM QUYỀN PD</v>
          </cell>
        </row>
      </sheetData>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ow r="1">
          <cell r="A1" t="str">
            <v>PHIẾU XỬ LÝ HỒ SƠ THANH TOÁN VƯỢT THẨM QUYỀN PD</v>
          </cell>
        </row>
      </sheetData>
      <sheetData sheetId="3308">
        <row r="1">
          <cell r="A1" t="str">
            <v>PHIẾU XỬ LÝ HỒ SƠ THANH TOÁN VƯỢT THẨM QUYỀN PD</v>
          </cell>
        </row>
      </sheetData>
      <sheetData sheetId="3309">
        <row r="1">
          <cell r="A1" t="str">
            <v>PHIẾU XỬ LÝ HỒ SƠ THANH TOÁN VƯỢT THẨM QUYỀN PD</v>
          </cell>
        </row>
      </sheetData>
      <sheetData sheetId="3310">
        <row r="1">
          <cell r="A1" t="str">
            <v>PHIẾU XỬ LÝ HỒ SƠ THANH TOÁN VƯỢT THẨM QUYỀN PD</v>
          </cell>
        </row>
      </sheetData>
      <sheetData sheetId="3311">
        <row r="1">
          <cell r="A1" t="str">
            <v>PHIẾU XỬ LÝ HỒ SƠ THANH TOÁN VƯỢT THẨM QUYỀN PD</v>
          </cell>
        </row>
      </sheetData>
      <sheetData sheetId="3312">
        <row r="1">
          <cell r="A1" t="str">
            <v>PHIẾU XỬ LÝ HỒ SƠ THANH TOÁN VƯỢT THẨM QUYỀN PD</v>
          </cell>
        </row>
      </sheetData>
      <sheetData sheetId="3313" refreshError="1"/>
      <sheetData sheetId="3314" refreshError="1"/>
      <sheetData sheetId="3315" refreshError="1"/>
      <sheetData sheetId="3316">
        <row r="1">
          <cell r="A1" t="str">
            <v>PHIẾU XỬ LÝ HỒ SƠ THANH TOÁN VƯỢT THẨM QUYỀN PD</v>
          </cell>
        </row>
      </sheetData>
      <sheetData sheetId="3317">
        <row r="1">
          <cell r="A1" t="str">
            <v>PHIẾU XỬ LÝ HỒ SƠ THANH TOÁN VƯỢT THẨM QUYỀN PD</v>
          </cell>
        </row>
      </sheetData>
      <sheetData sheetId="3318">
        <row r="1">
          <cell r="A1" t="str">
            <v>PHIẾU XỬ LÝ HỒ SƠ THANH TOÁN VƯỢT THẨM QUYỀN PD</v>
          </cell>
        </row>
      </sheetData>
      <sheetData sheetId="3319">
        <row r="1">
          <cell r="A1" t="str">
            <v>PHIẾU XỬ LÝ HỒ SƠ THANH TOÁN VƯỢT THẨM QUYỀN PD</v>
          </cell>
        </row>
      </sheetData>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ow r="1">
          <cell r="A1" t="str">
            <v>PHIẾU XỬ LÝ HỒ SƠ THANH TOÁN VƯỢT THẨM QUYỀN PD</v>
          </cell>
        </row>
      </sheetData>
      <sheetData sheetId="3334" refreshError="1"/>
      <sheetData sheetId="3335" refreshError="1"/>
      <sheetData sheetId="3336" refreshError="1"/>
      <sheetData sheetId="3337" refreshError="1"/>
      <sheetData sheetId="3338" refreshError="1"/>
      <sheetData sheetId="3339" refreshError="1"/>
      <sheetData sheetId="3340">
        <row r="1">
          <cell r="A1" t="str">
            <v>PHIẾU XỬ LÝ HỒ SƠ THANH TOÁN VƯỢT THẨM QUYỀN PD</v>
          </cell>
        </row>
      </sheetData>
      <sheetData sheetId="3341" refreshError="1"/>
      <sheetData sheetId="3342" refreshError="1"/>
      <sheetData sheetId="3343">
        <row r="1">
          <cell r="A1" t="str">
            <v>PHIẾU XỬ LÝ HỒ SƠ THANH TOÁN VƯỢT THẨM QUYỀN PD</v>
          </cell>
        </row>
      </sheetData>
      <sheetData sheetId="3344" refreshError="1"/>
      <sheetData sheetId="3345" refreshError="1"/>
      <sheetData sheetId="3346" refreshError="1"/>
      <sheetData sheetId="3347">
        <row r="1">
          <cell r="A1" t="str">
            <v>PHIẾU XỬ LÝ HỒ SƠ THANH TOÁN VƯỢT THẨM QUYỀN PD</v>
          </cell>
        </row>
      </sheetData>
      <sheetData sheetId="3348">
        <row r="1">
          <cell r="A1" t="str">
            <v>PHIẾU XỬ LÝ HỒ SƠ THANH TOÁN VƯỢT THẨM QUYỀN PD</v>
          </cell>
        </row>
      </sheetData>
      <sheetData sheetId="3349" refreshError="1"/>
      <sheetData sheetId="3350"/>
      <sheetData sheetId="3351" refreshError="1"/>
      <sheetData sheetId="3352" refreshError="1"/>
      <sheetData sheetId="3353" refreshError="1"/>
      <sheetData sheetId="3354">
        <row r="1">
          <cell r="A1" t="str">
            <v>PHIẾU XỬ LÝ HỒ SƠ THANH TOÁN VƯỢT THẨM QUYỀN PD</v>
          </cell>
        </row>
      </sheetData>
      <sheetData sheetId="3355" refreshError="1"/>
      <sheetData sheetId="3356"/>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ow r="1">
          <cell r="A1" t="str">
            <v>PHIẾU XỬ LÝ HỒ SƠ THANH TOÁN VƯỢT THẨM QUYỀN PD</v>
          </cell>
        </row>
      </sheetData>
      <sheetData sheetId="3389" refreshError="1"/>
      <sheetData sheetId="3390">
        <row r="1">
          <cell r="A1" t="str">
            <v>PHIẾU XỬ LÝ HỒ SƠ THANH TOÁN VƯỢT THẨM QUYỀN PD</v>
          </cell>
        </row>
      </sheetData>
      <sheetData sheetId="3391">
        <row r="1">
          <cell r="A1" t="str">
            <v>PHIẾU XỬ LÝ HỒ SƠ THANH TOÁN VƯỢT THẨM QUYỀN PD</v>
          </cell>
        </row>
      </sheetData>
      <sheetData sheetId="3392">
        <row r="1">
          <cell r="A1" t="str">
            <v>PHIẾU XỬ LÝ HỒ SƠ THANH TOÁN VƯỢT THẨM QUYỀN PD</v>
          </cell>
        </row>
      </sheetData>
      <sheetData sheetId="3393">
        <row r="1">
          <cell r="A1" t="str">
            <v>PHIẾU XỬ LÝ HỒ SƠ THANH TOÁN VƯỢT THẨM QUYỀN PD</v>
          </cell>
        </row>
      </sheetData>
      <sheetData sheetId="3394">
        <row r="1">
          <cell r="A1" t="str">
            <v>PHIẾU XỬ LÝ HỒ SƠ THANH TOÁN VƯỢT THẨM QUYỀN PD</v>
          </cell>
        </row>
      </sheetData>
      <sheetData sheetId="3395">
        <row r="1">
          <cell r="A1" t="str">
            <v>PHIẾU XỬ LÝ HỒ SƠ THANH TOÁN VƯỢT THẨM QUYỀN PD</v>
          </cell>
        </row>
      </sheetData>
      <sheetData sheetId="3396">
        <row r="1">
          <cell r="A1" t="str">
            <v>PHIẾU XỬ LÝ HỒ SƠ THANH TOÁN VƯỢT THẨM QUYỀN PD</v>
          </cell>
        </row>
      </sheetData>
      <sheetData sheetId="3397">
        <row r="1">
          <cell r="A1" t="str">
            <v>PHIẾU XỬ LÝ HỒ SƠ THANH TOÁN VƯỢT THẨM QUYỀN PD</v>
          </cell>
        </row>
      </sheetData>
      <sheetData sheetId="3398" refreshError="1"/>
      <sheetData sheetId="3399">
        <row r="1">
          <cell r="A1" t="str">
            <v>PHIẾU XỬ LÝ HỒ SƠ THANH TOÁN VƯỢT THẨM QUYỀN PD</v>
          </cell>
        </row>
      </sheetData>
      <sheetData sheetId="3400">
        <row r="1">
          <cell r="A1" t="str">
            <v>PHIẾU XỬ LÝ HỒ SƠ THANH TOÁN VƯỢT THẨM QUYỀN PD</v>
          </cell>
        </row>
      </sheetData>
      <sheetData sheetId="3401" refreshError="1"/>
      <sheetData sheetId="3402">
        <row r="1">
          <cell r="A1" t="str">
            <v>PHIẾU XỬ LÝ HỒ SƠ THANH TOÁN VƯỢT THẨM QUYỀN PD</v>
          </cell>
        </row>
      </sheetData>
      <sheetData sheetId="3403">
        <row r="1">
          <cell r="A1" t="str">
            <v>PHIẾU XỬ LÝ HỒ SƠ THANH TOÁN VƯỢT THẨM QUYỀN PD</v>
          </cell>
        </row>
      </sheetData>
      <sheetData sheetId="3404">
        <row r="1">
          <cell r="A1" t="str">
            <v>PHIẾU XỬ LÝ HỒ SƠ THANH TOÁN VƯỢT THẨM QUYỀN PD</v>
          </cell>
        </row>
      </sheetData>
      <sheetData sheetId="3405">
        <row r="1">
          <cell r="A1" t="str">
            <v>PHIẾU XỬ LÝ HỒ SƠ THANH TOÁN VƯỢT THẨM QUYỀN PD</v>
          </cell>
        </row>
      </sheetData>
      <sheetData sheetId="3406">
        <row r="1">
          <cell r="A1" t="str">
            <v>PHIẾU XỬ LÝ HỒ SƠ THANH TOÁN VƯỢT THẨM QUYỀN PD</v>
          </cell>
        </row>
      </sheetData>
      <sheetData sheetId="3407">
        <row r="1">
          <cell r="A1" t="str">
            <v>PHIẾU XỬ LÝ HỒ SƠ THANH TOÁN VƯỢT THẨM QUYỀN PD</v>
          </cell>
        </row>
      </sheetData>
      <sheetData sheetId="3408">
        <row r="1">
          <cell r="A1" t="str">
            <v>PHIẾU XỬ LÝ HỒ SƠ THANH TOÁN VƯỢT THẨM QUYỀN PD</v>
          </cell>
        </row>
      </sheetData>
      <sheetData sheetId="3409">
        <row r="1">
          <cell r="A1" t="str">
            <v>PHIẾU XỬ LÝ HỒ SƠ THANH TOÁN VƯỢT THẨM QUYỀN PD</v>
          </cell>
        </row>
      </sheetData>
      <sheetData sheetId="3410">
        <row r="1">
          <cell r="A1" t="str">
            <v>PHIẾU XỬ LÝ HỒ SƠ THANH TOÁN VƯỢT THẨM QUYỀN PD</v>
          </cell>
        </row>
      </sheetData>
      <sheetData sheetId="3411">
        <row r="1">
          <cell r="A1" t="str">
            <v>PHIẾU XỬ LÝ HỒ SƠ THANH TOÁN VƯỢT THẨM QUYỀN PD</v>
          </cell>
        </row>
      </sheetData>
      <sheetData sheetId="3412">
        <row r="1">
          <cell r="A1" t="str">
            <v>PHIẾU XỬ LÝ HỒ SƠ THANH TOÁN VƯỢT THẨM QUYỀN PD</v>
          </cell>
        </row>
      </sheetData>
      <sheetData sheetId="3413">
        <row r="1">
          <cell r="A1" t="str">
            <v>PHIẾU XỬ LÝ HỒ SƠ THANH TOÁN VƯỢT THẨM QUYỀN PD</v>
          </cell>
        </row>
      </sheetData>
      <sheetData sheetId="3414">
        <row r="1">
          <cell r="A1" t="str">
            <v>PHIẾU XỬ LÝ HỒ SƠ THANH TOÁN VƯỢT THẨM QUYỀN PD</v>
          </cell>
        </row>
      </sheetData>
      <sheetData sheetId="3415">
        <row r="1">
          <cell r="A1" t="str">
            <v>PHIẾU XỬ LÝ HỒ SƠ THANH TOÁN VƯỢT THẨM QUYỀN PD</v>
          </cell>
        </row>
      </sheetData>
      <sheetData sheetId="3416">
        <row r="1">
          <cell r="A1" t="str">
            <v>PHIẾU XỬ LÝ HỒ SƠ THANH TOÁN VƯỢT THẨM QUYỀN PD</v>
          </cell>
        </row>
      </sheetData>
      <sheetData sheetId="3417">
        <row r="1">
          <cell r="A1" t="str">
            <v>PHIẾU XỬ LÝ HỒ SƠ THANH TOÁN VƯỢT THẨM QUYỀN PD</v>
          </cell>
        </row>
      </sheetData>
      <sheetData sheetId="3418">
        <row r="1">
          <cell r="A1" t="str">
            <v>PHIẾU XỬ LÝ HỒ SƠ THANH TOÁN VƯỢT THẨM QUYỀN PD</v>
          </cell>
        </row>
      </sheetData>
      <sheetData sheetId="3419">
        <row r="1">
          <cell r="A1" t="str">
            <v>PHIẾU XỬ LÝ HỒ SƠ THANH TOÁN VƯỢT THẨM QUYỀN PD</v>
          </cell>
        </row>
      </sheetData>
      <sheetData sheetId="3420">
        <row r="1">
          <cell r="A1" t="str">
            <v>PHIẾU XỬ LÝ HỒ SƠ THANH TOÁN VƯỢT THẨM QUYỀN PD</v>
          </cell>
        </row>
      </sheetData>
      <sheetData sheetId="3421">
        <row r="1">
          <cell r="A1" t="str">
            <v>PHIẾU XỬ LÝ HỒ SƠ THANH TOÁN VƯỢT THẨM QUYỀN PD</v>
          </cell>
        </row>
      </sheetData>
      <sheetData sheetId="3422">
        <row r="1">
          <cell r="A1" t="str">
            <v>PHIẾU XỬ LÝ HỒ SƠ THANH TOÁN VƯỢT THẨM QUYỀN PD</v>
          </cell>
        </row>
      </sheetData>
      <sheetData sheetId="3423">
        <row r="1">
          <cell r="A1" t="str">
            <v>PHIẾU XỬ LÝ HỒ SƠ THANH TOÁN VƯỢT THẨM QUYỀN PD</v>
          </cell>
        </row>
      </sheetData>
      <sheetData sheetId="3424">
        <row r="1">
          <cell r="A1" t="str">
            <v>PHIẾU XỬ LÝ HỒ SƠ THANH TOÁN VƯỢT THẨM QUYỀN PD</v>
          </cell>
        </row>
      </sheetData>
      <sheetData sheetId="3425">
        <row r="1">
          <cell r="A1" t="str">
            <v>PHIẾU XỬ LÝ HỒ SƠ THANH TOÁN VƯỢT THẨM QUYỀN PD</v>
          </cell>
        </row>
      </sheetData>
      <sheetData sheetId="3426">
        <row r="1">
          <cell r="A1" t="str">
            <v>PHIẾU XỬ LÝ HỒ SƠ THANH TOÁN VƯỢT THẨM QUYỀN PD</v>
          </cell>
        </row>
      </sheetData>
      <sheetData sheetId="3427">
        <row r="1">
          <cell r="A1" t="str">
            <v>PHIẾU XỬ LÝ HỒ SƠ THANH TOÁN VƯỢT THẨM QUYỀN PD</v>
          </cell>
        </row>
      </sheetData>
      <sheetData sheetId="3428">
        <row r="1">
          <cell r="A1" t="str">
            <v>PHIẾU XỬ LÝ HỒ SƠ THANH TOÁN VƯỢT THẨM QUYỀN PD</v>
          </cell>
        </row>
      </sheetData>
      <sheetData sheetId="3429">
        <row r="1">
          <cell r="A1" t="str">
            <v>PHIẾU XỬ LÝ HỒ SƠ THANH TOÁN VƯỢT THẨM QUYỀN PD</v>
          </cell>
        </row>
      </sheetData>
      <sheetData sheetId="3430">
        <row r="1">
          <cell r="A1" t="str">
            <v>PHIẾU XỬ LÝ HỒ SƠ THANH TOÁN VƯỢT THẨM QUYỀN PD</v>
          </cell>
        </row>
      </sheetData>
      <sheetData sheetId="3431">
        <row r="1">
          <cell r="A1" t="str">
            <v>PHIẾU XỬ LÝ HỒ SƠ THANH TOÁN VƯỢT THẨM QUYỀN PD</v>
          </cell>
        </row>
      </sheetData>
      <sheetData sheetId="3432">
        <row r="1">
          <cell r="A1" t="str">
            <v>PHIẾU XỬ LÝ HỒ SƠ THANH TOÁN VƯỢT THẨM QUYỀN PD</v>
          </cell>
        </row>
      </sheetData>
      <sheetData sheetId="3433">
        <row r="1">
          <cell r="A1" t="str">
            <v>PHIẾU XỬ LÝ HỒ SƠ THANH TOÁN VƯỢT THẨM QUYỀN PD</v>
          </cell>
        </row>
      </sheetData>
      <sheetData sheetId="3434">
        <row r="1">
          <cell r="A1" t="str">
            <v>PHIẾU XỬ LÝ HỒ SƠ THANH TOÁN VƯỢT THẨM QUYỀN PD</v>
          </cell>
        </row>
      </sheetData>
      <sheetData sheetId="3435">
        <row r="1">
          <cell r="A1" t="str">
            <v>PHIẾU XỬ LÝ HỒ SƠ THANH TOÁN VƯỢT THẨM QUYỀN PD</v>
          </cell>
        </row>
      </sheetData>
      <sheetData sheetId="3436">
        <row r="1">
          <cell r="A1" t="str">
            <v>PHIẾU XỬ LÝ HỒ SƠ THANH TOÁN VƯỢT THẨM QUYỀN PD</v>
          </cell>
        </row>
      </sheetData>
      <sheetData sheetId="3437">
        <row r="1">
          <cell r="A1" t="str">
            <v>PHIẾU XỬ LÝ HỒ SƠ THANH TOÁN VƯỢT THẨM QUYỀN PD</v>
          </cell>
        </row>
      </sheetData>
      <sheetData sheetId="3438">
        <row r="1">
          <cell r="A1" t="str">
            <v>PHIẾU XỬ LÝ HỒ SƠ THANH TOÁN VƯỢT THẨM QUYỀN PD</v>
          </cell>
        </row>
      </sheetData>
      <sheetData sheetId="3439">
        <row r="1">
          <cell r="A1" t="str">
            <v>PHIẾU XỬ LÝ HỒ SƠ THANH TOÁN VƯỢT THẨM QUYỀN PD</v>
          </cell>
        </row>
      </sheetData>
      <sheetData sheetId="3440">
        <row r="1">
          <cell r="A1" t="str">
            <v>PHIẾU XỬ LÝ HỒ SƠ THANH TOÁN VƯỢT THẨM QUYỀN PD</v>
          </cell>
        </row>
      </sheetData>
      <sheetData sheetId="3441">
        <row r="1">
          <cell r="A1" t="str">
            <v>PHIẾU XỬ LÝ HỒ SƠ THANH TOÁN VƯỢT THẨM QUYỀN PD</v>
          </cell>
        </row>
      </sheetData>
      <sheetData sheetId="3442">
        <row r="1">
          <cell r="A1" t="str">
            <v>PHIẾU XỬ LÝ HỒ SƠ THANH TOÁN VƯỢT THẨM QUYỀN PD</v>
          </cell>
        </row>
      </sheetData>
      <sheetData sheetId="3443">
        <row r="1">
          <cell r="A1" t="str">
            <v>PHIẾU XỬ LÝ HỒ SƠ THANH TOÁN VƯỢT THẨM QUYỀN PD</v>
          </cell>
        </row>
      </sheetData>
      <sheetData sheetId="3444">
        <row r="1">
          <cell r="A1" t="str">
            <v>PHIẾU XỬ LÝ HỒ SƠ THANH TOÁN VƯỢT THẨM QUYỀN PD</v>
          </cell>
        </row>
      </sheetData>
      <sheetData sheetId="3445">
        <row r="1">
          <cell r="A1" t="str">
            <v>PHIẾU XỬ LÝ HỒ SƠ THANH TOÁN VƯỢT THẨM QUYỀN PD</v>
          </cell>
        </row>
      </sheetData>
      <sheetData sheetId="3446">
        <row r="1">
          <cell r="A1" t="str">
            <v>PHIẾU XỬ LÝ HỒ SƠ THANH TOÁN VƯỢT THẨM QUYỀN PD</v>
          </cell>
        </row>
      </sheetData>
      <sheetData sheetId="3447">
        <row r="1">
          <cell r="A1" t="str">
            <v>PHIẾU XỬ LÝ HỒ SƠ THANH TOÁN VƯỢT THẨM QUYỀN PD</v>
          </cell>
        </row>
      </sheetData>
      <sheetData sheetId="3448">
        <row r="1">
          <cell r="A1" t="str">
            <v>PHIẾU XỬ LÝ HỒ SƠ THANH TOÁN VƯỢT THẨM QUYỀN PD</v>
          </cell>
        </row>
      </sheetData>
      <sheetData sheetId="3449">
        <row r="1">
          <cell r="A1" t="str">
            <v>PHIẾU XỬ LÝ HỒ SƠ THANH TOÁN VƯỢT THẨM QUYỀN PD</v>
          </cell>
        </row>
      </sheetData>
      <sheetData sheetId="3450">
        <row r="1">
          <cell r="A1" t="str">
            <v>PHIẾU XỬ LÝ HỒ SƠ THANH TOÁN VƯỢT THẨM QUYỀN PD</v>
          </cell>
        </row>
      </sheetData>
      <sheetData sheetId="3451">
        <row r="1">
          <cell r="A1" t="str">
            <v>PHIẾU XỬ LÝ HỒ SƠ THANH TOÁN VƯỢT THẨM QUYỀN PD</v>
          </cell>
        </row>
      </sheetData>
      <sheetData sheetId="3452">
        <row r="1">
          <cell r="A1" t="str">
            <v>PHIẾU XỬ LÝ HỒ SƠ THANH TOÁN VƯỢT THẨM QUYỀN PD</v>
          </cell>
        </row>
      </sheetData>
      <sheetData sheetId="3453">
        <row r="1">
          <cell r="A1" t="str">
            <v>PHIẾU XỬ LÝ HỒ SƠ THANH TOÁN VƯỢT THẨM QUYỀN PD</v>
          </cell>
        </row>
      </sheetData>
      <sheetData sheetId="3454">
        <row r="1">
          <cell r="A1" t="str">
            <v>PHIẾU XỬ LÝ HỒ SƠ THANH TOÁN VƯỢT THẨM QUYỀN PD</v>
          </cell>
        </row>
      </sheetData>
      <sheetData sheetId="3455">
        <row r="1">
          <cell r="A1" t="str">
            <v>PHIẾU XỬ LÝ HỒ SƠ THANH TOÁN VƯỢT THẨM QUYỀN PD</v>
          </cell>
        </row>
      </sheetData>
      <sheetData sheetId="3456">
        <row r="1">
          <cell r="A1" t="str">
            <v>PHIẾU XỬ LÝ HỒ SƠ THANH TOÁN VƯỢT THẨM QUYỀN PD</v>
          </cell>
        </row>
      </sheetData>
      <sheetData sheetId="3457">
        <row r="1">
          <cell r="A1" t="str">
            <v>PHIẾU XỬ LÝ HỒ SƠ THANH TOÁN VƯỢT THẨM QUYỀN PD</v>
          </cell>
        </row>
      </sheetData>
      <sheetData sheetId="3458">
        <row r="1">
          <cell r="A1" t="str">
            <v>PHIẾU XỬ LÝ HỒ SƠ THANH TOÁN VƯỢT THẨM QUYỀN PD</v>
          </cell>
        </row>
      </sheetData>
      <sheetData sheetId="3459">
        <row r="1">
          <cell r="A1" t="str">
            <v>PHIẾU XỬ LÝ HỒ SƠ THANH TOÁN VƯỢT THẨM QUYỀN PD</v>
          </cell>
        </row>
      </sheetData>
      <sheetData sheetId="3460">
        <row r="1">
          <cell r="A1" t="str">
            <v>PHIẾU XỬ LÝ HỒ SƠ THANH TOÁN VƯỢT THẨM QUYỀN PD</v>
          </cell>
        </row>
      </sheetData>
      <sheetData sheetId="3461">
        <row r="1">
          <cell r="A1" t="str">
            <v>PHIẾU XỬ LÝ HỒ SƠ THANH TOÁN VƯỢT THẨM QUYỀN PD</v>
          </cell>
        </row>
      </sheetData>
      <sheetData sheetId="3462">
        <row r="1">
          <cell r="A1" t="str">
            <v>PHIẾU XỬ LÝ HỒ SƠ THANH TOÁN VƯỢT THẨM QUYỀN PD</v>
          </cell>
        </row>
      </sheetData>
      <sheetData sheetId="3463">
        <row r="1">
          <cell r="A1" t="str">
            <v>PHIẾU XỬ LÝ HỒ SƠ THANH TOÁN VƯỢT THẨM QUYỀN PD</v>
          </cell>
        </row>
      </sheetData>
      <sheetData sheetId="3464">
        <row r="1">
          <cell r="A1" t="str">
            <v>PHIẾU XỬ LÝ HỒ SƠ THANH TOÁN VƯỢT THẨM QUYỀN PD</v>
          </cell>
        </row>
      </sheetData>
      <sheetData sheetId="3465">
        <row r="1">
          <cell r="A1" t="str">
            <v>PHIẾU XỬ LÝ HỒ SƠ THANH TOÁN VƯỢT THẨM QUYỀN PD</v>
          </cell>
        </row>
      </sheetData>
      <sheetData sheetId="3466">
        <row r="1">
          <cell r="A1" t="str">
            <v>PHIẾU XỬ LÝ HỒ SƠ THANH TOÁN VƯỢT THẨM QUYỀN PD</v>
          </cell>
        </row>
      </sheetData>
      <sheetData sheetId="3467">
        <row r="1">
          <cell r="A1" t="str">
            <v>PHIẾU XỬ LÝ HỒ SƠ THANH TOÁN VƯỢT THẨM QUYỀN PD</v>
          </cell>
        </row>
      </sheetData>
      <sheetData sheetId="3468">
        <row r="1">
          <cell r="A1" t="str">
            <v>PHIẾU XỬ LÝ HỒ SƠ THANH TOÁN VƯỢT THẨM QUYỀN PD</v>
          </cell>
        </row>
      </sheetData>
      <sheetData sheetId="3469">
        <row r="1">
          <cell r="A1" t="str">
            <v>PHIẾU XỬ LÝ HỒ SƠ THANH TOÁN VƯỢT THẨM QUYỀN PD</v>
          </cell>
        </row>
      </sheetData>
      <sheetData sheetId="3470">
        <row r="1">
          <cell r="A1" t="str">
            <v>PHIẾU XỬ LÝ HỒ SƠ THANH TOÁN VƯỢT THẨM QUYỀN PD</v>
          </cell>
        </row>
      </sheetData>
      <sheetData sheetId="3471">
        <row r="1">
          <cell r="A1" t="str">
            <v>PHIẾU XỬ LÝ HỒ SƠ THANH TOÁN VƯỢT THẨM QUYỀN PD</v>
          </cell>
        </row>
      </sheetData>
      <sheetData sheetId="3472">
        <row r="1">
          <cell r="A1" t="str">
            <v>PHIẾU XỬ LÝ HỒ SƠ THANH TOÁN VƯỢT THẨM QUYỀN PD</v>
          </cell>
        </row>
      </sheetData>
      <sheetData sheetId="3473">
        <row r="1">
          <cell r="A1" t="str">
            <v>PHIẾU XỬ LÝ HỒ SƠ THANH TOÁN VƯỢT THẨM QUYỀN PD</v>
          </cell>
        </row>
      </sheetData>
      <sheetData sheetId="3474">
        <row r="1">
          <cell r="A1" t="str">
            <v>PHIẾU XỬ LÝ HỒ SƠ THANH TOÁN VƯỢT THẨM QUYỀN PD</v>
          </cell>
        </row>
      </sheetData>
      <sheetData sheetId="3475">
        <row r="1">
          <cell r="A1" t="str">
            <v>PHIẾU XỬ LÝ HỒ SƠ THANH TOÁN VƯỢT THẨM QUYỀN PD</v>
          </cell>
        </row>
      </sheetData>
      <sheetData sheetId="3476">
        <row r="1">
          <cell r="A1" t="str">
            <v>PHIẾU XỬ LÝ HỒ SƠ THANH TOÁN VƯỢT THẨM QUYỀN PD</v>
          </cell>
        </row>
      </sheetData>
      <sheetData sheetId="3477">
        <row r="1">
          <cell r="A1" t="str">
            <v>PHIẾU XỬ LÝ HỒ SƠ THANH TOÁN VƯỢT THẨM QUYỀN PD</v>
          </cell>
        </row>
      </sheetData>
      <sheetData sheetId="3478">
        <row r="1">
          <cell r="A1" t="str">
            <v>PHIẾU XỬ LÝ HỒ SƠ THANH TOÁN VƯỢT THẨM QUYỀN PD</v>
          </cell>
        </row>
      </sheetData>
      <sheetData sheetId="3479">
        <row r="1">
          <cell r="A1" t="str">
            <v>PHIẾU XỬ LÝ HỒ SƠ THANH TOÁN VƯỢT THẨM QUYỀN PD</v>
          </cell>
        </row>
      </sheetData>
      <sheetData sheetId="3480">
        <row r="1">
          <cell r="A1" t="str">
            <v>PHIẾU XỬ LÝ HỒ SƠ THANH TOÁN VƯỢT THẨM QUYỀN PD</v>
          </cell>
        </row>
      </sheetData>
      <sheetData sheetId="3481">
        <row r="1">
          <cell r="A1" t="str">
            <v>PHIẾU XỬ LÝ HỒ SƠ THANH TOÁN VƯỢT THẨM QUYỀN PD</v>
          </cell>
        </row>
      </sheetData>
      <sheetData sheetId="3482">
        <row r="1">
          <cell r="A1" t="str">
            <v>PHIẾU XỬ LÝ HỒ SƠ THANH TOÁN VƯỢT THẨM QUYỀN PD</v>
          </cell>
        </row>
      </sheetData>
      <sheetData sheetId="3483">
        <row r="1">
          <cell r="A1" t="str">
            <v>PHIẾU XỬ LÝ HỒ SƠ THANH TOÁN VƯỢT THẨM QUYỀN PD</v>
          </cell>
        </row>
      </sheetData>
      <sheetData sheetId="3484">
        <row r="1">
          <cell r="A1" t="str">
            <v>PHIẾU XỬ LÝ HỒ SƠ THANH TOÁN VƯỢT THẨM QUYỀN PD</v>
          </cell>
        </row>
      </sheetData>
      <sheetData sheetId="3485">
        <row r="1">
          <cell r="A1" t="str">
            <v>PHIẾU XỬ LÝ HỒ SƠ THANH TOÁN VƯỢT THẨM QUYỀN PD</v>
          </cell>
        </row>
      </sheetData>
      <sheetData sheetId="3486">
        <row r="1">
          <cell r="A1" t="str">
            <v>PHIẾU XỬ LÝ HỒ SƠ THANH TOÁN VƯỢT THẨM QUYỀN PD</v>
          </cell>
        </row>
      </sheetData>
      <sheetData sheetId="3487">
        <row r="1">
          <cell r="A1" t="str">
            <v>PHIẾU XỬ LÝ HỒ SƠ THANH TOÁN VƯỢT THẨM QUYỀN PD</v>
          </cell>
        </row>
      </sheetData>
      <sheetData sheetId="3488">
        <row r="1">
          <cell r="A1" t="str">
            <v>PHIẾU XỬ LÝ HỒ SƠ THANH TOÁN VƯỢT THẨM QUYỀN PD</v>
          </cell>
        </row>
      </sheetData>
      <sheetData sheetId="3489">
        <row r="1">
          <cell r="A1" t="str">
            <v>PHIẾU XỬ LÝ HỒ SƠ THANH TOÁN VƯỢT THẨM QUYỀN PD</v>
          </cell>
        </row>
      </sheetData>
      <sheetData sheetId="3490">
        <row r="1">
          <cell r="A1" t="str">
            <v>PHIẾU XỬ LÝ HỒ SƠ THANH TOÁN VƯỢT THẨM QUYỀN PD</v>
          </cell>
        </row>
      </sheetData>
      <sheetData sheetId="3491">
        <row r="1">
          <cell r="A1" t="str">
            <v>PHIẾU XỬ LÝ HỒ SƠ THANH TOÁN VƯỢT THẨM QUYỀN PD</v>
          </cell>
        </row>
      </sheetData>
      <sheetData sheetId="3492">
        <row r="1">
          <cell r="A1" t="str">
            <v>PHIẾU XỬ LÝ HỒ SƠ THANH TOÁN VƯỢT THẨM QUYỀN PD</v>
          </cell>
        </row>
      </sheetData>
      <sheetData sheetId="3493">
        <row r="1">
          <cell r="A1" t="str">
            <v>PHIẾU XỬ LÝ HỒ SƠ THANH TOÁN VƯỢT THẨM QUYỀN PD</v>
          </cell>
        </row>
      </sheetData>
      <sheetData sheetId="3494">
        <row r="1">
          <cell r="A1" t="str">
            <v>PHIẾU XỬ LÝ HỒ SƠ THANH TOÁN VƯỢT THẨM QUYỀN PD</v>
          </cell>
        </row>
      </sheetData>
      <sheetData sheetId="3495" refreshError="1"/>
      <sheetData sheetId="3496">
        <row r="1">
          <cell r="A1" t="str">
            <v>PHIẾU XỬ LÝ HỒ SƠ THANH TOÁN VƯỢT THẨM QUYỀN PD</v>
          </cell>
        </row>
      </sheetData>
      <sheetData sheetId="3497" refreshError="1"/>
      <sheetData sheetId="3498" refreshError="1"/>
      <sheetData sheetId="3499" refreshError="1"/>
      <sheetData sheetId="3500" refreshError="1"/>
      <sheetData sheetId="3501" refreshError="1"/>
      <sheetData sheetId="3502" refreshError="1"/>
      <sheetData sheetId="3503">
        <row r="1">
          <cell r="A1" t="str">
            <v>PHIẾU XỬ LÝ HỒ SƠ THANH TOÁN VƯỢT THẨM QUYỀN PD</v>
          </cell>
        </row>
      </sheetData>
      <sheetData sheetId="3504" refreshError="1"/>
      <sheetData sheetId="3505" refreshError="1"/>
      <sheetData sheetId="3506" refreshError="1"/>
      <sheetData sheetId="3507" refreshError="1"/>
      <sheetData sheetId="3508" refreshError="1"/>
      <sheetData sheetId="3509" refreshError="1"/>
      <sheetData sheetId="3510" refreshError="1"/>
      <sheetData sheetId="3511">
        <row r="1">
          <cell r="A1" t="str">
            <v>PHIẾU XỬ LÝ HỒ SƠ THANH TOÁN VƯỢT THẨM QUYỀN PD</v>
          </cell>
        </row>
      </sheetData>
      <sheetData sheetId="3512" refreshError="1"/>
      <sheetData sheetId="3513">
        <row r="1">
          <cell r="A1" t="str">
            <v>PHIẾU XỬ LÝ HỒ SƠ THANH TOÁN VƯỢT THẨM QUYỀN PD</v>
          </cell>
        </row>
      </sheetData>
      <sheetData sheetId="3514">
        <row r="1">
          <cell r="A1" t="str">
            <v>PHIẾU XỬ LÝ HỒ SƠ THANH TOÁN VƯỢT THẨM QUYỀN PD</v>
          </cell>
        </row>
      </sheetData>
      <sheetData sheetId="3515">
        <row r="1">
          <cell r="A1" t="str">
            <v>PHIẾU XỬ LÝ HỒ SƠ THANH TOÁN VƯỢT THẨM QUYỀN PD</v>
          </cell>
        </row>
      </sheetData>
      <sheetData sheetId="3516">
        <row r="1">
          <cell r="A1" t="str">
            <v>PHIẾU XỬ LÝ HỒ SƠ THANH TOÁN VƯỢT THẨM QUYỀN PD</v>
          </cell>
        </row>
      </sheetData>
      <sheetData sheetId="3517">
        <row r="1">
          <cell r="A1" t="str">
            <v>PHIẾU XỬ LÝ HỒ SƠ THANH TOÁN VƯỢT THẨM QUYỀN PD</v>
          </cell>
        </row>
      </sheetData>
      <sheetData sheetId="3518">
        <row r="1">
          <cell r="A1" t="str">
            <v>PHIẾU XỬ LÝ HỒ SƠ THANH TOÁN VƯỢT THẨM QUYỀN PD</v>
          </cell>
        </row>
      </sheetData>
      <sheetData sheetId="3519">
        <row r="1">
          <cell r="A1" t="str">
            <v>PHIẾU XỬ LÝ HỒ SƠ THANH TOÁN VƯỢT THẨM QUYỀN PD</v>
          </cell>
        </row>
      </sheetData>
      <sheetData sheetId="3520">
        <row r="1">
          <cell r="A1" t="str">
            <v>PHIẾU XỬ LÝ HỒ SƠ THANH TOÁN VƯỢT THẨM QUYỀN PD</v>
          </cell>
        </row>
      </sheetData>
      <sheetData sheetId="3521">
        <row r="1">
          <cell r="A1" t="str">
            <v>PHIẾU XỬ LÝ HỒ SƠ THANH TOÁN VƯỢT THẨM QUYỀN PD</v>
          </cell>
        </row>
      </sheetData>
      <sheetData sheetId="3522">
        <row r="1">
          <cell r="A1" t="str">
            <v>PHIẾU XỬ LÝ HỒ SƠ THANH TOÁN VƯỢT THẨM QUYỀN PD</v>
          </cell>
        </row>
      </sheetData>
      <sheetData sheetId="3523">
        <row r="1">
          <cell r="A1" t="str">
            <v>PHIẾU XỬ LÝ HỒ SƠ THANH TOÁN VƯỢT THẨM QUYỀN PD</v>
          </cell>
        </row>
      </sheetData>
      <sheetData sheetId="3524">
        <row r="1">
          <cell r="A1" t="str">
            <v>PHIẾU XỬ LÝ HỒ SƠ THANH TOÁN VƯỢT THẨM QUYỀN PD</v>
          </cell>
        </row>
      </sheetData>
      <sheetData sheetId="3525">
        <row r="1">
          <cell r="A1" t="str">
            <v>PHIẾU XỬ LÝ HỒ SƠ THANH TOÁN VƯỢT THẨM QUYỀN PD</v>
          </cell>
        </row>
      </sheetData>
      <sheetData sheetId="3526">
        <row r="1">
          <cell r="A1" t="str">
            <v>PHIẾU XỬ LÝ HỒ SƠ THANH TOÁN VƯỢT THẨM QUYỀN PD</v>
          </cell>
        </row>
      </sheetData>
      <sheetData sheetId="3527" refreshError="1"/>
      <sheetData sheetId="3528" refreshError="1"/>
      <sheetData sheetId="3529" refreshError="1"/>
      <sheetData sheetId="3530" refreshError="1"/>
      <sheetData sheetId="3531" refreshError="1"/>
      <sheetData sheetId="3532" refreshError="1"/>
      <sheetData sheetId="3533">
        <row r="1">
          <cell r="A1" t="str">
            <v>PHIẾU XỬ LÝ HỒ SƠ THANH TOÁN VƯỢT THẨM QUYỀN PD</v>
          </cell>
        </row>
      </sheetData>
      <sheetData sheetId="3534">
        <row r="1">
          <cell r="A1" t="str">
            <v>PHIẾU XỬ LÝ HỒ SƠ THANH TOÁN VƯỢT THẨM QUYỀN PD</v>
          </cell>
        </row>
      </sheetData>
      <sheetData sheetId="3535">
        <row r="1">
          <cell r="A1" t="str">
            <v>PHIẾU XỬ LÝ HỒ SƠ THANH TOÁN VƯỢT THẨM QUYỀN PD</v>
          </cell>
        </row>
      </sheetData>
      <sheetData sheetId="3536">
        <row r="1">
          <cell r="A1" t="str">
            <v>PHIẾU XỬ LÝ HỒ SƠ THANH TOÁN VƯỢT THẨM QUYỀN PD</v>
          </cell>
        </row>
      </sheetData>
      <sheetData sheetId="3537">
        <row r="1">
          <cell r="A1" t="str">
            <v>PHIẾU XỬ LÝ HỒ SƠ THANH TOÁN VƯỢT THẨM QUYỀN PD</v>
          </cell>
        </row>
      </sheetData>
      <sheetData sheetId="3538">
        <row r="1">
          <cell r="A1" t="str">
            <v>PHIẾU XỬ LÝ HỒ SƠ THANH TOÁN VƯỢT THẨM QUYỀN PD</v>
          </cell>
        </row>
      </sheetData>
      <sheetData sheetId="3539">
        <row r="1">
          <cell r="A1" t="str">
            <v>PHIẾU XỬ LÝ HỒ SƠ THANH TOÁN VƯỢT THẨM QUYỀN PD</v>
          </cell>
        </row>
      </sheetData>
      <sheetData sheetId="3540">
        <row r="1">
          <cell r="A1" t="str">
            <v>PHIẾU XỬ LÝ HỒ SƠ THANH TOÁN VƯỢT THẨM QUYỀN PD</v>
          </cell>
        </row>
      </sheetData>
      <sheetData sheetId="3541">
        <row r="1">
          <cell r="A1" t="str">
            <v>PHIẾU XỬ LÝ HỒ SƠ THANH TOÁN VƯỢT THẨM QUYỀN PD</v>
          </cell>
        </row>
      </sheetData>
      <sheetData sheetId="3542">
        <row r="1">
          <cell r="A1" t="str">
            <v>PHIẾU XỬ LÝ HỒ SƠ THANH TOÁN VƯỢT THẨM QUYỀN PD</v>
          </cell>
        </row>
      </sheetData>
      <sheetData sheetId="3543">
        <row r="1">
          <cell r="A1" t="str">
            <v>PHIẾU XỬ LÝ HỒ SƠ THANH TOÁN VƯỢT THẨM QUYỀN PD</v>
          </cell>
        </row>
      </sheetData>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ow r="1">
          <cell r="A1" t="str">
            <v>PHIẾU XỬ LÝ HỒ SƠ THANH TOÁN VƯỢT THẨM QUYỀN PD</v>
          </cell>
        </row>
      </sheetData>
      <sheetData sheetId="3553">
        <row r="1">
          <cell r="A1" t="str">
            <v>PHIẾU XỬ LÝ HỒ SƠ THANH TOÁN VƯỢT THẨM QUYỀN PD</v>
          </cell>
        </row>
      </sheetData>
      <sheetData sheetId="3554" refreshError="1"/>
      <sheetData sheetId="3555" refreshError="1"/>
      <sheetData sheetId="3556">
        <row r="1">
          <cell r="A1" t="str">
            <v>PHIẾU XỬ LÝ HỒ SƠ THANH TOÁN VƯỢT THẨM QUYỀN PD</v>
          </cell>
        </row>
      </sheetData>
      <sheetData sheetId="3557">
        <row r="1">
          <cell r="A1" t="str">
            <v>PHIẾU XỬ LÝ HỒ SƠ THANH TOÁN VƯỢT THẨM QUYỀN PD</v>
          </cell>
        </row>
      </sheetData>
      <sheetData sheetId="3558">
        <row r="1">
          <cell r="A1" t="str">
            <v>PHIẾU XỬ LÝ HỒ SƠ THANH TOÁN VƯỢT THẨM QUYỀN PD</v>
          </cell>
        </row>
      </sheetData>
      <sheetData sheetId="3559">
        <row r="1">
          <cell r="A1" t="str">
            <v>PHIẾU XỬ LÝ HỒ SƠ THANH TOÁN VƯỢT THẨM QUYỀN PD</v>
          </cell>
        </row>
      </sheetData>
      <sheetData sheetId="3560">
        <row r="1">
          <cell r="A1" t="str">
            <v>PHIẾU XỬ LÝ HỒ SƠ THANH TOÁN VƯỢT THẨM QUYỀN PD</v>
          </cell>
        </row>
      </sheetData>
      <sheetData sheetId="3561">
        <row r="1">
          <cell r="A1" t="str">
            <v>PHIẾU XỬ LÝ HỒ SƠ THANH TOÁN VƯỢT THẨM QUYỀN PD</v>
          </cell>
        </row>
      </sheetData>
      <sheetData sheetId="3562">
        <row r="1">
          <cell r="A1" t="str">
            <v>PHIẾU XỬ LÝ HỒ SƠ THANH TOÁN VƯỢT THẨM QUYỀN PD</v>
          </cell>
        </row>
      </sheetData>
      <sheetData sheetId="3563">
        <row r="1">
          <cell r="A1" t="str">
            <v>PHIẾU XỬ LÝ HỒ SƠ THANH TOÁN VƯỢT THẨM QUYỀN PD</v>
          </cell>
        </row>
      </sheetData>
      <sheetData sheetId="3564">
        <row r="1">
          <cell r="A1" t="str">
            <v>PHIẾU XỬ LÝ HỒ SƠ THANH TOÁN VƯỢT THẨM QUYỀN PD</v>
          </cell>
        </row>
      </sheetData>
      <sheetData sheetId="3565">
        <row r="1">
          <cell r="A1" t="str">
            <v>PHIẾU XỬ LÝ HỒ SƠ THANH TOÁN VƯỢT THẨM QUYỀN PD</v>
          </cell>
        </row>
      </sheetData>
      <sheetData sheetId="3566">
        <row r="1">
          <cell r="A1" t="str">
            <v>PHIẾU XỬ LÝ HỒ SƠ THANH TOÁN VƯỢT THẨM QUYỀN PD</v>
          </cell>
        </row>
      </sheetData>
      <sheetData sheetId="3567">
        <row r="1">
          <cell r="A1" t="str">
            <v>PHIẾU XỬ LÝ HỒ SƠ THANH TOÁN VƯỢT THẨM QUYỀN PD</v>
          </cell>
        </row>
      </sheetData>
      <sheetData sheetId="3568">
        <row r="1">
          <cell r="A1" t="str">
            <v>PHIẾU XỬ LÝ HỒ SƠ THANH TOÁN VƯỢT THẨM QUYỀN PD</v>
          </cell>
        </row>
      </sheetData>
      <sheetData sheetId="3569">
        <row r="1">
          <cell r="A1" t="str">
            <v>PHIẾU XỬ LÝ HỒ SƠ THANH TOÁN VƯỢT THẨM QUYỀN PD</v>
          </cell>
        </row>
      </sheetData>
      <sheetData sheetId="3570">
        <row r="1">
          <cell r="A1" t="str">
            <v>PHIẾU XỬ LÝ HỒ SƠ THANH TOÁN VƯỢT THẨM QUYỀN PD</v>
          </cell>
        </row>
      </sheetData>
      <sheetData sheetId="3571">
        <row r="1">
          <cell r="A1" t="str">
            <v>PHIẾU XỬ LÝ HỒ SƠ THANH TOÁN VƯỢT THẨM QUYỀN PD</v>
          </cell>
        </row>
      </sheetData>
      <sheetData sheetId="3572">
        <row r="1">
          <cell r="A1" t="str">
            <v>PHIẾU XỬ LÝ HỒ SƠ THANH TOÁN VƯỢT THẨM QUYỀN PD</v>
          </cell>
        </row>
      </sheetData>
      <sheetData sheetId="3573">
        <row r="1">
          <cell r="A1" t="str">
            <v>PHIẾU XỬ LÝ HỒ SƠ THANH TOÁN VƯỢT THẨM QUYỀN PD</v>
          </cell>
        </row>
      </sheetData>
      <sheetData sheetId="3574">
        <row r="1">
          <cell r="A1" t="str">
            <v>PHIẾU XỬ LÝ HỒ SƠ THANH TOÁN VƯỢT THẨM QUYỀN PD</v>
          </cell>
        </row>
      </sheetData>
      <sheetData sheetId="3575">
        <row r="1">
          <cell r="A1" t="str">
            <v>PHIẾU XỬ LÝ HỒ SƠ THANH TOÁN VƯỢT THẨM QUYỀN PD</v>
          </cell>
        </row>
      </sheetData>
      <sheetData sheetId="3576">
        <row r="1">
          <cell r="A1" t="str">
            <v>PHIẾU XỬ LÝ HỒ SƠ THANH TOÁN VƯỢT THẨM QUYỀN PD</v>
          </cell>
        </row>
      </sheetData>
      <sheetData sheetId="3577">
        <row r="1">
          <cell r="A1" t="str">
            <v>PHIẾU XỬ LÝ HỒ SƠ THANH TOÁN VƯỢT THẨM QUYỀN PD</v>
          </cell>
        </row>
      </sheetData>
      <sheetData sheetId="3578">
        <row r="1">
          <cell r="A1" t="str">
            <v>PHIẾU XỬ LÝ HỒ SƠ THANH TOÁN VƯỢT THẨM QUYỀN PD</v>
          </cell>
        </row>
      </sheetData>
      <sheetData sheetId="3579">
        <row r="1">
          <cell r="A1" t="str">
            <v>PHIẾU XỬ LÝ HỒ SƠ THANH TOÁN VƯỢT THẨM QUYỀN PD</v>
          </cell>
        </row>
      </sheetData>
      <sheetData sheetId="3580">
        <row r="1">
          <cell r="A1" t="str">
            <v>PHIẾU XỬ LÝ HỒ SƠ THANH TOÁN VƯỢT THẨM QUYỀN PD</v>
          </cell>
        </row>
      </sheetData>
      <sheetData sheetId="3581">
        <row r="1">
          <cell r="A1" t="str">
            <v>PHIẾU XỬ LÝ HỒ SƠ THANH TOÁN VƯỢT THẨM QUYỀN PD</v>
          </cell>
        </row>
      </sheetData>
      <sheetData sheetId="3582">
        <row r="1">
          <cell r="A1" t="str">
            <v>PHIẾU XỬ LÝ HỒ SƠ THANH TOÁN VƯỢT THẨM QUYỀN PD</v>
          </cell>
        </row>
      </sheetData>
      <sheetData sheetId="3583">
        <row r="1">
          <cell r="A1" t="str">
            <v>PHIẾU XỬ LÝ HỒ SƠ THANH TOÁN VƯỢT THẨM QUYỀN PD</v>
          </cell>
        </row>
      </sheetData>
      <sheetData sheetId="3584">
        <row r="1">
          <cell r="A1" t="str">
            <v>PHIẾU XỬ LÝ HỒ SƠ THANH TOÁN VƯỢT THẨM QUYỀN PD</v>
          </cell>
        </row>
      </sheetData>
      <sheetData sheetId="3585">
        <row r="1">
          <cell r="A1" t="str">
            <v>PHIẾU XỬ LÝ HỒ SƠ THANH TOÁN VƯỢT THẨM QUYỀN PD</v>
          </cell>
        </row>
      </sheetData>
      <sheetData sheetId="3586">
        <row r="1">
          <cell r="A1" t="str">
            <v>PHIẾU XỬ LÝ HỒ SƠ THANH TOÁN VƯỢT THẨM QUYỀN PD</v>
          </cell>
        </row>
      </sheetData>
      <sheetData sheetId="3587">
        <row r="1">
          <cell r="A1" t="str">
            <v>PHIẾU XỬ LÝ HỒ SƠ THANH TOÁN VƯỢT THẨM QUYỀN PD</v>
          </cell>
        </row>
      </sheetData>
      <sheetData sheetId="3588">
        <row r="1">
          <cell r="A1" t="str">
            <v>PHIẾU XỬ LÝ HỒ SƠ THANH TOÁN VƯỢT THẨM QUYỀN PD</v>
          </cell>
        </row>
      </sheetData>
      <sheetData sheetId="3589">
        <row r="1">
          <cell r="A1" t="str">
            <v>PHIẾU XỬ LÝ HỒ SƠ THANH TOÁN VƯỢT THẨM QUYỀN PD</v>
          </cell>
        </row>
      </sheetData>
      <sheetData sheetId="3590">
        <row r="1">
          <cell r="A1" t="str">
            <v>PHIẾU XỬ LÝ HỒ SƠ THANH TOÁN VƯỢT THẨM QUYỀN PD</v>
          </cell>
        </row>
      </sheetData>
      <sheetData sheetId="3591">
        <row r="1">
          <cell r="A1" t="str">
            <v>PHIẾU XỬ LÝ HỒ SƠ THANH TOÁN VƯỢT THẨM QUYỀN PD</v>
          </cell>
        </row>
      </sheetData>
      <sheetData sheetId="3592">
        <row r="1">
          <cell r="A1" t="str">
            <v>PHIẾU XỬ LÝ HỒ SƠ THANH TOÁN VƯỢT THẨM QUYỀN PD</v>
          </cell>
        </row>
      </sheetData>
      <sheetData sheetId="3593">
        <row r="1">
          <cell r="A1" t="str">
            <v>PHIẾU XỬ LÝ HỒ SƠ THANH TOÁN VƯỢT THẨM QUYỀN PD</v>
          </cell>
        </row>
      </sheetData>
      <sheetData sheetId="3594">
        <row r="1">
          <cell r="A1" t="str">
            <v>PHIẾU XỬ LÝ HỒ SƠ THANH TOÁN VƯỢT THẨM QUYỀN PD</v>
          </cell>
        </row>
      </sheetData>
      <sheetData sheetId="3595">
        <row r="1">
          <cell r="A1" t="str">
            <v>PHIẾU XỬ LÝ HỒ SƠ THANH TOÁN VƯỢT THẨM QUYỀN PD</v>
          </cell>
        </row>
      </sheetData>
      <sheetData sheetId="3596">
        <row r="1">
          <cell r="A1" t="str">
            <v>PHIẾU XỬ LÝ HỒ SƠ THANH TOÁN VƯỢT THẨM QUYỀN PD</v>
          </cell>
        </row>
      </sheetData>
      <sheetData sheetId="3597">
        <row r="1">
          <cell r="A1" t="str">
            <v>PHIẾU XỬ LÝ HỒ SƠ THANH TOÁN VƯỢT THẨM QUYỀN PD</v>
          </cell>
        </row>
      </sheetData>
      <sheetData sheetId="3598">
        <row r="1">
          <cell r="A1" t="str">
            <v>PHIẾU XỬ LÝ HỒ SƠ THANH TOÁN VƯỢT THẨM QUYỀN PD</v>
          </cell>
        </row>
      </sheetData>
      <sheetData sheetId="3599">
        <row r="1">
          <cell r="A1" t="str">
            <v>PHIẾU XỬ LÝ HỒ SƠ THANH TOÁN VƯỢT THẨM QUYỀN PD</v>
          </cell>
        </row>
      </sheetData>
      <sheetData sheetId="3600">
        <row r="1">
          <cell r="A1" t="str">
            <v>PHIẾU XỬ LÝ HỒ SƠ THANH TOÁN VƯỢT THẨM QUYỀN PD</v>
          </cell>
        </row>
      </sheetData>
      <sheetData sheetId="3601">
        <row r="1">
          <cell r="A1" t="str">
            <v>PHIẾU XỬ LÝ HỒ SƠ THANH TOÁN VƯỢT THẨM QUYỀN PD</v>
          </cell>
        </row>
      </sheetData>
      <sheetData sheetId="3602">
        <row r="1">
          <cell r="A1" t="str">
            <v>PHIẾU XỬ LÝ HỒ SƠ THANH TOÁN VƯỢT THẨM QUYỀN PD</v>
          </cell>
        </row>
      </sheetData>
      <sheetData sheetId="3603">
        <row r="1">
          <cell r="A1" t="str">
            <v>PHIẾU XỬ LÝ HỒ SƠ THANH TOÁN VƯỢT THẨM QUYỀN PD</v>
          </cell>
        </row>
      </sheetData>
      <sheetData sheetId="3604">
        <row r="1">
          <cell r="A1" t="str">
            <v>PHIẾU XỬ LÝ HỒ SƠ THANH TOÁN VƯỢT THẨM QUYỀN PD</v>
          </cell>
        </row>
      </sheetData>
      <sheetData sheetId="3605">
        <row r="1">
          <cell r="A1" t="str">
            <v>PHIẾU XỬ LÝ HỒ SƠ THANH TOÁN VƯỢT THẨM QUYỀN PD</v>
          </cell>
        </row>
      </sheetData>
      <sheetData sheetId="3606">
        <row r="1">
          <cell r="A1" t="str">
            <v>PHIẾU XỬ LÝ HỒ SƠ THANH TOÁN VƯỢT THẨM QUYỀN PD</v>
          </cell>
        </row>
      </sheetData>
      <sheetData sheetId="3607">
        <row r="1">
          <cell r="A1" t="str">
            <v>PHIẾU XỬ LÝ HỒ SƠ THANH TOÁN VƯỢT THẨM QUYỀN PD</v>
          </cell>
        </row>
      </sheetData>
      <sheetData sheetId="3608">
        <row r="1">
          <cell r="A1" t="str">
            <v>PHIẾU XỬ LÝ HỒ SƠ THANH TOÁN VƯỢT THẨM QUYỀN PD</v>
          </cell>
        </row>
      </sheetData>
      <sheetData sheetId="3609">
        <row r="1">
          <cell r="A1" t="str">
            <v>PHIẾU XỬ LÝ HỒ SƠ THANH TOÁN VƯỢT THẨM QUYỀN PD</v>
          </cell>
        </row>
      </sheetData>
      <sheetData sheetId="3610">
        <row r="1">
          <cell r="A1" t="str">
            <v>PHIẾU XỬ LÝ HỒ SƠ THANH TOÁN VƯỢT THẨM QUYỀN PD</v>
          </cell>
        </row>
      </sheetData>
      <sheetData sheetId="3611">
        <row r="1">
          <cell r="A1" t="str">
            <v>PHIẾU XỬ LÝ HỒ SƠ THANH TOÁN VƯỢT THẨM QUYỀN PD</v>
          </cell>
        </row>
      </sheetData>
      <sheetData sheetId="3612">
        <row r="1">
          <cell r="A1" t="str">
            <v>PHIẾU XỬ LÝ HỒ SƠ THANH TOÁN VƯỢT THẨM QUYỀN PD</v>
          </cell>
        </row>
      </sheetData>
      <sheetData sheetId="3613">
        <row r="1">
          <cell r="A1" t="str">
            <v>PHIẾU XỬ LÝ HỒ SƠ THANH TOÁN VƯỢT THẨM QUYỀN PD</v>
          </cell>
        </row>
      </sheetData>
      <sheetData sheetId="3614">
        <row r="1">
          <cell r="A1" t="str">
            <v>PHIẾU XỬ LÝ HỒ SƠ THANH TOÁN VƯỢT THẨM QUYỀN PD</v>
          </cell>
        </row>
      </sheetData>
      <sheetData sheetId="3615">
        <row r="1">
          <cell r="A1" t="str">
            <v>PHIẾU XỬ LÝ HỒ SƠ THANH TOÁN VƯỢT THẨM QUYỀN PD</v>
          </cell>
        </row>
      </sheetData>
      <sheetData sheetId="3616" refreshError="1"/>
      <sheetData sheetId="3617">
        <row r="1">
          <cell r="A1" t="str">
            <v>PHIẾU XỬ LÝ HỒ SƠ THANH TOÁN VƯỢT THẨM QUYỀN PD</v>
          </cell>
        </row>
      </sheetData>
      <sheetData sheetId="3618" refreshError="1"/>
      <sheetData sheetId="3619" refreshError="1"/>
      <sheetData sheetId="3620" refreshError="1"/>
      <sheetData sheetId="3621" refreshError="1"/>
      <sheetData sheetId="3622" refreshError="1"/>
      <sheetData sheetId="3623" refreshError="1"/>
      <sheetData sheetId="3624" refreshError="1"/>
      <sheetData sheetId="3625">
        <row r="1">
          <cell r="A1" t="str">
            <v>PHIẾU XỬ LÝ HỒ SƠ THANH TOÁN VƯỢT THẨM QUYỀN PD</v>
          </cell>
        </row>
      </sheetData>
      <sheetData sheetId="3626">
        <row r="1">
          <cell r="A1" t="str">
            <v>PHIẾU XỬ LÝ HỒ SƠ THANH TOÁN VƯỢT THẨM QUYỀN PD</v>
          </cell>
        </row>
      </sheetData>
      <sheetData sheetId="3627">
        <row r="1">
          <cell r="A1" t="str">
            <v>PHIẾU XỬ LÝ HỒ SƠ THANH TOÁN VƯỢT THẨM QUYỀN PD</v>
          </cell>
        </row>
      </sheetData>
      <sheetData sheetId="3628">
        <row r="1">
          <cell r="A1" t="str">
            <v>PHIẾU XỬ LÝ HỒ SƠ THANH TOÁN VƯỢT THẨM QUYỀN PD</v>
          </cell>
        </row>
      </sheetData>
      <sheetData sheetId="3629">
        <row r="1">
          <cell r="A1" t="str">
            <v>PHIẾU XỬ LÝ HỒ SƠ THANH TOÁN VƯỢT THẨM QUYỀN PD</v>
          </cell>
        </row>
      </sheetData>
      <sheetData sheetId="3630">
        <row r="1">
          <cell r="A1" t="str">
            <v>PHIẾU XỬ LÝ HỒ SƠ THANH TOÁN VƯỢT THẨM QUYỀN PD</v>
          </cell>
        </row>
      </sheetData>
      <sheetData sheetId="3631">
        <row r="1">
          <cell r="A1" t="str">
            <v>PHIẾU XỬ LÝ HỒ SƠ THANH TOÁN VƯỢT THẨM QUYỀN PD</v>
          </cell>
        </row>
      </sheetData>
      <sheetData sheetId="3632">
        <row r="1">
          <cell r="A1" t="str">
            <v>PHIẾU XỬ LÝ HỒ SƠ THANH TOÁN VƯỢT THẨM QUYỀN PD</v>
          </cell>
        </row>
      </sheetData>
      <sheetData sheetId="3633">
        <row r="1">
          <cell r="A1" t="str">
            <v>PHIẾU XỬ LÝ HỒ SƠ THANH TOÁN VƯỢT THẨM QUYỀN PD</v>
          </cell>
        </row>
      </sheetData>
      <sheetData sheetId="3634">
        <row r="1">
          <cell r="A1" t="str">
            <v>PHIẾU XỬ LÝ HỒ SƠ THANH TOÁN VƯỢT THẨM QUYỀN PD</v>
          </cell>
        </row>
      </sheetData>
      <sheetData sheetId="3635">
        <row r="1">
          <cell r="A1" t="str">
            <v>PHIẾU XỬ LÝ HỒ SƠ THANH TOÁN VƯỢT THẨM QUYỀN PD</v>
          </cell>
        </row>
      </sheetData>
      <sheetData sheetId="3636">
        <row r="1">
          <cell r="A1" t="str">
            <v>PHIẾU XỬ LÝ HỒ SƠ THANH TOÁN VƯỢT THẨM QUYỀN PD</v>
          </cell>
        </row>
      </sheetData>
      <sheetData sheetId="3637">
        <row r="1">
          <cell r="A1" t="str">
            <v>PHIẾU XỬ LÝ HỒ SƠ THANH TOÁN VƯỢT THẨM QUYỀN PD</v>
          </cell>
        </row>
      </sheetData>
      <sheetData sheetId="3638">
        <row r="1">
          <cell r="A1" t="str">
            <v>PHIẾU XỬ LÝ HỒ SƠ THANH TOÁN VƯỢT THẨM QUYỀN PD</v>
          </cell>
        </row>
      </sheetData>
      <sheetData sheetId="3639">
        <row r="1">
          <cell r="A1" t="str">
            <v>PHIẾU XỬ LÝ HỒ SƠ THANH TOÁN VƯỢT THẨM QUYỀN PD</v>
          </cell>
        </row>
      </sheetData>
      <sheetData sheetId="3640">
        <row r="1">
          <cell r="A1" t="str">
            <v>PHIẾU XỬ LÝ HỒ SƠ THANH TOÁN VƯỢT THẨM QUYỀN PD</v>
          </cell>
        </row>
      </sheetData>
      <sheetData sheetId="3641">
        <row r="1">
          <cell r="A1" t="str">
            <v>PHIẾU XỬ LÝ HỒ SƠ THANH TOÁN VƯỢT THẨM QUYỀN PD</v>
          </cell>
        </row>
      </sheetData>
      <sheetData sheetId="3642">
        <row r="1">
          <cell r="A1" t="str">
            <v>PHIẾU XỬ LÝ HỒ SƠ THANH TOÁN VƯỢT THẨM QUYỀN PD</v>
          </cell>
        </row>
      </sheetData>
      <sheetData sheetId="3643">
        <row r="1">
          <cell r="A1" t="str">
            <v>PHIẾU XỬ LÝ HỒ SƠ THANH TOÁN VƯỢT THẨM QUYỀN PD</v>
          </cell>
        </row>
      </sheetData>
      <sheetData sheetId="3644">
        <row r="1">
          <cell r="A1" t="str">
            <v>PHIẾU XỬ LÝ HỒ SƠ THANH TOÁN VƯỢT THẨM QUYỀN PD</v>
          </cell>
        </row>
      </sheetData>
      <sheetData sheetId="3645">
        <row r="1">
          <cell r="A1" t="str">
            <v>PHIẾU XỬ LÝ HỒ SƠ THANH TOÁN VƯỢT THẨM QUYỀN PD</v>
          </cell>
        </row>
      </sheetData>
      <sheetData sheetId="3646">
        <row r="1">
          <cell r="A1" t="str">
            <v>PHIẾU XỬ LÝ HỒ SƠ THANH TOÁN VƯỢT THẨM QUYỀN PD</v>
          </cell>
        </row>
      </sheetData>
      <sheetData sheetId="3647">
        <row r="1">
          <cell r="A1" t="str">
            <v>PHIẾU XỬ LÝ HỒ SƠ THANH TOÁN VƯỢT THẨM QUYỀN PD</v>
          </cell>
        </row>
      </sheetData>
      <sheetData sheetId="3648">
        <row r="1">
          <cell r="A1" t="str">
            <v>PHIẾU XỬ LÝ HỒ SƠ THANH TOÁN VƯỢT THẨM QUYỀN PD</v>
          </cell>
        </row>
      </sheetData>
      <sheetData sheetId="3649">
        <row r="1">
          <cell r="A1" t="str">
            <v>PHIẾU XỬ LÝ HỒ SƠ THANH TOÁN VƯỢT THẨM QUYỀN PD</v>
          </cell>
        </row>
      </sheetData>
      <sheetData sheetId="3650">
        <row r="1">
          <cell r="A1" t="str">
            <v>PHIẾU XỬ LÝ HỒ SƠ THANH TOÁN VƯỢT THẨM QUYỀN PD</v>
          </cell>
        </row>
      </sheetData>
      <sheetData sheetId="3651">
        <row r="1">
          <cell r="A1" t="str">
            <v>PHIẾU XỬ LÝ HỒ SƠ THANH TOÁN VƯỢT THẨM QUYỀN PD</v>
          </cell>
        </row>
      </sheetData>
      <sheetData sheetId="3652">
        <row r="1">
          <cell r="A1" t="str">
            <v>PHIẾU XỬ LÝ HỒ SƠ THANH TOÁN VƯỢT THẨM QUYỀN PD</v>
          </cell>
        </row>
      </sheetData>
      <sheetData sheetId="3653">
        <row r="1">
          <cell r="A1" t="str">
            <v>PHIẾU XỬ LÝ HỒ SƠ THANH TOÁN VƯỢT THẨM QUYỀN PD</v>
          </cell>
        </row>
      </sheetData>
      <sheetData sheetId="3654">
        <row r="1">
          <cell r="A1" t="str">
            <v>PHIẾU XỬ LÝ HỒ SƠ THANH TOÁN VƯỢT THẨM QUYỀN PD</v>
          </cell>
        </row>
      </sheetData>
      <sheetData sheetId="3655">
        <row r="1">
          <cell r="A1" t="str">
            <v>PHIẾU XỬ LÝ HỒ SƠ THANH TOÁN VƯỢT THẨM QUYỀN PD</v>
          </cell>
        </row>
      </sheetData>
      <sheetData sheetId="3656">
        <row r="1">
          <cell r="A1" t="str">
            <v>PHIẾU XỬ LÝ HỒ SƠ THANH TOÁN VƯỢT THẨM QUYỀN PD</v>
          </cell>
        </row>
      </sheetData>
      <sheetData sheetId="3657">
        <row r="1">
          <cell r="A1" t="str">
            <v>PHIẾU XỬ LÝ HỒ SƠ THANH TOÁN VƯỢT THẨM QUYỀN PD</v>
          </cell>
        </row>
      </sheetData>
      <sheetData sheetId="3658">
        <row r="1">
          <cell r="A1" t="str">
            <v>PHIẾU XỬ LÝ HỒ SƠ THANH TOÁN VƯỢT THẨM QUYỀN PD</v>
          </cell>
        </row>
      </sheetData>
      <sheetData sheetId="3659">
        <row r="1">
          <cell r="A1" t="str">
            <v>PHIẾU XỬ LÝ HỒ SƠ THANH TOÁN VƯỢT THẨM QUYỀN PD</v>
          </cell>
        </row>
      </sheetData>
      <sheetData sheetId="3660">
        <row r="1">
          <cell r="A1" t="str">
            <v>PHIẾU XỬ LÝ HỒ SƠ THANH TOÁN VƯỢT THẨM QUYỀN PD</v>
          </cell>
        </row>
      </sheetData>
      <sheetData sheetId="3661">
        <row r="1">
          <cell r="A1" t="str">
            <v>PHIẾU XỬ LÝ HỒ SƠ THANH TOÁN VƯỢT THẨM QUYỀN PD</v>
          </cell>
        </row>
      </sheetData>
      <sheetData sheetId="3662">
        <row r="1">
          <cell r="A1" t="str">
            <v>PHIẾU XỬ LÝ HỒ SƠ THANH TOÁN VƯỢT THẨM QUYỀN PD</v>
          </cell>
        </row>
      </sheetData>
      <sheetData sheetId="3663">
        <row r="1">
          <cell r="A1" t="str">
            <v>PHIẾU XỬ LÝ HỒ SƠ THANH TOÁN VƯỢT THẨM QUYỀN PD</v>
          </cell>
        </row>
      </sheetData>
      <sheetData sheetId="3664">
        <row r="1">
          <cell r="A1" t="str">
            <v>PHIẾU XỬ LÝ HỒ SƠ THANH TOÁN VƯỢT THẨM QUYỀN PD</v>
          </cell>
        </row>
      </sheetData>
      <sheetData sheetId="3665">
        <row r="1">
          <cell r="A1" t="str">
            <v>PHIẾU XỬ LÝ HỒ SƠ THANH TOÁN VƯỢT THẨM QUYỀN PD</v>
          </cell>
        </row>
      </sheetData>
      <sheetData sheetId="3666">
        <row r="1">
          <cell r="A1" t="str">
            <v>PHIẾU XỬ LÝ HỒ SƠ THANH TOÁN VƯỢT THẨM QUYỀN PD</v>
          </cell>
        </row>
      </sheetData>
      <sheetData sheetId="3667">
        <row r="1">
          <cell r="A1" t="str">
            <v>PHIẾU XỬ LÝ HỒ SƠ THANH TOÁN VƯỢT THẨM QUYỀN PD</v>
          </cell>
        </row>
      </sheetData>
      <sheetData sheetId="3668">
        <row r="1">
          <cell r="A1" t="str">
            <v>PHIẾU XỬ LÝ HỒ SƠ THANH TOÁN VƯỢT THẨM QUYỀN PD</v>
          </cell>
        </row>
      </sheetData>
      <sheetData sheetId="3669">
        <row r="1">
          <cell r="A1" t="str">
            <v>PHIẾU XỬ LÝ HỒ SƠ THANH TOÁN VƯỢT THẨM QUYỀN PD</v>
          </cell>
        </row>
      </sheetData>
      <sheetData sheetId="3670">
        <row r="1">
          <cell r="A1" t="str">
            <v>PHIẾU XỬ LÝ HỒ SƠ THANH TOÁN VƯỢT THẨM QUYỀN PD</v>
          </cell>
        </row>
      </sheetData>
      <sheetData sheetId="3671">
        <row r="1">
          <cell r="A1" t="str">
            <v>PHIẾU XỬ LÝ HỒ SƠ THANH TOÁN VƯỢT THẨM QUYỀN PD</v>
          </cell>
        </row>
      </sheetData>
      <sheetData sheetId="3672">
        <row r="1">
          <cell r="A1" t="str">
            <v>PHIẾU XỬ LÝ HỒ SƠ THANH TOÁN VƯỢT THẨM QUYỀN PD</v>
          </cell>
        </row>
      </sheetData>
      <sheetData sheetId="3673">
        <row r="1">
          <cell r="A1" t="str">
            <v>PHIẾU XỬ LÝ HỒ SƠ THANH TOÁN VƯỢT THẨM QUYỀN PD</v>
          </cell>
        </row>
      </sheetData>
      <sheetData sheetId="3674">
        <row r="1">
          <cell r="A1" t="str">
            <v>PHIẾU XỬ LÝ HỒ SƠ THANH TOÁN VƯỢT THẨM QUYỀN PD</v>
          </cell>
        </row>
      </sheetData>
      <sheetData sheetId="3675">
        <row r="1">
          <cell r="A1" t="str">
            <v>PHIẾU XỬ LÝ HỒ SƠ THANH TOÁN VƯỢT THẨM QUYỀN PD</v>
          </cell>
        </row>
      </sheetData>
      <sheetData sheetId="3676">
        <row r="1">
          <cell r="A1" t="str">
            <v>PHIẾU XỬ LÝ HỒ SƠ THANH TOÁN VƯỢT THẨM QUYỀN PD</v>
          </cell>
        </row>
      </sheetData>
      <sheetData sheetId="3677">
        <row r="1">
          <cell r="A1" t="str">
            <v>PHIẾU XỬ LÝ HỒ SƠ THANH TOÁN VƯỢT THẨM QUYỀN PD</v>
          </cell>
        </row>
      </sheetData>
      <sheetData sheetId="3678">
        <row r="1">
          <cell r="A1" t="str">
            <v>PHIẾU XỬ LÝ HỒ SƠ THANH TOÁN VƯỢT THẨM QUYỀN PD</v>
          </cell>
        </row>
      </sheetData>
      <sheetData sheetId="3679">
        <row r="1">
          <cell r="A1" t="str">
            <v>PHIẾU XỬ LÝ HỒ SƠ THANH TOÁN VƯỢT THẨM QUYỀN PD</v>
          </cell>
        </row>
      </sheetData>
      <sheetData sheetId="3680">
        <row r="1">
          <cell r="A1" t="str">
            <v>PHIẾU XỬ LÝ HỒ SƠ THANH TOÁN VƯỢT THẨM QUYỀN PD</v>
          </cell>
        </row>
      </sheetData>
      <sheetData sheetId="3681">
        <row r="1">
          <cell r="A1" t="str">
            <v>PHIẾU XỬ LÝ HỒ SƠ THANH TOÁN VƯỢT THẨM QUYỀN PD</v>
          </cell>
        </row>
      </sheetData>
      <sheetData sheetId="3682">
        <row r="1">
          <cell r="A1" t="str">
            <v>PHIẾU XỬ LÝ HỒ SƠ THANH TOÁN VƯỢT THẨM QUYỀN PD</v>
          </cell>
        </row>
      </sheetData>
      <sheetData sheetId="3683">
        <row r="1">
          <cell r="A1" t="str">
            <v>PHIẾU XỬ LÝ HỒ SƠ THANH TOÁN VƯỢT THẨM QUYỀN PD</v>
          </cell>
        </row>
      </sheetData>
      <sheetData sheetId="3684">
        <row r="1">
          <cell r="A1" t="str">
            <v>PHIẾU XỬ LÝ HỒ SƠ THANH TOÁN VƯỢT THẨM QUYỀN PD</v>
          </cell>
        </row>
      </sheetData>
      <sheetData sheetId="3685">
        <row r="1">
          <cell r="A1" t="str">
            <v>PHIẾU XỬ LÝ HỒ SƠ THANH TOÁN VƯỢT THẨM QUYỀN PD</v>
          </cell>
        </row>
      </sheetData>
      <sheetData sheetId="3686">
        <row r="1">
          <cell r="A1" t="str">
            <v>PHIẾU XỬ LÝ HỒ SƠ THANH TOÁN VƯỢT THẨM QUYỀN PD</v>
          </cell>
        </row>
      </sheetData>
      <sheetData sheetId="3687">
        <row r="1">
          <cell r="A1" t="str">
            <v>PHIẾU XỬ LÝ HỒ SƠ THANH TOÁN VƯỢT THẨM QUYỀN PD</v>
          </cell>
        </row>
      </sheetData>
      <sheetData sheetId="3688">
        <row r="1">
          <cell r="A1" t="str">
            <v>PHIẾU XỬ LÝ HỒ SƠ THANH TOÁN VƯỢT THẨM QUYỀN PD</v>
          </cell>
        </row>
      </sheetData>
      <sheetData sheetId="3689">
        <row r="1">
          <cell r="A1" t="str">
            <v>PHIẾU XỬ LÝ HỒ SƠ THANH TOÁN VƯỢT THẨM QUYỀN PD</v>
          </cell>
        </row>
      </sheetData>
      <sheetData sheetId="3690">
        <row r="1">
          <cell r="A1" t="str">
            <v>PHIẾU XỬ LÝ HỒ SƠ THANH TOÁN VƯỢT THẨM QUYỀN PD</v>
          </cell>
        </row>
      </sheetData>
      <sheetData sheetId="3691">
        <row r="1">
          <cell r="A1" t="str">
            <v>PHIẾU XỬ LÝ HỒ SƠ THANH TOÁN VƯỢT THẨM QUYỀN PD</v>
          </cell>
        </row>
      </sheetData>
      <sheetData sheetId="3692">
        <row r="1">
          <cell r="A1" t="str">
            <v>PHIẾU XỬ LÝ HỒ SƠ THANH TOÁN VƯỢT THẨM QUYỀN PD</v>
          </cell>
        </row>
      </sheetData>
      <sheetData sheetId="3693">
        <row r="1">
          <cell r="A1" t="str">
            <v>PHIẾU XỬ LÝ HỒ SƠ THANH TOÁN VƯỢT THẨM QUYỀN PD</v>
          </cell>
        </row>
      </sheetData>
      <sheetData sheetId="3694">
        <row r="1">
          <cell r="A1" t="str">
            <v>PHIẾU XỬ LÝ HỒ SƠ THANH TOÁN VƯỢT THẨM QUYỀN PD</v>
          </cell>
        </row>
      </sheetData>
      <sheetData sheetId="3695">
        <row r="1">
          <cell r="A1" t="str">
            <v>PHIẾU XỬ LÝ HỒ SƠ THANH TOÁN VƯỢT THẨM QUYỀN PD</v>
          </cell>
        </row>
      </sheetData>
      <sheetData sheetId="3696">
        <row r="1">
          <cell r="A1" t="str">
            <v>PHIẾU XỬ LÝ HỒ SƠ THANH TOÁN VƯỢT THẨM QUYỀN PD</v>
          </cell>
        </row>
      </sheetData>
      <sheetData sheetId="3697">
        <row r="1">
          <cell r="A1" t="str">
            <v>PHIẾU XỬ LÝ HỒ SƠ THANH TOÁN VƯỢT THẨM QUYỀN PD</v>
          </cell>
        </row>
      </sheetData>
      <sheetData sheetId="3698">
        <row r="1">
          <cell r="A1" t="str">
            <v>PHIẾU XỬ LÝ HỒ SƠ THANH TOÁN VƯỢT THẨM QUYỀN PD</v>
          </cell>
        </row>
      </sheetData>
      <sheetData sheetId="3699">
        <row r="1">
          <cell r="A1" t="str">
            <v>PHIẾU XỬ LÝ HỒ SƠ THANH TOÁN VƯỢT THẨM QUYỀN PD</v>
          </cell>
        </row>
      </sheetData>
      <sheetData sheetId="3700">
        <row r="1">
          <cell r="A1" t="str">
            <v>PHIẾU XỬ LÝ HỒ SƠ THANH TOÁN VƯỢT THẨM QUYỀN PD</v>
          </cell>
        </row>
      </sheetData>
      <sheetData sheetId="3701">
        <row r="1">
          <cell r="A1" t="str">
            <v>PHIẾU XỬ LÝ HỒ SƠ THANH TOÁN VƯỢT THẨM QUYỀN PD</v>
          </cell>
        </row>
      </sheetData>
      <sheetData sheetId="3702">
        <row r="1">
          <cell r="A1" t="str">
            <v>PHIẾU XỬ LÝ HỒ SƠ THANH TOÁN VƯỢT THẨM QUYỀN PD</v>
          </cell>
        </row>
      </sheetData>
      <sheetData sheetId="3703">
        <row r="1">
          <cell r="A1" t="str">
            <v>PHIẾU XỬ LÝ HỒ SƠ THANH TOÁN VƯỢT THẨM QUYỀN PD</v>
          </cell>
        </row>
      </sheetData>
      <sheetData sheetId="3704">
        <row r="1">
          <cell r="A1" t="str">
            <v>PHIẾU XỬ LÝ HỒ SƠ THANH TOÁN VƯỢT THẨM QUYỀN PD</v>
          </cell>
        </row>
      </sheetData>
      <sheetData sheetId="3705">
        <row r="1">
          <cell r="A1" t="str">
            <v>PHIẾU XỬ LÝ HỒ SƠ THANH TOÁN VƯỢT THẨM QUYỀN PD</v>
          </cell>
        </row>
      </sheetData>
      <sheetData sheetId="3706">
        <row r="1">
          <cell r="A1" t="str">
            <v>PHIẾU XỬ LÝ HỒ SƠ THANH TOÁN VƯỢT THẨM QUYỀN PD</v>
          </cell>
        </row>
      </sheetData>
      <sheetData sheetId="3707">
        <row r="1">
          <cell r="A1" t="str">
            <v>PHIẾU XỬ LÝ HỒ SƠ THANH TOÁN VƯỢT THẨM QUYỀN PD</v>
          </cell>
        </row>
      </sheetData>
      <sheetData sheetId="3708">
        <row r="1">
          <cell r="A1" t="str">
            <v>PHIẾU XỬ LÝ HỒ SƠ THANH TOÁN VƯỢT THẨM QUYỀN PD</v>
          </cell>
        </row>
      </sheetData>
      <sheetData sheetId="3709">
        <row r="1">
          <cell r="A1" t="str">
            <v>PHIẾU XỬ LÝ HỒ SƠ THANH TOÁN VƯỢT THẨM QUYỀN PD</v>
          </cell>
        </row>
      </sheetData>
      <sheetData sheetId="3710">
        <row r="1">
          <cell r="A1" t="str">
            <v>PHIẾU XỬ LÝ HỒ SƠ THANH TOÁN VƯỢT THẨM QUYỀN PD</v>
          </cell>
        </row>
      </sheetData>
      <sheetData sheetId="3711">
        <row r="1">
          <cell r="A1" t="str">
            <v>PHIẾU XỬ LÝ HỒ SƠ THANH TOÁN VƯỢT THẨM QUYỀN PD</v>
          </cell>
        </row>
      </sheetData>
      <sheetData sheetId="3712">
        <row r="1">
          <cell r="A1" t="str">
            <v>PHIẾU XỬ LÝ HỒ SƠ THANH TOÁN VƯỢT THẨM QUYỀN PD</v>
          </cell>
        </row>
      </sheetData>
      <sheetData sheetId="3713">
        <row r="1">
          <cell r="A1" t="str">
            <v>PHIẾU XỬ LÝ HỒ SƠ THANH TOÁN VƯỢT THẨM QUYỀN PD</v>
          </cell>
        </row>
      </sheetData>
      <sheetData sheetId="3714">
        <row r="1">
          <cell r="A1" t="str">
            <v>PHIẾU XỬ LÝ HỒ SƠ THANH TOÁN VƯỢT THẨM QUYỀN PD</v>
          </cell>
        </row>
      </sheetData>
      <sheetData sheetId="3715">
        <row r="1">
          <cell r="A1" t="str">
            <v>PHIẾU XỬ LÝ HỒ SƠ THANH TOÁN VƯỢT THẨM QUYỀN PD</v>
          </cell>
        </row>
      </sheetData>
      <sheetData sheetId="3716">
        <row r="1">
          <cell r="A1" t="str">
            <v>PHIẾU XỬ LÝ HỒ SƠ THANH TOÁN VƯỢT THẨM QUYỀN PD</v>
          </cell>
        </row>
      </sheetData>
      <sheetData sheetId="3717">
        <row r="1">
          <cell r="A1" t="str">
            <v>PHIẾU XỬ LÝ HỒ SƠ THANH TOÁN VƯỢT THẨM QUYỀN PD</v>
          </cell>
        </row>
      </sheetData>
      <sheetData sheetId="3718">
        <row r="1">
          <cell r="A1" t="str">
            <v>PHIẾU XỬ LÝ HỒ SƠ THANH TOÁN VƯỢT THẨM QUYỀN PD</v>
          </cell>
        </row>
      </sheetData>
      <sheetData sheetId="3719">
        <row r="1">
          <cell r="A1" t="str">
            <v>PHIẾU XỬ LÝ HỒ SƠ THANH TOÁN VƯỢT THẨM QUYỀN PD</v>
          </cell>
        </row>
      </sheetData>
      <sheetData sheetId="3720">
        <row r="1">
          <cell r="A1" t="str">
            <v>PHIẾU XỬ LÝ HỒ SƠ THANH TOÁN VƯỢT THẨM QUYỀN PD</v>
          </cell>
        </row>
      </sheetData>
      <sheetData sheetId="3721">
        <row r="1">
          <cell r="A1" t="str">
            <v>PHIẾU XỬ LÝ HỒ SƠ THANH TOÁN VƯỢT THẨM QUYỀN PD</v>
          </cell>
        </row>
      </sheetData>
      <sheetData sheetId="3722">
        <row r="1">
          <cell r="A1" t="str">
            <v>PHIẾU XỬ LÝ HỒ SƠ THANH TOÁN VƯỢT THẨM QUYỀN PD</v>
          </cell>
        </row>
      </sheetData>
      <sheetData sheetId="3723">
        <row r="1">
          <cell r="A1" t="str">
            <v>PHIẾU XỬ LÝ HỒ SƠ THANH TOÁN VƯỢT THẨM QUYỀN PD</v>
          </cell>
        </row>
      </sheetData>
      <sheetData sheetId="3724">
        <row r="1">
          <cell r="A1" t="str">
            <v>PHIẾU XỬ LÝ HỒ SƠ THANH TOÁN VƯỢT THẨM QUYỀN PD</v>
          </cell>
        </row>
      </sheetData>
      <sheetData sheetId="3725">
        <row r="1">
          <cell r="A1" t="str">
            <v>PHIẾU XỬ LÝ HỒ SƠ THANH TOÁN VƯỢT THẨM QUYỀN PD</v>
          </cell>
        </row>
      </sheetData>
      <sheetData sheetId="3726">
        <row r="1">
          <cell r="A1" t="str">
            <v>PHIẾU XỬ LÝ HỒ SƠ THANH TOÁN VƯỢT THẨM QUYỀN PD</v>
          </cell>
        </row>
      </sheetData>
      <sheetData sheetId="3727">
        <row r="1">
          <cell r="A1" t="str">
            <v>PHIẾU XỬ LÝ HỒ SƠ THANH TOÁN VƯỢT THẨM QUYỀN PD</v>
          </cell>
        </row>
      </sheetData>
      <sheetData sheetId="3728">
        <row r="1">
          <cell r="A1" t="str">
            <v>PHIẾU XỬ LÝ HỒ SƠ THANH TOÁN VƯỢT THẨM QUYỀN PD</v>
          </cell>
        </row>
      </sheetData>
      <sheetData sheetId="3729">
        <row r="1">
          <cell r="A1" t="str">
            <v>PHIẾU XỬ LÝ HỒ SƠ THANH TOÁN VƯỢT THẨM QUYỀN PD</v>
          </cell>
        </row>
      </sheetData>
      <sheetData sheetId="3730">
        <row r="1">
          <cell r="A1" t="str">
            <v>PHIẾU XỬ LÝ HỒ SƠ THANH TOÁN VƯỢT THẨM QUYỀN PD</v>
          </cell>
        </row>
      </sheetData>
      <sheetData sheetId="3731">
        <row r="1">
          <cell r="A1" t="str">
            <v>PHIẾU XỬ LÝ HỒ SƠ THANH TOÁN VƯỢT THẨM QUYỀN PD</v>
          </cell>
        </row>
      </sheetData>
      <sheetData sheetId="3732">
        <row r="1">
          <cell r="A1" t="str">
            <v>PHIẾU XỬ LÝ HỒ SƠ THANH TOÁN VƯỢT THẨM QUYỀN PD</v>
          </cell>
        </row>
      </sheetData>
      <sheetData sheetId="3733">
        <row r="1">
          <cell r="A1" t="str">
            <v>PHIẾU XỬ LÝ HỒ SƠ THANH TOÁN VƯỢT THẨM QUYỀN PD</v>
          </cell>
        </row>
      </sheetData>
      <sheetData sheetId="3734">
        <row r="1">
          <cell r="A1" t="str">
            <v>PHIẾU XỬ LÝ HỒ SƠ THANH TOÁN VƯỢT THẨM QUYỀN PD</v>
          </cell>
        </row>
      </sheetData>
      <sheetData sheetId="3735">
        <row r="1">
          <cell r="A1" t="str">
            <v>PHIẾU XỬ LÝ HỒ SƠ THANH TOÁN VƯỢT THẨM QUYỀN PD</v>
          </cell>
        </row>
      </sheetData>
      <sheetData sheetId="3736">
        <row r="1">
          <cell r="A1" t="str">
            <v>PHIẾU XỬ LÝ HỒ SƠ THANH TOÁN VƯỢT THẨM QUYỀN PD</v>
          </cell>
        </row>
      </sheetData>
      <sheetData sheetId="3737">
        <row r="1">
          <cell r="A1" t="str">
            <v>PHIẾU XỬ LÝ HỒ SƠ THANH TOÁN VƯỢT THẨM QUYỀN PD</v>
          </cell>
        </row>
      </sheetData>
      <sheetData sheetId="3738">
        <row r="1">
          <cell r="A1" t="str">
            <v>PHIẾU XỬ LÝ HỒ SƠ THANH TOÁN VƯỢT THẨM QUYỀN PD</v>
          </cell>
        </row>
      </sheetData>
      <sheetData sheetId="3739">
        <row r="1">
          <cell r="A1" t="str">
            <v>PHIẾU XỬ LÝ HỒ SƠ THANH TOÁN VƯỢT THẨM QUYỀN PD</v>
          </cell>
        </row>
      </sheetData>
      <sheetData sheetId="3740">
        <row r="1">
          <cell r="A1" t="str">
            <v>PHIẾU XỬ LÝ HỒ SƠ THANH TOÁN VƯỢT THẨM QUYỀN PD</v>
          </cell>
        </row>
      </sheetData>
      <sheetData sheetId="3741">
        <row r="1">
          <cell r="A1" t="str">
            <v>PHIẾU XỬ LÝ HỒ SƠ THANH TOÁN VƯỢT THẨM QUYỀN PD</v>
          </cell>
        </row>
      </sheetData>
      <sheetData sheetId="3742">
        <row r="1">
          <cell r="A1" t="str">
            <v>PHIẾU XỬ LÝ HỒ SƠ THANH TOÁN VƯỢT THẨM QUYỀN PD</v>
          </cell>
        </row>
      </sheetData>
      <sheetData sheetId="3743">
        <row r="1">
          <cell r="A1" t="str">
            <v>PHIẾU XỬ LÝ HỒ SƠ THANH TOÁN VƯỢT THẨM QUYỀN PD</v>
          </cell>
        </row>
      </sheetData>
      <sheetData sheetId="3744">
        <row r="1">
          <cell r="A1" t="str">
            <v>PHIẾU XỬ LÝ HỒ SƠ THANH TOÁN VƯỢT THẨM QUYỀN PD</v>
          </cell>
        </row>
      </sheetData>
      <sheetData sheetId="3745">
        <row r="1">
          <cell r="A1" t="str">
            <v>PHIẾU XỬ LÝ HỒ SƠ THANH TOÁN VƯỢT THẨM QUYỀN PD</v>
          </cell>
        </row>
      </sheetData>
      <sheetData sheetId="3746">
        <row r="1">
          <cell r="A1" t="str">
            <v>PHIẾU XỬ LÝ HỒ SƠ THANH TOÁN VƯỢT THẨM QUYỀN PD</v>
          </cell>
        </row>
      </sheetData>
      <sheetData sheetId="3747">
        <row r="1">
          <cell r="A1" t="str">
            <v>PHIẾU XỬ LÝ HỒ SƠ THANH TOÁN VƯỢT THẨM QUYỀN PD</v>
          </cell>
        </row>
      </sheetData>
      <sheetData sheetId="3748">
        <row r="1">
          <cell r="A1" t="str">
            <v>PHIẾU XỬ LÝ HỒ SƠ THANH TOÁN VƯỢT THẨM QUYỀN PD</v>
          </cell>
        </row>
      </sheetData>
      <sheetData sheetId="3749">
        <row r="1">
          <cell r="A1" t="str">
            <v>PHIẾU XỬ LÝ HỒ SƠ THANH TOÁN VƯỢT THẨM QUYỀN PD</v>
          </cell>
        </row>
      </sheetData>
      <sheetData sheetId="3750">
        <row r="1">
          <cell r="A1" t="str">
            <v>PHIẾU XỬ LÝ HỒ SƠ THANH TOÁN VƯỢT THẨM QUYỀN PD</v>
          </cell>
        </row>
      </sheetData>
      <sheetData sheetId="3751">
        <row r="1">
          <cell r="A1" t="str">
            <v>PHIẾU XỬ LÝ HỒ SƠ THANH TOÁN VƯỢT THẨM QUYỀN PD</v>
          </cell>
        </row>
      </sheetData>
      <sheetData sheetId="3752">
        <row r="1">
          <cell r="A1" t="str">
            <v>PHIẾU XỬ LÝ HỒ SƠ THANH TOÁN VƯỢT THẨM QUYỀN PD</v>
          </cell>
        </row>
      </sheetData>
      <sheetData sheetId="3753">
        <row r="1">
          <cell r="A1" t="str">
            <v>PHIẾU XỬ LÝ HỒ SƠ THANH TOÁN VƯỢT THẨM QUYỀN PD</v>
          </cell>
        </row>
      </sheetData>
      <sheetData sheetId="3754">
        <row r="1">
          <cell r="A1" t="str">
            <v>PHIẾU XỬ LÝ HỒ SƠ THANH TOÁN VƯỢT THẨM QUYỀN PD</v>
          </cell>
        </row>
      </sheetData>
      <sheetData sheetId="3755">
        <row r="1">
          <cell r="A1" t="str">
            <v>PHIẾU XỬ LÝ HỒ SƠ THANH TOÁN VƯỢT THẨM QUYỀN PD</v>
          </cell>
        </row>
      </sheetData>
      <sheetData sheetId="3756">
        <row r="1">
          <cell r="A1" t="str">
            <v>PHIẾU XỬ LÝ HỒ SƠ THANH TOÁN VƯỢT THẨM QUYỀN PD</v>
          </cell>
        </row>
      </sheetData>
      <sheetData sheetId="3757">
        <row r="1">
          <cell r="A1" t="str">
            <v>PHIẾU XỬ LÝ HỒ SƠ THANH TOÁN VƯỢT THẨM QUYỀN PD</v>
          </cell>
        </row>
      </sheetData>
      <sheetData sheetId="3758">
        <row r="1">
          <cell r="A1" t="str">
            <v>PHIẾU XỬ LÝ HỒ SƠ THANH TOÁN VƯỢT THẨM QUYỀN PD</v>
          </cell>
        </row>
      </sheetData>
      <sheetData sheetId="3759">
        <row r="1">
          <cell r="A1" t="str">
            <v>PHIẾU XỬ LÝ HỒ SƠ THANH TOÁN VƯỢT THẨM QUYỀN PD</v>
          </cell>
        </row>
      </sheetData>
      <sheetData sheetId="3760">
        <row r="1">
          <cell r="A1" t="str">
            <v>PHIẾU XỬ LÝ HỒ SƠ THANH TOÁN VƯỢT THẨM QUYỀN PD</v>
          </cell>
        </row>
      </sheetData>
      <sheetData sheetId="3761">
        <row r="1">
          <cell r="A1" t="str">
            <v>PHIẾU XỬ LÝ HỒ SƠ THANH TOÁN VƯỢT THẨM QUYỀN PD</v>
          </cell>
        </row>
      </sheetData>
      <sheetData sheetId="3762">
        <row r="1">
          <cell r="A1" t="str">
            <v>PHIẾU XỬ LÝ HỒ SƠ THANH TOÁN VƯỢT THẨM QUYỀN PD</v>
          </cell>
        </row>
      </sheetData>
      <sheetData sheetId="3763">
        <row r="1">
          <cell r="A1" t="str">
            <v>PHIẾU XỬ LÝ HỒ SƠ THANH TOÁN VƯỢT THẨM QUYỀN PD</v>
          </cell>
        </row>
      </sheetData>
      <sheetData sheetId="3764">
        <row r="1">
          <cell r="A1" t="str">
            <v>PHIẾU XỬ LÝ HỒ SƠ THANH TOÁN VƯỢT THẨM QUYỀN PD</v>
          </cell>
        </row>
      </sheetData>
      <sheetData sheetId="3765">
        <row r="1">
          <cell r="A1" t="str">
            <v>PHIẾU XỬ LÝ HỒ SƠ THANH TOÁN VƯỢT THẨM QUYỀN PD</v>
          </cell>
        </row>
      </sheetData>
      <sheetData sheetId="3766">
        <row r="1">
          <cell r="A1" t="str">
            <v>PHIẾU XỬ LÝ HỒ SƠ THANH TOÁN VƯỢT THẨM QUYỀN PD</v>
          </cell>
        </row>
      </sheetData>
      <sheetData sheetId="3767">
        <row r="1">
          <cell r="A1" t="str">
            <v>PHIẾU XỬ LÝ HỒ SƠ THANH TOÁN VƯỢT THẨM QUYỀN PD</v>
          </cell>
        </row>
      </sheetData>
      <sheetData sheetId="3768">
        <row r="1">
          <cell r="A1" t="str">
            <v>PHIẾU XỬ LÝ HỒ SƠ THANH TOÁN VƯỢT THẨM QUYỀN PD</v>
          </cell>
        </row>
      </sheetData>
      <sheetData sheetId="3769">
        <row r="1">
          <cell r="A1" t="str">
            <v>PHIẾU XỬ LÝ HỒ SƠ THANH TOÁN VƯỢT THẨM QUYỀN PD</v>
          </cell>
        </row>
      </sheetData>
      <sheetData sheetId="3770">
        <row r="1">
          <cell r="A1" t="str">
            <v>PHIẾU XỬ LÝ HỒ SƠ THANH TOÁN VƯỢT THẨM QUYỀN PD</v>
          </cell>
        </row>
      </sheetData>
      <sheetData sheetId="3771">
        <row r="1">
          <cell r="A1" t="str">
            <v>PHIẾU XỬ LÝ HỒ SƠ THANH TOÁN VƯỢT THẨM QUYỀN PD</v>
          </cell>
        </row>
      </sheetData>
      <sheetData sheetId="3772">
        <row r="1">
          <cell r="A1" t="str">
            <v>PHIẾU XỬ LÝ HỒ SƠ THANH TOÁN VƯỢT THẨM QUYỀN PD</v>
          </cell>
        </row>
      </sheetData>
      <sheetData sheetId="3773">
        <row r="1">
          <cell r="A1" t="str">
            <v>PHIẾU XỬ LÝ HỒ SƠ THANH TOÁN VƯỢT THẨM QUYỀN PD</v>
          </cell>
        </row>
      </sheetData>
      <sheetData sheetId="3774">
        <row r="1">
          <cell r="A1" t="str">
            <v>PHIẾU XỬ LÝ HỒ SƠ THANH TOÁN VƯỢT THẨM QUYỀN PD</v>
          </cell>
        </row>
      </sheetData>
      <sheetData sheetId="3775">
        <row r="1">
          <cell r="A1" t="str">
            <v>PHIẾU XỬ LÝ HỒ SƠ THANH TOÁN VƯỢT THẨM QUYỀN PD</v>
          </cell>
        </row>
      </sheetData>
      <sheetData sheetId="3776">
        <row r="1">
          <cell r="A1" t="str">
            <v>PHIẾU XỬ LÝ HỒ SƠ THANH TOÁN VƯỢT THẨM QUYỀN PD</v>
          </cell>
        </row>
      </sheetData>
      <sheetData sheetId="3777">
        <row r="1">
          <cell r="A1" t="str">
            <v>PHIẾU XỬ LÝ HỒ SƠ THANH TOÁN VƯỢT THẨM QUYỀN PD</v>
          </cell>
        </row>
      </sheetData>
      <sheetData sheetId="3778">
        <row r="1">
          <cell r="A1" t="str">
            <v>PHIẾU XỬ LÝ HỒ SƠ THANH TOÁN VƯỢT THẨM QUYỀN PD</v>
          </cell>
        </row>
      </sheetData>
      <sheetData sheetId="3779">
        <row r="1">
          <cell r="A1" t="str">
            <v>PHIẾU XỬ LÝ HỒ SƠ THANH TOÁN VƯỢT THẨM QUYỀN PD</v>
          </cell>
        </row>
      </sheetData>
      <sheetData sheetId="3780">
        <row r="1">
          <cell r="A1" t="str">
            <v>PHIẾU XỬ LÝ HỒ SƠ THANH TOÁN VƯỢT THẨM QUYỀN PD</v>
          </cell>
        </row>
      </sheetData>
      <sheetData sheetId="3781">
        <row r="1">
          <cell r="A1" t="str">
            <v>PHIẾU XỬ LÝ HỒ SƠ THANH TOÁN VƯỢT THẨM QUYỀN PD</v>
          </cell>
        </row>
      </sheetData>
      <sheetData sheetId="3782">
        <row r="1">
          <cell r="A1" t="str">
            <v>PHIẾU XỬ LÝ HỒ SƠ THANH TOÁN VƯỢT THẨM QUYỀN PD</v>
          </cell>
        </row>
      </sheetData>
      <sheetData sheetId="3783">
        <row r="1">
          <cell r="A1" t="str">
            <v>PHIẾU XỬ LÝ HỒ SƠ THANH TOÁN VƯỢT THẨM QUYỀN PD</v>
          </cell>
        </row>
      </sheetData>
      <sheetData sheetId="3784">
        <row r="1">
          <cell r="A1" t="str">
            <v>PHIẾU XỬ LÝ HỒ SƠ THANH TOÁN VƯỢT THẨM QUYỀN PD</v>
          </cell>
        </row>
      </sheetData>
      <sheetData sheetId="3785">
        <row r="1">
          <cell r="A1" t="str">
            <v>PHIẾU XỬ LÝ HỒ SƠ THANH TOÁN VƯỢT THẨM QUYỀN PD</v>
          </cell>
        </row>
      </sheetData>
      <sheetData sheetId="3786">
        <row r="1">
          <cell r="A1" t="str">
            <v>PHIẾU XỬ LÝ HỒ SƠ THANH TOÁN VƯỢT THẨM QUYỀN PD</v>
          </cell>
        </row>
      </sheetData>
      <sheetData sheetId="3787">
        <row r="1">
          <cell r="A1" t="str">
            <v>PHIẾU XỬ LÝ HỒ SƠ THANH TOÁN VƯỢT THẨM QUYỀN PD</v>
          </cell>
        </row>
      </sheetData>
      <sheetData sheetId="3788">
        <row r="1">
          <cell r="A1" t="str">
            <v>PHIẾU XỬ LÝ HỒ SƠ THANH TOÁN VƯỢT THẨM QUYỀN PD</v>
          </cell>
        </row>
      </sheetData>
      <sheetData sheetId="3789">
        <row r="1">
          <cell r="A1" t="str">
            <v>PHIẾU XỬ LÝ HỒ SƠ THANH TOÁN VƯỢT THẨM QUYỀN PD</v>
          </cell>
        </row>
      </sheetData>
      <sheetData sheetId="3790">
        <row r="1">
          <cell r="A1" t="str">
            <v>PHIẾU XỬ LÝ HỒ SƠ THANH TOÁN VƯỢT THẨM QUYỀN PD</v>
          </cell>
        </row>
      </sheetData>
      <sheetData sheetId="3791">
        <row r="1">
          <cell r="A1" t="str">
            <v>PHIẾU XỬ LÝ HỒ SƠ THANH TOÁN VƯỢT THẨM QUYỀN PD</v>
          </cell>
        </row>
      </sheetData>
      <sheetData sheetId="3792">
        <row r="1">
          <cell r="A1" t="str">
            <v>PHIẾU XỬ LÝ HỒ SƠ THANH TOÁN VƯỢT THẨM QUYỀN PD</v>
          </cell>
        </row>
      </sheetData>
      <sheetData sheetId="3793">
        <row r="1">
          <cell r="A1" t="str">
            <v>PHIẾU XỬ LÝ HỒ SƠ THANH TOÁN VƯỢT THẨM QUYỀN PD</v>
          </cell>
        </row>
      </sheetData>
      <sheetData sheetId="3794">
        <row r="1">
          <cell r="A1" t="str">
            <v>PHIẾU XỬ LÝ HỒ SƠ THANH TOÁN VƯỢT THẨM QUYỀN PD</v>
          </cell>
        </row>
      </sheetData>
      <sheetData sheetId="3795">
        <row r="1">
          <cell r="A1" t="str">
            <v>PHIẾU XỬ LÝ HỒ SƠ THANH TOÁN VƯỢT THẨM QUYỀN PD</v>
          </cell>
        </row>
      </sheetData>
      <sheetData sheetId="3796">
        <row r="1">
          <cell r="A1" t="str">
            <v>PHIẾU XỬ LÝ HỒ SƠ THANH TOÁN VƯỢT THẨM QUYỀN PD</v>
          </cell>
        </row>
      </sheetData>
      <sheetData sheetId="3797">
        <row r="1">
          <cell r="A1" t="str">
            <v>PHIẾU XỬ LÝ HỒ SƠ THANH TOÁN VƯỢT THẨM QUYỀN PD</v>
          </cell>
        </row>
      </sheetData>
      <sheetData sheetId="3798">
        <row r="1">
          <cell r="A1" t="str">
            <v>PHIẾU XỬ LÝ HỒ SƠ THANH TOÁN VƯỢT THẨM QUYỀN PD</v>
          </cell>
        </row>
      </sheetData>
      <sheetData sheetId="3799">
        <row r="1">
          <cell r="A1" t="str">
            <v>PHIẾU XỬ LÝ HỒ SƠ THANH TOÁN VƯỢT THẨM QUYỀN PD</v>
          </cell>
        </row>
      </sheetData>
      <sheetData sheetId="3800">
        <row r="1">
          <cell r="A1" t="str">
            <v>PHIẾU XỬ LÝ HỒ SƠ THANH TOÁN VƯỢT THẨM QUYỀN PD</v>
          </cell>
        </row>
      </sheetData>
      <sheetData sheetId="3801">
        <row r="1">
          <cell r="A1" t="str">
            <v>PHIẾU XỬ LÝ HỒ SƠ THANH TOÁN VƯỢT THẨM QUYỀN PD</v>
          </cell>
        </row>
      </sheetData>
      <sheetData sheetId="3802">
        <row r="1">
          <cell r="A1" t="str">
            <v>PHIẾU XỬ LÝ HỒ SƠ THANH TOÁN VƯỢT THẨM QUYỀN PD</v>
          </cell>
        </row>
      </sheetData>
      <sheetData sheetId="3803">
        <row r="1">
          <cell r="A1" t="str">
            <v>PHIẾU XỬ LÝ HỒ SƠ THANH TOÁN VƯỢT THẨM QUYỀN PD</v>
          </cell>
        </row>
      </sheetData>
      <sheetData sheetId="3804">
        <row r="1">
          <cell r="A1" t="str">
            <v>PHIẾU XỬ LÝ HỒ SƠ THANH TOÁN VƯỢT THẨM QUYỀN PD</v>
          </cell>
        </row>
      </sheetData>
      <sheetData sheetId="3805">
        <row r="1">
          <cell r="A1" t="str">
            <v>PHIẾU XỬ LÝ HỒ SƠ THANH TOÁN VƯỢT THẨM QUYỀN PD</v>
          </cell>
        </row>
      </sheetData>
      <sheetData sheetId="3806">
        <row r="1">
          <cell r="A1" t="str">
            <v>PHIẾU XỬ LÝ HỒ SƠ THANH TOÁN VƯỢT THẨM QUYỀN PD</v>
          </cell>
        </row>
      </sheetData>
      <sheetData sheetId="3807">
        <row r="1">
          <cell r="A1" t="str">
            <v>PHIẾU XỬ LÝ HỒ SƠ THANH TOÁN VƯỢT THẨM QUYỀN PD</v>
          </cell>
        </row>
      </sheetData>
      <sheetData sheetId="3808">
        <row r="1">
          <cell r="A1" t="str">
            <v>PHIẾU XỬ LÝ HỒ SƠ THANH TOÁN VƯỢT THẨM QUYỀN PD</v>
          </cell>
        </row>
      </sheetData>
      <sheetData sheetId="3809">
        <row r="1">
          <cell r="A1" t="str">
            <v>PHIẾU XỬ LÝ HỒ SƠ THANH TOÁN VƯỢT THẨM QUYỀN PD</v>
          </cell>
        </row>
      </sheetData>
      <sheetData sheetId="3810">
        <row r="1">
          <cell r="A1" t="str">
            <v>PHIẾU XỬ LÝ HỒ SƠ THANH TOÁN VƯỢT THẨM QUYỀN PD</v>
          </cell>
        </row>
      </sheetData>
      <sheetData sheetId="3811">
        <row r="1">
          <cell r="A1" t="str">
            <v>PHIẾU XỬ LÝ HỒ SƠ THANH TOÁN VƯỢT THẨM QUYỀN PD</v>
          </cell>
        </row>
      </sheetData>
      <sheetData sheetId="3812">
        <row r="1">
          <cell r="A1" t="str">
            <v>PHIẾU XỬ LÝ HỒ SƠ THANH TOÁN VƯỢT THẨM QUYỀN PD</v>
          </cell>
        </row>
      </sheetData>
      <sheetData sheetId="3813">
        <row r="1">
          <cell r="A1" t="str">
            <v>PHIẾU XỬ LÝ HỒ SƠ THANH TOÁN VƯỢT THẨM QUYỀN PD</v>
          </cell>
        </row>
      </sheetData>
      <sheetData sheetId="3814">
        <row r="1">
          <cell r="A1" t="str">
            <v>PHIẾU XỬ LÝ HỒ SƠ THANH TOÁN VƯỢT THẨM QUYỀN PD</v>
          </cell>
        </row>
      </sheetData>
      <sheetData sheetId="3815">
        <row r="1">
          <cell r="A1" t="str">
            <v>PHIẾU XỬ LÝ HỒ SƠ THANH TOÁN VƯỢT THẨM QUYỀN PD</v>
          </cell>
        </row>
      </sheetData>
      <sheetData sheetId="3816">
        <row r="1">
          <cell r="A1" t="str">
            <v>PHIẾU XỬ LÝ HỒ SƠ THANH TOÁN VƯỢT THẨM QUYỀN PD</v>
          </cell>
        </row>
      </sheetData>
      <sheetData sheetId="3817">
        <row r="1">
          <cell r="A1" t="str">
            <v>PHIẾU XỬ LÝ HỒ SƠ THANH TOÁN VƯỢT THẨM QUYỀN PD</v>
          </cell>
        </row>
      </sheetData>
      <sheetData sheetId="3818">
        <row r="1">
          <cell r="A1" t="str">
            <v>PHIẾU XỬ LÝ HỒ SƠ THANH TOÁN VƯỢT THẨM QUYỀN PD</v>
          </cell>
        </row>
      </sheetData>
      <sheetData sheetId="3819">
        <row r="1">
          <cell r="A1" t="str">
            <v>PHIẾU XỬ LÝ HỒ SƠ THANH TOÁN VƯỢT THẨM QUYỀN PD</v>
          </cell>
        </row>
      </sheetData>
      <sheetData sheetId="3820">
        <row r="1">
          <cell r="A1" t="str">
            <v>PHIẾU XỬ LÝ HỒ SƠ THANH TOÁN VƯỢT THẨM QUYỀN PD</v>
          </cell>
        </row>
      </sheetData>
      <sheetData sheetId="3821">
        <row r="1">
          <cell r="A1" t="str">
            <v>PHIẾU XỬ LÝ HỒ SƠ THANH TOÁN VƯỢT THẨM QUYỀN PD</v>
          </cell>
        </row>
      </sheetData>
      <sheetData sheetId="3822">
        <row r="1">
          <cell r="A1" t="str">
            <v>PHIẾU XỬ LÝ HỒ SƠ THANH TOÁN VƯỢT THẨM QUYỀN PD</v>
          </cell>
        </row>
      </sheetData>
      <sheetData sheetId="3823">
        <row r="1">
          <cell r="A1" t="str">
            <v>PHIẾU XỬ LÝ HỒ SƠ THANH TOÁN VƯỢT THẨM QUYỀN PD</v>
          </cell>
        </row>
      </sheetData>
      <sheetData sheetId="3824">
        <row r="1">
          <cell r="A1" t="str">
            <v>PHIẾU XỬ LÝ HỒ SƠ THANH TOÁN VƯỢT THẨM QUYỀN PD</v>
          </cell>
        </row>
      </sheetData>
      <sheetData sheetId="3825">
        <row r="1">
          <cell r="A1" t="str">
            <v>PHIẾU XỬ LÝ HỒ SƠ THANH TOÁN VƯỢT THẨM QUYỀN PD</v>
          </cell>
        </row>
      </sheetData>
      <sheetData sheetId="3826">
        <row r="1">
          <cell r="A1" t="str">
            <v>PHIẾU XỬ LÝ HỒ SƠ THANH TOÁN VƯỢT THẨM QUYỀN PD</v>
          </cell>
        </row>
      </sheetData>
      <sheetData sheetId="3827">
        <row r="1">
          <cell r="A1" t="str">
            <v>PHIẾU XỬ LÝ HỒ SƠ THANH TOÁN VƯỢT THẨM QUYỀN PD</v>
          </cell>
        </row>
      </sheetData>
      <sheetData sheetId="3828">
        <row r="1">
          <cell r="A1" t="str">
            <v>PHIẾU XỬ LÝ HỒ SƠ THANH TOÁN VƯỢT THẨM QUYỀN PD</v>
          </cell>
        </row>
      </sheetData>
      <sheetData sheetId="3829">
        <row r="1">
          <cell r="A1" t="str">
            <v>PHIẾU XỬ LÝ HỒ SƠ THANH TOÁN VƯỢT THẨM QUYỀN PD</v>
          </cell>
        </row>
      </sheetData>
      <sheetData sheetId="3830">
        <row r="1">
          <cell r="A1" t="str">
            <v>PHIẾU XỬ LÝ HỒ SƠ THANH TOÁN VƯỢT THẨM QUYỀN PD</v>
          </cell>
        </row>
      </sheetData>
      <sheetData sheetId="3831">
        <row r="1">
          <cell r="A1" t="str">
            <v>PHIẾU XỬ LÝ HỒ SƠ THANH TOÁN VƯỢT THẨM QUYỀN PD</v>
          </cell>
        </row>
      </sheetData>
      <sheetData sheetId="3832">
        <row r="1">
          <cell r="A1" t="str">
            <v>PHIẾU XỬ LÝ HỒ SƠ THANH TOÁN VƯỢT THẨM QUYỀN PD</v>
          </cell>
        </row>
      </sheetData>
      <sheetData sheetId="3833">
        <row r="1">
          <cell r="A1" t="str">
            <v>PHIẾU XỬ LÝ HỒ SƠ THANH TOÁN VƯỢT THẨM QUYỀN PD</v>
          </cell>
        </row>
      </sheetData>
      <sheetData sheetId="3834">
        <row r="1">
          <cell r="A1" t="str">
            <v>PHIẾU XỬ LÝ HỒ SƠ THANH TOÁN VƯỢT THẨM QUYỀN PD</v>
          </cell>
        </row>
      </sheetData>
      <sheetData sheetId="3835">
        <row r="1">
          <cell r="A1" t="str">
            <v>PHIẾU XỬ LÝ HỒ SƠ THANH TOÁN VƯỢT THẨM QUYỀN PD</v>
          </cell>
        </row>
      </sheetData>
      <sheetData sheetId="3836">
        <row r="1">
          <cell r="A1" t="str">
            <v>PHIẾU XỬ LÝ HỒ SƠ THANH TOÁN VƯỢT THẨM QUYỀN PD</v>
          </cell>
        </row>
      </sheetData>
      <sheetData sheetId="3837">
        <row r="1">
          <cell r="A1" t="str">
            <v>PHIẾU XỬ LÝ HỒ SƠ THANH TOÁN VƯỢT THẨM QUYỀN PD</v>
          </cell>
        </row>
      </sheetData>
      <sheetData sheetId="3838">
        <row r="1">
          <cell r="A1" t="str">
            <v>PHIẾU XỬ LÝ HỒ SƠ THANH TOÁN VƯỢT THẨM QUYỀN PD</v>
          </cell>
        </row>
      </sheetData>
      <sheetData sheetId="3839">
        <row r="1">
          <cell r="A1" t="str">
            <v>PHIẾU XỬ LÝ HỒ SƠ THANH TOÁN VƯỢT THẨM QUYỀN PD</v>
          </cell>
        </row>
      </sheetData>
      <sheetData sheetId="3840">
        <row r="1">
          <cell r="A1" t="str">
            <v>PHIẾU XỬ LÝ HỒ SƠ THANH TOÁN VƯỢT THẨM QUYỀN PD</v>
          </cell>
        </row>
      </sheetData>
      <sheetData sheetId="3841">
        <row r="1">
          <cell r="A1" t="str">
            <v>PHIẾU XỬ LÝ HỒ SƠ THANH TOÁN VƯỢT THẨM QUYỀN PD</v>
          </cell>
        </row>
      </sheetData>
      <sheetData sheetId="3842">
        <row r="1">
          <cell r="A1" t="str">
            <v>PHIẾU XỬ LÝ HỒ SƠ THANH TOÁN VƯỢT THẨM QUYỀN PD</v>
          </cell>
        </row>
      </sheetData>
      <sheetData sheetId="3843">
        <row r="1">
          <cell r="A1" t="str">
            <v>PHIẾU XỬ LÝ HỒ SƠ THANH TOÁN VƯỢT THẨM QUYỀN PD</v>
          </cell>
        </row>
      </sheetData>
      <sheetData sheetId="3844">
        <row r="1">
          <cell r="A1" t="str">
            <v>PHIẾU XỬ LÝ HỒ SƠ THANH TOÁN VƯỢT THẨM QUYỀN PD</v>
          </cell>
        </row>
      </sheetData>
      <sheetData sheetId="3845">
        <row r="1">
          <cell r="A1" t="str">
            <v>PHIẾU XỬ LÝ HỒ SƠ THANH TOÁN VƯỢT THẨM QUYỀN PD</v>
          </cell>
        </row>
      </sheetData>
      <sheetData sheetId="3846">
        <row r="1">
          <cell r="A1" t="str">
            <v>PHIẾU XỬ LÝ HỒ SƠ THANH TOÁN VƯỢT THẨM QUYỀN PD</v>
          </cell>
        </row>
      </sheetData>
      <sheetData sheetId="3847">
        <row r="1">
          <cell r="A1" t="str">
            <v>PHIẾU XỬ LÝ HỒ SƠ THANH TOÁN VƯỢT THẨM QUYỀN PD</v>
          </cell>
        </row>
      </sheetData>
      <sheetData sheetId="3848">
        <row r="1">
          <cell r="A1" t="str">
            <v>PHIẾU XỬ LÝ HỒ SƠ THANH TOÁN VƯỢT THẨM QUYỀN PD</v>
          </cell>
        </row>
      </sheetData>
      <sheetData sheetId="3849">
        <row r="1">
          <cell r="A1" t="str">
            <v>PHIẾU XỬ LÝ HỒ SƠ THANH TOÁN VƯỢT THẨM QUYỀN PD</v>
          </cell>
        </row>
      </sheetData>
      <sheetData sheetId="3850">
        <row r="1">
          <cell r="A1" t="str">
            <v>PHIẾU XỬ LÝ HỒ SƠ THANH TOÁN VƯỢT THẨM QUYỀN PD</v>
          </cell>
        </row>
      </sheetData>
      <sheetData sheetId="3851">
        <row r="1">
          <cell r="A1" t="str">
            <v>PHIẾU XỬ LÝ HỒ SƠ THANH TOÁN VƯỢT THẨM QUYỀN PD</v>
          </cell>
        </row>
      </sheetData>
      <sheetData sheetId="3852">
        <row r="1">
          <cell r="A1" t="str">
            <v>PHIẾU XỬ LÝ HỒ SƠ THANH TOÁN VƯỢT THẨM QUYỀN PD</v>
          </cell>
        </row>
      </sheetData>
      <sheetData sheetId="3853">
        <row r="1">
          <cell r="A1" t="str">
            <v>PHIẾU XỬ LÝ HỒ SƠ THANH TOÁN VƯỢT THẨM QUYỀN PD</v>
          </cell>
        </row>
      </sheetData>
      <sheetData sheetId="3854">
        <row r="1">
          <cell r="A1" t="str">
            <v>PHIẾU XỬ LÝ HỒ SƠ THANH TOÁN VƯỢT THẨM QUYỀN PD</v>
          </cell>
        </row>
      </sheetData>
      <sheetData sheetId="3855">
        <row r="1">
          <cell r="A1" t="str">
            <v>PHIẾU XỬ LÝ HỒ SƠ THANH TOÁN VƯỢT THẨM QUYỀN PD</v>
          </cell>
        </row>
      </sheetData>
      <sheetData sheetId="3856">
        <row r="1">
          <cell r="A1" t="str">
            <v>PHIẾU XỬ LÝ HỒ SƠ THANH TOÁN VƯỢT THẨM QUYỀN PD</v>
          </cell>
        </row>
      </sheetData>
      <sheetData sheetId="3857">
        <row r="1">
          <cell r="A1" t="str">
            <v>PHIẾU XỬ LÝ HỒ SƠ THANH TOÁN VƯỢT THẨM QUYỀN PD</v>
          </cell>
        </row>
      </sheetData>
      <sheetData sheetId="3858">
        <row r="1">
          <cell r="A1" t="str">
            <v>PHIẾU XỬ LÝ HỒ SƠ THANH TOÁN VƯỢT THẨM QUYỀN PD</v>
          </cell>
        </row>
      </sheetData>
      <sheetData sheetId="3859">
        <row r="1">
          <cell r="A1" t="str">
            <v>PHIẾU XỬ LÝ HỒ SƠ THANH TOÁN VƯỢT THẨM QUYỀN PD</v>
          </cell>
        </row>
      </sheetData>
      <sheetData sheetId="3860">
        <row r="1">
          <cell r="A1" t="str">
            <v>PHIẾU XỬ LÝ HỒ SƠ THANH TOÁN VƯỢT THẨM QUYỀN PD</v>
          </cell>
        </row>
      </sheetData>
      <sheetData sheetId="3861">
        <row r="1">
          <cell r="A1" t="str">
            <v>PHIẾU XỬ LÝ HỒ SƠ THANH TOÁN VƯỢT THẨM QUYỀN PD</v>
          </cell>
        </row>
      </sheetData>
      <sheetData sheetId="3862">
        <row r="1">
          <cell r="A1" t="str">
            <v>PHIẾU XỬ LÝ HỒ SƠ THANH TOÁN VƯỢT THẨM QUYỀN PD</v>
          </cell>
        </row>
      </sheetData>
      <sheetData sheetId="3863">
        <row r="1">
          <cell r="A1" t="str">
            <v>PHIẾU XỬ LÝ HỒ SƠ THANH TOÁN VƯỢT THẨM QUYỀN PD</v>
          </cell>
        </row>
      </sheetData>
      <sheetData sheetId="3864">
        <row r="1">
          <cell r="A1" t="str">
            <v>PHIẾU XỬ LÝ HỒ SƠ THANH TOÁN VƯỢT THẨM QUYỀN PD</v>
          </cell>
        </row>
      </sheetData>
      <sheetData sheetId="3865">
        <row r="1">
          <cell r="A1" t="str">
            <v>PHIẾU XỬ LÝ HỒ SƠ THANH TOÁN VƯỢT THẨM QUYỀN PD</v>
          </cell>
        </row>
      </sheetData>
      <sheetData sheetId="3866">
        <row r="1">
          <cell r="A1" t="str">
            <v>PHIẾU XỬ LÝ HỒ SƠ THANH TOÁN VƯỢT THẨM QUYỀN PD</v>
          </cell>
        </row>
      </sheetData>
      <sheetData sheetId="3867">
        <row r="1">
          <cell r="A1" t="str">
            <v>PHIẾU XỬ LÝ HỒ SƠ THANH TOÁN VƯỢT THẨM QUYỀN PD</v>
          </cell>
        </row>
      </sheetData>
      <sheetData sheetId="3868">
        <row r="1">
          <cell r="A1" t="str">
            <v>PHIẾU XỬ LÝ HỒ SƠ THANH TOÁN VƯỢT THẨM QUYỀN PD</v>
          </cell>
        </row>
      </sheetData>
      <sheetData sheetId="3869">
        <row r="1">
          <cell r="A1" t="str">
            <v>PHIẾU XỬ LÝ HỒ SƠ THANH TOÁN VƯỢT THẨM QUYỀN PD</v>
          </cell>
        </row>
      </sheetData>
      <sheetData sheetId="3870">
        <row r="1">
          <cell r="A1" t="str">
            <v>PHIẾU XỬ LÝ HỒ SƠ THANH TOÁN VƯỢT THẨM QUYỀN PD</v>
          </cell>
        </row>
      </sheetData>
      <sheetData sheetId="3871">
        <row r="1">
          <cell r="A1" t="str">
            <v>PHIẾU XỬ LÝ HỒ SƠ THANH TOÁN VƯỢT THẨM QUYỀN PD</v>
          </cell>
        </row>
      </sheetData>
      <sheetData sheetId="3872">
        <row r="1">
          <cell r="A1" t="str">
            <v>PHIẾU XỬ LÝ HỒ SƠ THANH TOÁN VƯỢT THẨM QUYỀN PD</v>
          </cell>
        </row>
      </sheetData>
      <sheetData sheetId="3873">
        <row r="1">
          <cell r="A1" t="str">
            <v>PHIẾU XỬ LÝ HỒ SƠ THANH TOÁN VƯỢT THẨM QUYỀN PD</v>
          </cell>
        </row>
      </sheetData>
      <sheetData sheetId="3874">
        <row r="1">
          <cell r="A1" t="str">
            <v>PHIẾU XỬ LÝ HỒ SƠ THANH TOÁN VƯỢT THẨM QUYỀN PD</v>
          </cell>
        </row>
      </sheetData>
      <sheetData sheetId="3875">
        <row r="1">
          <cell r="A1" t="str">
            <v>PHIẾU XỬ LÝ HỒ SƠ THANH TOÁN VƯỢT THẨM QUYỀN PD</v>
          </cell>
        </row>
      </sheetData>
      <sheetData sheetId="3876">
        <row r="1">
          <cell r="A1" t="str">
            <v>PHIẾU XỬ LÝ HỒ SƠ THANH TOÁN VƯỢT THẨM QUYỀN PD</v>
          </cell>
        </row>
      </sheetData>
      <sheetData sheetId="3877">
        <row r="1">
          <cell r="A1" t="str">
            <v>PHIẾU XỬ LÝ HỒ SƠ THANH TOÁN VƯỢT THẨM QUYỀN PD</v>
          </cell>
        </row>
      </sheetData>
      <sheetData sheetId="3878">
        <row r="1">
          <cell r="A1" t="str">
            <v>PHIẾU XỬ LÝ HỒ SƠ THANH TOÁN VƯỢT THẨM QUYỀN PD</v>
          </cell>
        </row>
      </sheetData>
      <sheetData sheetId="3879">
        <row r="1">
          <cell r="A1" t="str">
            <v>PHIẾU XỬ LÝ HỒ SƠ THANH TOÁN VƯỢT THẨM QUYỀN PD</v>
          </cell>
        </row>
      </sheetData>
      <sheetData sheetId="3880">
        <row r="1">
          <cell r="A1" t="str">
            <v>PHIẾU XỬ LÝ HỒ SƠ THANH TOÁN VƯỢT THẨM QUYỀN PD</v>
          </cell>
        </row>
      </sheetData>
      <sheetData sheetId="3881">
        <row r="1">
          <cell r="A1" t="str">
            <v>PHIẾU XỬ LÝ HỒ SƠ THANH TOÁN VƯỢT THẨM QUYỀN PD</v>
          </cell>
        </row>
      </sheetData>
      <sheetData sheetId="3882">
        <row r="1">
          <cell r="A1" t="str">
            <v>PHIẾU XỬ LÝ HỒ SƠ THANH TOÁN VƯỢT THẨM QUYỀN PD</v>
          </cell>
        </row>
      </sheetData>
      <sheetData sheetId="3883">
        <row r="1">
          <cell r="A1" t="str">
            <v>PHIẾU XỬ LÝ HỒ SƠ THANH TOÁN VƯỢT THẨM QUYỀN PD</v>
          </cell>
        </row>
      </sheetData>
      <sheetData sheetId="3884">
        <row r="1">
          <cell r="A1" t="str">
            <v>PHIẾU XỬ LÝ HỒ SƠ THANH TOÁN VƯỢT THẨM QUYỀN PD</v>
          </cell>
        </row>
      </sheetData>
      <sheetData sheetId="3885">
        <row r="1">
          <cell r="A1" t="str">
            <v>PHIẾU XỬ LÝ HỒ SƠ THANH TOÁN VƯỢT THẨM QUYỀN PD</v>
          </cell>
        </row>
      </sheetData>
      <sheetData sheetId="3886">
        <row r="1">
          <cell r="A1" t="str">
            <v>PHIẾU XỬ LÝ HỒ SƠ THANH TOÁN VƯỢT THẨM QUYỀN PD</v>
          </cell>
        </row>
      </sheetData>
      <sheetData sheetId="3887">
        <row r="1">
          <cell r="A1" t="str">
            <v>PHIẾU XỬ LÝ HỒ SƠ THANH TOÁN VƯỢT THẨM QUYỀN PD</v>
          </cell>
        </row>
      </sheetData>
      <sheetData sheetId="3888">
        <row r="1">
          <cell r="A1" t="str">
            <v>PHIẾU XỬ LÝ HỒ SƠ THANH TOÁN VƯỢT THẨM QUYỀN PD</v>
          </cell>
        </row>
      </sheetData>
      <sheetData sheetId="3889">
        <row r="1">
          <cell r="A1" t="str">
            <v>PHIẾU XỬ LÝ HỒ SƠ THANH TOÁN VƯỢT THẨM QUYỀN PD</v>
          </cell>
        </row>
      </sheetData>
      <sheetData sheetId="3890">
        <row r="1">
          <cell r="A1" t="str">
            <v>PHIẾU XỬ LÝ HỒ SƠ THANH TOÁN VƯỢT THẨM QUYỀN PD</v>
          </cell>
        </row>
      </sheetData>
      <sheetData sheetId="3891">
        <row r="1">
          <cell r="A1" t="str">
            <v>PHIẾU XỬ LÝ HỒ SƠ THANH TOÁN VƯỢT THẨM QUYỀN PD</v>
          </cell>
        </row>
      </sheetData>
      <sheetData sheetId="3892">
        <row r="1">
          <cell r="A1" t="str">
            <v>PHIẾU XỬ LÝ HỒ SƠ THANH TOÁN VƯỢT THẨM QUYỀN PD</v>
          </cell>
        </row>
      </sheetData>
      <sheetData sheetId="3893">
        <row r="1">
          <cell r="A1" t="str">
            <v>PHIẾU XỬ LÝ HỒ SƠ THANH TOÁN VƯỢT THẨM QUYỀN PD</v>
          </cell>
        </row>
      </sheetData>
      <sheetData sheetId="3894">
        <row r="1">
          <cell r="A1" t="str">
            <v>PHIẾU XỬ LÝ HỒ SƠ THANH TOÁN VƯỢT THẨM QUYỀN PD</v>
          </cell>
        </row>
      </sheetData>
      <sheetData sheetId="3895">
        <row r="1">
          <cell r="A1" t="str">
            <v>PHIẾU XỬ LÝ HỒ SƠ THANH TOÁN VƯỢT THẨM QUYỀN PD</v>
          </cell>
        </row>
      </sheetData>
      <sheetData sheetId="3896">
        <row r="1">
          <cell r="A1" t="str">
            <v>PHIẾU XỬ LÝ HỒ SƠ THANH TOÁN VƯỢT THẨM QUYỀN PD</v>
          </cell>
        </row>
      </sheetData>
      <sheetData sheetId="3897">
        <row r="1">
          <cell r="A1" t="str">
            <v>PHIẾU XỬ LÝ HỒ SƠ THANH TOÁN VƯỢT THẨM QUYỀN PD</v>
          </cell>
        </row>
      </sheetData>
      <sheetData sheetId="3898">
        <row r="1">
          <cell r="A1" t="str">
            <v>PHIẾU XỬ LÝ HỒ SƠ THANH TOÁN VƯỢT THẨM QUYỀN PD</v>
          </cell>
        </row>
      </sheetData>
      <sheetData sheetId="3899">
        <row r="1">
          <cell r="A1" t="str">
            <v>PHIẾU XỬ LÝ HỒ SƠ THANH TOÁN VƯỢT THẨM QUYỀN PD</v>
          </cell>
        </row>
      </sheetData>
      <sheetData sheetId="3900">
        <row r="1">
          <cell r="A1" t="str">
            <v>PHIẾU XỬ LÝ HỒ SƠ THANH TOÁN VƯỢT THẨM QUYỀN PD</v>
          </cell>
        </row>
      </sheetData>
      <sheetData sheetId="3901">
        <row r="1">
          <cell r="A1" t="str">
            <v>PHIẾU XỬ LÝ HỒ SƠ THANH TOÁN VƯỢT THẨM QUYỀN PD</v>
          </cell>
        </row>
      </sheetData>
      <sheetData sheetId="3902">
        <row r="1">
          <cell r="A1" t="str">
            <v>PHIẾU XỬ LÝ HỒ SƠ THANH TOÁN VƯỢT THẨM QUYỀN PD</v>
          </cell>
        </row>
      </sheetData>
      <sheetData sheetId="3903">
        <row r="1">
          <cell r="A1" t="str">
            <v>PHIẾU XỬ LÝ HỒ SƠ THANH TOÁN VƯỢT THẨM QUYỀN PD</v>
          </cell>
        </row>
      </sheetData>
      <sheetData sheetId="3904">
        <row r="1">
          <cell r="A1" t="str">
            <v>PHIẾU XỬ LÝ HỒ SƠ THANH TOÁN VƯỢT THẨM QUYỀN PD</v>
          </cell>
        </row>
      </sheetData>
      <sheetData sheetId="3905">
        <row r="1">
          <cell r="A1" t="str">
            <v>PHIẾU XỬ LÝ HỒ SƠ THANH TOÁN VƯỢT THẨM QUYỀN PD</v>
          </cell>
        </row>
      </sheetData>
      <sheetData sheetId="3906">
        <row r="1">
          <cell r="A1" t="str">
            <v>PHIẾU XỬ LÝ HỒ SƠ THANH TOÁN VƯỢT THẨM QUYỀN PD</v>
          </cell>
        </row>
      </sheetData>
      <sheetData sheetId="3907">
        <row r="1">
          <cell r="A1" t="str">
            <v>PHIẾU XỬ LÝ HỒ SƠ THANH TOÁN VƯỢT THẨM QUYỀN PD</v>
          </cell>
        </row>
      </sheetData>
      <sheetData sheetId="3908">
        <row r="1">
          <cell r="A1" t="str">
            <v>PHIẾU XỬ LÝ HỒ SƠ THANH TOÁN VƯỢT THẨM QUYỀN PD</v>
          </cell>
        </row>
      </sheetData>
      <sheetData sheetId="3909">
        <row r="1">
          <cell r="A1" t="str">
            <v>PHIẾU XỬ LÝ HỒ SƠ THANH TOÁN VƯỢT THẨM QUYỀN PD</v>
          </cell>
        </row>
      </sheetData>
      <sheetData sheetId="3910">
        <row r="1">
          <cell r="A1" t="str">
            <v>PHIẾU XỬ LÝ HỒ SƠ THANH TOÁN VƯỢT THẨM QUYỀN PD</v>
          </cell>
        </row>
      </sheetData>
      <sheetData sheetId="3911">
        <row r="1">
          <cell r="A1" t="str">
            <v>PHIẾU XỬ LÝ HỒ SƠ THANH TOÁN VƯỢT THẨM QUYỀN PD</v>
          </cell>
        </row>
      </sheetData>
      <sheetData sheetId="3912">
        <row r="1">
          <cell r="A1" t="str">
            <v>PHIẾU XỬ LÝ HỒ SƠ THANH TOÁN VƯỢT THẨM QUYỀN PD</v>
          </cell>
        </row>
      </sheetData>
      <sheetData sheetId="3913">
        <row r="1">
          <cell r="A1" t="str">
            <v>PHIẾU XỬ LÝ HỒ SƠ THANH TOÁN VƯỢT THẨM QUYỀN PD</v>
          </cell>
        </row>
      </sheetData>
      <sheetData sheetId="3914">
        <row r="1">
          <cell r="A1" t="str">
            <v>PHIẾU XỬ LÝ HỒ SƠ THANH TOÁN VƯỢT THẨM QUYỀN PD</v>
          </cell>
        </row>
      </sheetData>
      <sheetData sheetId="3915">
        <row r="1">
          <cell r="A1" t="str">
            <v>PHIẾU XỬ LÝ HỒ SƠ THANH TOÁN VƯỢT THẨM QUYỀN PD</v>
          </cell>
        </row>
      </sheetData>
      <sheetData sheetId="3916">
        <row r="1">
          <cell r="A1" t="str">
            <v>PHIẾU XỬ LÝ HỒ SƠ THANH TOÁN VƯỢT THẨM QUYỀN PD</v>
          </cell>
        </row>
      </sheetData>
      <sheetData sheetId="3917">
        <row r="1">
          <cell r="A1" t="str">
            <v>PHIẾU XỬ LÝ HỒ SƠ THANH TOÁN VƯỢT THẨM QUYỀN PD</v>
          </cell>
        </row>
      </sheetData>
      <sheetData sheetId="3918">
        <row r="1">
          <cell r="A1" t="str">
            <v>PHIẾU XỬ LÝ HỒ SƠ THANH TOÁN VƯỢT THẨM QUYỀN PD</v>
          </cell>
        </row>
      </sheetData>
      <sheetData sheetId="3919">
        <row r="1">
          <cell r="A1" t="str">
            <v>PHIẾU XỬ LÝ HỒ SƠ THANH TOÁN VƯỢT THẨM QUYỀN PD</v>
          </cell>
        </row>
      </sheetData>
      <sheetData sheetId="3920">
        <row r="1">
          <cell r="A1" t="str">
            <v>PHIẾU XỬ LÝ HỒ SƠ THANH TOÁN VƯỢT THẨM QUYỀN PD</v>
          </cell>
        </row>
      </sheetData>
      <sheetData sheetId="3921">
        <row r="1">
          <cell r="A1" t="str">
            <v>PHIẾU XỬ LÝ HỒ SƠ THANH TOÁN VƯỢT THẨM QUYỀN PD</v>
          </cell>
        </row>
      </sheetData>
      <sheetData sheetId="3922">
        <row r="1">
          <cell r="A1" t="str">
            <v>PHIẾU XỬ LÝ HỒ SƠ THANH TOÁN VƯỢT THẨM QUYỀN PD</v>
          </cell>
        </row>
      </sheetData>
      <sheetData sheetId="3923">
        <row r="1">
          <cell r="A1" t="str">
            <v>PHIẾU XỬ LÝ HỒ SƠ THANH TOÁN VƯỢT THẨM QUYỀN PD</v>
          </cell>
        </row>
      </sheetData>
      <sheetData sheetId="3924">
        <row r="1">
          <cell r="A1" t="str">
            <v>PHIẾU XỬ LÝ HỒ SƠ THANH TOÁN VƯỢT THẨM QUYỀN PD</v>
          </cell>
        </row>
      </sheetData>
      <sheetData sheetId="3925">
        <row r="1">
          <cell r="A1" t="str">
            <v>PHIẾU XỬ LÝ HỒ SƠ THANH TOÁN VƯỢT THẨM QUYỀN PD</v>
          </cell>
        </row>
      </sheetData>
      <sheetData sheetId="3926">
        <row r="1">
          <cell r="A1" t="str">
            <v>PHIẾU XỬ LÝ HỒ SƠ THANH TOÁN VƯỢT THẨM QUYỀN PD</v>
          </cell>
        </row>
      </sheetData>
      <sheetData sheetId="3927">
        <row r="1">
          <cell r="A1" t="str">
            <v>PHIẾU XỬ LÝ HỒ SƠ THANH TOÁN VƯỢT THẨM QUYỀN PD</v>
          </cell>
        </row>
      </sheetData>
      <sheetData sheetId="3928">
        <row r="1">
          <cell r="A1" t="str">
            <v>PHIẾU XỬ LÝ HỒ SƠ THANH TOÁN VƯỢT THẨM QUYỀN PD</v>
          </cell>
        </row>
      </sheetData>
      <sheetData sheetId="3929">
        <row r="1">
          <cell r="A1" t="str">
            <v>PHIẾU XỬ LÝ HỒ SƠ THANH TOÁN VƯỢT THẨM QUYỀN PD</v>
          </cell>
        </row>
      </sheetData>
      <sheetData sheetId="3930">
        <row r="1">
          <cell r="A1" t="str">
            <v>PHIẾU XỬ LÝ HỒ SƠ THANH TOÁN VƯỢT THẨM QUYỀN PD</v>
          </cell>
        </row>
      </sheetData>
      <sheetData sheetId="3931">
        <row r="1">
          <cell r="A1" t="str">
            <v>PHIẾU XỬ LÝ HỒ SƠ THANH TOÁN VƯỢT THẨM QUYỀN PD</v>
          </cell>
        </row>
      </sheetData>
      <sheetData sheetId="3932">
        <row r="1">
          <cell r="A1" t="str">
            <v>PHIẾU XỬ LÝ HỒ SƠ THANH TOÁN VƯỢT THẨM QUYỀN PD</v>
          </cell>
        </row>
      </sheetData>
      <sheetData sheetId="3933">
        <row r="1">
          <cell r="A1" t="str">
            <v>PHIẾU XỬ LÝ HỒ SƠ THANH TOÁN VƯỢT THẨM QUYỀN PD</v>
          </cell>
        </row>
      </sheetData>
      <sheetData sheetId="3934">
        <row r="1">
          <cell r="A1" t="str">
            <v>PHIẾU XỬ LÝ HỒ SƠ THANH TOÁN VƯỢT THẨM QUYỀN PD</v>
          </cell>
        </row>
      </sheetData>
      <sheetData sheetId="3935">
        <row r="1">
          <cell r="A1" t="str">
            <v>PHIẾU XỬ LÝ HỒ SƠ THANH TOÁN VƯỢT THẨM QUYỀN PD</v>
          </cell>
        </row>
      </sheetData>
      <sheetData sheetId="3936">
        <row r="1">
          <cell r="A1" t="str">
            <v>PHIẾU XỬ LÝ HỒ SƠ THANH TOÁN VƯỢT THẨM QUYỀN PD</v>
          </cell>
        </row>
      </sheetData>
      <sheetData sheetId="3937">
        <row r="1">
          <cell r="A1" t="str">
            <v>PHIẾU XỬ LÝ HỒ SƠ THANH TOÁN VƯỢT THẨM QUYỀN PD</v>
          </cell>
        </row>
      </sheetData>
      <sheetData sheetId="3938">
        <row r="1">
          <cell r="A1" t="str">
            <v>PHIẾU XỬ LÝ HỒ SƠ THANH TOÁN VƯỢT THẨM QUYỀN PD</v>
          </cell>
        </row>
      </sheetData>
      <sheetData sheetId="3939">
        <row r="1">
          <cell r="A1" t="str">
            <v>PHIẾU XỬ LÝ HỒ SƠ THANH TOÁN VƯỢT THẨM QUYỀN PD</v>
          </cell>
        </row>
      </sheetData>
      <sheetData sheetId="3940">
        <row r="1">
          <cell r="A1" t="str">
            <v>PHIẾU XỬ LÝ HỒ SƠ THANH TOÁN VƯỢT THẨM QUYỀN PD</v>
          </cell>
        </row>
      </sheetData>
      <sheetData sheetId="3941">
        <row r="1">
          <cell r="A1" t="str">
            <v>PHIẾU XỬ LÝ HỒ SƠ THANH TOÁN VƯỢT THẨM QUYỀN PD</v>
          </cell>
        </row>
      </sheetData>
      <sheetData sheetId="3942">
        <row r="1">
          <cell r="A1" t="str">
            <v>PHIẾU XỬ LÝ HỒ SƠ THANH TOÁN VƯỢT THẨM QUYỀN PD</v>
          </cell>
        </row>
      </sheetData>
      <sheetData sheetId="3943">
        <row r="1">
          <cell r="A1" t="str">
            <v>PHIẾU XỬ LÝ HỒ SƠ THANH TOÁN VƯỢT THẨM QUYỀN PD</v>
          </cell>
        </row>
      </sheetData>
      <sheetData sheetId="3944">
        <row r="1">
          <cell r="A1" t="str">
            <v>PHIẾU XỬ LÝ HỒ SƠ THANH TOÁN VƯỢT THẨM QUYỀN PD</v>
          </cell>
        </row>
      </sheetData>
      <sheetData sheetId="3945">
        <row r="1">
          <cell r="A1" t="str">
            <v>PHIẾU XỬ LÝ HỒ SƠ THANH TOÁN VƯỢT THẨM QUYỀN PD</v>
          </cell>
        </row>
      </sheetData>
      <sheetData sheetId="3946">
        <row r="1">
          <cell r="A1" t="str">
            <v>PHIẾU XỬ LÝ HỒ SƠ THANH TOÁN VƯỢT THẨM QUYỀN PD</v>
          </cell>
        </row>
      </sheetData>
      <sheetData sheetId="3947">
        <row r="1">
          <cell r="A1" t="str">
            <v>PHIẾU XỬ LÝ HỒ SƠ THANH TOÁN VƯỢT THẨM QUYỀN PD</v>
          </cell>
        </row>
      </sheetData>
      <sheetData sheetId="3948">
        <row r="1">
          <cell r="A1" t="str">
            <v>PHIẾU XỬ LÝ HỒ SƠ THANH TOÁN VƯỢT THẨM QUYỀN PD</v>
          </cell>
        </row>
      </sheetData>
      <sheetData sheetId="3949">
        <row r="1">
          <cell r="A1" t="str">
            <v>PHIẾU XỬ LÝ HỒ SƠ THANH TOÁN VƯỢT THẨM QUYỀN PD</v>
          </cell>
        </row>
      </sheetData>
      <sheetData sheetId="3950">
        <row r="1">
          <cell r="A1" t="str">
            <v>PHIẾU XỬ LÝ HỒ SƠ THANH TOÁN VƯỢT THẨM QUYỀN PD</v>
          </cell>
        </row>
      </sheetData>
      <sheetData sheetId="3951">
        <row r="1">
          <cell r="A1" t="str">
            <v>PHIẾU XỬ LÝ HỒ SƠ THANH TOÁN VƯỢT THẨM QUYỀN PD</v>
          </cell>
        </row>
      </sheetData>
      <sheetData sheetId="3952">
        <row r="1">
          <cell r="A1" t="str">
            <v>PHIẾU XỬ LÝ HỒ SƠ THANH TOÁN VƯỢT THẨM QUYỀN PD</v>
          </cell>
        </row>
      </sheetData>
      <sheetData sheetId="3953">
        <row r="1">
          <cell r="A1" t="str">
            <v>PHIẾU XỬ LÝ HỒ SƠ THANH TOÁN VƯỢT THẨM QUYỀN PD</v>
          </cell>
        </row>
      </sheetData>
      <sheetData sheetId="3954">
        <row r="1">
          <cell r="A1" t="str">
            <v>PHIẾU XỬ LÝ HỒ SƠ THANH TOÁN VƯỢT THẨM QUYỀN PD</v>
          </cell>
        </row>
      </sheetData>
      <sheetData sheetId="3955">
        <row r="1">
          <cell r="A1" t="str">
            <v>PHIẾU XỬ LÝ HỒ SƠ THANH TOÁN VƯỢT THẨM QUYỀN PD</v>
          </cell>
        </row>
      </sheetData>
      <sheetData sheetId="3956">
        <row r="1">
          <cell r="A1" t="str">
            <v>PHIẾU XỬ LÝ HỒ SƠ THANH TOÁN VƯỢT THẨM QUYỀN PD</v>
          </cell>
        </row>
      </sheetData>
      <sheetData sheetId="3957">
        <row r="1">
          <cell r="A1" t="str">
            <v>PHIẾU XỬ LÝ HỒ SƠ THANH TOÁN VƯỢT THẨM QUYỀN PD</v>
          </cell>
        </row>
      </sheetData>
      <sheetData sheetId="3958">
        <row r="1">
          <cell r="A1" t="str">
            <v>PHIẾU XỬ LÝ HỒ SƠ THANH TOÁN VƯỢT THẨM QUYỀN PD</v>
          </cell>
        </row>
      </sheetData>
      <sheetData sheetId="3959">
        <row r="1">
          <cell r="A1" t="str">
            <v>PHIẾU XỬ LÝ HỒ SƠ THANH TOÁN VƯỢT THẨM QUYỀN PD</v>
          </cell>
        </row>
      </sheetData>
      <sheetData sheetId="3960">
        <row r="1">
          <cell r="A1" t="str">
            <v>PHIẾU XỬ LÝ HỒ SƠ THANH TOÁN VƯỢT THẨM QUYỀN PD</v>
          </cell>
        </row>
      </sheetData>
      <sheetData sheetId="3961">
        <row r="1">
          <cell r="A1" t="str">
            <v>PHIẾU XỬ LÝ HỒ SƠ THANH TOÁN VƯỢT THẨM QUYỀN PD</v>
          </cell>
        </row>
      </sheetData>
      <sheetData sheetId="3962">
        <row r="1">
          <cell r="A1" t="str">
            <v>PHIẾU XỬ LÝ HỒ SƠ THANH TOÁN VƯỢT THẨM QUYỀN PD</v>
          </cell>
        </row>
      </sheetData>
      <sheetData sheetId="3963">
        <row r="1">
          <cell r="A1" t="str">
            <v>PHIẾU XỬ LÝ HỒ SƠ THANH TOÁN VƯỢT THẨM QUYỀN PD</v>
          </cell>
        </row>
      </sheetData>
      <sheetData sheetId="3964">
        <row r="1">
          <cell r="A1" t="str">
            <v>PHIẾU XỬ LÝ HỒ SƠ THANH TOÁN VƯỢT THẨM QUYỀN PD</v>
          </cell>
        </row>
      </sheetData>
      <sheetData sheetId="3965">
        <row r="1">
          <cell r="A1" t="str">
            <v>PHIẾU XỬ LÝ HỒ SƠ THANH TOÁN VƯỢT THẨM QUYỀN PD</v>
          </cell>
        </row>
      </sheetData>
      <sheetData sheetId="3966">
        <row r="1">
          <cell r="A1" t="str">
            <v>PHIẾU XỬ LÝ HỒ SƠ THANH TOÁN VƯỢT THẨM QUYỀN PD</v>
          </cell>
        </row>
      </sheetData>
      <sheetData sheetId="3967">
        <row r="1">
          <cell r="A1" t="str">
            <v>PHIẾU XỬ LÝ HỒ SƠ THANH TOÁN VƯỢT THẨM QUYỀN PD</v>
          </cell>
        </row>
      </sheetData>
      <sheetData sheetId="3968">
        <row r="1">
          <cell r="A1" t="str">
            <v>PHIẾU XỬ LÝ HỒ SƠ THANH TOÁN VƯỢT THẨM QUYỀN PD</v>
          </cell>
        </row>
      </sheetData>
      <sheetData sheetId="3969">
        <row r="1">
          <cell r="A1" t="str">
            <v>PHIẾU XỬ LÝ HỒ SƠ THANH TOÁN VƯỢT THẨM QUYỀN PD</v>
          </cell>
        </row>
      </sheetData>
      <sheetData sheetId="3970">
        <row r="1">
          <cell r="A1" t="str">
            <v>PHIẾU XỬ LÝ HỒ SƠ THANH TOÁN VƯỢT THẨM QUYỀN PD</v>
          </cell>
        </row>
      </sheetData>
      <sheetData sheetId="3971">
        <row r="1">
          <cell r="A1" t="str">
            <v>PHIẾU XỬ LÝ HỒ SƠ THANH TOÁN VƯỢT THẨM QUYỀN PD</v>
          </cell>
        </row>
      </sheetData>
      <sheetData sheetId="3972">
        <row r="1">
          <cell r="A1" t="str">
            <v>PHIẾU XỬ LÝ HỒ SƠ THANH TOÁN VƯỢT THẨM QUYỀN PD</v>
          </cell>
        </row>
      </sheetData>
      <sheetData sheetId="3973">
        <row r="1">
          <cell r="A1" t="str">
            <v>PHIẾU XỬ LÝ HỒ SƠ THANH TOÁN VƯỢT THẨM QUYỀN PD</v>
          </cell>
        </row>
      </sheetData>
      <sheetData sheetId="3974">
        <row r="1">
          <cell r="A1" t="str">
            <v>PHIẾU XỬ LÝ HỒ SƠ THANH TOÁN VƯỢT THẨM QUYỀN PD</v>
          </cell>
        </row>
      </sheetData>
      <sheetData sheetId="3975">
        <row r="1">
          <cell r="A1" t="str">
            <v>PHIẾU XỬ LÝ HỒ SƠ THANH TOÁN VƯỢT THẨM QUYỀN PD</v>
          </cell>
        </row>
      </sheetData>
      <sheetData sheetId="3976">
        <row r="1">
          <cell r="A1" t="str">
            <v>PHIẾU XỬ LÝ HỒ SƠ THANH TOÁN VƯỢT THẨM QUYỀN PD</v>
          </cell>
        </row>
      </sheetData>
      <sheetData sheetId="3977">
        <row r="1">
          <cell r="A1" t="str">
            <v>PHIẾU XỬ LÝ HỒ SƠ THANH TOÁN VƯỢT THẨM QUYỀN PD</v>
          </cell>
        </row>
      </sheetData>
      <sheetData sheetId="3978">
        <row r="1">
          <cell r="A1" t="str">
            <v>PHIẾU XỬ LÝ HỒ SƠ THANH TOÁN VƯỢT THẨM QUYỀN PD</v>
          </cell>
        </row>
      </sheetData>
      <sheetData sheetId="3979">
        <row r="1">
          <cell r="A1" t="str">
            <v>PHIẾU XỬ LÝ HỒ SƠ THANH TOÁN VƯỢT THẨM QUYỀN PD</v>
          </cell>
        </row>
      </sheetData>
      <sheetData sheetId="3980">
        <row r="1">
          <cell r="A1" t="str">
            <v>PHIẾU XỬ LÝ HỒ SƠ THANH TOÁN VƯỢT THẨM QUYỀN PD</v>
          </cell>
        </row>
      </sheetData>
      <sheetData sheetId="3981">
        <row r="1">
          <cell r="A1" t="str">
            <v>PHIẾU XỬ LÝ HỒ SƠ THANH TOÁN VƯỢT THẨM QUYỀN PD</v>
          </cell>
        </row>
      </sheetData>
      <sheetData sheetId="3982">
        <row r="1">
          <cell r="A1" t="str">
            <v>PHIẾU XỬ LÝ HỒ SƠ THANH TOÁN VƯỢT THẨM QUYỀN PD</v>
          </cell>
        </row>
      </sheetData>
      <sheetData sheetId="3983">
        <row r="1">
          <cell r="A1" t="str">
            <v>PHIẾU XỬ LÝ HỒ SƠ THANH TOÁN VƯỢT THẨM QUYỀN PD</v>
          </cell>
        </row>
      </sheetData>
      <sheetData sheetId="3984">
        <row r="1">
          <cell r="A1" t="str">
            <v>PHIẾU XỬ LÝ HỒ SƠ THANH TOÁN VƯỢT THẨM QUYỀN PD</v>
          </cell>
        </row>
      </sheetData>
      <sheetData sheetId="3985">
        <row r="1">
          <cell r="A1" t="str">
            <v>PHIẾU XỬ LÝ HỒ SƠ THANH TOÁN VƯỢT THẨM QUYỀN PD</v>
          </cell>
        </row>
      </sheetData>
      <sheetData sheetId="3986">
        <row r="1">
          <cell r="A1" t="str">
            <v>PHIẾU XỬ LÝ HỒ SƠ THANH TOÁN VƯỢT THẨM QUYỀN PD</v>
          </cell>
        </row>
      </sheetData>
      <sheetData sheetId="3987">
        <row r="1">
          <cell r="A1" t="str">
            <v>PHIẾU XỬ LÝ HỒ SƠ THANH TOÁN VƯỢT THẨM QUYỀN PD</v>
          </cell>
        </row>
      </sheetData>
      <sheetData sheetId="3988">
        <row r="1">
          <cell r="A1" t="str">
            <v>PHIẾU XỬ LÝ HỒ SƠ THANH TOÁN VƯỢT THẨM QUYỀN PD</v>
          </cell>
        </row>
      </sheetData>
      <sheetData sheetId="3989">
        <row r="1">
          <cell r="A1" t="str">
            <v>PHIẾU XỬ LÝ HỒ SƠ THANH TOÁN VƯỢT THẨM QUYỀN PD</v>
          </cell>
        </row>
      </sheetData>
      <sheetData sheetId="3990">
        <row r="1">
          <cell r="A1" t="str">
            <v>PHIẾU XỬ LÝ HỒ SƠ THANH TOÁN VƯỢT THẨM QUYỀN PD</v>
          </cell>
        </row>
      </sheetData>
      <sheetData sheetId="3991">
        <row r="1">
          <cell r="A1" t="str">
            <v>PHIẾU XỬ LÝ HỒ SƠ THANH TOÁN VƯỢT THẨM QUYỀN PD</v>
          </cell>
        </row>
      </sheetData>
      <sheetData sheetId="3992">
        <row r="1">
          <cell r="A1" t="str">
            <v>PHIẾU XỬ LÝ HỒ SƠ THANH TOÁN VƯỢT THẨM QUYỀN PD</v>
          </cell>
        </row>
      </sheetData>
      <sheetData sheetId="3993">
        <row r="1">
          <cell r="A1" t="str">
            <v>PHIẾU XỬ LÝ HỒ SƠ THANH TOÁN VƯỢT THẨM QUYỀN PD</v>
          </cell>
        </row>
      </sheetData>
      <sheetData sheetId="3994">
        <row r="1">
          <cell r="A1" t="str">
            <v>PHIẾU XỬ LÝ HỒ SƠ THANH TOÁN VƯỢT THẨM QUYỀN PD</v>
          </cell>
        </row>
      </sheetData>
      <sheetData sheetId="3995">
        <row r="1">
          <cell r="A1" t="str">
            <v>PHIẾU XỬ LÝ HỒ SƠ THANH TOÁN VƯỢT THẨM QUYỀN PD</v>
          </cell>
        </row>
      </sheetData>
      <sheetData sheetId="3996">
        <row r="1">
          <cell r="A1" t="str">
            <v>PHIẾU XỬ LÝ HỒ SƠ THANH TOÁN VƯỢT THẨM QUYỀN PD</v>
          </cell>
        </row>
      </sheetData>
      <sheetData sheetId="3997">
        <row r="1">
          <cell r="A1" t="str">
            <v>PHIẾU XỬ LÝ HỒ SƠ THANH TOÁN VƯỢT THẨM QUYỀN PD</v>
          </cell>
        </row>
      </sheetData>
      <sheetData sheetId="3998">
        <row r="1">
          <cell r="A1" t="str">
            <v>PHIẾU XỬ LÝ HỒ SƠ THANH TOÁN VƯỢT THẨM QUYỀN PD</v>
          </cell>
        </row>
      </sheetData>
      <sheetData sheetId="3999">
        <row r="1">
          <cell r="A1" t="str">
            <v>PHIẾU XỬ LÝ HỒ SƠ THANH TOÁN VƯỢT THẨM QUYỀN PD</v>
          </cell>
        </row>
      </sheetData>
      <sheetData sheetId="4000">
        <row r="1">
          <cell r="A1" t="str">
            <v>PHIẾU XỬ LÝ HỒ SƠ THANH TOÁN VƯỢT THẨM QUYỀN PD</v>
          </cell>
        </row>
      </sheetData>
      <sheetData sheetId="4001">
        <row r="1">
          <cell r="A1" t="str">
            <v>PHIẾU XỬ LÝ HỒ SƠ THANH TOÁN VƯỢT THẨM QUYỀN PD</v>
          </cell>
        </row>
      </sheetData>
      <sheetData sheetId="4002">
        <row r="1">
          <cell r="A1" t="str">
            <v>PHIẾU XỬ LÝ HỒ SƠ THANH TOÁN VƯỢT THẨM QUYỀN PD</v>
          </cell>
        </row>
      </sheetData>
      <sheetData sheetId="4003">
        <row r="1">
          <cell r="A1" t="str">
            <v>PHIẾU XỬ LÝ HỒ SƠ THANH TOÁN VƯỢT THẨM QUYỀN PD</v>
          </cell>
        </row>
      </sheetData>
      <sheetData sheetId="4004">
        <row r="1">
          <cell r="A1" t="str">
            <v>PHIẾU XỬ LÝ HỒ SƠ THANH TOÁN VƯỢT THẨM QUYỀN PD</v>
          </cell>
        </row>
      </sheetData>
      <sheetData sheetId="4005">
        <row r="1">
          <cell r="A1" t="str">
            <v>PHIẾU XỬ LÝ HỒ SƠ THANH TOÁN VƯỢT THẨM QUYỀN PD</v>
          </cell>
        </row>
      </sheetData>
      <sheetData sheetId="4006">
        <row r="1">
          <cell r="A1" t="str">
            <v>PHIẾU XỬ LÝ HỒ SƠ THANH TOÁN VƯỢT THẨM QUYỀN PD</v>
          </cell>
        </row>
      </sheetData>
      <sheetData sheetId="4007">
        <row r="1">
          <cell r="A1" t="str">
            <v>PHIẾU XỬ LÝ HỒ SƠ THANH TOÁN VƯỢT THẨM QUYỀN PD</v>
          </cell>
        </row>
      </sheetData>
      <sheetData sheetId="4008">
        <row r="1">
          <cell r="A1" t="str">
            <v>PHIẾU XỬ LÝ HỒ SƠ THANH TOÁN VƯỢT THẨM QUYỀN PD</v>
          </cell>
        </row>
      </sheetData>
      <sheetData sheetId="4009">
        <row r="1">
          <cell r="A1" t="str">
            <v>PHIẾU XỬ LÝ HỒ SƠ THANH TOÁN VƯỢT THẨM QUYỀN PD</v>
          </cell>
        </row>
      </sheetData>
      <sheetData sheetId="4010">
        <row r="1">
          <cell r="A1" t="str">
            <v>PHIẾU XỬ LÝ HỒ SƠ THANH TOÁN VƯỢT THẨM QUYỀN PD</v>
          </cell>
        </row>
      </sheetData>
      <sheetData sheetId="4011">
        <row r="1">
          <cell r="A1" t="str">
            <v>PHIẾU XỬ LÝ HỒ SƠ THANH TOÁN VƯỢT THẨM QUYỀN PD</v>
          </cell>
        </row>
      </sheetData>
      <sheetData sheetId="4012">
        <row r="1">
          <cell r="A1" t="str">
            <v>PHIẾU XỬ LÝ HỒ SƠ THANH TOÁN VƯỢT THẨM QUYỀN PD</v>
          </cell>
        </row>
      </sheetData>
      <sheetData sheetId="4013">
        <row r="1">
          <cell r="A1" t="str">
            <v>PHIẾU XỬ LÝ HỒ SƠ THANH TOÁN VƯỢT THẨM QUYỀN PD</v>
          </cell>
        </row>
      </sheetData>
      <sheetData sheetId="4014">
        <row r="1">
          <cell r="A1" t="str">
            <v>PHIẾU XỬ LÝ HỒ SƠ THANH TOÁN VƯỢT THẨM QUYỀN PD</v>
          </cell>
        </row>
      </sheetData>
      <sheetData sheetId="4015">
        <row r="1">
          <cell r="A1" t="str">
            <v>PHIẾU XỬ LÝ HỒ SƠ THANH TOÁN VƯỢT THẨM QUYỀN PD</v>
          </cell>
        </row>
      </sheetData>
      <sheetData sheetId="4016">
        <row r="1">
          <cell r="A1" t="str">
            <v>PHIẾU XỬ LÝ HỒ SƠ THANH TOÁN VƯỢT THẨM QUYỀN PD</v>
          </cell>
        </row>
      </sheetData>
      <sheetData sheetId="4017">
        <row r="1">
          <cell r="A1" t="str">
            <v>PHIẾU XỬ LÝ HỒ SƠ THANH TOÁN VƯỢT THẨM QUYỀN PD</v>
          </cell>
        </row>
      </sheetData>
      <sheetData sheetId="4018">
        <row r="1">
          <cell r="A1" t="str">
            <v>PHIẾU XỬ LÝ HỒ SƠ THANH TOÁN VƯỢT THẨM QUYỀN PD</v>
          </cell>
        </row>
      </sheetData>
      <sheetData sheetId="4019">
        <row r="1">
          <cell r="A1" t="str">
            <v>PHIẾU XỬ LÝ HỒ SƠ THANH TOÁN VƯỢT THẨM QUYỀN PD</v>
          </cell>
        </row>
      </sheetData>
      <sheetData sheetId="4020">
        <row r="1">
          <cell r="A1" t="str">
            <v>PHIẾU XỬ LÝ HỒ SƠ THANH TOÁN VƯỢT THẨM QUYỀN PD</v>
          </cell>
        </row>
      </sheetData>
      <sheetData sheetId="4021">
        <row r="1">
          <cell r="A1" t="str">
            <v>PHIẾU XỬ LÝ HỒ SƠ THANH TOÁN VƯỢT THẨM QUYỀN PD</v>
          </cell>
        </row>
      </sheetData>
      <sheetData sheetId="4022">
        <row r="1">
          <cell r="A1" t="str">
            <v>PHIẾU XỬ LÝ HỒ SƠ THANH TOÁN VƯỢT THẨM QUYỀN PD</v>
          </cell>
        </row>
      </sheetData>
      <sheetData sheetId="4023">
        <row r="1">
          <cell r="A1" t="str">
            <v>PHIẾU XỬ LÝ HỒ SƠ THANH TOÁN VƯỢT THẨM QUYỀN PD</v>
          </cell>
        </row>
      </sheetData>
      <sheetData sheetId="4024">
        <row r="1">
          <cell r="A1" t="str">
            <v>PHIẾU XỬ LÝ HỒ SƠ THANH TOÁN VƯỢT THẨM QUYỀN PD</v>
          </cell>
        </row>
      </sheetData>
      <sheetData sheetId="4025">
        <row r="1">
          <cell r="A1" t="str">
            <v>PHIẾU XỬ LÝ HỒ SƠ THANH TOÁN VƯỢT THẨM QUYỀN PD</v>
          </cell>
        </row>
      </sheetData>
      <sheetData sheetId="4026">
        <row r="1">
          <cell r="A1" t="str">
            <v>PHIẾU XỬ LÝ HỒ SƠ THANH TOÁN VƯỢT THẨM QUYỀN PD</v>
          </cell>
        </row>
      </sheetData>
      <sheetData sheetId="4027">
        <row r="1">
          <cell r="A1" t="str">
            <v>PHIẾU XỬ LÝ HỒ SƠ THANH TOÁN VƯỢT THẨM QUYỀN PD</v>
          </cell>
        </row>
      </sheetData>
      <sheetData sheetId="4028">
        <row r="1">
          <cell r="A1" t="str">
            <v>PHIẾU XỬ LÝ HỒ SƠ THANH TOÁN VƯỢT THẨM QUYỀN PD</v>
          </cell>
        </row>
      </sheetData>
      <sheetData sheetId="4029">
        <row r="1">
          <cell r="A1" t="str">
            <v>PHIẾU XỬ LÝ HỒ SƠ THANH TOÁN VƯỢT THẨM QUYỀN PD</v>
          </cell>
        </row>
      </sheetData>
      <sheetData sheetId="4030">
        <row r="1">
          <cell r="A1" t="str">
            <v>PHIẾU XỬ LÝ HỒ SƠ THANH TOÁN VƯỢT THẨM QUYỀN PD</v>
          </cell>
        </row>
      </sheetData>
      <sheetData sheetId="4031">
        <row r="1">
          <cell r="A1" t="str">
            <v>PHIẾU XỬ LÝ HỒ SƠ THANH TOÁN VƯỢT THẨM QUYỀN PD</v>
          </cell>
        </row>
      </sheetData>
      <sheetData sheetId="4032">
        <row r="1">
          <cell r="A1" t="str">
            <v>PHIẾU XỬ LÝ HỒ SƠ THANH TOÁN VƯỢT THẨM QUYỀN PD</v>
          </cell>
        </row>
      </sheetData>
      <sheetData sheetId="4033">
        <row r="1">
          <cell r="A1" t="str">
            <v>PHIẾU XỬ LÝ HỒ SƠ THANH TOÁN VƯỢT THẨM QUYỀN PD</v>
          </cell>
        </row>
      </sheetData>
      <sheetData sheetId="4034">
        <row r="1">
          <cell r="A1" t="str">
            <v>PHIẾU XỬ LÝ HỒ SƠ THANH TOÁN VƯỢT THẨM QUYỀN PD</v>
          </cell>
        </row>
      </sheetData>
      <sheetData sheetId="4035">
        <row r="1">
          <cell r="A1" t="str">
            <v>PHIẾU XỬ LÝ HỒ SƠ THANH TOÁN VƯỢT THẨM QUYỀN PD</v>
          </cell>
        </row>
      </sheetData>
      <sheetData sheetId="4036">
        <row r="1">
          <cell r="A1" t="str">
            <v>PHIẾU XỬ LÝ HỒ SƠ THANH TOÁN VƯỢT THẨM QUYỀN PD</v>
          </cell>
        </row>
      </sheetData>
      <sheetData sheetId="4037">
        <row r="1">
          <cell r="A1" t="str">
            <v>PHIẾU XỬ LÝ HỒ SƠ THANH TOÁN VƯỢT THẨM QUYỀN PD</v>
          </cell>
        </row>
      </sheetData>
      <sheetData sheetId="4038">
        <row r="1">
          <cell r="A1" t="str">
            <v>PHIẾU XỬ LÝ HỒ SƠ THANH TOÁN VƯỢT THẨM QUYỀN PD</v>
          </cell>
        </row>
      </sheetData>
      <sheetData sheetId="4039">
        <row r="1">
          <cell r="A1" t="str">
            <v>PHIẾU XỬ LÝ HỒ SƠ THANH TOÁN VƯỢT THẨM QUYỀN PD</v>
          </cell>
        </row>
      </sheetData>
      <sheetData sheetId="4040">
        <row r="1">
          <cell r="A1" t="str">
            <v>PHIẾU XỬ LÝ HỒ SƠ THANH TOÁN VƯỢT THẨM QUYỀN PD</v>
          </cell>
        </row>
      </sheetData>
      <sheetData sheetId="4041">
        <row r="1">
          <cell r="A1" t="str">
            <v>PHIẾU XỬ LÝ HỒ SƠ THANH TOÁN VƯỢT THẨM QUYỀN PD</v>
          </cell>
        </row>
      </sheetData>
      <sheetData sheetId="4042">
        <row r="1">
          <cell r="A1" t="str">
            <v>PHIẾU XỬ LÝ HỒ SƠ THANH TOÁN VƯỢT THẨM QUYỀN PD</v>
          </cell>
        </row>
      </sheetData>
      <sheetData sheetId="4043">
        <row r="1">
          <cell r="A1" t="str">
            <v>PHIẾU XỬ LÝ HỒ SƠ THANH TOÁN VƯỢT THẨM QUYỀN PD</v>
          </cell>
        </row>
      </sheetData>
      <sheetData sheetId="4044">
        <row r="1">
          <cell r="A1" t="str">
            <v>PHIẾU XỬ LÝ HỒ SƠ THANH TOÁN VƯỢT THẨM QUYỀN PD</v>
          </cell>
        </row>
      </sheetData>
      <sheetData sheetId="4045">
        <row r="1">
          <cell r="A1" t="str">
            <v>PHIẾU XỬ LÝ HỒ SƠ THANH TOÁN VƯỢT THẨM QUYỀN PD</v>
          </cell>
        </row>
      </sheetData>
      <sheetData sheetId="4046">
        <row r="1">
          <cell r="A1" t="str">
            <v>PHIẾU XỬ LÝ HỒ SƠ THANH TOÁN VƯỢT THẨM QUYỀN PD</v>
          </cell>
        </row>
      </sheetData>
      <sheetData sheetId="4047">
        <row r="1">
          <cell r="A1" t="str">
            <v>PHIẾU XỬ LÝ HỒ SƠ THANH TOÁN VƯỢT THẨM QUYỀN PD</v>
          </cell>
        </row>
      </sheetData>
      <sheetData sheetId="4048">
        <row r="1">
          <cell r="A1" t="str">
            <v>PHIẾU XỬ LÝ HỒ SƠ THANH TOÁN VƯỢT THẨM QUYỀN PD</v>
          </cell>
        </row>
      </sheetData>
      <sheetData sheetId="4049">
        <row r="1">
          <cell r="A1" t="str">
            <v>PHIẾU XỬ LÝ HỒ SƠ THANH TOÁN VƯỢT THẨM QUYỀN PD</v>
          </cell>
        </row>
      </sheetData>
      <sheetData sheetId="4050">
        <row r="1">
          <cell r="A1" t="str">
            <v>PHIẾU XỬ LÝ HỒ SƠ THANH TOÁN VƯỢT THẨM QUYỀN PD</v>
          </cell>
        </row>
      </sheetData>
      <sheetData sheetId="4051">
        <row r="1">
          <cell r="A1" t="str">
            <v>PHIẾU XỬ LÝ HỒ SƠ THANH TOÁN VƯỢT THẨM QUYỀN PD</v>
          </cell>
        </row>
      </sheetData>
      <sheetData sheetId="4052">
        <row r="1">
          <cell r="A1" t="str">
            <v>PHIẾU XỬ LÝ HỒ SƠ THANH TOÁN VƯỢT THẨM QUYỀN PD</v>
          </cell>
        </row>
      </sheetData>
      <sheetData sheetId="4053">
        <row r="1">
          <cell r="A1" t="str">
            <v>PHIẾU XỬ LÝ HỒ SƠ THANH TOÁN VƯỢT THẨM QUYỀN PD</v>
          </cell>
        </row>
      </sheetData>
      <sheetData sheetId="4054">
        <row r="1">
          <cell r="A1" t="str">
            <v>PHIẾU XỬ LÝ HỒ SƠ THANH TOÁN VƯỢT THẨM QUYỀN PD</v>
          </cell>
        </row>
      </sheetData>
      <sheetData sheetId="4055">
        <row r="1">
          <cell r="A1" t="str">
            <v>PHIẾU XỬ LÝ HỒ SƠ THANH TOÁN VƯỢT THẨM QUYỀN PD</v>
          </cell>
        </row>
      </sheetData>
      <sheetData sheetId="4056">
        <row r="1">
          <cell r="A1" t="str">
            <v>PHIẾU XỬ LÝ HỒ SƠ THANH TOÁN VƯỢT THẨM QUYỀN PD</v>
          </cell>
        </row>
      </sheetData>
      <sheetData sheetId="4057">
        <row r="1">
          <cell r="A1" t="str">
            <v>PHIẾU XỬ LÝ HỒ SƠ THANH TOÁN VƯỢT THẨM QUYỀN PD</v>
          </cell>
        </row>
      </sheetData>
      <sheetData sheetId="4058">
        <row r="1">
          <cell r="A1" t="str">
            <v>PHIẾU XỬ LÝ HỒ SƠ THANH TOÁN VƯỢT THẨM QUYỀN PD</v>
          </cell>
        </row>
      </sheetData>
      <sheetData sheetId="4059">
        <row r="1">
          <cell r="A1" t="str">
            <v>PHIẾU XỬ LÝ HỒ SƠ THANH TOÁN VƯỢT THẨM QUYỀN PD</v>
          </cell>
        </row>
      </sheetData>
      <sheetData sheetId="4060">
        <row r="1">
          <cell r="A1" t="str">
            <v>PHIẾU XỬ LÝ HỒ SƠ THANH TOÁN VƯỢT THẨM QUYỀN PD</v>
          </cell>
        </row>
      </sheetData>
      <sheetData sheetId="4061">
        <row r="1">
          <cell r="A1" t="str">
            <v>PHIẾU XỬ LÝ HỒ SƠ THANH TOÁN VƯỢT THẨM QUYỀN PD</v>
          </cell>
        </row>
      </sheetData>
      <sheetData sheetId="4062">
        <row r="1">
          <cell r="A1" t="str">
            <v>PHIẾU XỬ LÝ HỒ SƠ THANH TOÁN VƯỢT THẨM QUYỀN PD</v>
          </cell>
        </row>
      </sheetData>
      <sheetData sheetId="4063">
        <row r="1">
          <cell r="A1" t="str">
            <v>PHIẾU XỬ LÝ HỒ SƠ THANH TOÁN VƯỢT THẨM QUYỀN PD</v>
          </cell>
        </row>
      </sheetData>
      <sheetData sheetId="4064">
        <row r="1">
          <cell r="A1" t="str">
            <v>PHIẾU XỬ LÝ HỒ SƠ THANH TOÁN VƯỢT THẨM QUYỀN PD</v>
          </cell>
        </row>
      </sheetData>
      <sheetData sheetId="4065">
        <row r="1">
          <cell r="A1" t="str">
            <v>PHIẾU XỬ LÝ HỒ SƠ THANH TOÁN VƯỢT THẨM QUYỀN PD</v>
          </cell>
        </row>
      </sheetData>
      <sheetData sheetId="4066">
        <row r="1">
          <cell r="A1" t="str">
            <v>PHIẾU XỬ LÝ HỒ SƠ THANH TOÁN VƯỢT THẨM QUYỀN PD</v>
          </cell>
        </row>
      </sheetData>
      <sheetData sheetId="4067">
        <row r="1">
          <cell r="A1" t="str">
            <v>PHIẾU XỬ LÝ HỒ SƠ THANH TOÁN VƯỢT THẨM QUYỀN PD</v>
          </cell>
        </row>
      </sheetData>
      <sheetData sheetId="4068">
        <row r="1">
          <cell r="A1" t="str">
            <v>PHIẾU XỬ LÝ HỒ SƠ THANH TOÁN VƯỢT THẨM QUYỀN PD</v>
          </cell>
        </row>
      </sheetData>
      <sheetData sheetId="4069">
        <row r="1">
          <cell r="A1" t="str">
            <v>PHIẾU XỬ LÝ HỒ SƠ THANH TOÁN VƯỢT THẨM QUYỀN PD</v>
          </cell>
        </row>
      </sheetData>
      <sheetData sheetId="4070">
        <row r="1">
          <cell r="A1" t="str">
            <v>PHIẾU XỬ LÝ HỒ SƠ THANH TOÁN VƯỢT THẨM QUYỀN PD</v>
          </cell>
        </row>
      </sheetData>
      <sheetData sheetId="4071">
        <row r="1">
          <cell r="A1" t="str">
            <v>PHIẾU XỬ LÝ HỒ SƠ THANH TOÁN VƯỢT THẨM QUYỀN PD</v>
          </cell>
        </row>
      </sheetData>
      <sheetData sheetId="4072">
        <row r="1">
          <cell r="A1" t="str">
            <v>PHIẾU XỬ LÝ HỒ SƠ THANH TOÁN VƯỢT THẨM QUYỀN PD</v>
          </cell>
        </row>
      </sheetData>
      <sheetData sheetId="4073">
        <row r="1">
          <cell r="A1" t="str">
            <v>PHIẾU XỬ LÝ HỒ SƠ THANH TOÁN VƯỢT THẨM QUYỀN PD</v>
          </cell>
        </row>
      </sheetData>
      <sheetData sheetId="4074">
        <row r="1">
          <cell r="A1" t="str">
            <v>PHIẾU XỬ LÝ HỒ SƠ THANH TOÁN VƯỢT THẨM QUYỀN PD</v>
          </cell>
        </row>
      </sheetData>
      <sheetData sheetId="4075">
        <row r="1">
          <cell r="A1" t="str">
            <v>PHIẾU XỬ LÝ HỒ SƠ THANH TOÁN VƯỢT THẨM QUYỀN PD</v>
          </cell>
        </row>
      </sheetData>
      <sheetData sheetId="4076">
        <row r="1">
          <cell r="A1" t="str">
            <v>PHIẾU XỬ LÝ HỒ SƠ THANH TOÁN VƯỢT THẨM QUYỀN PD</v>
          </cell>
        </row>
      </sheetData>
      <sheetData sheetId="4077">
        <row r="1">
          <cell r="A1" t="str">
            <v>PHIẾU XỬ LÝ HỒ SƠ THANH TOÁN VƯỢT THẨM QUYỀN PD</v>
          </cell>
        </row>
      </sheetData>
      <sheetData sheetId="4078">
        <row r="1">
          <cell r="A1" t="str">
            <v>PHIẾU XỬ LÝ HỒ SƠ THANH TOÁN VƯỢT THẨM QUYỀN PD</v>
          </cell>
        </row>
      </sheetData>
      <sheetData sheetId="4079">
        <row r="1">
          <cell r="A1" t="str">
            <v>PHIẾU XỬ LÝ HỒ SƠ THANH TOÁN VƯỢT THẨM QUYỀN PD</v>
          </cell>
        </row>
      </sheetData>
      <sheetData sheetId="4080">
        <row r="1">
          <cell r="A1" t="str">
            <v>PHIẾU XỬ LÝ HỒ SƠ THANH TOÁN VƯỢT THẨM QUYỀN PD</v>
          </cell>
        </row>
      </sheetData>
      <sheetData sheetId="4081">
        <row r="1">
          <cell r="A1" t="str">
            <v>PHIẾU XỬ LÝ HỒ SƠ THANH TOÁN VƯỢT THẨM QUYỀN PD</v>
          </cell>
        </row>
      </sheetData>
      <sheetData sheetId="4082">
        <row r="1">
          <cell r="A1" t="str">
            <v>PHIẾU XỬ LÝ HỒ SƠ THANH TOÁN VƯỢT THẨM QUYỀN PD</v>
          </cell>
        </row>
      </sheetData>
      <sheetData sheetId="4083">
        <row r="1">
          <cell r="A1" t="str">
            <v>PHIẾU XỬ LÝ HỒ SƠ THANH TOÁN VƯỢT THẨM QUYỀN PD</v>
          </cell>
        </row>
      </sheetData>
      <sheetData sheetId="4084">
        <row r="1">
          <cell r="A1" t="str">
            <v>PHIẾU XỬ LÝ HỒ SƠ THANH TOÁN VƯỢT THẨM QUYỀN PD</v>
          </cell>
        </row>
      </sheetData>
      <sheetData sheetId="4085">
        <row r="1">
          <cell r="A1" t="str">
            <v>PHIẾU XỬ LÝ HỒ SƠ THANH TOÁN VƯỢT THẨM QUYỀN PD</v>
          </cell>
        </row>
      </sheetData>
      <sheetData sheetId="4086">
        <row r="1">
          <cell r="A1" t="str">
            <v>PHIẾU XỬ LÝ HỒ SƠ THANH TOÁN VƯỢT THẨM QUYỀN PD</v>
          </cell>
        </row>
      </sheetData>
      <sheetData sheetId="4087">
        <row r="1">
          <cell r="A1" t="str">
            <v>PHIẾU XỬ LÝ HỒ SƠ THANH TOÁN VƯỢT THẨM QUYỀN PD</v>
          </cell>
        </row>
      </sheetData>
      <sheetData sheetId="4088">
        <row r="1">
          <cell r="A1" t="str">
            <v>PHIẾU XỬ LÝ HỒ SƠ THANH TOÁN VƯỢT THẨM QUYỀN PD</v>
          </cell>
        </row>
      </sheetData>
      <sheetData sheetId="4089">
        <row r="1">
          <cell r="A1" t="str">
            <v>PHIẾU XỬ LÝ HỒ SƠ THANH TOÁN VƯỢT THẨM QUYỀN PD</v>
          </cell>
        </row>
      </sheetData>
      <sheetData sheetId="4090">
        <row r="1">
          <cell r="A1" t="str">
            <v>PHIẾU XỬ LÝ HỒ SƠ THANH TOÁN VƯỢT THẨM QUYỀN PD</v>
          </cell>
        </row>
      </sheetData>
      <sheetData sheetId="4091">
        <row r="1">
          <cell r="A1" t="str">
            <v>PHIẾU XỬ LÝ HỒ SƠ THANH TOÁN VƯỢT THẨM QUYỀN PD</v>
          </cell>
        </row>
      </sheetData>
      <sheetData sheetId="4092">
        <row r="1">
          <cell r="A1" t="str">
            <v>PHIẾU XỬ LÝ HỒ SƠ THANH TOÁN VƯỢT THẨM QUYỀN PD</v>
          </cell>
        </row>
      </sheetData>
      <sheetData sheetId="4093">
        <row r="1">
          <cell r="A1" t="str">
            <v>PHIẾU XỬ LÝ HỒ SƠ THANH TOÁN VƯỢT THẨM QUYỀN PD</v>
          </cell>
        </row>
      </sheetData>
      <sheetData sheetId="4094">
        <row r="1">
          <cell r="A1" t="str">
            <v>PHIẾU XỬ LÝ HỒ SƠ THANH TOÁN VƯỢT THẨM QUYỀN PD</v>
          </cell>
        </row>
      </sheetData>
      <sheetData sheetId="4095">
        <row r="1">
          <cell r="A1" t="str">
            <v>PHIẾU XỬ LÝ HỒ SƠ THANH TOÁN VƯỢT THẨM QUYỀN PD</v>
          </cell>
        </row>
      </sheetData>
      <sheetData sheetId="4096">
        <row r="1">
          <cell r="A1" t="str">
            <v>PHIẾU XỬ LÝ HỒ SƠ THANH TOÁN VƯỢT THẨM QUYỀN PD</v>
          </cell>
        </row>
      </sheetData>
      <sheetData sheetId="4097">
        <row r="1">
          <cell r="A1" t="str">
            <v>PHIẾU XỬ LÝ HỒ SƠ THANH TOÁN VƯỢT THẨM QUYỀN PD</v>
          </cell>
        </row>
      </sheetData>
      <sheetData sheetId="4098">
        <row r="1">
          <cell r="A1" t="str">
            <v>PHIẾU XỬ LÝ HỒ SƠ THANH TOÁN VƯỢT THẨM QUYỀN PD</v>
          </cell>
        </row>
      </sheetData>
      <sheetData sheetId="4099">
        <row r="1">
          <cell r="A1" t="str">
            <v>PHIẾU XỬ LÝ HỒ SƠ THANH TOÁN VƯỢT THẨM QUYỀN PD</v>
          </cell>
        </row>
      </sheetData>
      <sheetData sheetId="4100">
        <row r="1">
          <cell r="A1" t="str">
            <v>PHIẾU XỬ LÝ HỒ SƠ THANH TOÁN VƯỢT THẨM QUYỀN PD</v>
          </cell>
        </row>
      </sheetData>
      <sheetData sheetId="4101">
        <row r="1">
          <cell r="A1" t="str">
            <v>PHIẾU XỬ LÝ HỒ SƠ THANH TOÁN VƯỢT THẨM QUYỀN PD</v>
          </cell>
        </row>
      </sheetData>
      <sheetData sheetId="4102">
        <row r="1">
          <cell r="A1" t="str">
            <v>PHIẾU XỬ LÝ HỒ SƠ THANH TOÁN VƯỢT THẨM QUYỀN PD</v>
          </cell>
        </row>
      </sheetData>
      <sheetData sheetId="4103">
        <row r="1">
          <cell r="A1" t="str">
            <v>PHIẾU XỬ LÝ HỒ SƠ THANH TOÁN VƯỢT THẨM QUYỀN PD</v>
          </cell>
        </row>
      </sheetData>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sheetData sheetId="4119">
        <row r="1">
          <cell r="A1" t="str">
            <v>PHIẾU XỬ LÝ HỒ SƠ THANH TOÁN VƯỢT THẨM QUYỀN PD</v>
          </cell>
        </row>
      </sheetData>
      <sheetData sheetId="4120"/>
      <sheetData sheetId="4121" refreshError="1"/>
      <sheetData sheetId="4122" refreshError="1"/>
      <sheetData sheetId="4123" refreshError="1"/>
      <sheetData sheetId="4124">
        <row r="1">
          <cell r="A1" t="str">
            <v>PHIẾU XỬ LÝ HỒ SƠ THANH TOÁN VƯỢT THẨM QUYỀN PD</v>
          </cell>
        </row>
      </sheetData>
      <sheetData sheetId="4125">
        <row r="1">
          <cell r="A1" t="str">
            <v>PHIẾU XỬ LÝ HỒ SƠ THANH TOÁN VƯỢT THẨM QUYỀN PD</v>
          </cell>
        </row>
      </sheetData>
      <sheetData sheetId="4126">
        <row r="1">
          <cell r="A1" t="str">
            <v>PHIẾU XỬ LÝ HỒ SƠ THANH TOÁN VƯỢT THẨM QUYỀN PD</v>
          </cell>
        </row>
      </sheetData>
      <sheetData sheetId="4127" refreshError="1"/>
      <sheetData sheetId="4128" refreshError="1"/>
      <sheetData sheetId="4129" refreshError="1"/>
      <sheetData sheetId="4130" refreshError="1"/>
      <sheetData sheetId="4131">
        <row r="1">
          <cell r="A1" t="str">
            <v>PHIẾU XỬ LÝ HỒ SƠ THANH TOÁN VƯỢT THẨM QUYỀN PD</v>
          </cell>
        </row>
      </sheetData>
      <sheetData sheetId="4132">
        <row r="1">
          <cell r="A1" t="str">
            <v>PHIẾU XỬ LÝ HỒ SƠ THANH TOÁN VƯỢT THẨM QUYỀN PD</v>
          </cell>
        </row>
      </sheetData>
      <sheetData sheetId="4133">
        <row r="1">
          <cell r="A1" t="str">
            <v>PHIẾU XỬ LÝ HỒ SƠ THANH TOÁN VƯỢT THẨM QUYỀN PD</v>
          </cell>
        </row>
      </sheetData>
      <sheetData sheetId="4134">
        <row r="1">
          <cell r="A1" t="str">
            <v>PHIẾU XỬ LÝ HỒ SƠ THANH TOÁN VƯỢT THẨM QUYỀN PD</v>
          </cell>
        </row>
      </sheetData>
      <sheetData sheetId="4135" refreshError="1"/>
      <sheetData sheetId="4136" refreshError="1"/>
      <sheetData sheetId="4137">
        <row r="1">
          <cell r="A1" t="str">
            <v>PHIẾU XỬ LÝ HỒ SƠ THANH TOÁN VƯỢT THẨM QUYỀN PD</v>
          </cell>
        </row>
      </sheetData>
      <sheetData sheetId="4138">
        <row r="1">
          <cell r="A1" t="str">
            <v>PHIẾU XỬ LÝ HỒ SƠ THANH TOÁN VƯỢT THẨM QUYỀN PD</v>
          </cell>
        </row>
      </sheetData>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row r="1">
          <cell r="A1" t="str">
            <v>PHIẾU XỬ LÝ HỒ SƠ THANH TOÁN VƯỢT THẨM QUYỀN PD</v>
          </cell>
        </row>
      </sheetData>
      <sheetData sheetId="4150" refreshError="1"/>
      <sheetData sheetId="4151">
        <row r="1">
          <cell r="A1" t="str">
            <v>PHIẾU XỬ LÝ HỒ SƠ THANH TOÁN VƯỢT THẨM QUYỀN PD</v>
          </cell>
        </row>
      </sheetData>
      <sheetData sheetId="4152">
        <row r="1">
          <cell r="A1" t="str">
            <v>PHIẾU XỬ LÝ HỒ SƠ THANH TOÁN VƯỢT THẨM QUYỀN PD</v>
          </cell>
        </row>
      </sheetData>
      <sheetData sheetId="4153">
        <row r="1">
          <cell r="A1" t="str">
            <v>PHIẾU XỬ LÝ HỒ SƠ THANH TOÁN VƯỢT THẨM QUYỀN PD</v>
          </cell>
        </row>
      </sheetData>
      <sheetData sheetId="4154">
        <row r="1">
          <cell r="A1" t="str">
            <v>PHIẾU XỬ LÝ HỒ SƠ THANH TOÁN VƯỢT THẨM QUYỀN PD</v>
          </cell>
        </row>
      </sheetData>
      <sheetData sheetId="4155">
        <row r="1">
          <cell r="A1" t="str">
            <v>PHIẾU XỬ LÝ HỒ SƠ THANH TOÁN VƯỢT THẨM QUYỀN PD</v>
          </cell>
        </row>
      </sheetData>
      <sheetData sheetId="4156">
        <row r="1">
          <cell r="A1" t="str">
            <v>PHIẾU XỬ LÝ HỒ SƠ THANH TOÁN VƯỢT THẨM QUYỀN PD</v>
          </cell>
        </row>
      </sheetData>
      <sheetData sheetId="4157">
        <row r="1">
          <cell r="A1" t="str">
            <v>PHIẾU XỬ LÝ HỒ SƠ THANH TOÁN VƯỢT THẨM QUYỀN PD</v>
          </cell>
        </row>
      </sheetData>
      <sheetData sheetId="4158">
        <row r="1">
          <cell r="A1" t="str">
            <v>PHIẾU XỬ LÝ HỒ SƠ THANH TOÁN VƯỢT THẨM QUYỀN PD</v>
          </cell>
        </row>
      </sheetData>
      <sheetData sheetId="4159"/>
      <sheetData sheetId="4160" refreshError="1"/>
      <sheetData sheetId="4161">
        <row r="1">
          <cell r="A1" t="str">
            <v>PHIẾU XỬ LÝ HỒ SƠ THANH TOÁN VƯỢT THẨM QUYỀN PD</v>
          </cell>
        </row>
      </sheetData>
      <sheetData sheetId="4162" refreshError="1"/>
      <sheetData sheetId="4163" refreshError="1"/>
      <sheetData sheetId="4164" refreshError="1"/>
      <sheetData sheetId="4165">
        <row r="1">
          <cell r="A1" t="str">
            <v>PHIẾU XỬ LÝ HỒ SƠ THANH TOÁN VƯỢT THẨM QUYỀN PD</v>
          </cell>
        </row>
      </sheetData>
      <sheetData sheetId="4166">
        <row r="1">
          <cell r="A1" t="str">
            <v>PHIẾU XỬ LÝ HỒ SƠ THANH TOÁN VƯỢT THẨM QUYỀN PD</v>
          </cell>
        </row>
      </sheetData>
      <sheetData sheetId="4167">
        <row r="1">
          <cell r="A1" t="str">
            <v>PHIẾU XỬ LÝ HỒ SƠ THANH TOÁN VƯỢT THẨM QUYỀN PD</v>
          </cell>
        </row>
      </sheetData>
      <sheetData sheetId="4168" refreshError="1"/>
      <sheetData sheetId="4169" refreshError="1"/>
      <sheetData sheetId="4170" refreshError="1"/>
      <sheetData sheetId="4171" refreshError="1"/>
      <sheetData sheetId="4172" refreshError="1"/>
      <sheetData sheetId="4173" refreshError="1"/>
      <sheetData sheetId="4174" refreshError="1"/>
      <sheetData sheetId="4175" refreshError="1"/>
      <sheetData sheetId="4176" refreshError="1"/>
      <sheetData sheetId="4177">
        <row r="1">
          <cell r="A1" t="str">
            <v>PHIẾU XỬ LÝ HỒ SƠ THANH TOÁN VƯỢT THẨM QUYỀN PD</v>
          </cell>
        </row>
      </sheetData>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refreshError="1"/>
      <sheetData sheetId="4187" refreshError="1"/>
      <sheetData sheetId="4188" refreshError="1"/>
      <sheetData sheetId="4189" refreshError="1"/>
      <sheetData sheetId="4190" refreshError="1"/>
      <sheetData sheetId="4191" refreshError="1"/>
      <sheetData sheetId="4192" refreshError="1"/>
      <sheetData sheetId="4193" refreshError="1"/>
      <sheetData sheetId="4194" refreshError="1"/>
      <sheetData sheetId="4195" refreshError="1"/>
      <sheetData sheetId="4196" refreshError="1"/>
      <sheetData sheetId="4197" refreshError="1"/>
      <sheetData sheetId="4198" refreshError="1"/>
      <sheetData sheetId="4199" refreshError="1"/>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refreshError="1"/>
      <sheetData sheetId="4222" refreshError="1"/>
      <sheetData sheetId="4223" refreshError="1"/>
      <sheetData sheetId="4224" refreshError="1"/>
      <sheetData sheetId="4225" refreshError="1"/>
      <sheetData sheetId="4226" refreshError="1"/>
      <sheetData sheetId="4227" refreshError="1"/>
      <sheetData sheetId="4228" refreshError="1"/>
      <sheetData sheetId="4229" refreshError="1"/>
      <sheetData sheetId="4230" refreshError="1"/>
      <sheetData sheetId="4231" refreshError="1"/>
      <sheetData sheetId="4232" refreshError="1"/>
      <sheetData sheetId="4233" refreshError="1"/>
      <sheetData sheetId="4234" refreshError="1"/>
      <sheetData sheetId="4235" refreshError="1"/>
      <sheetData sheetId="4236" refreshError="1"/>
      <sheetData sheetId="4237" refreshError="1"/>
      <sheetData sheetId="4238">
        <row r="1">
          <cell r="A1" t="str">
            <v>PHIẾU XỬ LÝ HỒ SƠ THANH TOÁN VƯỢT THẨM QUYỀN PD</v>
          </cell>
        </row>
      </sheetData>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refreshError="1"/>
      <sheetData sheetId="4248" refreshError="1"/>
      <sheetData sheetId="4249">
        <row r="1">
          <cell r="A1" t="str">
            <v>PHIẾU XỬ LÝ HỒ SƠ THANH TOÁN VƯỢT THẨM QUYỀN PD</v>
          </cell>
        </row>
      </sheetData>
      <sheetData sheetId="4250">
        <row r="1">
          <cell r="A1" t="str">
            <v>PHIẾU XỬ LÝ HỒ SƠ THANH TOÁN VƯỢT THẨM QUYỀN PD</v>
          </cell>
        </row>
      </sheetData>
      <sheetData sheetId="4251" refreshError="1"/>
      <sheetData sheetId="4252" refreshError="1"/>
      <sheetData sheetId="4253" refreshError="1"/>
      <sheetData sheetId="4254" refreshError="1"/>
      <sheetData sheetId="4255" refreshError="1"/>
      <sheetData sheetId="4256" refreshError="1"/>
      <sheetData sheetId="4257" refreshError="1"/>
      <sheetData sheetId="4258" refreshError="1"/>
      <sheetData sheetId="4259">
        <row r="1">
          <cell r="A1" t="str">
            <v>PHIẾU XỬ LÝ HỒ SƠ THANH TOÁN VƯỢT THẨM QUYỀN PD</v>
          </cell>
        </row>
      </sheetData>
      <sheetData sheetId="4260" refreshError="1"/>
      <sheetData sheetId="4261">
        <row r="1">
          <cell r="A1" t="str">
            <v>PHIẾU XỬ LÝ HỒ SƠ THANH TOÁN VƯỢT THẨM QUYỀN PD</v>
          </cell>
        </row>
      </sheetData>
      <sheetData sheetId="4262">
        <row r="1">
          <cell r="A1" t="str">
            <v>PHIẾU XỬ LÝ HỒ SƠ THANH TOÁN VƯỢT THẨM QUYỀN PD</v>
          </cell>
        </row>
      </sheetData>
      <sheetData sheetId="4263" refreshError="1"/>
      <sheetData sheetId="4264" refreshError="1"/>
      <sheetData sheetId="4265" refreshError="1"/>
      <sheetData sheetId="4266" refreshError="1"/>
      <sheetData sheetId="4267" refreshError="1"/>
      <sheetData sheetId="4268" refreshError="1"/>
      <sheetData sheetId="4269" refreshError="1"/>
      <sheetData sheetId="4270" refreshError="1"/>
      <sheetData sheetId="4271" refreshError="1"/>
      <sheetData sheetId="4272" refreshError="1"/>
      <sheetData sheetId="4273" refreshError="1"/>
      <sheetData sheetId="4274" refreshError="1"/>
      <sheetData sheetId="4275" refreshError="1"/>
      <sheetData sheetId="4276" refreshError="1"/>
      <sheetData sheetId="4277" refreshError="1"/>
      <sheetData sheetId="4278" refreshError="1"/>
      <sheetData sheetId="4279" refreshError="1"/>
      <sheetData sheetId="4280" refreshError="1"/>
      <sheetData sheetId="4281" refreshError="1"/>
      <sheetData sheetId="4282" refreshError="1"/>
      <sheetData sheetId="4283" refreshError="1"/>
      <sheetData sheetId="4284">
        <row r="1">
          <cell r="A1" t="str">
            <v>PHIẾU XỬ LÝ HỒ SƠ THANH TOÁN VƯỢT THẨM QUYỀN PD</v>
          </cell>
        </row>
      </sheetData>
      <sheetData sheetId="4285" refreshError="1"/>
      <sheetData sheetId="4286">
        <row r="1">
          <cell r="A1" t="str">
            <v>PHIẾU XỬ LÝ HỒ SƠ THANH TOÁN VƯỢT THẨM QUYỀN PD</v>
          </cell>
        </row>
      </sheetData>
      <sheetData sheetId="4287" refreshError="1"/>
      <sheetData sheetId="4288">
        <row r="1">
          <cell r="A1" t="str">
            <v>PHIẾU XỬ LÝ HỒ SƠ THANH TOÁN VƯỢT THẨM QUYỀN PD</v>
          </cell>
        </row>
      </sheetData>
      <sheetData sheetId="4289">
        <row r="1">
          <cell r="A1" t="str">
            <v>PHIẾU XỬ LÝ HỒ SƠ THANH TOÁN VƯỢT THẨM QUYỀN PD</v>
          </cell>
        </row>
      </sheetData>
      <sheetData sheetId="4290" refreshError="1"/>
      <sheetData sheetId="4291">
        <row r="1">
          <cell r="A1" t="str">
            <v>PHIẾU XỬ LÝ HỒ SƠ THANH TOÁN VƯỢT THẨM QUYỀN PD</v>
          </cell>
        </row>
      </sheetData>
      <sheetData sheetId="4292" refreshError="1"/>
      <sheetData sheetId="4293">
        <row r="1">
          <cell r="A1" t="str">
            <v>PHIẾU XỬ LÝ HỒ SƠ THANH TOÁN VƯỢT THẨM QUYỀN PD</v>
          </cell>
        </row>
      </sheetData>
      <sheetData sheetId="4294" refreshError="1"/>
      <sheetData sheetId="4295" refreshError="1"/>
      <sheetData sheetId="4296" refreshError="1"/>
      <sheetData sheetId="4297" refreshError="1"/>
      <sheetData sheetId="4298" refreshError="1"/>
      <sheetData sheetId="4299">
        <row r="1">
          <cell r="A1" t="str">
            <v>PHIẾU XỬ LÝ HỒ SƠ THANH TOÁN VƯỢT THẨM QUYỀN PD</v>
          </cell>
        </row>
      </sheetData>
      <sheetData sheetId="4300">
        <row r="1">
          <cell r="A1" t="str">
            <v>PHIẾU XỬ LÝ HỒ SƠ THANH TOÁN VƯỢT THẨM QUYỀN PD</v>
          </cell>
        </row>
      </sheetData>
      <sheetData sheetId="4301" refreshError="1"/>
      <sheetData sheetId="4302">
        <row r="1">
          <cell r="A1" t="str">
            <v>PHIẾU XỬ LÝ HỒ SƠ THANH TOÁN VƯỢT THẨM QUYỀN PD</v>
          </cell>
        </row>
      </sheetData>
      <sheetData sheetId="4303" refreshError="1"/>
      <sheetData sheetId="4304" refreshError="1"/>
      <sheetData sheetId="4305">
        <row r="1">
          <cell r="A1" t="str">
            <v>PHIẾU XỬ LÝ HỒ SƠ THANH TOÁN VƯỢT THẨM QUYỀN PD</v>
          </cell>
        </row>
      </sheetData>
      <sheetData sheetId="4306">
        <row r="1">
          <cell r="A1" t="str">
            <v>PHIẾU XỬ LÝ HỒ SƠ THANH TOÁN VƯỢT THẨM QUYỀN PD</v>
          </cell>
        </row>
      </sheetData>
      <sheetData sheetId="4307">
        <row r="1">
          <cell r="A1" t="str">
            <v>PHIẾU XỬ LÝ HỒ SƠ THANH TOÁN VƯỢT THẨM QUYỀN PD</v>
          </cell>
        </row>
      </sheetData>
      <sheetData sheetId="4308">
        <row r="1">
          <cell r="A1" t="str">
            <v>PHIẾU XỬ LÝ HỒ SƠ THANH TOÁN VƯỢT THẨM QUYỀN PD</v>
          </cell>
        </row>
      </sheetData>
      <sheetData sheetId="4309">
        <row r="1">
          <cell r="A1" t="str">
            <v>PHIẾU XỬ LÝ HỒ SƠ THANH TOÁN VƯỢT THẨM QUYỀN PD</v>
          </cell>
        </row>
      </sheetData>
      <sheetData sheetId="4310">
        <row r="1">
          <cell r="A1" t="str">
            <v>PHIẾU XỬ LÝ HỒ SƠ THANH TOÁN VƯỢT THẨM QUYỀN PD</v>
          </cell>
        </row>
      </sheetData>
      <sheetData sheetId="4311">
        <row r="1">
          <cell r="A1" t="str">
            <v>PHIẾU XỬ LÝ HỒ SƠ THANH TOÁN VƯỢT THẨM QUYỀN PD</v>
          </cell>
        </row>
      </sheetData>
      <sheetData sheetId="4312">
        <row r="1">
          <cell r="A1" t="str">
            <v>PHIẾU XỬ LÝ HỒ SƠ THANH TOÁN VƯỢT THẨM QUYỀN PD</v>
          </cell>
        </row>
      </sheetData>
      <sheetData sheetId="4313" refreshError="1"/>
      <sheetData sheetId="4314" refreshError="1"/>
      <sheetData sheetId="4315" refreshError="1"/>
      <sheetData sheetId="4316">
        <row r="1">
          <cell r="A1" t="str">
            <v>PHIẾU XỬ LÝ HỒ SƠ THANH TOÁN VƯỢT THẨM QUYỀN PD</v>
          </cell>
        </row>
      </sheetData>
      <sheetData sheetId="4317" refreshError="1"/>
      <sheetData sheetId="4318" refreshError="1"/>
      <sheetData sheetId="4319" refreshError="1"/>
      <sheetData sheetId="4320">
        <row r="1">
          <cell r="A1" t="str">
            <v>PHIẾU XỬ LÝ HỒ SƠ THANH TOÁN VƯỢT THẨM QUYỀN PD</v>
          </cell>
        </row>
      </sheetData>
      <sheetData sheetId="4321" refreshError="1"/>
      <sheetData sheetId="4322" refreshError="1"/>
      <sheetData sheetId="4323">
        <row r="1">
          <cell r="A1" t="str">
            <v>PHIẾU XỬ LÝ HỒ SƠ THANH TOÁN VƯỢT THẨM QUYỀN PD</v>
          </cell>
        </row>
      </sheetData>
      <sheetData sheetId="4324" refreshError="1"/>
      <sheetData sheetId="4325">
        <row r="1">
          <cell r="A1" t="str">
            <v>PHIẾU XỬ LÝ HỒ SƠ THANH TOÁN VƯỢT THẨM QUYỀN PD</v>
          </cell>
        </row>
      </sheetData>
      <sheetData sheetId="4326" refreshError="1"/>
      <sheetData sheetId="4327">
        <row r="1">
          <cell r="A1" t="str">
            <v>PHIẾU XỬ LÝ HỒ SƠ THANH TOÁN VƯỢT THẨM QUYỀN PD</v>
          </cell>
        </row>
      </sheetData>
      <sheetData sheetId="4328">
        <row r="1">
          <cell r="A1" t="str">
            <v>PHIẾU XỬ LÝ HỒ SƠ THANH TOÁN VƯỢT THẨM QUYỀN PD</v>
          </cell>
        </row>
      </sheetData>
      <sheetData sheetId="4329">
        <row r="1">
          <cell r="A1" t="str">
            <v>PHIẾU XỬ LÝ HỒ SƠ THANH TOÁN VƯỢT THẨM QUYỀN PD</v>
          </cell>
        </row>
      </sheetData>
      <sheetData sheetId="4330" refreshError="1"/>
      <sheetData sheetId="4331" refreshError="1"/>
      <sheetData sheetId="4332" refreshError="1"/>
      <sheetData sheetId="4333">
        <row r="1">
          <cell r="A1" t="str">
            <v>PHIẾU XỬ LÝ HỒ SƠ THANH TOÁN VƯỢT THẨM QUYỀN PD</v>
          </cell>
        </row>
      </sheetData>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refreshError="1"/>
      <sheetData sheetId="4347" refreshError="1"/>
      <sheetData sheetId="4348">
        <row r="1">
          <cell r="A1" t="str">
            <v>PHIẾU XỬ LÝ HỒ SƠ THANH TOÁN VƯỢT THẨM QUYỀN PD</v>
          </cell>
        </row>
      </sheetData>
      <sheetData sheetId="4349" refreshError="1"/>
      <sheetData sheetId="4350" refreshError="1"/>
      <sheetData sheetId="4351">
        <row r="1">
          <cell r="A1" t="str">
            <v>PHIẾU XỬ LÝ HỒ SƠ THANH TOÁN VƯỢT THẨM QUYỀN PD</v>
          </cell>
        </row>
      </sheetData>
      <sheetData sheetId="4352" refreshError="1"/>
      <sheetData sheetId="4353">
        <row r="1">
          <cell r="A1" t="str">
            <v>PHIẾU XỬ LÝ HỒ SƠ THANH TOÁN VƯỢT THẨM QUYỀN PD</v>
          </cell>
        </row>
      </sheetData>
      <sheetData sheetId="4354" refreshError="1"/>
      <sheetData sheetId="4355" refreshError="1"/>
      <sheetData sheetId="4356" refreshError="1"/>
      <sheetData sheetId="4357">
        <row r="1">
          <cell r="A1" t="str">
            <v>PHIẾU XỬ LÝ HỒ SƠ THANH TOÁN VƯỢT THẨM QUYỀN PD</v>
          </cell>
        </row>
      </sheetData>
      <sheetData sheetId="4358">
        <row r="1">
          <cell r="A1" t="str">
            <v>PHIẾU XỬ LÝ HỒ SƠ THANH TOÁN VƯỢT THẨM QUYỀN PD</v>
          </cell>
        </row>
      </sheetData>
      <sheetData sheetId="4359" refreshError="1"/>
      <sheetData sheetId="4360">
        <row r="1">
          <cell r="A1" t="str">
            <v>PHIẾU XỬ LÝ HỒ SƠ THANH TOÁN VƯỢT THẨM QUYỀN PD</v>
          </cell>
        </row>
      </sheetData>
      <sheetData sheetId="4361">
        <row r="1">
          <cell r="A1" t="str">
            <v>PHIẾU XỬ LÝ HỒ SƠ THANH TOÁN VƯỢT THẨM QUYỀN PD</v>
          </cell>
        </row>
      </sheetData>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ow r="1">
          <cell r="A1" t="str">
            <v>PHIẾU XỬ LÝ HỒ SƠ THANH TOÁN VƯỢT THẨM QUYỀN PD</v>
          </cell>
        </row>
      </sheetData>
      <sheetData sheetId="4378" refreshError="1"/>
      <sheetData sheetId="4379" refreshError="1"/>
      <sheetData sheetId="4380" refreshError="1"/>
      <sheetData sheetId="4381" refreshError="1"/>
      <sheetData sheetId="4382" refreshError="1"/>
      <sheetData sheetId="4383" refreshError="1"/>
      <sheetData sheetId="4384" refreshError="1"/>
      <sheetData sheetId="4385" refreshError="1"/>
      <sheetData sheetId="4386" refreshError="1"/>
      <sheetData sheetId="4387" refreshError="1"/>
      <sheetData sheetId="4388" refreshError="1"/>
      <sheetData sheetId="4389" refreshError="1"/>
      <sheetData sheetId="4390" refreshError="1"/>
      <sheetData sheetId="4391" refreshError="1"/>
      <sheetData sheetId="4392" refreshError="1"/>
      <sheetData sheetId="4393" refreshError="1"/>
      <sheetData sheetId="4394" refreshError="1"/>
      <sheetData sheetId="4395" refreshError="1"/>
      <sheetData sheetId="4396" refreshError="1"/>
      <sheetData sheetId="4397" refreshError="1"/>
      <sheetData sheetId="4398" refreshError="1"/>
      <sheetData sheetId="4399" refreshError="1"/>
      <sheetData sheetId="4400" refreshError="1"/>
      <sheetData sheetId="4401" refreshError="1"/>
      <sheetData sheetId="4402" refreshError="1"/>
      <sheetData sheetId="4403" refreshError="1"/>
      <sheetData sheetId="4404" refreshError="1"/>
      <sheetData sheetId="4405" refreshError="1"/>
      <sheetData sheetId="4406" refreshError="1"/>
      <sheetData sheetId="4407" refreshError="1"/>
      <sheetData sheetId="4408" refreshError="1"/>
      <sheetData sheetId="4409" refreshError="1"/>
      <sheetData sheetId="4410" refreshError="1"/>
      <sheetData sheetId="4411" refreshError="1"/>
      <sheetData sheetId="4412" refreshError="1"/>
      <sheetData sheetId="4413" refreshError="1"/>
      <sheetData sheetId="4414" refreshError="1"/>
      <sheetData sheetId="4415" refreshError="1"/>
      <sheetData sheetId="4416" refreshError="1"/>
      <sheetData sheetId="4417" refreshError="1"/>
      <sheetData sheetId="4418" refreshError="1"/>
      <sheetData sheetId="4419" refreshError="1"/>
      <sheetData sheetId="4420" refreshError="1"/>
      <sheetData sheetId="4421" refreshError="1"/>
      <sheetData sheetId="4422" refreshError="1"/>
      <sheetData sheetId="4423" refreshError="1"/>
      <sheetData sheetId="4424" refreshError="1"/>
      <sheetData sheetId="4425" refreshError="1"/>
      <sheetData sheetId="4426" refreshError="1"/>
      <sheetData sheetId="4427" refreshError="1"/>
      <sheetData sheetId="4428">
        <row r="1">
          <cell r="A1" t="str">
            <v>PHIẾU XỬ LÝ HỒ SƠ THANH TOÁN VƯỢT THẨM QUYỀN PD</v>
          </cell>
        </row>
      </sheetData>
      <sheetData sheetId="4429" refreshError="1"/>
      <sheetData sheetId="4430" refreshError="1"/>
      <sheetData sheetId="4431" refreshError="1"/>
      <sheetData sheetId="4432">
        <row r="1">
          <cell r="A1" t="str">
            <v>PHIẾU XỬ LÝ HỒ SƠ THANH TOÁN VƯỢT THẨM QUYỀN PD</v>
          </cell>
        </row>
      </sheetData>
      <sheetData sheetId="4433" refreshError="1"/>
      <sheetData sheetId="4434" refreshError="1"/>
      <sheetData sheetId="4435" refreshError="1"/>
      <sheetData sheetId="4436" refreshError="1"/>
      <sheetData sheetId="4437" refreshError="1"/>
      <sheetData sheetId="4438" refreshError="1"/>
      <sheetData sheetId="4439" refreshError="1"/>
      <sheetData sheetId="4440" refreshError="1"/>
      <sheetData sheetId="4441" refreshError="1"/>
      <sheetData sheetId="4442" refreshError="1"/>
      <sheetData sheetId="4443" refreshError="1"/>
      <sheetData sheetId="4444" refreshError="1"/>
      <sheetData sheetId="4445" refreshError="1"/>
      <sheetData sheetId="4446" refreshError="1"/>
      <sheetData sheetId="4447" refreshError="1"/>
      <sheetData sheetId="4448" refreshError="1"/>
      <sheetData sheetId="4449" refreshError="1"/>
      <sheetData sheetId="4450" refreshError="1"/>
      <sheetData sheetId="4451" refreshError="1"/>
      <sheetData sheetId="4452" refreshError="1"/>
      <sheetData sheetId="4453" refreshError="1"/>
      <sheetData sheetId="4454" refreshError="1"/>
      <sheetData sheetId="4455" refreshError="1"/>
      <sheetData sheetId="4456" refreshError="1"/>
      <sheetData sheetId="4457" refreshError="1"/>
      <sheetData sheetId="4458" refreshError="1"/>
      <sheetData sheetId="4459" refreshError="1"/>
      <sheetData sheetId="4460" refreshError="1"/>
      <sheetData sheetId="4461">
        <row r="1">
          <cell r="A1" t="str">
            <v>PHIẾU XỬ LÝ HỒ SƠ THANH TOÁN VƯỢT THẨM QUYỀN PD</v>
          </cell>
        </row>
      </sheetData>
      <sheetData sheetId="4462" refreshError="1"/>
      <sheetData sheetId="4463" refreshError="1"/>
      <sheetData sheetId="4464" refreshError="1"/>
      <sheetData sheetId="4465" refreshError="1"/>
      <sheetData sheetId="4466" refreshError="1"/>
      <sheetData sheetId="4467" refreshError="1"/>
      <sheetData sheetId="4468" refreshError="1"/>
      <sheetData sheetId="4469" refreshError="1"/>
      <sheetData sheetId="4470" refreshError="1"/>
      <sheetData sheetId="4471" refreshError="1"/>
      <sheetData sheetId="4472" refreshError="1"/>
      <sheetData sheetId="4473" refreshError="1"/>
      <sheetData sheetId="4474" refreshError="1"/>
      <sheetData sheetId="4475" refreshError="1"/>
      <sheetData sheetId="4476" refreshError="1"/>
      <sheetData sheetId="4477" refreshError="1"/>
      <sheetData sheetId="4478" refreshError="1"/>
      <sheetData sheetId="4479" refreshError="1"/>
      <sheetData sheetId="4480" refreshError="1"/>
      <sheetData sheetId="4481" refreshError="1"/>
      <sheetData sheetId="4482" refreshError="1"/>
      <sheetData sheetId="4483" refreshError="1"/>
      <sheetData sheetId="4484" refreshError="1"/>
      <sheetData sheetId="4485" refreshError="1"/>
      <sheetData sheetId="4486" refreshError="1"/>
      <sheetData sheetId="4487" refreshError="1"/>
      <sheetData sheetId="4488">
        <row r="1">
          <cell r="A1" t="str">
            <v>PHIẾU XỬ LÝ HỒ SƠ THANH TOÁN VƯỢT THẨM QUYỀN PD</v>
          </cell>
        </row>
      </sheetData>
      <sheetData sheetId="4489" refreshError="1"/>
      <sheetData sheetId="4490">
        <row r="1">
          <cell r="A1" t="str">
            <v>PHIẾU XỬ LÝ HỒ SƠ THANH TOÁN VƯỢT THẨM QUYỀN PD</v>
          </cell>
        </row>
      </sheetData>
      <sheetData sheetId="4491">
        <row r="1">
          <cell r="A1" t="str">
            <v>PHIẾU XỬ LÝ HỒ SƠ THANH TOÁN VƯỢT THẨM QUYỀN PD</v>
          </cell>
        </row>
      </sheetData>
      <sheetData sheetId="4492">
        <row r="1">
          <cell r="A1" t="str">
            <v>PHIẾU XỬ LÝ HỒ SƠ THANH TOÁN VƯỢT THẨM QUYỀN PD</v>
          </cell>
        </row>
      </sheetData>
      <sheetData sheetId="4493">
        <row r="1">
          <cell r="A1" t="str">
            <v>PHIẾU XỬ LÝ HỒ SƠ THANH TOÁN VƯỢT THẨM QUYỀN PD</v>
          </cell>
        </row>
      </sheetData>
      <sheetData sheetId="4494">
        <row r="1">
          <cell r="A1" t="str">
            <v>PHIẾU XỬ LÝ HỒ SƠ THANH TOÁN VƯỢT THẨM QUYỀN PD</v>
          </cell>
        </row>
      </sheetData>
      <sheetData sheetId="4495">
        <row r="1">
          <cell r="A1" t="str">
            <v>PHIẾU XỬ LÝ HỒ SƠ THANH TOÁN VƯỢT THẨM QUYỀN PD</v>
          </cell>
        </row>
      </sheetData>
      <sheetData sheetId="4496">
        <row r="1">
          <cell r="A1" t="str">
            <v>PHIẾU XỬ LÝ HỒ SƠ THANH TOÁN VƯỢT THẨM QUYỀN PD</v>
          </cell>
        </row>
      </sheetData>
      <sheetData sheetId="4497">
        <row r="1">
          <cell r="A1" t="str">
            <v>PHIẾU XỬ LÝ HỒ SƠ THANH TOÁN VƯỢT THẨM QUYỀN PD</v>
          </cell>
        </row>
      </sheetData>
      <sheetData sheetId="4498" refreshError="1"/>
      <sheetData sheetId="4499" refreshError="1"/>
      <sheetData sheetId="4500" refreshError="1"/>
      <sheetData sheetId="4501" refreshError="1"/>
      <sheetData sheetId="4502" refreshError="1"/>
      <sheetData sheetId="4503" refreshError="1"/>
      <sheetData sheetId="4504" refreshError="1"/>
      <sheetData sheetId="4505" refreshError="1"/>
      <sheetData sheetId="4506" refreshError="1"/>
      <sheetData sheetId="4507" refreshError="1"/>
      <sheetData sheetId="4508" refreshError="1"/>
      <sheetData sheetId="4509" refreshError="1"/>
      <sheetData sheetId="4510">
        <row r="1">
          <cell r="A1" t="str">
            <v>PHIẾU XỬ LÝ HỒ SƠ THANH TOÁN VƯỢT THẨM QUYỀN PD</v>
          </cell>
        </row>
      </sheetData>
      <sheetData sheetId="4511">
        <row r="1">
          <cell r="A1" t="str">
            <v>PHIẾU XỬ LÝ HỒ SƠ THANH TOÁN VƯỢT THẨM QUYỀN PD</v>
          </cell>
        </row>
      </sheetData>
      <sheetData sheetId="4512">
        <row r="1">
          <cell r="A1" t="str">
            <v>PHIẾU XỬ LÝ HỒ SƠ THANH TOÁN VƯỢT THẨM QUYỀN PD</v>
          </cell>
        </row>
      </sheetData>
      <sheetData sheetId="4513">
        <row r="1">
          <cell r="A1" t="str">
            <v>PHIẾU XỬ LÝ HỒ SƠ THANH TOÁN VƯỢT THẨM QUYỀN PD</v>
          </cell>
        </row>
      </sheetData>
      <sheetData sheetId="4514">
        <row r="1">
          <cell r="A1" t="str">
            <v>PHIẾU XỬ LÝ HỒ SƠ THANH TOÁN VƯỢT THẨM QUYỀN PD</v>
          </cell>
        </row>
      </sheetData>
      <sheetData sheetId="4515">
        <row r="1">
          <cell r="A1" t="str">
            <v>PHIẾU XỬ LÝ HỒ SƠ THANH TOÁN VƯỢT THẨM QUYỀN PD</v>
          </cell>
        </row>
      </sheetData>
      <sheetData sheetId="4516">
        <row r="1">
          <cell r="A1" t="str">
            <v>PHIẾU XỬ LÝ HỒ SƠ THANH TOÁN VƯỢT THẨM QUYỀN PD</v>
          </cell>
        </row>
      </sheetData>
      <sheetData sheetId="4517">
        <row r="1">
          <cell r="A1" t="str">
            <v>PHIẾU XỬ LÝ HỒ SƠ THANH TOÁN VƯỢT THẨM QUYỀN PD</v>
          </cell>
        </row>
      </sheetData>
      <sheetData sheetId="4518">
        <row r="1">
          <cell r="A1" t="str">
            <v>PHIẾU XỬ LÝ HỒ SƠ THANH TOÁN VƯỢT THẨM QUYỀN PD</v>
          </cell>
        </row>
      </sheetData>
      <sheetData sheetId="4519">
        <row r="1">
          <cell r="A1" t="str">
            <v>PHIẾU XỬ LÝ HỒ SƠ THANH TOÁN VƯỢT THẨM QUYỀN PD</v>
          </cell>
        </row>
      </sheetData>
      <sheetData sheetId="4520">
        <row r="1">
          <cell r="A1" t="str">
            <v>PHIẾU XỬ LÝ HỒ SƠ THANH TOÁN VƯỢT THẨM QUYỀN PD</v>
          </cell>
        </row>
      </sheetData>
      <sheetData sheetId="4521" refreshError="1"/>
      <sheetData sheetId="4522" refreshError="1"/>
      <sheetData sheetId="4523" refreshError="1"/>
      <sheetData sheetId="4524" refreshError="1"/>
      <sheetData sheetId="4525" refreshError="1"/>
      <sheetData sheetId="4526" refreshError="1"/>
      <sheetData sheetId="4527" refreshError="1"/>
      <sheetData sheetId="4528" refreshError="1"/>
      <sheetData sheetId="4529" refreshError="1"/>
      <sheetData sheetId="4530" refreshError="1"/>
      <sheetData sheetId="4531" refreshError="1"/>
      <sheetData sheetId="4532" refreshError="1"/>
      <sheetData sheetId="4533" refreshError="1"/>
      <sheetData sheetId="4534" refreshError="1"/>
      <sheetData sheetId="4535" refreshError="1"/>
      <sheetData sheetId="4536" refreshError="1"/>
      <sheetData sheetId="4537" refreshError="1"/>
      <sheetData sheetId="4538">
        <row r="1">
          <cell r="A1" t="str">
            <v>PHIẾU XỬ LÝ HỒ SƠ THANH TOÁN VƯỢT THẨM QUYỀN PD</v>
          </cell>
        </row>
      </sheetData>
      <sheetData sheetId="4539">
        <row r="1">
          <cell r="A1" t="str">
            <v>PHIẾU XỬ LÝ HỒ SƠ THANH TOÁN VƯỢT THẨM QUYỀN PD</v>
          </cell>
        </row>
      </sheetData>
      <sheetData sheetId="4540">
        <row r="1">
          <cell r="A1" t="str">
            <v>PHIẾU XỬ LÝ HỒ SƠ THANH TOÁN VƯỢT THẨM QUYỀN PD</v>
          </cell>
        </row>
      </sheetData>
      <sheetData sheetId="4541">
        <row r="1">
          <cell r="A1" t="str">
            <v>PHIẾU XỬ LÝ HỒ SƠ THANH TOÁN VƯỢT THẨM QUYỀN PD</v>
          </cell>
        </row>
      </sheetData>
      <sheetData sheetId="4542">
        <row r="1">
          <cell r="A1" t="str">
            <v>PHIẾU XỬ LÝ HỒ SƠ THANH TOÁN VƯỢT THẨM QUYỀN PD</v>
          </cell>
        </row>
      </sheetData>
      <sheetData sheetId="4543">
        <row r="1">
          <cell r="A1" t="str">
            <v>PHIẾU XỬ LÝ HỒ SƠ THANH TOÁN VƯỢT THẨM QUYỀN PD</v>
          </cell>
        </row>
      </sheetData>
      <sheetData sheetId="4544">
        <row r="1">
          <cell r="A1" t="str">
            <v>PHIẾU XỬ LÝ HỒ SƠ THANH TOÁN VƯỢT THẨM QUYỀN PD</v>
          </cell>
        </row>
      </sheetData>
      <sheetData sheetId="4545">
        <row r="1">
          <cell r="A1" t="str">
            <v>PHIẾU XỬ LÝ HỒ SƠ THANH TOÁN VƯỢT THẨM QUYỀN PD</v>
          </cell>
        </row>
      </sheetData>
      <sheetData sheetId="4546">
        <row r="1">
          <cell r="A1" t="str">
            <v>PHIẾU XỬ LÝ HỒ SƠ THANH TOÁN VƯỢT THẨM QUYỀN PD</v>
          </cell>
        </row>
      </sheetData>
      <sheetData sheetId="4547">
        <row r="1">
          <cell r="A1" t="str">
            <v>PHIẾU XỬ LÝ HỒ SƠ THANH TOÁN VƯỢT THẨM QUYỀN PD</v>
          </cell>
        </row>
      </sheetData>
      <sheetData sheetId="4548">
        <row r="1">
          <cell r="A1" t="str">
            <v>PHIẾU XỬ LÝ HỒ SƠ THANH TOÁN VƯỢT THẨM QUYỀN PD</v>
          </cell>
        </row>
      </sheetData>
      <sheetData sheetId="4549">
        <row r="1">
          <cell r="A1" t="str">
            <v>PHIẾU XỬ LÝ HỒ SƠ THANH TOÁN VƯỢT THẨM QUYỀN PD</v>
          </cell>
        </row>
      </sheetData>
      <sheetData sheetId="4550">
        <row r="1">
          <cell r="A1" t="str">
            <v>PHIẾU XỬ LÝ HỒ SƠ THANH TOÁN VƯỢT THẨM QUYỀN PD</v>
          </cell>
        </row>
      </sheetData>
      <sheetData sheetId="4551">
        <row r="1">
          <cell r="A1" t="str">
            <v>PHIẾU XỬ LÝ HỒ SƠ THANH TOÁN VƯỢT THẨM QUYỀN PD</v>
          </cell>
        </row>
      </sheetData>
      <sheetData sheetId="4552">
        <row r="1">
          <cell r="A1" t="str">
            <v>PHIẾU XỬ LÝ HỒ SƠ THANH TOÁN VƯỢT THẨM QUYỀN PD</v>
          </cell>
        </row>
      </sheetData>
      <sheetData sheetId="4553">
        <row r="1">
          <cell r="A1" t="str">
            <v>PHIẾU XỬ LÝ HỒ SƠ THANH TOÁN VƯỢT THẨM QUYỀN PD</v>
          </cell>
        </row>
      </sheetData>
      <sheetData sheetId="4554">
        <row r="1">
          <cell r="A1" t="str">
            <v>PHIẾU XỬ LÝ HỒ SƠ THANH TOÁN VƯỢT THẨM QUYỀN PD</v>
          </cell>
        </row>
      </sheetData>
      <sheetData sheetId="4555">
        <row r="1">
          <cell r="A1" t="str">
            <v>PHIẾU XỬ LÝ HỒ SƠ THANH TOÁN VƯỢT THẨM QUYỀN PD</v>
          </cell>
        </row>
      </sheetData>
      <sheetData sheetId="4556">
        <row r="1">
          <cell r="A1" t="str">
            <v>PHIẾU XỬ LÝ HỒ SƠ THANH TOÁN VƯỢT THẨM QUYỀN PD</v>
          </cell>
        </row>
      </sheetData>
      <sheetData sheetId="4557">
        <row r="1">
          <cell r="A1" t="str">
            <v>PHIẾU XỬ LÝ HỒ SƠ THANH TOÁN VƯỢT THẨM QUYỀN PD</v>
          </cell>
        </row>
      </sheetData>
      <sheetData sheetId="4558">
        <row r="1">
          <cell r="A1" t="str">
            <v>PHIẾU XỬ LÝ HỒ SƠ THANH TOÁN VƯỢT THẨM QUYỀN PD</v>
          </cell>
        </row>
      </sheetData>
      <sheetData sheetId="4559">
        <row r="1">
          <cell r="A1" t="str">
            <v>PHIẾU XỬ LÝ HỒ SƠ THANH TOÁN VƯỢT THẨM QUYỀN PD</v>
          </cell>
        </row>
      </sheetData>
      <sheetData sheetId="4560">
        <row r="1">
          <cell r="A1" t="str">
            <v>PHIẾU XỬ LÝ HỒ SƠ THANH TOÁN VƯỢT THẨM QUYỀN PD</v>
          </cell>
        </row>
      </sheetData>
      <sheetData sheetId="4561">
        <row r="1">
          <cell r="A1" t="str">
            <v>PHIẾU XỬ LÝ HỒ SƠ THANH TOÁN VƯỢT THẨM QUYỀN PD</v>
          </cell>
        </row>
      </sheetData>
      <sheetData sheetId="4562">
        <row r="1">
          <cell r="A1" t="str">
            <v>PHIẾU XỬ LÝ HỒ SƠ THANH TOÁN VƯỢT THẨM QUYỀN PD</v>
          </cell>
        </row>
      </sheetData>
      <sheetData sheetId="4563">
        <row r="1">
          <cell r="A1" t="str">
            <v>PHIẾU XỬ LÝ HỒ SƠ THANH TOÁN VƯỢT THẨM QUYỀN PD</v>
          </cell>
        </row>
      </sheetData>
      <sheetData sheetId="4564">
        <row r="1">
          <cell r="A1" t="str">
            <v>PHIẾU XỬ LÝ HỒ SƠ THANH TOÁN VƯỢT THẨM QUYỀN PD</v>
          </cell>
        </row>
      </sheetData>
      <sheetData sheetId="4565">
        <row r="1">
          <cell r="A1" t="str">
            <v>PHIẾU XỬ LÝ HỒ SƠ THANH TOÁN VƯỢT THẨM QUYỀN PD</v>
          </cell>
        </row>
      </sheetData>
      <sheetData sheetId="4566">
        <row r="1">
          <cell r="A1" t="str">
            <v>PHIẾU XỬ LÝ HỒ SƠ THANH TOÁN VƯỢT THẨM QUYỀN PD</v>
          </cell>
        </row>
      </sheetData>
      <sheetData sheetId="4567">
        <row r="1">
          <cell r="A1" t="str">
            <v>PHIẾU XỬ LÝ HỒ SƠ THANH TOÁN VƯỢT THẨM QUYỀN PD</v>
          </cell>
        </row>
      </sheetData>
      <sheetData sheetId="4568">
        <row r="1">
          <cell r="A1" t="str">
            <v>PHIẾU XỬ LÝ HỒ SƠ THANH TOÁN VƯỢT THẨM QUYỀN PD</v>
          </cell>
        </row>
      </sheetData>
      <sheetData sheetId="4569">
        <row r="1">
          <cell r="A1" t="str">
            <v>PHIẾU XỬ LÝ HỒ SƠ THANH TOÁN VƯỢT THẨM QUYỀN PD</v>
          </cell>
        </row>
      </sheetData>
      <sheetData sheetId="4570">
        <row r="1">
          <cell r="A1" t="str">
            <v>PHIẾU XỬ LÝ HỒ SƠ THANH TOÁN VƯỢT THẨM QUYỀN PD</v>
          </cell>
        </row>
      </sheetData>
      <sheetData sheetId="4571">
        <row r="1">
          <cell r="A1" t="str">
            <v>PHIẾU XỬ LÝ HỒ SƠ THANH TOÁN VƯỢT THẨM QUYỀN PD</v>
          </cell>
        </row>
      </sheetData>
      <sheetData sheetId="4572">
        <row r="1">
          <cell r="A1" t="str">
            <v>PHIẾU XỬ LÝ HỒ SƠ THANH TOÁN VƯỢT THẨM QUYỀN PD</v>
          </cell>
        </row>
      </sheetData>
      <sheetData sheetId="4573">
        <row r="1">
          <cell r="A1" t="str">
            <v>PHIẾU XỬ LÝ HỒ SƠ THANH TOÁN VƯỢT THẨM QUYỀN PD</v>
          </cell>
        </row>
      </sheetData>
      <sheetData sheetId="4574">
        <row r="1">
          <cell r="A1" t="str">
            <v>PHIẾU XỬ LÝ HỒ SƠ THANH TOÁN VƯỢT THẨM QUYỀN PD</v>
          </cell>
        </row>
      </sheetData>
      <sheetData sheetId="4575">
        <row r="1">
          <cell r="A1" t="str">
            <v>PHIẾU XỬ LÝ HỒ SƠ THANH TOÁN VƯỢT THẨM QUYỀN PD</v>
          </cell>
        </row>
      </sheetData>
      <sheetData sheetId="4576">
        <row r="1">
          <cell r="A1" t="str">
            <v>PHIẾU XỬ LÝ HỒ SƠ THANH TOÁN VƯỢT THẨM QUYỀN PD</v>
          </cell>
        </row>
      </sheetData>
      <sheetData sheetId="4577">
        <row r="1">
          <cell r="A1" t="str">
            <v>PHIẾU XỬ LÝ HỒ SƠ THANH TOÁN VƯỢT THẨM QUYỀN PD</v>
          </cell>
        </row>
      </sheetData>
      <sheetData sheetId="4578">
        <row r="1">
          <cell r="A1" t="str">
            <v>PHIẾU XỬ LÝ HỒ SƠ THANH TOÁN VƯỢT THẨM QUYỀN PD</v>
          </cell>
        </row>
      </sheetData>
      <sheetData sheetId="4579">
        <row r="1">
          <cell r="A1" t="str">
            <v>PHIẾU XỬ LÝ HỒ SƠ THANH TOÁN VƯỢT THẨM QUYỀN PD</v>
          </cell>
        </row>
      </sheetData>
      <sheetData sheetId="4580">
        <row r="1">
          <cell r="A1" t="str">
            <v>PHIẾU XỬ LÝ HỒ SƠ THANH TOÁN VƯỢT THẨM QUYỀN PD</v>
          </cell>
        </row>
      </sheetData>
      <sheetData sheetId="4581">
        <row r="1">
          <cell r="A1" t="str">
            <v>PHIẾU XỬ LÝ HỒ SƠ THANH TOÁN VƯỢT THẨM QUYỀN PD</v>
          </cell>
        </row>
      </sheetData>
      <sheetData sheetId="4582">
        <row r="1">
          <cell r="A1" t="str">
            <v>PHIẾU XỬ LÝ HỒ SƠ THANH TOÁN VƯỢT THẨM QUYỀN PD</v>
          </cell>
        </row>
      </sheetData>
      <sheetData sheetId="4583">
        <row r="1">
          <cell r="A1" t="str">
            <v>PHIẾU XỬ LÝ HỒ SƠ THANH TOÁN VƯỢT THẨM QUYỀN PD</v>
          </cell>
        </row>
      </sheetData>
      <sheetData sheetId="4584">
        <row r="1">
          <cell r="A1" t="str">
            <v>PHIẾU XỬ LÝ HỒ SƠ THANH TOÁN VƯỢT THẨM QUYỀN PD</v>
          </cell>
        </row>
      </sheetData>
      <sheetData sheetId="4585">
        <row r="1">
          <cell r="A1" t="str">
            <v>PHIẾU XỬ LÝ HỒ SƠ THANH TOÁN VƯỢT THẨM QUYỀN PD</v>
          </cell>
        </row>
      </sheetData>
      <sheetData sheetId="4586">
        <row r="1">
          <cell r="A1" t="str">
            <v>PHIẾU XỬ LÝ HỒ SƠ THANH TOÁN VƯỢT THẨM QUYỀN PD</v>
          </cell>
        </row>
      </sheetData>
      <sheetData sheetId="4587">
        <row r="1">
          <cell r="A1" t="str">
            <v>PHIẾU XỬ LÝ HỒ SƠ THANH TOÁN VƯỢT THẨM QUYỀN PD</v>
          </cell>
        </row>
      </sheetData>
      <sheetData sheetId="4588">
        <row r="1">
          <cell r="A1" t="str">
            <v>PHIẾU XỬ LÝ HỒ SƠ THANH TOÁN VƯỢT THẨM QUYỀN PD</v>
          </cell>
        </row>
      </sheetData>
      <sheetData sheetId="4589">
        <row r="1">
          <cell r="A1" t="str">
            <v>PHIẾU XỬ LÝ HỒ SƠ THANH TOÁN VƯỢT THẨM QUYỀN PD</v>
          </cell>
        </row>
      </sheetData>
      <sheetData sheetId="4590">
        <row r="1">
          <cell r="A1" t="str">
            <v>PHIẾU XỬ LÝ HỒ SƠ THANH TOÁN VƯỢT THẨM QUYỀN PD</v>
          </cell>
        </row>
      </sheetData>
      <sheetData sheetId="4591">
        <row r="1">
          <cell r="A1" t="str">
            <v>PHIẾU XỬ LÝ HỒ SƠ THANH TOÁN VƯỢT THẨM QUYỀN PD</v>
          </cell>
        </row>
      </sheetData>
      <sheetData sheetId="4592">
        <row r="1">
          <cell r="A1" t="str">
            <v>PHIẾU XỬ LÝ HỒ SƠ THANH TOÁN VƯỢT THẨM QUYỀN PD</v>
          </cell>
        </row>
      </sheetData>
      <sheetData sheetId="4593">
        <row r="1">
          <cell r="A1" t="str">
            <v>PHIẾU XỬ LÝ HỒ SƠ THANH TOÁN VƯỢT THẨM QUYỀN PD</v>
          </cell>
        </row>
      </sheetData>
      <sheetData sheetId="4594">
        <row r="1">
          <cell r="A1" t="str">
            <v>PHIẾU XỬ LÝ HỒ SƠ THANH TOÁN VƯỢT THẨM QUYỀN PD</v>
          </cell>
        </row>
      </sheetData>
      <sheetData sheetId="4595">
        <row r="1">
          <cell r="A1" t="str">
            <v>PHIẾU XỬ LÝ HỒ SƠ THANH TOÁN VƯỢT THẨM QUYỀN PD</v>
          </cell>
        </row>
      </sheetData>
      <sheetData sheetId="4596">
        <row r="1">
          <cell r="A1" t="str">
            <v>PHIẾU XỬ LÝ HỒ SƠ THANH TOÁN VƯỢT THẨM QUYỀN PD</v>
          </cell>
        </row>
      </sheetData>
      <sheetData sheetId="4597">
        <row r="1">
          <cell r="A1" t="str">
            <v>PHIẾU XỬ LÝ HỒ SƠ THANH TOÁN VƯỢT THẨM QUYỀN PD</v>
          </cell>
        </row>
      </sheetData>
      <sheetData sheetId="4598">
        <row r="1">
          <cell r="A1" t="str">
            <v>PHIẾU XỬ LÝ HỒ SƠ THANH TOÁN VƯỢT THẨM QUYỀN PD</v>
          </cell>
        </row>
      </sheetData>
      <sheetData sheetId="4599">
        <row r="1">
          <cell r="A1" t="str">
            <v>PHIẾU XỬ LÝ HỒ SƠ THANH TOÁN VƯỢT THẨM QUYỀN PD</v>
          </cell>
        </row>
      </sheetData>
      <sheetData sheetId="4600">
        <row r="1">
          <cell r="A1" t="str">
            <v>PHIẾU XỬ LÝ HỒ SƠ THANH TOÁN VƯỢT THẨM QUYỀN PD</v>
          </cell>
        </row>
      </sheetData>
      <sheetData sheetId="4601">
        <row r="1">
          <cell r="A1" t="str">
            <v>PHIẾU XỬ LÝ HỒ SƠ THANH TOÁN VƯỢT THẨM QUYỀN PD</v>
          </cell>
        </row>
      </sheetData>
      <sheetData sheetId="4602">
        <row r="1">
          <cell r="A1" t="str">
            <v>PHIẾU XỬ LÝ HỒ SƠ THANH TOÁN VƯỢT THẨM QUYỀN PD</v>
          </cell>
        </row>
      </sheetData>
      <sheetData sheetId="4603">
        <row r="1">
          <cell r="A1" t="str">
            <v>PHIẾU XỬ LÝ HỒ SƠ THANH TOÁN VƯỢT THẨM QUYỀN PD</v>
          </cell>
        </row>
      </sheetData>
      <sheetData sheetId="4604">
        <row r="1">
          <cell r="A1" t="str">
            <v>PHIẾU XỬ LÝ HỒ SƠ THANH TOÁN VƯỢT THẨM QUYỀN PD</v>
          </cell>
        </row>
      </sheetData>
      <sheetData sheetId="4605">
        <row r="1">
          <cell r="A1" t="str">
            <v>PHIẾU XỬ LÝ HỒ SƠ THANH TOÁN VƯỢT THẨM QUYỀN PD</v>
          </cell>
        </row>
      </sheetData>
      <sheetData sheetId="4606">
        <row r="1">
          <cell r="A1" t="str">
            <v>PHIẾU XỬ LÝ HỒ SƠ THANH TOÁN VƯỢT THẨM QUYỀN PD</v>
          </cell>
        </row>
      </sheetData>
      <sheetData sheetId="4607">
        <row r="1">
          <cell r="A1" t="str">
            <v>PHIẾU XỬ LÝ HỒ SƠ THANH TOÁN VƯỢT THẨM QUYỀN PD</v>
          </cell>
        </row>
      </sheetData>
      <sheetData sheetId="4608">
        <row r="1">
          <cell r="A1" t="str">
            <v>PHIẾU XỬ LÝ HỒ SƠ THANH TOÁN VƯỢT THẨM QUYỀN PD</v>
          </cell>
        </row>
      </sheetData>
      <sheetData sheetId="4609">
        <row r="1">
          <cell r="A1" t="str">
            <v>PHIẾU XỬ LÝ HỒ SƠ THANH TOÁN VƯỢT THẨM QUYỀN PD</v>
          </cell>
        </row>
      </sheetData>
      <sheetData sheetId="4610">
        <row r="1">
          <cell r="A1" t="str">
            <v>PHIẾU XỬ LÝ HỒ SƠ THANH TOÁN VƯỢT THẨM QUYỀN PD</v>
          </cell>
        </row>
      </sheetData>
      <sheetData sheetId="4611">
        <row r="1">
          <cell r="A1" t="str">
            <v>PHIẾU XỬ LÝ HỒ SƠ THANH TOÁN VƯỢT THẨM QUYỀN PD</v>
          </cell>
        </row>
      </sheetData>
      <sheetData sheetId="4612">
        <row r="1">
          <cell r="A1" t="str">
            <v>PHIẾU XỬ LÝ HỒ SƠ THANH TOÁN VƯỢT THẨM QUYỀN PD</v>
          </cell>
        </row>
      </sheetData>
      <sheetData sheetId="4613">
        <row r="1">
          <cell r="A1" t="str">
            <v>PHIẾU XỬ LÝ HỒ SƠ THANH TOÁN VƯỢT THẨM QUYỀN PD</v>
          </cell>
        </row>
      </sheetData>
      <sheetData sheetId="4614">
        <row r="1">
          <cell r="A1" t="str">
            <v>PHIẾU XỬ LÝ HỒ SƠ THANH TOÁN VƯỢT THẨM QUYỀN PD</v>
          </cell>
        </row>
      </sheetData>
      <sheetData sheetId="4615">
        <row r="1">
          <cell r="A1" t="str">
            <v>PHIẾU XỬ LÝ HỒ SƠ THANH TOÁN VƯỢT THẨM QUYỀN PD</v>
          </cell>
        </row>
      </sheetData>
      <sheetData sheetId="4616">
        <row r="1">
          <cell r="A1" t="str">
            <v>PHIẾU XỬ LÝ HỒ SƠ THANH TOÁN VƯỢT THẨM QUYỀN PD</v>
          </cell>
        </row>
      </sheetData>
      <sheetData sheetId="4617">
        <row r="1">
          <cell r="A1" t="str">
            <v>PHIẾU XỬ LÝ HỒ SƠ THANH TOÁN VƯỢT THẨM QUYỀN PD</v>
          </cell>
        </row>
      </sheetData>
      <sheetData sheetId="4618">
        <row r="1">
          <cell r="A1" t="str">
            <v>PHIẾU XỬ LÝ HỒ SƠ THANH TOÁN VƯỢT THẨM QUYỀN PD</v>
          </cell>
        </row>
      </sheetData>
      <sheetData sheetId="4619">
        <row r="1">
          <cell r="A1" t="str">
            <v>PHIẾU XỬ LÝ HỒ SƠ THANH TOÁN VƯỢT THẨM QUYỀN PD</v>
          </cell>
        </row>
      </sheetData>
      <sheetData sheetId="4620">
        <row r="1">
          <cell r="A1" t="str">
            <v>PHIẾU XỬ LÝ HỒ SƠ THANH TOÁN VƯỢT THẨM QUYỀN PD</v>
          </cell>
        </row>
      </sheetData>
      <sheetData sheetId="4621">
        <row r="1">
          <cell r="A1" t="str">
            <v>PHIẾU XỬ LÝ HỒ SƠ THANH TOÁN VƯỢT THẨM QUYỀN PD</v>
          </cell>
        </row>
      </sheetData>
      <sheetData sheetId="4622">
        <row r="1">
          <cell r="A1" t="str">
            <v>PHIẾU XỬ LÝ HỒ SƠ THANH TOÁN VƯỢT THẨM QUYỀN PD</v>
          </cell>
        </row>
      </sheetData>
      <sheetData sheetId="4623">
        <row r="1">
          <cell r="A1" t="str">
            <v>PHIẾU XỬ LÝ HỒ SƠ THANH TOÁN VƯỢT THẨM QUYỀN PD</v>
          </cell>
        </row>
      </sheetData>
      <sheetData sheetId="4624">
        <row r="1">
          <cell r="A1" t="str">
            <v>PHIẾU XỬ LÝ HỒ SƠ THANH TOÁN VƯỢT THẨM QUYỀN PD</v>
          </cell>
        </row>
      </sheetData>
      <sheetData sheetId="4625">
        <row r="1">
          <cell r="A1" t="str">
            <v>PHIẾU XỬ LÝ HỒ SƠ THANH TOÁN VƯỢT THẨM QUYỀN PD</v>
          </cell>
        </row>
      </sheetData>
      <sheetData sheetId="4626">
        <row r="1">
          <cell r="A1" t="str">
            <v>PHIẾU XỬ LÝ HỒ SƠ THANH TOÁN VƯỢT THẨM QUYỀN PD</v>
          </cell>
        </row>
      </sheetData>
      <sheetData sheetId="4627">
        <row r="1">
          <cell r="A1" t="str">
            <v>PHIẾU XỬ LÝ HỒ SƠ THANH TOÁN VƯỢT THẨM QUYỀN PD</v>
          </cell>
        </row>
      </sheetData>
      <sheetData sheetId="4628">
        <row r="1">
          <cell r="A1" t="str">
            <v>PHIẾU XỬ LÝ HỒ SƠ THANH TOÁN VƯỢT THẨM QUYỀN PD</v>
          </cell>
        </row>
      </sheetData>
      <sheetData sheetId="4629">
        <row r="1">
          <cell r="A1" t="str">
            <v>PHIẾU XỬ LÝ HỒ SƠ THANH TOÁN VƯỢT THẨM QUYỀN PD</v>
          </cell>
        </row>
      </sheetData>
      <sheetData sheetId="4630">
        <row r="1">
          <cell r="A1" t="str">
            <v>PHIẾU XỬ LÝ HỒ SƠ THANH TOÁN VƯỢT THẨM QUYỀN PD</v>
          </cell>
        </row>
      </sheetData>
      <sheetData sheetId="4631">
        <row r="1">
          <cell r="A1" t="str">
            <v>PHIẾU XỬ LÝ HỒ SƠ THANH TOÁN VƯỢT THẨM QUYỀN PD</v>
          </cell>
        </row>
      </sheetData>
      <sheetData sheetId="4632">
        <row r="1">
          <cell r="A1" t="str">
            <v>PHIẾU XỬ LÝ HỒ SƠ THANH TOÁN VƯỢT THẨM QUYỀN PD</v>
          </cell>
        </row>
      </sheetData>
      <sheetData sheetId="4633">
        <row r="1">
          <cell r="A1" t="str">
            <v>PHIẾU XỬ LÝ HỒ SƠ THANH TOÁN VƯỢT THẨM QUYỀN PD</v>
          </cell>
        </row>
      </sheetData>
      <sheetData sheetId="4634">
        <row r="1">
          <cell r="A1" t="str">
            <v>PHIẾU XỬ LÝ HỒ SƠ THANH TOÁN VƯỢT THẨM QUYỀN PD</v>
          </cell>
        </row>
      </sheetData>
      <sheetData sheetId="4635">
        <row r="1">
          <cell r="A1" t="str">
            <v>PHIẾU XỬ LÝ HỒ SƠ THANH TOÁN VƯỢT THẨM QUYỀN PD</v>
          </cell>
        </row>
      </sheetData>
      <sheetData sheetId="4636">
        <row r="1">
          <cell r="A1" t="str">
            <v>PHIẾU XỬ LÝ HỒ SƠ THANH TOÁN VƯỢT THẨM QUYỀN PD</v>
          </cell>
        </row>
      </sheetData>
      <sheetData sheetId="4637">
        <row r="1">
          <cell r="A1" t="str">
            <v>PHIẾU XỬ LÝ HỒ SƠ THANH TOÁN VƯỢT THẨM QUYỀN PD</v>
          </cell>
        </row>
      </sheetData>
      <sheetData sheetId="4638">
        <row r="1">
          <cell r="A1" t="str">
            <v>PHIẾU XỬ LÝ HỒ SƠ THANH TOÁN VƯỢT THẨM QUYỀN PD</v>
          </cell>
        </row>
      </sheetData>
      <sheetData sheetId="4639">
        <row r="1">
          <cell r="A1" t="str">
            <v>PHIẾU XỬ LÝ HỒ SƠ THANH TOÁN VƯỢT THẨM QUYỀN PD</v>
          </cell>
        </row>
      </sheetData>
      <sheetData sheetId="4640">
        <row r="1">
          <cell r="A1" t="str">
            <v>PHIẾU XỬ LÝ HỒ SƠ THANH TOÁN VƯỢT THẨM QUYỀN PD</v>
          </cell>
        </row>
      </sheetData>
      <sheetData sheetId="4641">
        <row r="1">
          <cell r="A1" t="str">
            <v>PHIẾU XỬ LÝ HỒ SƠ THANH TOÁN VƯỢT THẨM QUYỀN PD</v>
          </cell>
        </row>
      </sheetData>
      <sheetData sheetId="4642">
        <row r="1">
          <cell r="A1" t="str">
            <v>PHIẾU XỬ LÝ HỒ SƠ THANH TOÁN VƯỢT THẨM QUYỀN PD</v>
          </cell>
        </row>
      </sheetData>
      <sheetData sheetId="4643">
        <row r="1">
          <cell r="A1" t="str">
            <v>PHIẾU XỬ LÝ HỒ SƠ THANH TOÁN VƯỢT THẨM QUYỀN PD</v>
          </cell>
        </row>
      </sheetData>
      <sheetData sheetId="4644">
        <row r="1">
          <cell r="A1" t="str">
            <v>PHIẾU XỬ LÝ HỒ SƠ THANH TOÁN VƯỢT THẨM QUYỀN PD</v>
          </cell>
        </row>
      </sheetData>
      <sheetData sheetId="4645">
        <row r="1">
          <cell r="A1" t="str">
            <v>PHIẾU XỬ LÝ HỒ SƠ THANH TOÁN VƯỢT THẨM QUYỀN PD</v>
          </cell>
        </row>
      </sheetData>
      <sheetData sheetId="4646">
        <row r="1">
          <cell r="A1" t="str">
            <v>PHIẾU XỬ LÝ HỒ SƠ THANH TOÁN VƯỢT THẨM QUYỀN PD</v>
          </cell>
        </row>
      </sheetData>
      <sheetData sheetId="4647">
        <row r="1">
          <cell r="A1" t="str">
            <v>PHIẾU XỬ LÝ HỒ SƠ THANH TOÁN VƯỢT THẨM QUYỀN PD</v>
          </cell>
        </row>
      </sheetData>
      <sheetData sheetId="4648">
        <row r="1">
          <cell r="A1" t="str">
            <v>PHIẾU XỬ LÝ HỒ SƠ THANH TOÁN VƯỢT THẨM QUYỀN PD</v>
          </cell>
        </row>
      </sheetData>
      <sheetData sheetId="4649">
        <row r="1">
          <cell r="A1" t="str">
            <v>PHIẾU XỬ LÝ HỒ SƠ THANH TOÁN VƯỢT THẨM QUYỀN PD</v>
          </cell>
        </row>
      </sheetData>
      <sheetData sheetId="4650">
        <row r="1">
          <cell r="A1" t="str">
            <v>PHIẾU XỬ LÝ HỒ SƠ THANH TOÁN VƯỢT THẨM QUYỀN PD</v>
          </cell>
        </row>
      </sheetData>
      <sheetData sheetId="4651">
        <row r="1">
          <cell r="A1" t="str">
            <v>PHIẾU XỬ LÝ HỒ SƠ THANH TOÁN VƯỢT THẨM QUYỀN PD</v>
          </cell>
        </row>
      </sheetData>
      <sheetData sheetId="4652">
        <row r="1">
          <cell r="A1" t="str">
            <v>PHIẾU XỬ LÝ HỒ SƠ THANH TOÁN VƯỢT THẨM QUYỀN PD</v>
          </cell>
        </row>
      </sheetData>
      <sheetData sheetId="4653">
        <row r="1">
          <cell r="A1" t="str">
            <v>PHIẾU XỬ LÝ HỒ SƠ THANH TOÁN VƯỢT THẨM QUYỀN PD</v>
          </cell>
        </row>
      </sheetData>
      <sheetData sheetId="4654">
        <row r="1">
          <cell r="A1" t="str">
            <v>PHIẾU XỬ LÝ HỒ SƠ THANH TOÁN VƯỢT THẨM QUYỀN PD</v>
          </cell>
        </row>
      </sheetData>
      <sheetData sheetId="4655">
        <row r="1">
          <cell r="A1" t="str">
            <v>PHIẾU XỬ LÝ HỒ SƠ THANH TOÁN VƯỢT THẨM QUYỀN PD</v>
          </cell>
        </row>
      </sheetData>
      <sheetData sheetId="4656">
        <row r="1">
          <cell r="A1" t="str">
            <v>PHIẾU XỬ LÝ HỒ SƠ THANH TOÁN VƯỢT THẨM QUYỀN PD</v>
          </cell>
        </row>
      </sheetData>
      <sheetData sheetId="4657">
        <row r="1">
          <cell r="A1" t="str">
            <v>PHIẾU XỬ LÝ HỒ SƠ THANH TOÁN VƯỢT THẨM QUYỀN PD</v>
          </cell>
        </row>
      </sheetData>
      <sheetData sheetId="4658">
        <row r="1">
          <cell r="A1" t="str">
            <v>PHIẾU XỬ LÝ HỒ SƠ THANH TOÁN VƯỢT THẨM QUYỀN PD</v>
          </cell>
        </row>
      </sheetData>
      <sheetData sheetId="4659">
        <row r="1">
          <cell r="A1" t="str">
            <v>PHIẾU XỬ LÝ HỒ SƠ THANH TOÁN VƯỢT THẨM QUYỀN PD</v>
          </cell>
        </row>
      </sheetData>
      <sheetData sheetId="4660">
        <row r="1">
          <cell r="A1" t="str">
            <v>PHIẾU XỬ LÝ HỒ SƠ THANH TOÁN VƯỢT THẨM QUYỀN PD</v>
          </cell>
        </row>
      </sheetData>
      <sheetData sheetId="4661">
        <row r="1">
          <cell r="A1" t="str">
            <v>PHIẾU XỬ LÝ HỒ SƠ THANH TOÁN VƯỢT THẨM QUYỀN PD</v>
          </cell>
        </row>
      </sheetData>
      <sheetData sheetId="4662">
        <row r="1">
          <cell r="A1" t="str">
            <v>PHIẾU XỬ LÝ HỒ SƠ THANH TOÁN VƯỢT THẨM QUYỀN PD</v>
          </cell>
        </row>
      </sheetData>
      <sheetData sheetId="4663">
        <row r="1">
          <cell r="A1" t="str">
            <v>PHIẾU XỬ LÝ HỒ SƠ THANH TOÁN VƯỢT THẨM QUYỀN PD</v>
          </cell>
        </row>
      </sheetData>
      <sheetData sheetId="4664">
        <row r="1">
          <cell r="A1" t="str">
            <v>PHIẾU XỬ LÝ HỒ SƠ THANH TOÁN VƯỢT THẨM QUYỀN PD</v>
          </cell>
        </row>
      </sheetData>
      <sheetData sheetId="4665">
        <row r="1">
          <cell r="A1" t="str">
            <v>PHIẾU XỬ LÝ HỒ SƠ THANH TOÁN VƯỢT THẨM QUYỀN PD</v>
          </cell>
        </row>
      </sheetData>
      <sheetData sheetId="4666">
        <row r="1">
          <cell r="A1" t="str">
            <v>PHIẾU XỬ LÝ HỒ SƠ THANH TOÁN VƯỢT THẨM QUYỀN PD</v>
          </cell>
        </row>
      </sheetData>
      <sheetData sheetId="4667">
        <row r="1">
          <cell r="A1" t="str">
            <v>PHIẾU XỬ LÝ HỒ SƠ THANH TOÁN VƯỢT THẨM QUYỀN PD</v>
          </cell>
        </row>
      </sheetData>
      <sheetData sheetId="4668">
        <row r="1">
          <cell r="A1" t="str">
            <v>PHIẾU XỬ LÝ HỒ SƠ THANH TOÁN VƯỢT THẨM QUYỀN PD</v>
          </cell>
        </row>
      </sheetData>
      <sheetData sheetId="4669">
        <row r="1">
          <cell r="A1" t="str">
            <v>PHIẾU XỬ LÝ HỒ SƠ THANH TOÁN VƯỢT THẨM QUYỀN PD</v>
          </cell>
        </row>
      </sheetData>
      <sheetData sheetId="4670">
        <row r="1">
          <cell r="A1" t="str">
            <v>PHIẾU XỬ LÝ HỒ SƠ THANH TOÁN VƯỢT THẨM QUYỀN PD</v>
          </cell>
        </row>
      </sheetData>
      <sheetData sheetId="4671">
        <row r="1">
          <cell r="A1" t="str">
            <v>PHIẾU XỬ LÝ HỒ SƠ THANH TOÁN VƯỢT THẨM QUYỀN PD</v>
          </cell>
        </row>
      </sheetData>
      <sheetData sheetId="4672">
        <row r="1">
          <cell r="A1" t="str">
            <v>PHIẾU XỬ LÝ HỒ SƠ THANH TOÁN VƯỢT THẨM QUYỀN PD</v>
          </cell>
        </row>
      </sheetData>
      <sheetData sheetId="4673">
        <row r="1">
          <cell r="A1" t="str">
            <v>PHIẾU XỬ LÝ HỒ SƠ THANH TOÁN VƯỢT THẨM QUYỀN PD</v>
          </cell>
        </row>
      </sheetData>
      <sheetData sheetId="4674">
        <row r="1">
          <cell r="A1" t="str">
            <v>PHIẾU XỬ LÝ HỒ SƠ THANH TOÁN VƯỢT THẨM QUYỀN PD</v>
          </cell>
        </row>
      </sheetData>
      <sheetData sheetId="4675">
        <row r="1">
          <cell r="A1" t="str">
            <v>PHIẾU XỬ LÝ HỒ SƠ THANH TOÁN VƯỢT THẨM QUYỀN PD</v>
          </cell>
        </row>
      </sheetData>
      <sheetData sheetId="4676">
        <row r="1">
          <cell r="A1" t="str">
            <v>PHIẾU XỬ LÝ HỒ SƠ THANH TOÁN VƯỢT THẨM QUYỀN PD</v>
          </cell>
        </row>
      </sheetData>
      <sheetData sheetId="4677">
        <row r="1">
          <cell r="A1" t="str">
            <v>PHIẾU XỬ LÝ HỒ SƠ THANH TOÁN VƯỢT THẨM QUYỀN PD</v>
          </cell>
        </row>
      </sheetData>
      <sheetData sheetId="4678">
        <row r="1">
          <cell r="A1" t="str">
            <v>PHIẾU XỬ LÝ HỒ SƠ THANH TOÁN VƯỢT THẨM QUYỀN PD</v>
          </cell>
        </row>
      </sheetData>
      <sheetData sheetId="4679">
        <row r="1">
          <cell r="A1" t="str">
            <v>PHIẾU XỬ LÝ HỒ SƠ THANH TOÁN VƯỢT THẨM QUYỀN PD</v>
          </cell>
        </row>
      </sheetData>
      <sheetData sheetId="4680">
        <row r="1">
          <cell r="A1" t="str">
            <v>PHIẾU XỬ LÝ HỒ SƠ THANH TOÁN VƯỢT THẨM QUYỀN PD</v>
          </cell>
        </row>
      </sheetData>
      <sheetData sheetId="4681">
        <row r="1">
          <cell r="A1" t="str">
            <v>PHIẾU XỬ LÝ HỒ SƠ THANH TOÁN VƯỢT THẨM QUYỀN PD</v>
          </cell>
        </row>
      </sheetData>
      <sheetData sheetId="4682">
        <row r="1">
          <cell r="A1" t="str">
            <v>PHIẾU XỬ LÝ HỒ SƠ THANH TOÁN VƯỢT THẨM QUYỀN PD</v>
          </cell>
        </row>
      </sheetData>
      <sheetData sheetId="4683">
        <row r="1">
          <cell r="A1" t="str">
            <v>PHIẾU XỬ LÝ HỒ SƠ THANH TOÁN VƯỢT THẨM QUYỀN PD</v>
          </cell>
        </row>
      </sheetData>
      <sheetData sheetId="4684">
        <row r="1">
          <cell r="A1" t="str">
            <v>PHIẾU XỬ LÝ HỒ SƠ THANH TOÁN VƯỢT THẨM QUYỀN PD</v>
          </cell>
        </row>
      </sheetData>
      <sheetData sheetId="4685">
        <row r="1">
          <cell r="A1" t="str">
            <v>PHIẾU XỬ LÝ HỒ SƠ THANH TOÁN VƯỢT THẨM QUYỀN PD</v>
          </cell>
        </row>
      </sheetData>
      <sheetData sheetId="4686">
        <row r="1">
          <cell r="A1" t="str">
            <v>PHIẾU XỬ LÝ HỒ SƠ THANH TOÁN VƯỢT THẨM QUYỀN PD</v>
          </cell>
        </row>
      </sheetData>
      <sheetData sheetId="4687">
        <row r="1">
          <cell r="A1" t="str">
            <v>PHIẾU XỬ LÝ HỒ SƠ THANH TOÁN VƯỢT THẨM QUYỀN PD</v>
          </cell>
        </row>
      </sheetData>
      <sheetData sheetId="4688">
        <row r="1">
          <cell r="A1" t="str">
            <v>PHIẾU XỬ LÝ HỒ SƠ THANH TOÁN VƯỢT THẨM QUYỀN PD</v>
          </cell>
        </row>
      </sheetData>
      <sheetData sheetId="4689">
        <row r="1">
          <cell r="A1" t="str">
            <v>PHIẾU XỬ LÝ HỒ SƠ THANH TOÁN VƯỢT THẨM QUYỀN PD</v>
          </cell>
        </row>
      </sheetData>
      <sheetData sheetId="4690">
        <row r="1">
          <cell r="A1" t="str">
            <v>PHIẾU XỬ LÝ HỒ SƠ THANH TOÁN VƯỢT THẨM QUYỀN PD</v>
          </cell>
        </row>
      </sheetData>
      <sheetData sheetId="4691">
        <row r="1">
          <cell r="A1" t="str">
            <v>PHIẾU XỬ LÝ HỒ SƠ THANH TOÁN VƯỢT THẨM QUYỀN PD</v>
          </cell>
        </row>
      </sheetData>
      <sheetData sheetId="4692">
        <row r="1">
          <cell r="A1" t="str">
            <v>PHIẾU XỬ LÝ HỒ SƠ THANH TOÁN VƯỢT THẨM QUYỀN PD</v>
          </cell>
        </row>
      </sheetData>
      <sheetData sheetId="4693">
        <row r="1">
          <cell r="A1" t="str">
            <v>PHIẾU XỬ LÝ HỒ SƠ THANH TOÁN VƯỢT THẨM QUYỀN PD</v>
          </cell>
        </row>
      </sheetData>
      <sheetData sheetId="4694">
        <row r="1">
          <cell r="A1" t="str">
            <v>PHIẾU XỬ LÝ HỒ SƠ THANH TOÁN VƯỢT THẨM QUYỀN PD</v>
          </cell>
        </row>
      </sheetData>
      <sheetData sheetId="4695">
        <row r="1">
          <cell r="A1" t="str">
            <v>PHIẾU XỬ LÝ HỒ SƠ THANH TOÁN VƯỢT THẨM QUYỀN PD</v>
          </cell>
        </row>
      </sheetData>
      <sheetData sheetId="4696">
        <row r="1">
          <cell r="A1" t="str">
            <v>PHIẾU XỬ LÝ HỒ SƠ THANH TOÁN VƯỢT THẨM QUYỀN PD</v>
          </cell>
        </row>
      </sheetData>
      <sheetData sheetId="4697">
        <row r="1">
          <cell r="A1" t="str">
            <v>PHIẾU XỬ LÝ HỒ SƠ THANH TOÁN VƯỢT THẨM QUYỀN PD</v>
          </cell>
        </row>
      </sheetData>
      <sheetData sheetId="4698">
        <row r="1">
          <cell r="A1" t="str">
            <v>PHIẾU XỬ LÝ HỒ SƠ THANH TOÁN VƯỢT THẨM QUYỀN PD</v>
          </cell>
        </row>
      </sheetData>
      <sheetData sheetId="4699">
        <row r="1">
          <cell r="A1" t="str">
            <v>PHIẾU XỬ LÝ HỒ SƠ THANH TOÁN VƯỢT THẨM QUYỀN PD</v>
          </cell>
        </row>
      </sheetData>
      <sheetData sheetId="4700">
        <row r="1">
          <cell r="A1" t="str">
            <v>PHIẾU XỬ LÝ HỒ SƠ THANH TOÁN VƯỢT THẨM QUYỀN PD</v>
          </cell>
        </row>
      </sheetData>
      <sheetData sheetId="4701">
        <row r="1">
          <cell r="A1" t="str">
            <v>PHIẾU XỬ LÝ HỒ SƠ THANH TOÁN VƯỢT THẨM QUYỀN PD</v>
          </cell>
        </row>
      </sheetData>
      <sheetData sheetId="4702">
        <row r="1">
          <cell r="A1" t="str">
            <v>PHIẾU XỬ LÝ HỒ SƠ THANH TOÁN VƯỢT THẨM QUYỀN PD</v>
          </cell>
        </row>
      </sheetData>
      <sheetData sheetId="4703">
        <row r="1">
          <cell r="A1" t="str">
            <v>PHIẾU XỬ LÝ HỒ SƠ THANH TOÁN VƯỢT THẨM QUYỀN PD</v>
          </cell>
        </row>
      </sheetData>
      <sheetData sheetId="4704">
        <row r="1">
          <cell r="A1" t="str">
            <v>PHIẾU XỬ LÝ HỒ SƠ THANH TOÁN VƯỢT THẨM QUYỀN PD</v>
          </cell>
        </row>
      </sheetData>
      <sheetData sheetId="4705">
        <row r="1">
          <cell r="A1" t="str">
            <v>PHIẾU XỬ LÝ HỒ SƠ THANH TOÁN VƯỢT THẨM QUYỀN PD</v>
          </cell>
        </row>
      </sheetData>
      <sheetData sheetId="4706">
        <row r="1">
          <cell r="A1" t="str">
            <v>PHIẾU XỬ LÝ HỒ SƠ THANH TOÁN VƯỢT THẨM QUYỀN PD</v>
          </cell>
        </row>
      </sheetData>
      <sheetData sheetId="4707">
        <row r="1">
          <cell r="A1" t="str">
            <v>PHIẾU XỬ LÝ HỒ SƠ THANH TOÁN VƯỢT THẨM QUYỀN PD</v>
          </cell>
        </row>
      </sheetData>
      <sheetData sheetId="4708">
        <row r="1">
          <cell r="A1" t="str">
            <v>PHIẾU XỬ LÝ HỒ SƠ THANH TOÁN VƯỢT THẨM QUYỀN PD</v>
          </cell>
        </row>
      </sheetData>
      <sheetData sheetId="4709">
        <row r="1">
          <cell r="A1" t="str">
            <v>PHIẾU XỬ LÝ HỒ SƠ THANH TOÁN VƯỢT THẨM QUYỀN PD</v>
          </cell>
        </row>
      </sheetData>
      <sheetData sheetId="4710">
        <row r="1">
          <cell r="A1" t="str">
            <v>PHIẾU XỬ LÝ HỒ SƠ THANH TOÁN VƯỢT THẨM QUYỀN PD</v>
          </cell>
        </row>
      </sheetData>
      <sheetData sheetId="4711">
        <row r="1">
          <cell r="A1" t="str">
            <v>PHIẾU XỬ LÝ HỒ SƠ THANH TOÁN VƯỢT THẨM QUYỀN PD</v>
          </cell>
        </row>
      </sheetData>
      <sheetData sheetId="4712">
        <row r="1">
          <cell r="A1" t="str">
            <v>PHIẾU XỬ LÝ HỒ SƠ THANH TOÁN VƯỢT THẨM QUYỀN PD</v>
          </cell>
        </row>
      </sheetData>
      <sheetData sheetId="4713">
        <row r="1">
          <cell r="A1" t="str">
            <v>PHIẾU XỬ LÝ HỒ SƠ THANH TOÁN VƯỢT THẨM QUYỀN PD</v>
          </cell>
        </row>
      </sheetData>
      <sheetData sheetId="4714">
        <row r="1">
          <cell r="A1" t="str">
            <v>PHIẾU XỬ LÝ HỒ SƠ THANH TOÁN VƯỢT THẨM QUYỀN PD</v>
          </cell>
        </row>
      </sheetData>
      <sheetData sheetId="4715">
        <row r="1">
          <cell r="A1" t="str">
            <v>PHIẾU XỬ LÝ HỒ SƠ THANH TOÁN VƯỢT THẨM QUYỀN PD</v>
          </cell>
        </row>
      </sheetData>
      <sheetData sheetId="4716">
        <row r="1">
          <cell r="A1" t="str">
            <v>PHIẾU XỬ LÝ HỒ SƠ THANH TOÁN VƯỢT THẨM QUYỀN PD</v>
          </cell>
        </row>
      </sheetData>
      <sheetData sheetId="4717">
        <row r="1">
          <cell r="A1" t="str">
            <v>PHIẾU XỬ LÝ HỒ SƠ THANH TOÁN VƯỢT THẨM QUYỀN PD</v>
          </cell>
        </row>
      </sheetData>
      <sheetData sheetId="4718">
        <row r="1">
          <cell r="A1" t="str">
            <v>PHIẾU XỬ LÝ HỒ SƠ THANH TOÁN VƯỢT THẨM QUYỀN PD</v>
          </cell>
        </row>
      </sheetData>
      <sheetData sheetId="4719">
        <row r="1">
          <cell r="A1" t="str">
            <v>PHIẾU XỬ LÝ HỒ SƠ THANH TOÁN VƯỢT THẨM QUYỀN PD</v>
          </cell>
        </row>
      </sheetData>
      <sheetData sheetId="4720">
        <row r="1">
          <cell r="A1" t="str">
            <v>PHIẾU XỬ LÝ HỒ SƠ THANH TOÁN VƯỢT THẨM QUYỀN PD</v>
          </cell>
        </row>
      </sheetData>
      <sheetData sheetId="4721">
        <row r="1">
          <cell r="A1" t="str">
            <v>PHIẾU XỬ LÝ HỒ SƠ THANH TOÁN VƯỢT THẨM QUYỀN PD</v>
          </cell>
        </row>
      </sheetData>
      <sheetData sheetId="4722">
        <row r="1">
          <cell r="A1" t="str">
            <v>PHIẾU XỬ LÝ HỒ SƠ THANH TOÁN VƯỢT THẨM QUYỀN PD</v>
          </cell>
        </row>
      </sheetData>
      <sheetData sheetId="4723">
        <row r="1">
          <cell r="A1" t="str">
            <v>PHIẾU XỬ LÝ HỒ SƠ THANH TOÁN VƯỢT THẨM QUYỀN PD</v>
          </cell>
        </row>
      </sheetData>
      <sheetData sheetId="4724">
        <row r="1">
          <cell r="A1" t="str">
            <v>PHIẾU XỬ LÝ HỒ SƠ THANH TOÁN VƯỢT THẨM QUYỀN PD</v>
          </cell>
        </row>
      </sheetData>
      <sheetData sheetId="4725">
        <row r="1">
          <cell r="A1" t="str">
            <v>PHIẾU XỬ LÝ HỒ SƠ THANH TOÁN VƯỢT THẨM QUYỀN PD</v>
          </cell>
        </row>
      </sheetData>
      <sheetData sheetId="4726">
        <row r="1">
          <cell r="A1" t="str">
            <v>PHIẾU XỬ LÝ HỒ SƠ THANH TOÁN VƯỢT THẨM QUYỀN PD</v>
          </cell>
        </row>
      </sheetData>
      <sheetData sheetId="4727">
        <row r="1">
          <cell r="A1" t="str">
            <v>PHIẾU XỬ LÝ HỒ SƠ THANH TOÁN VƯỢT THẨM QUYỀN PD</v>
          </cell>
        </row>
      </sheetData>
      <sheetData sheetId="4728">
        <row r="1">
          <cell r="A1" t="str">
            <v>PHIẾU XỬ LÝ HỒ SƠ THANH TOÁN VƯỢT THẨM QUYỀN PD</v>
          </cell>
        </row>
      </sheetData>
      <sheetData sheetId="4729">
        <row r="1">
          <cell r="A1" t="str">
            <v>PHIẾU XỬ LÝ HỒ SƠ THANH TOÁN VƯỢT THẨM QUYỀN PD</v>
          </cell>
        </row>
      </sheetData>
      <sheetData sheetId="4730">
        <row r="1">
          <cell r="A1" t="str">
            <v>PHIẾU XỬ LÝ HỒ SƠ THANH TOÁN VƯỢT THẨM QUYỀN PD</v>
          </cell>
        </row>
      </sheetData>
      <sheetData sheetId="4731">
        <row r="1">
          <cell r="A1" t="str">
            <v>PHIẾU XỬ LÝ HỒ SƠ THANH TOÁN VƯỢT THẨM QUYỀN PD</v>
          </cell>
        </row>
      </sheetData>
      <sheetData sheetId="4732">
        <row r="1">
          <cell r="A1" t="str">
            <v>PHIẾU XỬ LÝ HỒ SƠ THANH TOÁN VƯỢT THẨM QUYỀN PD</v>
          </cell>
        </row>
      </sheetData>
      <sheetData sheetId="4733">
        <row r="1">
          <cell r="A1" t="str">
            <v>PHIẾU XỬ LÝ HỒ SƠ THANH TOÁN VƯỢT THẨM QUYỀN PD</v>
          </cell>
        </row>
      </sheetData>
      <sheetData sheetId="4734">
        <row r="1">
          <cell r="A1" t="str">
            <v>PHIẾU XỬ LÝ HỒ SƠ THANH TOÁN VƯỢT THẨM QUYỀN PD</v>
          </cell>
        </row>
      </sheetData>
      <sheetData sheetId="4735">
        <row r="1">
          <cell r="A1" t="str">
            <v>PHIẾU XỬ LÝ HỒ SƠ THANH TOÁN VƯỢT THẨM QUYỀN PD</v>
          </cell>
        </row>
      </sheetData>
      <sheetData sheetId="4736">
        <row r="1">
          <cell r="A1" t="str">
            <v>PHIẾU XỬ LÝ HỒ SƠ THANH TOÁN VƯỢT THẨM QUYỀN PD</v>
          </cell>
        </row>
      </sheetData>
      <sheetData sheetId="4737">
        <row r="1">
          <cell r="A1" t="str">
            <v>PHIẾU XỬ LÝ HỒ SƠ THANH TOÁN VƯỢT THẨM QUYỀN PD</v>
          </cell>
        </row>
      </sheetData>
      <sheetData sheetId="4738">
        <row r="1">
          <cell r="A1" t="str">
            <v>PHIẾU XỬ LÝ HỒ SƠ THANH TOÁN VƯỢT THẨM QUYỀN PD</v>
          </cell>
        </row>
      </sheetData>
      <sheetData sheetId="4739">
        <row r="1">
          <cell r="A1" t="str">
            <v>PHIẾU XỬ LÝ HỒ SƠ THANH TOÁN VƯỢT THẨM QUYỀN PD</v>
          </cell>
        </row>
      </sheetData>
      <sheetData sheetId="4740">
        <row r="1">
          <cell r="A1" t="str">
            <v>PHIẾU XỬ LÝ HỒ SƠ THANH TOÁN VƯỢT THẨM QUYỀN PD</v>
          </cell>
        </row>
      </sheetData>
      <sheetData sheetId="4741">
        <row r="1">
          <cell r="A1" t="str">
            <v>PHIẾU XỬ LÝ HỒ SƠ THANH TOÁN VƯỢT THẨM QUYỀN PD</v>
          </cell>
        </row>
      </sheetData>
      <sheetData sheetId="4742">
        <row r="1">
          <cell r="A1" t="str">
            <v>PHIẾU XỬ LÝ HỒ SƠ THANH TOÁN VƯỢT THẨM QUYỀN PD</v>
          </cell>
        </row>
      </sheetData>
      <sheetData sheetId="4743">
        <row r="1">
          <cell r="A1" t="str">
            <v>PHIẾU XỬ LÝ HỒ SƠ THANH TOÁN VƯỢT THẨM QUYỀN PD</v>
          </cell>
        </row>
      </sheetData>
      <sheetData sheetId="4744">
        <row r="1">
          <cell r="A1" t="str">
            <v>PHIẾU XỬ LÝ HỒ SƠ THANH TOÁN VƯỢT THẨM QUYỀN PD</v>
          </cell>
        </row>
      </sheetData>
      <sheetData sheetId="4745">
        <row r="1">
          <cell r="A1" t="str">
            <v>PHIẾU XỬ LÝ HỒ SƠ THANH TOÁN VƯỢT THẨM QUYỀN PD</v>
          </cell>
        </row>
      </sheetData>
      <sheetData sheetId="4746">
        <row r="1">
          <cell r="A1" t="str">
            <v>PHIẾU XỬ LÝ HỒ SƠ THANH TOÁN VƯỢT THẨM QUYỀN PD</v>
          </cell>
        </row>
      </sheetData>
      <sheetData sheetId="4747">
        <row r="1">
          <cell r="A1" t="str">
            <v>PHIẾU XỬ LÝ HỒ SƠ THANH TOÁN VƯỢT THẨM QUYỀN PD</v>
          </cell>
        </row>
      </sheetData>
      <sheetData sheetId="4748">
        <row r="1">
          <cell r="A1" t="str">
            <v>PHIẾU XỬ LÝ HỒ SƠ THANH TOÁN VƯỢT THẨM QUYỀN PD</v>
          </cell>
        </row>
      </sheetData>
      <sheetData sheetId="4749">
        <row r="1">
          <cell r="A1" t="str">
            <v>PHIẾU XỬ LÝ HỒ SƠ THANH TOÁN VƯỢT THẨM QUYỀN PD</v>
          </cell>
        </row>
      </sheetData>
      <sheetData sheetId="4750">
        <row r="1">
          <cell r="A1" t="str">
            <v>PHIẾU XỬ LÝ HỒ SƠ THANH TOÁN VƯỢT THẨM QUYỀN PD</v>
          </cell>
        </row>
      </sheetData>
      <sheetData sheetId="4751">
        <row r="1">
          <cell r="A1" t="str">
            <v>PHIẾU XỬ LÝ HỒ SƠ THANH TOÁN VƯỢT THẨM QUYỀN PD</v>
          </cell>
        </row>
      </sheetData>
      <sheetData sheetId="4752">
        <row r="1">
          <cell r="A1" t="str">
            <v>PHIẾU XỬ LÝ HỒ SƠ THANH TOÁN VƯỢT THẨM QUYỀN PD</v>
          </cell>
        </row>
      </sheetData>
      <sheetData sheetId="4753">
        <row r="1">
          <cell r="A1" t="str">
            <v>PHIẾU XỬ LÝ HỒ SƠ THANH TOÁN VƯỢT THẨM QUYỀN PD</v>
          </cell>
        </row>
      </sheetData>
      <sheetData sheetId="4754">
        <row r="1">
          <cell r="A1" t="str">
            <v>PHIẾU XỬ LÝ HỒ SƠ THANH TOÁN VƯỢT THẨM QUYỀN PD</v>
          </cell>
        </row>
      </sheetData>
      <sheetData sheetId="4755">
        <row r="1">
          <cell r="A1" t="str">
            <v>PHIẾU XỬ LÝ HỒ SƠ THANH TOÁN VƯỢT THẨM QUYỀN PD</v>
          </cell>
        </row>
      </sheetData>
      <sheetData sheetId="4756">
        <row r="1">
          <cell r="A1" t="str">
            <v>PHIẾU XỬ LÝ HỒ SƠ THANH TOÁN VƯỢT THẨM QUYỀN PD</v>
          </cell>
        </row>
      </sheetData>
      <sheetData sheetId="4757">
        <row r="1">
          <cell r="A1" t="str">
            <v>PHIẾU XỬ LÝ HỒ SƠ THANH TOÁN VƯỢT THẨM QUYỀN PD</v>
          </cell>
        </row>
      </sheetData>
      <sheetData sheetId="4758">
        <row r="1">
          <cell r="A1" t="str">
            <v>PHIẾU XỬ LÝ HỒ SƠ THANH TOÁN VƯỢT THẨM QUYỀN PD</v>
          </cell>
        </row>
      </sheetData>
      <sheetData sheetId="4759">
        <row r="1">
          <cell r="A1" t="str">
            <v>PHIẾU XỬ LÝ HỒ SƠ THANH TOÁN VƯỢT THẨM QUYỀN PD</v>
          </cell>
        </row>
      </sheetData>
      <sheetData sheetId="4760">
        <row r="1">
          <cell r="A1" t="str">
            <v>PHIẾU XỬ LÝ HỒ SƠ THANH TOÁN VƯỢT THẨM QUYỀN PD</v>
          </cell>
        </row>
      </sheetData>
      <sheetData sheetId="4761">
        <row r="1">
          <cell r="A1" t="str">
            <v>PHIẾU XỬ LÝ HỒ SƠ THANH TOÁN VƯỢT THẨM QUYỀN PD</v>
          </cell>
        </row>
      </sheetData>
      <sheetData sheetId="4762">
        <row r="1">
          <cell r="A1" t="str">
            <v>PHIẾU XỬ LÝ HỒ SƠ THANH TOÁN VƯỢT THẨM QUYỀN PD</v>
          </cell>
        </row>
      </sheetData>
      <sheetData sheetId="4763">
        <row r="1">
          <cell r="A1" t="str">
            <v>PHIẾU XỬ LÝ HỒ SƠ THANH TOÁN VƯỢT THẨM QUYỀN PD</v>
          </cell>
        </row>
      </sheetData>
      <sheetData sheetId="4764">
        <row r="1">
          <cell r="A1" t="str">
            <v>PHIẾU XỬ LÝ HỒ SƠ THANH TOÁN VƯỢT THẨM QUYỀN PD</v>
          </cell>
        </row>
      </sheetData>
      <sheetData sheetId="4765">
        <row r="1">
          <cell r="A1" t="str">
            <v>PHIẾU XỬ LÝ HỒ SƠ THANH TOÁN VƯỢT THẨM QUYỀN PD</v>
          </cell>
        </row>
      </sheetData>
      <sheetData sheetId="4766">
        <row r="1">
          <cell r="A1" t="str">
            <v>PHIẾU XỬ LÝ HỒ SƠ THANH TOÁN VƯỢT THẨM QUYỀN PD</v>
          </cell>
        </row>
      </sheetData>
      <sheetData sheetId="4767">
        <row r="1">
          <cell r="A1" t="str">
            <v>PHIẾU XỬ LÝ HỒ SƠ THANH TOÁN VƯỢT THẨM QUYỀN PD</v>
          </cell>
        </row>
      </sheetData>
      <sheetData sheetId="4768">
        <row r="1">
          <cell r="A1" t="str">
            <v>PHIẾU XỬ LÝ HỒ SƠ THANH TOÁN VƯỢT THẨM QUYỀN PD</v>
          </cell>
        </row>
      </sheetData>
      <sheetData sheetId="4769">
        <row r="1">
          <cell r="A1" t="str">
            <v>PHIẾU XỬ LÝ HỒ SƠ THANH TOÁN VƯỢT THẨM QUYỀN PD</v>
          </cell>
        </row>
      </sheetData>
      <sheetData sheetId="4770">
        <row r="1">
          <cell r="A1" t="str">
            <v>PHIẾU XỬ LÝ HỒ SƠ THANH TOÁN VƯỢT THẨM QUYỀN PD</v>
          </cell>
        </row>
      </sheetData>
      <sheetData sheetId="4771">
        <row r="1">
          <cell r="A1" t="str">
            <v>PHIẾU XỬ LÝ HỒ SƠ THANH TOÁN VƯỢT THẨM QUYỀN PD</v>
          </cell>
        </row>
      </sheetData>
      <sheetData sheetId="4772">
        <row r="1">
          <cell r="A1" t="str">
            <v>PHIẾU XỬ LÝ HỒ SƠ THANH TOÁN VƯỢT THẨM QUYỀN PD</v>
          </cell>
        </row>
      </sheetData>
      <sheetData sheetId="4773">
        <row r="1">
          <cell r="A1" t="str">
            <v>PHIẾU XỬ LÝ HỒ SƠ THANH TOÁN VƯỢT THẨM QUYỀN PD</v>
          </cell>
        </row>
      </sheetData>
      <sheetData sheetId="4774">
        <row r="1">
          <cell r="A1" t="str">
            <v>PHIẾU XỬ LÝ HỒ SƠ THANH TOÁN VƯỢT THẨM QUYỀN PD</v>
          </cell>
        </row>
      </sheetData>
      <sheetData sheetId="4775">
        <row r="1">
          <cell r="A1" t="str">
            <v>PHIẾU XỬ LÝ HỒ SƠ THANH TOÁN VƯỢT THẨM QUYỀN PD</v>
          </cell>
        </row>
      </sheetData>
      <sheetData sheetId="4776">
        <row r="1">
          <cell r="A1" t="str">
            <v>PHIẾU XỬ LÝ HỒ SƠ THANH TOÁN VƯỢT THẨM QUYỀN PD</v>
          </cell>
        </row>
      </sheetData>
      <sheetData sheetId="4777">
        <row r="1">
          <cell r="A1" t="str">
            <v>PHIẾU XỬ LÝ HỒ SƠ THANH TOÁN VƯỢT THẨM QUYỀN PD</v>
          </cell>
        </row>
      </sheetData>
      <sheetData sheetId="4778">
        <row r="1">
          <cell r="A1" t="str">
            <v>PHIẾU XỬ LÝ HỒ SƠ THANH TOÁN VƯỢT THẨM QUYỀN PD</v>
          </cell>
        </row>
      </sheetData>
      <sheetData sheetId="4779">
        <row r="1">
          <cell r="A1" t="str">
            <v>PHIẾU XỬ LÝ HỒ SƠ THANH TOÁN VƯỢT THẨM QUYỀN PD</v>
          </cell>
        </row>
      </sheetData>
      <sheetData sheetId="4780">
        <row r="1">
          <cell r="A1" t="str">
            <v>PHIẾU XỬ LÝ HỒ SƠ THANH TOÁN VƯỢT THẨM QUYỀN PD</v>
          </cell>
        </row>
      </sheetData>
      <sheetData sheetId="4781">
        <row r="1">
          <cell r="A1" t="str">
            <v>PHIẾU XỬ LÝ HỒ SƠ THANH TOÁN VƯỢT THẨM QUYỀN PD</v>
          </cell>
        </row>
      </sheetData>
      <sheetData sheetId="4782">
        <row r="1">
          <cell r="A1" t="str">
            <v>PHIẾU XỬ LÝ HỒ SƠ THANH TOÁN VƯỢT THẨM QUYỀN PD</v>
          </cell>
        </row>
      </sheetData>
      <sheetData sheetId="4783">
        <row r="1">
          <cell r="A1" t="str">
            <v>PHIẾU XỬ LÝ HỒ SƠ THANH TOÁN VƯỢT THẨM QUYỀN PD</v>
          </cell>
        </row>
      </sheetData>
      <sheetData sheetId="4784">
        <row r="1">
          <cell r="A1" t="str">
            <v>PHIẾU XỬ LÝ HỒ SƠ THANH TOÁN VƯỢT THẨM QUYỀN PD</v>
          </cell>
        </row>
      </sheetData>
      <sheetData sheetId="4785">
        <row r="1">
          <cell r="A1" t="str">
            <v>PHIẾU XỬ LÝ HỒ SƠ THANH TOÁN VƯỢT THẨM QUYỀN PD</v>
          </cell>
        </row>
      </sheetData>
      <sheetData sheetId="4786">
        <row r="1">
          <cell r="A1" t="str">
            <v>PHIẾU XỬ LÝ HỒ SƠ THANH TOÁN VƯỢT THẨM QUYỀN PD</v>
          </cell>
        </row>
      </sheetData>
      <sheetData sheetId="4787">
        <row r="1">
          <cell r="A1" t="str">
            <v>PHIẾU XỬ LÝ HỒ SƠ THANH TOÁN VƯỢT THẨM QUYỀN PD</v>
          </cell>
        </row>
      </sheetData>
      <sheetData sheetId="4788">
        <row r="1">
          <cell r="A1" t="str">
            <v>PHIẾU XỬ LÝ HỒ SƠ THANH TOÁN VƯỢT THẨM QUYỀN PD</v>
          </cell>
        </row>
      </sheetData>
      <sheetData sheetId="4789">
        <row r="1">
          <cell r="A1" t="str">
            <v>PHIẾU XỬ LÝ HỒ SƠ THANH TOÁN VƯỢT THẨM QUYỀN PD</v>
          </cell>
        </row>
      </sheetData>
      <sheetData sheetId="4790">
        <row r="1">
          <cell r="A1" t="str">
            <v>PHIẾU XỬ LÝ HỒ SƠ THANH TOÁN VƯỢT THẨM QUYỀN PD</v>
          </cell>
        </row>
      </sheetData>
      <sheetData sheetId="4791">
        <row r="1">
          <cell r="A1" t="str">
            <v>PHIẾU XỬ LÝ HỒ SƠ THANH TOÁN VƯỢT THẨM QUYỀN PD</v>
          </cell>
        </row>
      </sheetData>
      <sheetData sheetId="4792">
        <row r="1">
          <cell r="A1" t="str">
            <v>PHIẾU XỬ LÝ HỒ SƠ THANH TOÁN VƯỢT THẨM QUYỀN PD</v>
          </cell>
        </row>
      </sheetData>
      <sheetData sheetId="4793">
        <row r="1">
          <cell r="A1" t="str">
            <v>PHIẾU XỬ LÝ HỒ SƠ THANH TOÁN VƯỢT THẨM QUYỀN PD</v>
          </cell>
        </row>
      </sheetData>
      <sheetData sheetId="4794">
        <row r="1">
          <cell r="A1" t="str">
            <v>PHIẾU XỬ LÝ HỒ SƠ THANH TOÁN VƯỢT THẨM QUYỀN PD</v>
          </cell>
        </row>
      </sheetData>
      <sheetData sheetId="4795">
        <row r="1">
          <cell r="A1" t="str">
            <v>PHIẾU XỬ LÝ HỒ SƠ THANH TOÁN VƯỢT THẨM QUYỀN PD</v>
          </cell>
        </row>
      </sheetData>
      <sheetData sheetId="4796">
        <row r="1">
          <cell r="A1" t="str">
            <v>PHIẾU XỬ LÝ HỒ SƠ THANH TOÁN VƯỢT THẨM QUYỀN PD</v>
          </cell>
        </row>
      </sheetData>
      <sheetData sheetId="4797">
        <row r="1">
          <cell r="A1" t="str">
            <v>PHIẾU XỬ LÝ HỒ SƠ THANH TOÁN VƯỢT THẨM QUYỀN PD</v>
          </cell>
        </row>
      </sheetData>
      <sheetData sheetId="4798">
        <row r="1">
          <cell r="A1" t="str">
            <v>PHIẾU XỬ LÝ HỒ SƠ THANH TOÁN VƯỢT THẨM QUYỀN PD</v>
          </cell>
        </row>
      </sheetData>
      <sheetData sheetId="4799">
        <row r="1">
          <cell r="A1" t="str">
            <v>PHIẾU XỬ LÝ HỒ SƠ THANH TOÁN VƯỢT THẨM QUYỀN PD</v>
          </cell>
        </row>
      </sheetData>
      <sheetData sheetId="4800">
        <row r="1">
          <cell r="A1" t="str">
            <v>PHIẾU XỬ LÝ HỒ SƠ THANH TOÁN VƯỢT THẨM QUYỀN PD</v>
          </cell>
        </row>
      </sheetData>
      <sheetData sheetId="4801">
        <row r="1">
          <cell r="A1" t="str">
            <v>PHIẾU XỬ LÝ HỒ SƠ THANH TOÁN VƯỢT THẨM QUYỀN PD</v>
          </cell>
        </row>
      </sheetData>
      <sheetData sheetId="4802">
        <row r="1">
          <cell r="A1" t="str">
            <v>PHIẾU XỬ LÝ HỒ SƠ THANH TOÁN VƯỢT THẨM QUYỀN PD</v>
          </cell>
        </row>
      </sheetData>
      <sheetData sheetId="4803">
        <row r="1">
          <cell r="A1" t="str">
            <v>PHIẾU XỬ LÝ HỒ SƠ THANH TOÁN VƯỢT THẨM QUYỀN PD</v>
          </cell>
        </row>
      </sheetData>
      <sheetData sheetId="4804">
        <row r="1">
          <cell r="A1" t="str">
            <v>PHIẾU XỬ LÝ HỒ SƠ THANH TOÁN VƯỢT THẨM QUYỀN PD</v>
          </cell>
        </row>
      </sheetData>
      <sheetData sheetId="4805">
        <row r="1">
          <cell r="A1" t="str">
            <v>PHIẾU XỬ LÝ HỒ SƠ THANH TOÁN VƯỢT THẨM QUYỀN PD</v>
          </cell>
        </row>
      </sheetData>
      <sheetData sheetId="4806">
        <row r="1">
          <cell r="A1" t="str">
            <v>PHIẾU XỬ LÝ HỒ SƠ THANH TOÁN VƯỢT THẨM QUYỀN PD</v>
          </cell>
        </row>
      </sheetData>
      <sheetData sheetId="4807">
        <row r="1">
          <cell r="A1" t="str">
            <v>PHIẾU XỬ LÝ HỒ SƠ THANH TOÁN VƯỢT THẨM QUYỀN PD</v>
          </cell>
        </row>
      </sheetData>
      <sheetData sheetId="4808">
        <row r="1">
          <cell r="A1" t="str">
            <v>PHIẾU XỬ LÝ HỒ SƠ THANH TOÁN VƯỢT THẨM QUYỀN PD</v>
          </cell>
        </row>
      </sheetData>
      <sheetData sheetId="4809">
        <row r="1">
          <cell r="A1" t="str">
            <v>PHIẾU XỬ LÝ HỒ SƠ THANH TOÁN VƯỢT THẨM QUYỀN PD</v>
          </cell>
        </row>
      </sheetData>
      <sheetData sheetId="4810">
        <row r="1">
          <cell r="A1" t="str">
            <v>PHIẾU XỬ LÝ HỒ SƠ THANH TOÁN VƯỢT THẨM QUYỀN PD</v>
          </cell>
        </row>
      </sheetData>
      <sheetData sheetId="4811">
        <row r="1">
          <cell r="A1" t="str">
            <v>PHIẾU XỬ LÝ HỒ SƠ THANH TOÁN VƯỢT THẨM QUYỀN PD</v>
          </cell>
        </row>
      </sheetData>
      <sheetData sheetId="4812">
        <row r="1">
          <cell r="A1" t="str">
            <v>PHIẾU XỬ LÝ HỒ SƠ THANH TOÁN VƯỢT THẨM QUYỀN PD</v>
          </cell>
        </row>
      </sheetData>
      <sheetData sheetId="4813">
        <row r="1">
          <cell r="A1" t="str">
            <v>PHIẾU XỬ LÝ HỒ SƠ THANH TOÁN VƯỢT THẨM QUYỀN PD</v>
          </cell>
        </row>
      </sheetData>
      <sheetData sheetId="4814">
        <row r="1">
          <cell r="A1" t="str">
            <v>PHIẾU XỬ LÝ HỒ SƠ THANH TOÁN VƯỢT THẨM QUYỀN PD</v>
          </cell>
        </row>
      </sheetData>
      <sheetData sheetId="4815">
        <row r="1">
          <cell r="A1" t="str">
            <v>PHIẾU XỬ LÝ HỒ SƠ THANH TOÁN VƯỢT THẨM QUYỀN PD</v>
          </cell>
        </row>
      </sheetData>
      <sheetData sheetId="4816">
        <row r="1">
          <cell r="A1" t="str">
            <v>PHIẾU XỬ LÝ HỒ SƠ THANH TOÁN VƯỢT THẨM QUYỀN PD</v>
          </cell>
        </row>
      </sheetData>
      <sheetData sheetId="4817">
        <row r="1">
          <cell r="A1" t="str">
            <v>PHIẾU XỬ LÝ HỒ SƠ THANH TOÁN VƯỢT THẨM QUYỀN PD</v>
          </cell>
        </row>
      </sheetData>
      <sheetData sheetId="4818">
        <row r="1">
          <cell r="A1" t="str">
            <v>PHIẾU XỬ LÝ HỒ SƠ THANH TOÁN VƯỢT THẨM QUYỀN PD</v>
          </cell>
        </row>
      </sheetData>
      <sheetData sheetId="4819">
        <row r="1">
          <cell r="A1" t="str">
            <v>PHIẾU XỬ LÝ HỒ SƠ THANH TOÁN VƯỢT THẨM QUYỀN PD</v>
          </cell>
        </row>
      </sheetData>
      <sheetData sheetId="4820">
        <row r="1">
          <cell r="A1" t="str">
            <v>PHIẾU XỬ LÝ HỒ SƠ THANH TOÁN VƯỢT THẨM QUYỀN PD</v>
          </cell>
        </row>
      </sheetData>
      <sheetData sheetId="4821">
        <row r="1">
          <cell r="A1" t="str">
            <v>PHIẾU XỬ LÝ HỒ SƠ THANH TOÁN VƯỢT THẨM QUYỀN PD</v>
          </cell>
        </row>
      </sheetData>
      <sheetData sheetId="4822">
        <row r="1">
          <cell r="A1" t="str">
            <v>PHIẾU XỬ LÝ HỒ SƠ THANH TOÁN VƯỢT THẨM QUYỀN PD</v>
          </cell>
        </row>
      </sheetData>
      <sheetData sheetId="4823">
        <row r="1">
          <cell r="A1" t="str">
            <v>PHIẾU XỬ LÝ HỒ SƠ THANH TOÁN VƯỢT THẨM QUYỀN PD</v>
          </cell>
        </row>
      </sheetData>
      <sheetData sheetId="4824">
        <row r="1">
          <cell r="A1" t="str">
            <v>PHIẾU XỬ LÝ HỒ SƠ THANH TOÁN VƯỢT THẨM QUYỀN PD</v>
          </cell>
        </row>
      </sheetData>
      <sheetData sheetId="4825">
        <row r="1">
          <cell r="A1" t="str">
            <v>PHIẾU XỬ LÝ HỒ SƠ THANH TOÁN VƯỢT THẨM QUYỀN PD</v>
          </cell>
        </row>
      </sheetData>
      <sheetData sheetId="4826">
        <row r="1">
          <cell r="A1" t="str">
            <v>PHIẾU XỬ LÝ HỒ SƠ THANH TOÁN VƯỢT THẨM QUYỀN PD</v>
          </cell>
        </row>
      </sheetData>
      <sheetData sheetId="4827">
        <row r="1">
          <cell r="A1" t="str">
            <v>PHIẾU XỬ LÝ HỒ SƠ THANH TOÁN VƯỢT THẨM QUYỀN PD</v>
          </cell>
        </row>
      </sheetData>
      <sheetData sheetId="4828">
        <row r="1">
          <cell r="A1" t="str">
            <v>PHIẾU XỬ LÝ HỒ SƠ THANH TOÁN VƯỢT THẨM QUYỀN PD</v>
          </cell>
        </row>
      </sheetData>
      <sheetData sheetId="4829">
        <row r="1">
          <cell r="A1" t="str">
            <v>PHIẾU XỬ LÝ HỒ SƠ THANH TOÁN VƯỢT THẨM QUYỀN PD</v>
          </cell>
        </row>
      </sheetData>
      <sheetData sheetId="4830">
        <row r="1">
          <cell r="A1" t="str">
            <v>PHIẾU XỬ LÝ HỒ SƠ THANH TOÁN VƯỢT THẨM QUYỀN PD</v>
          </cell>
        </row>
      </sheetData>
      <sheetData sheetId="4831">
        <row r="1">
          <cell r="A1" t="str">
            <v>PHIẾU XỬ LÝ HỒ SƠ THANH TOÁN VƯỢT THẨM QUYỀN PD</v>
          </cell>
        </row>
      </sheetData>
      <sheetData sheetId="4832">
        <row r="1">
          <cell r="A1" t="str">
            <v>PHIẾU XỬ LÝ HỒ SƠ THANH TOÁN VƯỢT THẨM QUYỀN PD</v>
          </cell>
        </row>
      </sheetData>
      <sheetData sheetId="4833">
        <row r="1">
          <cell r="A1" t="str">
            <v>PHIẾU XỬ LÝ HỒ SƠ THANH TOÁN VƯỢT THẨM QUYỀN PD</v>
          </cell>
        </row>
      </sheetData>
      <sheetData sheetId="4834">
        <row r="1">
          <cell r="A1" t="str">
            <v>PHIẾU XỬ LÝ HỒ SƠ THANH TOÁN VƯỢT THẨM QUYỀN PD</v>
          </cell>
        </row>
      </sheetData>
      <sheetData sheetId="4835">
        <row r="1">
          <cell r="A1" t="str">
            <v>PHIẾU XỬ LÝ HỒ SƠ THANH TOÁN VƯỢT THẨM QUYỀN PD</v>
          </cell>
        </row>
      </sheetData>
      <sheetData sheetId="4836">
        <row r="1">
          <cell r="A1" t="str">
            <v>PHIẾU XỬ LÝ HỒ SƠ THANH TOÁN VƯỢT THẨM QUYỀN PD</v>
          </cell>
        </row>
      </sheetData>
      <sheetData sheetId="4837">
        <row r="1">
          <cell r="A1" t="str">
            <v>PHIẾU XỬ LÝ HỒ SƠ THANH TOÁN VƯỢT THẨM QUYỀN PD</v>
          </cell>
        </row>
      </sheetData>
      <sheetData sheetId="4838">
        <row r="1">
          <cell r="A1" t="str">
            <v>PHIẾU XỬ LÝ HỒ SƠ THANH TOÁN VƯỢT THẨM QUYỀN PD</v>
          </cell>
        </row>
      </sheetData>
      <sheetData sheetId="4839">
        <row r="1">
          <cell r="A1" t="str">
            <v>PHIẾU XỬ LÝ HỒ SƠ THANH TOÁN VƯỢT THẨM QUYỀN PD</v>
          </cell>
        </row>
      </sheetData>
      <sheetData sheetId="4840">
        <row r="1">
          <cell r="A1" t="str">
            <v>PHIẾU XỬ LÝ HỒ SƠ THANH TOÁN VƯỢT THẨM QUYỀN PD</v>
          </cell>
        </row>
      </sheetData>
      <sheetData sheetId="4841">
        <row r="1">
          <cell r="A1" t="str">
            <v>PHIẾU XỬ LÝ HỒ SƠ THANH TOÁN VƯỢT THẨM QUYỀN PD</v>
          </cell>
        </row>
      </sheetData>
      <sheetData sheetId="4842">
        <row r="1">
          <cell r="A1" t="str">
            <v>PHIẾU XỬ LÝ HỒ SƠ THANH TOÁN VƯỢT THẨM QUYỀN PD</v>
          </cell>
        </row>
      </sheetData>
      <sheetData sheetId="4843">
        <row r="1">
          <cell r="A1" t="str">
            <v>PHIẾU XỬ LÝ HỒ SƠ THANH TOÁN VƯỢT THẨM QUYỀN PD</v>
          </cell>
        </row>
      </sheetData>
      <sheetData sheetId="4844">
        <row r="1">
          <cell r="A1" t="str">
            <v>PHIẾU XỬ LÝ HỒ SƠ THANH TOÁN VƯỢT THẨM QUYỀN PD</v>
          </cell>
        </row>
      </sheetData>
      <sheetData sheetId="4845">
        <row r="1">
          <cell r="A1" t="str">
            <v>PHIẾU XỬ LÝ HỒ SƠ THANH TOÁN VƯỢT THẨM QUYỀN PD</v>
          </cell>
        </row>
      </sheetData>
      <sheetData sheetId="4846">
        <row r="1">
          <cell r="A1" t="str">
            <v>PHIẾU XỬ LÝ HỒ SƠ THANH TOÁN VƯỢT THẨM QUYỀN PD</v>
          </cell>
        </row>
      </sheetData>
      <sheetData sheetId="4847">
        <row r="1">
          <cell r="A1" t="str">
            <v>PHIẾU XỬ LÝ HỒ SƠ THANH TOÁN VƯỢT THẨM QUYỀN PD</v>
          </cell>
        </row>
      </sheetData>
      <sheetData sheetId="4848">
        <row r="1">
          <cell r="A1" t="str">
            <v>PHIẾU XỬ LÝ HỒ SƠ THANH TOÁN VƯỢT THẨM QUYỀN PD</v>
          </cell>
        </row>
      </sheetData>
      <sheetData sheetId="4849">
        <row r="1">
          <cell r="A1" t="str">
            <v>PHIẾU XỬ LÝ HỒ SƠ THANH TOÁN VƯỢT THẨM QUYỀN PD</v>
          </cell>
        </row>
      </sheetData>
      <sheetData sheetId="4850">
        <row r="1">
          <cell r="A1" t="str">
            <v>PHIẾU XỬ LÝ HỒ SƠ THANH TOÁN VƯỢT THẨM QUYỀN PD</v>
          </cell>
        </row>
      </sheetData>
      <sheetData sheetId="4851">
        <row r="1">
          <cell r="A1" t="str">
            <v>PHIẾU XỬ LÝ HỒ SƠ THANH TOÁN VƯỢT THẨM QUYỀN PD</v>
          </cell>
        </row>
      </sheetData>
      <sheetData sheetId="4852">
        <row r="1">
          <cell r="A1" t="str">
            <v>PHIẾU XỬ LÝ HỒ SƠ THANH TOÁN VƯỢT THẨM QUYỀN PD</v>
          </cell>
        </row>
      </sheetData>
      <sheetData sheetId="4853">
        <row r="1">
          <cell r="A1" t="str">
            <v>PHIẾU XỬ LÝ HỒ SƠ THANH TOÁN VƯỢT THẨM QUYỀN PD</v>
          </cell>
        </row>
      </sheetData>
      <sheetData sheetId="4854">
        <row r="1">
          <cell r="A1" t="str">
            <v>PHIẾU XỬ LÝ HỒ SƠ THANH TOÁN VƯỢT THẨM QUYỀN PD</v>
          </cell>
        </row>
      </sheetData>
      <sheetData sheetId="4855">
        <row r="1">
          <cell r="A1" t="str">
            <v>PHIẾU XỬ LÝ HỒ SƠ THANH TOÁN VƯỢT THẨM QUYỀN PD</v>
          </cell>
        </row>
      </sheetData>
      <sheetData sheetId="4856">
        <row r="1">
          <cell r="A1" t="str">
            <v>PHIẾU XỬ LÝ HỒ SƠ THANH TOÁN VƯỢT THẨM QUYỀN PD</v>
          </cell>
        </row>
      </sheetData>
      <sheetData sheetId="4857">
        <row r="1">
          <cell r="A1" t="str">
            <v>PHIẾU XỬ LÝ HỒ SƠ THANH TOÁN VƯỢT THẨM QUYỀN PD</v>
          </cell>
        </row>
      </sheetData>
      <sheetData sheetId="4858">
        <row r="1">
          <cell r="A1" t="str">
            <v>PHIẾU XỬ LÝ HỒ SƠ THANH TOÁN VƯỢT THẨM QUYỀN PD</v>
          </cell>
        </row>
      </sheetData>
      <sheetData sheetId="4859">
        <row r="1">
          <cell r="A1" t="str">
            <v>PHIẾU XỬ LÝ HỒ SƠ THANH TOÁN VƯỢT THẨM QUYỀN PD</v>
          </cell>
        </row>
      </sheetData>
      <sheetData sheetId="4860">
        <row r="1">
          <cell r="A1" t="str">
            <v>PHIẾU XỬ LÝ HỒ SƠ THANH TOÁN VƯỢT THẨM QUYỀN PD</v>
          </cell>
        </row>
      </sheetData>
      <sheetData sheetId="4861">
        <row r="1">
          <cell r="A1" t="str">
            <v>PHIẾU XỬ LÝ HỒ SƠ THANH TOÁN VƯỢT THẨM QUYỀN PD</v>
          </cell>
        </row>
      </sheetData>
      <sheetData sheetId="4862">
        <row r="1">
          <cell r="A1" t="str">
            <v>PHIẾU XỬ LÝ HỒ SƠ THANH TOÁN VƯỢT THẨM QUYỀN PD</v>
          </cell>
        </row>
      </sheetData>
      <sheetData sheetId="4863">
        <row r="1">
          <cell r="A1" t="str">
            <v>PHIẾU XỬ LÝ HỒ SƠ THANH TOÁN VƯỢT THẨM QUYỀN PD</v>
          </cell>
        </row>
      </sheetData>
      <sheetData sheetId="4864">
        <row r="1">
          <cell r="A1" t="str">
            <v>PHIẾU XỬ LÝ HỒ SƠ THANH TOÁN VƯỢT THẨM QUYỀN PD</v>
          </cell>
        </row>
      </sheetData>
      <sheetData sheetId="4865">
        <row r="1">
          <cell r="A1" t="str">
            <v>PHIẾU XỬ LÝ HỒ SƠ THANH TOÁN VƯỢT THẨM QUYỀN PD</v>
          </cell>
        </row>
      </sheetData>
      <sheetData sheetId="4866">
        <row r="1">
          <cell r="A1" t="str">
            <v>PHIẾU XỬ LÝ HỒ SƠ THANH TOÁN VƯỢT THẨM QUYỀN PD</v>
          </cell>
        </row>
      </sheetData>
      <sheetData sheetId="4867">
        <row r="1">
          <cell r="A1" t="str">
            <v>PHIẾU XỬ LÝ HỒ SƠ THANH TOÁN VƯỢT THẨM QUYỀN PD</v>
          </cell>
        </row>
      </sheetData>
      <sheetData sheetId="4868">
        <row r="1">
          <cell r="A1" t="str">
            <v>PHIẾU XỬ LÝ HỒ SƠ THANH TOÁN VƯỢT THẨM QUYỀN PD</v>
          </cell>
        </row>
      </sheetData>
      <sheetData sheetId="4869">
        <row r="1">
          <cell r="A1" t="str">
            <v>PHIẾU XỬ LÝ HỒ SƠ THANH TOÁN VƯỢT THẨM QUYỀN PD</v>
          </cell>
        </row>
      </sheetData>
      <sheetData sheetId="4870">
        <row r="1">
          <cell r="A1" t="str">
            <v>PHIẾU XỬ LÝ HỒ SƠ THANH TOÁN VƯỢT THẨM QUYỀN PD</v>
          </cell>
        </row>
      </sheetData>
      <sheetData sheetId="4871">
        <row r="1">
          <cell r="A1" t="str">
            <v>PHIẾU XỬ LÝ HỒ SƠ THANH TOÁN VƯỢT THẨM QUYỀN PD</v>
          </cell>
        </row>
      </sheetData>
      <sheetData sheetId="4872">
        <row r="1">
          <cell r="A1" t="str">
            <v>PHIẾU XỬ LÝ HỒ SƠ THANH TOÁN VƯỢT THẨM QUYỀN PD</v>
          </cell>
        </row>
      </sheetData>
      <sheetData sheetId="4873">
        <row r="1">
          <cell r="A1" t="str">
            <v>PHIẾU XỬ LÝ HỒ SƠ THANH TOÁN VƯỢT THẨM QUYỀN PD</v>
          </cell>
        </row>
      </sheetData>
      <sheetData sheetId="4874">
        <row r="1">
          <cell r="A1" t="str">
            <v>PHIẾU XỬ LÝ HỒ SƠ THANH TOÁN VƯỢT THẨM QUYỀN PD</v>
          </cell>
        </row>
      </sheetData>
      <sheetData sheetId="4875">
        <row r="1">
          <cell r="A1" t="str">
            <v>PHIẾU XỬ LÝ HỒ SƠ THANH TOÁN VƯỢT THẨM QUYỀN PD</v>
          </cell>
        </row>
      </sheetData>
      <sheetData sheetId="4876">
        <row r="1">
          <cell r="A1" t="str">
            <v>PHIẾU XỬ LÝ HỒ SƠ THANH TOÁN VƯỢT THẨM QUYỀN PD</v>
          </cell>
        </row>
      </sheetData>
      <sheetData sheetId="4877">
        <row r="1">
          <cell r="A1" t="str">
            <v>PHIẾU XỬ LÝ HỒ SƠ THANH TOÁN VƯỢT THẨM QUYỀN PD</v>
          </cell>
        </row>
      </sheetData>
      <sheetData sheetId="4878">
        <row r="1">
          <cell r="A1" t="str">
            <v>PHIẾU XỬ LÝ HỒ SƠ THANH TOÁN VƯỢT THẨM QUYỀN PD</v>
          </cell>
        </row>
      </sheetData>
      <sheetData sheetId="4879">
        <row r="1">
          <cell r="A1" t="str">
            <v>PHIẾU XỬ LÝ HỒ SƠ THANH TOÁN VƯỢT THẨM QUYỀN PD</v>
          </cell>
        </row>
      </sheetData>
      <sheetData sheetId="4880">
        <row r="1">
          <cell r="A1" t="str">
            <v>PHIẾU XỬ LÝ HỒ SƠ THANH TOÁN VƯỢT THẨM QUYỀN PD</v>
          </cell>
        </row>
      </sheetData>
      <sheetData sheetId="4881">
        <row r="1">
          <cell r="A1" t="str">
            <v>PHIẾU XỬ LÝ HỒ SƠ THANH TOÁN VƯỢT THẨM QUYỀN PD</v>
          </cell>
        </row>
      </sheetData>
      <sheetData sheetId="4882">
        <row r="1">
          <cell r="A1" t="str">
            <v>PHIẾU XỬ LÝ HỒ SƠ THANH TOÁN VƯỢT THẨM QUYỀN PD</v>
          </cell>
        </row>
      </sheetData>
      <sheetData sheetId="4883">
        <row r="1">
          <cell r="A1" t="str">
            <v>PHIẾU XỬ LÝ HỒ SƠ THANH TOÁN VƯỢT THẨM QUYỀN PD</v>
          </cell>
        </row>
      </sheetData>
      <sheetData sheetId="4884">
        <row r="1">
          <cell r="A1" t="str">
            <v>PHIẾU XỬ LÝ HỒ SƠ THANH TOÁN VƯỢT THẨM QUYỀN PD</v>
          </cell>
        </row>
      </sheetData>
      <sheetData sheetId="4885">
        <row r="1">
          <cell r="A1" t="str">
            <v>PHIẾU XỬ LÝ HỒ SƠ THANH TOÁN VƯỢT THẨM QUYỀN PD</v>
          </cell>
        </row>
      </sheetData>
      <sheetData sheetId="4886">
        <row r="1">
          <cell r="A1" t="str">
            <v>PHIẾU XỬ LÝ HỒ SƠ THANH TOÁN VƯỢT THẨM QUYỀN PD</v>
          </cell>
        </row>
      </sheetData>
      <sheetData sheetId="4887">
        <row r="1">
          <cell r="A1" t="str">
            <v>PHIẾU XỬ LÝ HỒ SƠ THANH TOÁN VƯỢT THẨM QUYỀN PD</v>
          </cell>
        </row>
      </sheetData>
      <sheetData sheetId="4888">
        <row r="1">
          <cell r="A1" t="str">
            <v>PHIẾU XỬ LÝ HỒ SƠ THANH TOÁN VƯỢT THẨM QUYỀN PD</v>
          </cell>
        </row>
      </sheetData>
      <sheetData sheetId="4889">
        <row r="1">
          <cell r="A1" t="str">
            <v>PHIẾU XỬ LÝ HỒ SƠ THANH TOÁN VƯỢT THẨM QUYỀN PD</v>
          </cell>
        </row>
      </sheetData>
      <sheetData sheetId="4890">
        <row r="1">
          <cell r="A1" t="str">
            <v>PHIẾU XỬ LÝ HỒ SƠ THANH TOÁN VƯỢT THẨM QUYỀN PD</v>
          </cell>
        </row>
      </sheetData>
      <sheetData sheetId="4891">
        <row r="1">
          <cell r="A1" t="str">
            <v>PHIẾU XỬ LÝ HỒ SƠ THANH TOÁN VƯỢT THẨM QUYỀN PD</v>
          </cell>
        </row>
      </sheetData>
      <sheetData sheetId="4892">
        <row r="1">
          <cell r="A1" t="str">
            <v>PHIẾU XỬ LÝ HỒ SƠ THANH TOÁN VƯỢT THẨM QUYỀN PD</v>
          </cell>
        </row>
      </sheetData>
      <sheetData sheetId="4893">
        <row r="1">
          <cell r="A1" t="str">
            <v>PHIẾU XỬ LÝ HỒ SƠ THANH TOÁN VƯỢT THẨM QUYỀN PD</v>
          </cell>
        </row>
      </sheetData>
      <sheetData sheetId="4894">
        <row r="1">
          <cell r="A1" t="str">
            <v>PHIẾU XỬ LÝ HỒ SƠ THANH TOÁN VƯỢT THẨM QUYỀN PD</v>
          </cell>
        </row>
      </sheetData>
      <sheetData sheetId="4895">
        <row r="1">
          <cell r="A1" t="str">
            <v>PHIẾU XỬ LÝ HỒ SƠ THANH TOÁN VƯỢT THẨM QUYỀN PD</v>
          </cell>
        </row>
      </sheetData>
      <sheetData sheetId="4896">
        <row r="1">
          <cell r="A1" t="str">
            <v>PHIẾU XỬ LÝ HỒ SƠ THANH TOÁN VƯỢT THẨM QUYỀN PD</v>
          </cell>
        </row>
      </sheetData>
      <sheetData sheetId="4897">
        <row r="1">
          <cell r="A1" t="str">
            <v>PHIẾU XỬ LÝ HỒ SƠ THANH TOÁN VƯỢT THẨM QUYỀN PD</v>
          </cell>
        </row>
      </sheetData>
      <sheetData sheetId="4898">
        <row r="1">
          <cell r="A1" t="str">
            <v>PHIẾU XỬ LÝ HỒ SƠ THANH TOÁN VƯỢT THẨM QUYỀN PD</v>
          </cell>
        </row>
      </sheetData>
      <sheetData sheetId="4899">
        <row r="1">
          <cell r="A1" t="str">
            <v>PHIẾU XỬ LÝ HỒ SƠ THANH TOÁN VƯỢT THẨM QUYỀN PD</v>
          </cell>
        </row>
      </sheetData>
      <sheetData sheetId="4900">
        <row r="1">
          <cell r="A1" t="str">
            <v>PHIẾU XỬ LÝ HỒ SƠ THANH TOÁN VƯỢT THẨM QUYỀN PD</v>
          </cell>
        </row>
      </sheetData>
      <sheetData sheetId="4901">
        <row r="1">
          <cell r="A1" t="str">
            <v>PHIẾU XỬ LÝ HỒ SƠ THANH TOÁN VƯỢT THẨM QUYỀN PD</v>
          </cell>
        </row>
      </sheetData>
      <sheetData sheetId="4902">
        <row r="1">
          <cell r="A1" t="str">
            <v>PHIẾU XỬ LÝ HỒ SƠ THANH TOÁN VƯỢT THẨM QUYỀN PD</v>
          </cell>
        </row>
      </sheetData>
      <sheetData sheetId="4903">
        <row r="1">
          <cell r="A1" t="str">
            <v>PHIẾU XỬ LÝ HỒ SƠ THANH TOÁN VƯỢT THẨM QUYỀN PD</v>
          </cell>
        </row>
      </sheetData>
      <sheetData sheetId="4904">
        <row r="1">
          <cell r="A1" t="str">
            <v>PHIẾU XỬ LÝ HỒ SƠ THANH TOÁN VƯỢT THẨM QUYỀN PD</v>
          </cell>
        </row>
      </sheetData>
      <sheetData sheetId="4905">
        <row r="1">
          <cell r="A1" t="str">
            <v>PHIẾU XỬ LÝ HỒ SƠ THANH TOÁN VƯỢT THẨM QUYỀN PD</v>
          </cell>
        </row>
      </sheetData>
      <sheetData sheetId="4906">
        <row r="1">
          <cell r="A1" t="str">
            <v>PHIẾU XỬ LÝ HỒ SƠ THANH TOÁN VƯỢT THẨM QUYỀN PD</v>
          </cell>
        </row>
      </sheetData>
      <sheetData sheetId="4907">
        <row r="1">
          <cell r="A1" t="str">
            <v>PHIẾU XỬ LÝ HỒ SƠ THANH TOÁN VƯỢT THẨM QUYỀN PD</v>
          </cell>
        </row>
      </sheetData>
      <sheetData sheetId="4908">
        <row r="1">
          <cell r="A1" t="str">
            <v>PHIẾU XỬ LÝ HỒ SƠ THANH TOÁN VƯỢT THẨM QUYỀN PD</v>
          </cell>
        </row>
      </sheetData>
      <sheetData sheetId="4909">
        <row r="1">
          <cell r="A1" t="str">
            <v>PHIẾU XỬ LÝ HỒ SƠ THANH TOÁN VƯỢT THẨM QUYỀN PD</v>
          </cell>
        </row>
      </sheetData>
      <sheetData sheetId="4910">
        <row r="1">
          <cell r="A1" t="str">
            <v>PHIẾU XỬ LÝ HỒ SƠ THANH TOÁN VƯỢT THẨM QUYỀN PD</v>
          </cell>
        </row>
      </sheetData>
      <sheetData sheetId="4911">
        <row r="1">
          <cell r="A1" t="str">
            <v>PHIẾU XỬ LÝ HỒ SƠ THANH TOÁN VƯỢT THẨM QUYỀN PD</v>
          </cell>
        </row>
      </sheetData>
      <sheetData sheetId="4912">
        <row r="1">
          <cell r="A1" t="str">
            <v>PHIẾU XỬ LÝ HỒ SƠ THANH TOÁN VƯỢT THẨM QUYỀN PD</v>
          </cell>
        </row>
      </sheetData>
      <sheetData sheetId="4913">
        <row r="1">
          <cell r="A1" t="str">
            <v>PHIẾU XỬ LÝ HỒ SƠ THANH TOÁN VƯỢT THẨM QUYỀN PD</v>
          </cell>
        </row>
      </sheetData>
      <sheetData sheetId="4914">
        <row r="1">
          <cell r="A1" t="str">
            <v>PHIẾU XỬ LÝ HỒ SƠ THANH TOÁN VƯỢT THẨM QUYỀN PD</v>
          </cell>
        </row>
      </sheetData>
      <sheetData sheetId="4915">
        <row r="1">
          <cell r="A1" t="str">
            <v>PHIẾU XỬ LÝ HỒ SƠ THANH TOÁN VƯỢT THẨM QUYỀN PD</v>
          </cell>
        </row>
      </sheetData>
      <sheetData sheetId="4916">
        <row r="1">
          <cell r="A1" t="str">
            <v>PHIẾU XỬ LÝ HỒ SƠ THANH TOÁN VƯỢT THẨM QUYỀN PD</v>
          </cell>
        </row>
      </sheetData>
      <sheetData sheetId="4917">
        <row r="1">
          <cell r="A1" t="str">
            <v>PHIẾU XỬ LÝ HỒ SƠ THANH TOÁN VƯỢT THẨM QUYỀN PD</v>
          </cell>
        </row>
      </sheetData>
      <sheetData sheetId="4918">
        <row r="1">
          <cell r="A1" t="str">
            <v>PHIẾU XỬ LÝ HỒ SƠ THANH TOÁN VƯỢT THẨM QUYỀN PD</v>
          </cell>
        </row>
      </sheetData>
      <sheetData sheetId="4919">
        <row r="1">
          <cell r="A1" t="str">
            <v>PHIẾU XỬ LÝ HỒ SƠ THANH TOÁN VƯỢT THẨM QUYỀN PD</v>
          </cell>
        </row>
      </sheetData>
      <sheetData sheetId="4920">
        <row r="1">
          <cell r="A1" t="str">
            <v>PHIẾU XỬ LÝ HỒ SƠ THANH TOÁN VƯỢT THẨM QUYỀN PD</v>
          </cell>
        </row>
      </sheetData>
      <sheetData sheetId="4921">
        <row r="1">
          <cell r="A1" t="str">
            <v>PHIẾU XỬ LÝ HỒ SƠ THANH TOÁN VƯỢT THẨM QUYỀN PD</v>
          </cell>
        </row>
      </sheetData>
      <sheetData sheetId="4922">
        <row r="1">
          <cell r="A1" t="str">
            <v>PHIẾU XỬ LÝ HỒ SƠ THANH TOÁN VƯỢT THẨM QUYỀN PD</v>
          </cell>
        </row>
      </sheetData>
      <sheetData sheetId="4923">
        <row r="1">
          <cell r="A1" t="str">
            <v>PHIẾU XỬ LÝ HỒ SƠ THANH TOÁN VƯỢT THẨM QUYỀN PD</v>
          </cell>
        </row>
      </sheetData>
      <sheetData sheetId="4924">
        <row r="1">
          <cell r="A1" t="str">
            <v>PHIẾU XỬ LÝ HỒ SƠ THANH TOÁN VƯỢT THẨM QUYỀN PD</v>
          </cell>
        </row>
      </sheetData>
      <sheetData sheetId="4925">
        <row r="1">
          <cell r="A1" t="str">
            <v>PHIẾU XỬ LÝ HỒ SƠ THANH TOÁN VƯỢT THẨM QUYỀN PD</v>
          </cell>
        </row>
      </sheetData>
      <sheetData sheetId="4926">
        <row r="1">
          <cell r="A1" t="str">
            <v>PHIẾU XỬ LÝ HỒ SƠ THANH TOÁN VƯỢT THẨM QUYỀN PD</v>
          </cell>
        </row>
      </sheetData>
      <sheetData sheetId="4927">
        <row r="1">
          <cell r="A1" t="str">
            <v>PHIẾU XỬ LÝ HỒ SƠ THANH TOÁN VƯỢT THẨM QUYỀN PD</v>
          </cell>
        </row>
      </sheetData>
      <sheetData sheetId="4928">
        <row r="1">
          <cell r="A1" t="str">
            <v>PHIẾU XỬ LÝ HỒ SƠ THANH TOÁN VƯỢT THẨM QUYỀN PD</v>
          </cell>
        </row>
      </sheetData>
      <sheetData sheetId="4929">
        <row r="1">
          <cell r="A1" t="str">
            <v>PHIẾU XỬ LÝ HỒ SƠ THANH TOÁN VƯỢT THẨM QUYỀN PD</v>
          </cell>
        </row>
      </sheetData>
      <sheetData sheetId="4930">
        <row r="1">
          <cell r="A1" t="str">
            <v>PHIẾU XỬ LÝ HỒ SƠ THANH TOÁN VƯỢT THẨM QUYỀN PD</v>
          </cell>
        </row>
      </sheetData>
      <sheetData sheetId="4931">
        <row r="1">
          <cell r="A1" t="str">
            <v>PHIẾU XỬ LÝ HỒ SƠ THANH TOÁN VƯỢT THẨM QUYỀN PD</v>
          </cell>
        </row>
      </sheetData>
      <sheetData sheetId="4932">
        <row r="1">
          <cell r="A1" t="str">
            <v>PHIẾU XỬ LÝ HỒ SƠ THANH TOÁN VƯỢT THẨM QUYỀN PD</v>
          </cell>
        </row>
      </sheetData>
      <sheetData sheetId="4933">
        <row r="1">
          <cell r="A1" t="str">
            <v>PHIẾU XỬ LÝ HỒ SƠ THANH TOÁN VƯỢT THẨM QUYỀN PD</v>
          </cell>
        </row>
      </sheetData>
      <sheetData sheetId="4934">
        <row r="1">
          <cell r="A1" t="str">
            <v>PHIẾU XỬ LÝ HỒ SƠ THANH TOÁN VƯỢT THẨM QUYỀN PD</v>
          </cell>
        </row>
      </sheetData>
      <sheetData sheetId="4935">
        <row r="1">
          <cell r="A1" t="str">
            <v>PHIẾU XỬ LÝ HỒ SƠ THANH TOÁN VƯỢT THẨM QUYỀN PD</v>
          </cell>
        </row>
      </sheetData>
      <sheetData sheetId="4936">
        <row r="1">
          <cell r="A1" t="str">
            <v>PHIẾU XỬ LÝ HỒ SƠ THANH TOÁN VƯỢT THẨM QUYỀN PD</v>
          </cell>
        </row>
      </sheetData>
      <sheetData sheetId="4937">
        <row r="1">
          <cell r="A1" t="str">
            <v>PHIẾU XỬ LÝ HỒ SƠ THANH TOÁN VƯỢT THẨM QUYỀN PD</v>
          </cell>
        </row>
      </sheetData>
      <sheetData sheetId="4938">
        <row r="1">
          <cell r="A1" t="str">
            <v>PHIẾU XỬ LÝ HỒ SƠ THANH TOÁN VƯỢT THẨM QUYỀN PD</v>
          </cell>
        </row>
      </sheetData>
      <sheetData sheetId="4939">
        <row r="1">
          <cell r="A1" t="str">
            <v>PHIẾU XỬ LÝ HỒ SƠ THANH TOÁN VƯỢT THẨM QUYỀN PD</v>
          </cell>
        </row>
      </sheetData>
      <sheetData sheetId="4940">
        <row r="1">
          <cell r="A1" t="str">
            <v>PHIẾU XỬ LÝ HỒ SƠ THANH TOÁN VƯỢT THẨM QUYỀN PD</v>
          </cell>
        </row>
      </sheetData>
      <sheetData sheetId="4941">
        <row r="1">
          <cell r="A1" t="str">
            <v>PHIẾU XỬ LÝ HỒ SƠ THANH TOÁN VƯỢT THẨM QUYỀN PD</v>
          </cell>
        </row>
      </sheetData>
      <sheetData sheetId="4942">
        <row r="1">
          <cell r="A1" t="str">
            <v>PHIẾU XỬ LÝ HỒ SƠ THANH TOÁN VƯỢT THẨM QUYỀN PD</v>
          </cell>
        </row>
      </sheetData>
      <sheetData sheetId="4943">
        <row r="1">
          <cell r="A1" t="str">
            <v>PHIẾU XỬ LÝ HỒ SƠ THANH TOÁN VƯỢT THẨM QUYỀN PD</v>
          </cell>
        </row>
      </sheetData>
      <sheetData sheetId="4944">
        <row r="1">
          <cell r="A1" t="str">
            <v>PHIẾU XỬ LÝ HỒ SƠ THANH TOÁN VƯỢT THẨM QUYỀN PD</v>
          </cell>
        </row>
      </sheetData>
      <sheetData sheetId="4945">
        <row r="1">
          <cell r="A1" t="str">
            <v>PHIẾU XỬ LÝ HỒ SƠ THANH TOÁN VƯỢT THẨM QUYỀN PD</v>
          </cell>
        </row>
      </sheetData>
      <sheetData sheetId="4946">
        <row r="1">
          <cell r="A1" t="str">
            <v>PHIẾU XỬ LÝ HỒ SƠ THANH TOÁN VƯỢT THẨM QUYỀN PD</v>
          </cell>
        </row>
      </sheetData>
      <sheetData sheetId="4947">
        <row r="1">
          <cell r="A1" t="str">
            <v>PHIẾU XỬ LÝ HỒ SƠ THANH TOÁN VƯỢT THẨM QUYỀN PD</v>
          </cell>
        </row>
      </sheetData>
      <sheetData sheetId="4948">
        <row r="1">
          <cell r="A1" t="str">
            <v>PHIẾU XỬ LÝ HỒ SƠ THANH TOÁN VƯỢT THẨM QUYỀN PD</v>
          </cell>
        </row>
      </sheetData>
      <sheetData sheetId="4949">
        <row r="1">
          <cell r="A1" t="str">
            <v>PHIẾU XỬ LÝ HỒ SƠ THANH TOÁN VƯỢT THẨM QUYỀN PD</v>
          </cell>
        </row>
      </sheetData>
      <sheetData sheetId="4950">
        <row r="1">
          <cell r="A1" t="str">
            <v>PHIẾU XỬ LÝ HỒ SƠ THANH TOÁN VƯỢT THẨM QUYỀN PD</v>
          </cell>
        </row>
      </sheetData>
      <sheetData sheetId="4951">
        <row r="1">
          <cell r="A1" t="str">
            <v>PHIẾU XỬ LÝ HỒ SƠ THANH TOÁN VƯỢT THẨM QUYỀN PD</v>
          </cell>
        </row>
      </sheetData>
      <sheetData sheetId="4952">
        <row r="1">
          <cell r="A1" t="str">
            <v>PHIẾU XỬ LÝ HỒ SƠ THANH TOÁN VƯỢT THẨM QUYỀN PD</v>
          </cell>
        </row>
      </sheetData>
      <sheetData sheetId="4953">
        <row r="1">
          <cell r="A1" t="str">
            <v>PHIẾU XỬ LÝ HỒ SƠ THANH TOÁN VƯỢT THẨM QUYỀN PD</v>
          </cell>
        </row>
      </sheetData>
      <sheetData sheetId="4954">
        <row r="1">
          <cell r="A1" t="str">
            <v>PHIẾU XỬ LÝ HỒ SƠ THANH TOÁN VƯỢT THẨM QUYỀN PD</v>
          </cell>
        </row>
      </sheetData>
      <sheetData sheetId="4955">
        <row r="1">
          <cell r="A1" t="str">
            <v>PHIẾU XỬ LÝ HỒ SƠ THANH TOÁN VƯỢT THẨM QUYỀN PD</v>
          </cell>
        </row>
      </sheetData>
      <sheetData sheetId="4956">
        <row r="1">
          <cell r="A1" t="str">
            <v>PHIẾU XỬ LÝ HỒ SƠ THANH TOÁN VƯỢT THẨM QUYỀN PD</v>
          </cell>
        </row>
      </sheetData>
      <sheetData sheetId="4957">
        <row r="1">
          <cell r="A1" t="str">
            <v>PHIẾU XỬ LÝ HỒ SƠ THANH TOÁN VƯỢT THẨM QUYỀN PD</v>
          </cell>
        </row>
      </sheetData>
      <sheetData sheetId="4958">
        <row r="1">
          <cell r="A1" t="str">
            <v>PHIẾU XỬ LÝ HỒ SƠ THANH TOÁN VƯỢT THẨM QUYỀN PD</v>
          </cell>
        </row>
      </sheetData>
      <sheetData sheetId="4959">
        <row r="1">
          <cell r="A1" t="str">
            <v>PHIẾU XỬ LÝ HỒ SƠ THANH TOÁN VƯỢT THẨM QUYỀN PD</v>
          </cell>
        </row>
      </sheetData>
      <sheetData sheetId="4960">
        <row r="1">
          <cell r="A1" t="str">
            <v>PHIẾU XỬ LÝ HỒ SƠ THANH TOÁN VƯỢT THẨM QUYỀN PD</v>
          </cell>
        </row>
      </sheetData>
      <sheetData sheetId="4961">
        <row r="1">
          <cell r="A1" t="str">
            <v>PHIẾU XỬ LÝ HỒ SƠ THANH TOÁN VƯỢT THẨM QUYỀN PD</v>
          </cell>
        </row>
      </sheetData>
      <sheetData sheetId="4962">
        <row r="1">
          <cell r="A1" t="str">
            <v>PHIẾU XỬ LÝ HỒ SƠ THANH TOÁN VƯỢT THẨM QUYỀN PD</v>
          </cell>
        </row>
      </sheetData>
      <sheetData sheetId="4963">
        <row r="1">
          <cell r="A1" t="str">
            <v>PHIẾU XỬ LÝ HỒ SƠ THANH TOÁN VƯỢT THẨM QUYỀN PD</v>
          </cell>
        </row>
      </sheetData>
      <sheetData sheetId="4964">
        <row r="1">
          <cell r="A1" t="str">
            <v>PHIẾU XỬ LÝ HỒ SƠ THANH TOÁN VƯỢT THẨM QUYỀN PD</v>
          </cell>
        </row>
      </sheetData>
      <sheetData sheetId="4965">
        <row r="1">
          <cell r="A1" t="str">
            <v>PHIẾU XỬ LÝ HỒ SƠ THANH TOÁN VƯỢT THẨM QUYỀN PD</v>
          </cell>
        </row>
      </sheetData>
      <sheetData sheetId="4966">
        <row r="1">
          <cell r="A1" t="str">
            <v>PHIẾU XỬ LÝ HỒ SƠ THANH TOÁN VƯỢT THẨM QUYỀN PD</v>
          </cell>
        </row>
      </sheetData>
      <sheetData sheetId="4967">
        <row r="1">
          <cell r="A1" t="str">
            <v>PHIẾU XỬ LÝ HỒ SƠ THANH TOÁN VƯỢT THẨM QUYỀN PD</v>
          </cell>
        </row>
      </sheetData>
      <sheetData sheetId="4968">
        <row r="1">
          <cell r="A1" t="str">
            <v>PHIẾU XỬ LÝ HỒ SƠ THANH TOÁN VƯỢT THẨM QUYỀN PD</v>
          </cell>
        </row>
      </sheetData>
      <sheetData sheetId="4969">
        <row r="1">
          <cell r="A1" t="str">
            <v>PHIẾU XỬ LÝ HỒ SƠ THANH TOÁN VƯỢT THẨM QUYỀN PD</v>
          </cell>
        </row>
      </sheetData>
      <sheetData sheetId="4970">
        <row r="1">
          <cell r="A1" t="str">
            <v>PHIẾU XỬ LÝ HỒ SƠ THANH TOÁN VƯỢT THẨM QUYỀN PD</v>
          </cell>
        </row>
      </sheetData>
      <sheetData sheetId="4971">
        <row r="1">
          <cell r="A1" t="str">
            <v>PHIẾU XỬ LÝ HỒ SƠ THANH TOÁN VƯỢT THẨM QUYỀN PD</v>
          </cell>
        </row>
      </sheetData>
      <sheetData sheetId="4972">
        <row r="1">
          <cell r="A1" t="str">
            <v>PHIẾU XỬ LÝ HỒ SƠ THANH TOÁN VƯỢT THẨM QUYỀN PD</v>
          </cell>
        </row>
      </sheetData>
      <sheetData sheetId="4973">
        <row r="1">
          <cell r="A1" t="str">
            <v>PHIẾU XỬ LÝ HỒ SƠ THANH TOÁN VƯỢT THẨM QUYỀN PD</v>
          </cell>
        </row>
      </sheetData>
      <sheetData sheetId="4974">
        <row r="1">
          <cell r="A1" t="str">
            <v>PHIẾU XỬ LÝ HỒ SƠ THANH TOÁN VƯỢT THẨM QUYỀN PD</v>
          </cell>
        </row>
      </sheetData>
      <sheetData sheetId="4975">
        <row r="1">
          <cell r="A1" t="str">
            <v>PHIẾU XỬ LÝ HỒ SƠ THANH TOÁN VƯỢT THẨM QUYỀN PD</v>
          </cell>
        </row>
      </sheetData>
      <sheetData sheetId="4976">
        <row r="1">
          <cell r="A1" t="str">
            <v>PHIẾU XỬ LÝ HỒ SƠ THANH TOÁN VƯỢT THẨM QUYỀN PD</v>
          </cell>
        </row>
      </sheetData>
      <sheetData sheetId="4977">
        <row r="1">
          <cell r="A1" t="str">
            <v>PHIẾU XỬ LÝ HỒ SƠ THANH TOÁN VƯỢT THẨM QUYỀN PD</v>
          </cell>
        </row>
      </sheetData>
      <sheetData sheetId="4978">
        <row r="1">
          <cell r="A1" t="str">
            <v>PHIẾU XỬ LÝ HỒ SƠ THANH TOÁN VƯỢT THẨM QUYỀN PD</v>
          </cell>
        </row>
      </sheetData>
      <sheetData sheetId="4979">
        <row r="1">
          <cell r="A1" t="str">
            <v>PHIẾU XỬ LÝ HỒ SƠ THANH TOÁN VƯỢT THẨM QUYỀN PD</v>
          </cell>
        </row>
      </sheetData>
      <sheetData sheetId="4980">
        <row r="1">
          <cell r="A1" t="str">
            <v>PHIẾU XỬ LÝ HỒ SƠ THANH TOÁN VƯỢT THẨM QUYỀN PD</v>
          </cell>
        </row>
      </sheetData>
      <sheetData sheetId="4981">
        <row r="1">
          <cell r="A1" t="str">
            <v>PHIẾU XỬ LÝ HỒ SƠ THANH TOÁN VƯỢT THẨM QUYỀN PD</v>
          </cell>
        </row>
      </sheetData>
      <sheetData sheetId="4982">
        <row r="1">
          <cell r="A1" t="str">
            <v>PHIẾU XỬ LÝ HỒ SƠ THANH TOÁN VƯỢT THẨM QUYỀN PD</v>
          </cell>
        </row>
      </sheetData>
      <sheetData sheetId="4983">
        <row r="1">
          <cell r="A1" t="str">
            <v>PHIẾU XỬ LÝ HỒ SƠ THANH TOÁN VƯỢT THẨM QUYỀN PD</v>
          </cell>
        </row>
      </sheetData>
      <sheetData sheetId="4984">
        <row r="1">
          <cell r="A1" t="str">
            <v>PHIẾU XỬ LÝ HỒ SƠ THANH TOÁN VƯỢT THẨM QUYỀN PD</v>
          </cell>
        </row>
      </sheetData>
      <sheetData sheetId="4985">
        <row r="1">
          <cell r="A1" t="str">
            <v>PHIẾU XỬ LÝ HỒ SƠ THANH TOÁN VƯỢT THẨM QUYỀN PD</v>
          </cell>
        </row>
      </sheetData>
      <sheetData sheetId="4986">
        <row r="1">
          <cell r="A1" t="str">
            <v>PHIẾU XỬ LÝ HỒ SƠ THANH TOÁN VƯỢT THẨM QUYỀN PD</v>
          </cell>
        </row>
      </sheetData>
      <sheetData sheetId="4987">
        <row r="1">
          <cell r="A1" t="str">
            <v>PHIẾU XỬ LÝ HỒ SƠ THANH TOÁN VƯỢT THẨM QUYỀN PD</v>
          </cell>
        </row>
      </sheetData>
      <sheetData sheetId="4988">
        <row r="1">
          <cell r="A1" t="str">
            <v>PHIẾU XỬ LÝ HỒ SƠ THANH TOÁN VƯỢT THẨM QUYỀN PD</v>
          </cell>
        </row>
      </sheetData>
      <sheetData sheetId="4989">
        <row r="1">
          <cell r="A1" t="str">
            <v>PHIẾU XỬ LÝ HỒ SƠ THANH TOÁN VƯỢT THẨM QUYỀN PD</v>
          </cell>
        </row>
      </sheetData>
      <sheetData sheetId="4990">
        <row r="1">
          <cell r="A1" t="str">
            <v>PHIẾU XỬ LÝ HỒ SƠ THANH TOÁN VƯỢT THẨM QUYỀN PD</v>
          </cell>
        </row>
      </sheetData>
      <sheetData sheetId="4991">
        <row r="1">
          <cell r="A1" t="str">
            <v>PHIẾU XỬ LÝ HỒ SƠ THANH TOÁN VƯỢT THẨM QUYỀN PD</v>
          </cell>
        </row>
      </sheetData>
      <sheetData sheetId="4992">
        <row r="1">
          <cell r="A1" t="str">
            <v>PHIẾU XỬ LÝ HỒ SƠ THANH TOÁN VƯỢT THẨM QUYỀN PD</v>
          </cell>
        </row>
      </sheetData>
      <sheetData sheetId="4993">
        <row r="1">
          <cell r="A1" t="str">
            <v>PHIẾU XỬ LÝ HỒ SƠ THANH TOÁN VƯỢT THẨM QUYỀN PD</v>
          </cell>
        </row>
      </sheetData>
      <sheetData sheetId="4994">
        <row r="1">
          <cell r="A1" t="str">
            <v>PHIẾU XỬ LÝ HỒ SƠ THANH TOÁN VƯỢT THẨM QUYỀN PD</v>
          </cell>
        </row>
      </sheetData>
      <sheetData sheetId="4995">
        <row r="1">
          <cell r="A1" t="str">
            <v>PHIẾU XỬ LÝ HỒ SƠ THANH TOÁN VƯỢT THẨM QUYỀN PD</v>
          </cell>
        </row>
      </sheetData>
      <sheetData sheetId="4996">
        <row r="1">
          <cell r="A1" t="str">
            <v>PHIẾU XỬ LÝ HỒ SƠ THANH TOÁN VƯỢT THẨM QUYỀN PD</v>
          </cell>
        </row>
      </sheetData>
      <sheetData sheetId="4997">
        <row r="1">
          <cell r="A1" t="str">
            <v>PHIẾU XỬ LÝ HỒ SƠ THANH TOÁN VƯỢT THẨM QUYỀN PD</v>
          </cell>
        </row>
      </sheetData>
      <sheetData sheetId="4998">
        <row r="1">
          <cell r="A1" t="str">
            <v>PHIẾU XỬ LÝ HỒ SƠ THANH TOÁN VƯỢT THẨM QUYỀN PD</v>
          </cell>
        </row>
      </sheetData>
      <sheetData sheetId="4999">
        <row r="1">
          <cell r="A1" t="str">
            <v>PHIẾU XỬ LÝ HỒ SƠ THANH TOÁN VƯỢT THẨM QUYỀN PD</v>
          </cell>
        </row>
      </sheetData>
      <sheetData sheetId="5000">
        <row r="1">
          <cell r="A1" t="str">
            <v>PHIẾU XỬ LÝ HỒ SƠ THANH TOÁN VƯỢT THẨM QUYỀN PD</v>
          </cell>
        </row>
      </sheetData>
      <sheetData sheetId="5001">
        <row r="1">
          <cell r="A1" t="str">
            <v>PHIẾU XỬ LÝ HỒ SƠ THANH TOÁN VƯỢT THẨM QUYỀN PD</v>
          </cell>
        </row>
      </sheetData>
      <sheetData sheetId="5002">
        <row r="1">
          <cell r="A1" t="str">
            <v>PHIẾU XỬ LÝ HỒ SƠ THANH TOÁN VƯỢT THẨM QUYỀN PD</v>
          </cell>
        </row>
      </sheetData>
      <sheetData sheetId="5003">
        <row r="1">
          <cell r="A1" t="str">
            <v>PHIẾU XỬ LÝ HỒ SƠ THANH TOÁN VƯỢT THẨM QUYỀN PD</v>
          </cell>
        </row>
      </sheetData>
      <sheetData sheetId="5004">
        <row r="1">
          <cell r="A1" t="str">
            <v>PHIẾU XỬ LÝ HỒ SƠ THANH TOÁN VƯỢT THẨM QUYỀN PD</v>
          </cell>
        </row>
      </sheetData>
      <sheetData sheetId="5005">
        <row r="1">
          <cell r="A1" t="str">
            <v>PHIẾU XỬ LÝ HỒ SƠ THANH TOÁN VƯỢT THẨM QUYỀN PD</v>
          </cell>
        </row>
      </sheetData>
      <sheetData sheetId="5006">
        <row r="1">
          <cell r="A1" t="str">
            <v>PHIẾU XỬ LÝ HỒ SƠ THANH TOÁN VƯỢT THẨM QUYỀN PD</v>
          </cell>
        </row>
      </sheetData>
      <sheetData sheetId="5007">
        <row r="1">
          <cell r="A1" t="str">
            <v>PHIẾU XỬ LÝ HỒ SƠ THANH TOÁN VƯỢT THẨM QUYỀN PD</v>
          </cell>
        </row>
      </sheetData>
      <sheetData sheetId="5008">
        <row r="1">
          <cell r="A1" t="str">
            <v>PHIẾU XỬ LÝ HỒ SƠ THANH TOÁN VƯỢT THẨM QUYỀN PD</v>
          </cell>
        </row>
      </sheetData>
      <sheetData sheetId="5009">
        <row r="1">
          <cell r="A1" t="str">
            <v>PHIẾU XỬ LÝ HỒ SƠ THANH TOÁN VƯỢT THẨM QUYỀN PD</v>
          </cell>
        </row>
      </sheetData>
      <sheetData sheetId="5010">
        <row r="1">
          <cell r="A1" t="str">
            <v>PHIẾU XỬ LÝ HỒ SƠ THANH TOÁN VƯỢT THẨM QUYỀN PD</v>
          </cell>
        </row>
      </sheetData>
      <sheetData sheetId="5011">
        <row r="1">
          <cell r="A1" t="str">
            <v>PHIẾU XỬ LÝ HỒ SƠ THANH TOÁN VƯỢT THẨM QUYỀN PD</v>
          </cell>
        </row>
      </sheetData>
      <sheetData sheetId="5012">
        <row r="1">
          <cell r="A1" t="str">
            <v>PHIẾU XỬ LÝ HỒ SƠ THANH TOÁN VƯỢT THẨM QUYỀN PD</v>
          </cell>
        </row>
      </sheetData>
      <sheetData sheetId="5013">
        <row r="1">
          <cell r="A1" t="str">
            <v>PHIẾU XỬ LÝ HỒ SƠ THANH TOÁN VƯỢT THẨM QUYỀN PD</v>
          </cell>
        </row>
      </sheetData>
      <sheetData sheetId="5014">
        <row r="1">
          <cell r="A1" t="str">
            <v>PHIẾU XỬ LÝ HỒ SƠ THANH TOÁN VƯỢT THẨM QUYỀN PD</v>
          </cell>
        </row>
      </sheetData>
      <sheetData sheetId="5015">
        <row r="1">
          <cell r="A1" t="str">
            <v>PHIẾU XỬ LÝ HỒ SƠ THANH TOÁN VƯỢT THẨM QUYỀN PD</v>
          </cell>
        </row>
      </sheetData>
      <sheetData sheetId="5016">
        <row r="1">
          <cell r="A1" t="str">
            <v>PHIẾU XỬ LÝ HỒ SƠ THANH TOÁN VƯỢT THẨM QUYỀN PD</v>
          </cell>
        </row>
      </sheetData>
      <sheetData sheetId="5017">
        <row r="1">
          <cell r="A1" t="str">
            <v>PHIẾU XỬ LÝ HỒ SƠ THANH TOÁN VƯỢT THẨM QUYỀN PD</v>
          </cell>
        </row>
      </sheetData>
      <sheetData sheetId="5018">
        <row r="1">
          <cell r="A1" t="str">
            <v>PHIẾU XỬ LÝ HỒ SƠ THANH TOÁN VƯỢT THẨM QUYỀN PD</v>
          </cell>
        </row>
      </sheetData>
      <sheetData sheetId="5019">
        <row r="1">
          <cell r="A1" t="str">
            <v>PHIẾU XỬ LÝ HỒ SƠ THANH TOÁN VƯỢT THẨM QUYỀN PD</v>
          </cell>
        </row>
      </sheetData>
      <sheetData sheetId="5020">
        <row r="1">
          <cell r="A1" t="str">
            <v>PHIẾU XỬ LÝ HỒ SƠ THANH TOÁN VƯỢT THẨM QUYỀN PD</v>
          </cell>
        </row>
      </sheetData>
      <sheetData sheetId="5021">
        <row r="1">
          <cell r="A1" t="str">
            <v>PHIẾU XỬ LÝ HỒ SƠ THANH TOÁN VƯỢT THẨM QUYỀN PD</v>
          </cell>
        </row>
      </sheetData>
      <sheetData sheetId="5022">
        <row r="1">
          <cell r="A1" t="str">
            <v>PHIẾU XỬ LÝ HỒ SƠ THANH TOÁN VƯỢT THẨM QUYỀN PD</v>
          </cell>
        </row>
      </sheetData>
      <sheetData sheetId="5023">
        <row r="1">
          <cell r="A1" t="str">
            <v>PHIẾU XỬ LÝ HỒ SƠ THANH TOÁN VƯỢT THẨM QUYỀN PD</v>
          </cell>
        </row>
      </sheetData>
      <sheetData sheetId="5024">
        <row r="1">
          <cell r="A1" t="str">
            <v>PHIẾU XỬ LÝ HỒ SƠ THANH TOÁN VƯỢT THẨM QUYỀN PD</v>
          </cell>
        </row>
      </sheetData>
      <sheetData sheetId="5025">
        <row r="1">
          <cell r="A1" t="str">
            <v>PHIẾU XỬ LÝ HỒ SƠ THANH TOÁN VƯỢT THẨM QUYỀN PD</v>
          </cell>
        </row>
      </sheetData>
      <sheetData sheetId="5026">
        <row r="1">
          <cell r="A1" t="str">
            <v>PHIẾU XỬ LÝ HỒ SƠ THANH TOÁN VƯỢT THẨM QUYỀN PD</v>
          </cell>
        </row>
      </sheetData>
      <sheetData sheetId="5027">
        <row r="1">
          <cell r="A1" t="str">
            <v>PHIẾU XỬ LÝ HỒ SƠ THANH TOÁN VƯỢT THẨM QUYỀN PD</v>
          </cell>
        </row>
      </sheetData>
      <sheetData sheetId="5028">
        <row r="1">
          <cell r="A1" t="str">
            <v>PHIẾU XỬ LÝ HỒ SƠ THANH TOÁN VƯỢT THẨM QUYỀN PD</v>
          </cell>
        </row>
      </sheetData>
      <sheetData sheetId="5029">
        <row r="1">
          <cell r="A1" t="str">
            <v>PHIẾU XỬ LÝ HỒ SƠ THANH TOÁN VƯỢT THẨM QUYỀN PD</v>
          </cell>
        </row>
      </sheetData>
      <sheetData sheetId="5030">
        <row r="1">
          <cell r="A1" t="str">
            <v>PHIẾU XỬ LÝ HỒ SƠ THANH TOÁN VƯỢT THẨM QUYỀN PD</v>
          </cell>
        </row>
      </sheetData>
      <sheetData sheetId="5031">
        <row r="1">
          <cell r="A1" t="str">
            <v>PHIẾU XỬ LÝ HỒ SƠ THANH TOÁN VƯỢT THẨM QUYỀN PD</v>
          </cell>
        </row>
      </sheetData>
      <sheetData sheetId="5032">
        <row r="1">
          <cell r="A1" t="str">
            <v>PHIẾU XỬ LÝ HỒ SƠ THANH TOÁN VƯỢT THẨM QUYỀN PD</v>
          </cell>
        </row>
      </sheetData>
      <sheetData sheetId="5033">
        <row r="1">
          <cell r="A1" t="str">
            <v>PHIẾU XỬ LÝ HỒ SƠ THANH TOÁN VƯỢT THẨM QUYỀN PD</v>
          </cell>
        </row>
      </sheetData>
      <sheetData sheetId="5034">
        <row r="1">
          <cell r="A1" t="str">
            <v>PHIẾU XỬ LÝ HỒ SƠ THANH TOÁN VƯỢT THẨM QUYỀN PD</v>
          </cell>
        </row>
      </sheetData>
      <sheetData sheetId="5035">
        <row r="1">
          <cell r="A1" t="str">
            <v>PHIẾU XỬ LÝ HỒ SƠ THANH TOÁN VƯỢT THẨM QUYỀN PD</v>
          </cell>
        </row>
      </sheetData>
      <sheetData sheetId="5036">
        <row r="1">
          <cell r="A1" t="str">
            <v>PHIẾU XỬ LÝ HỒ SƠ THANH TOÁN VƯỢT THẨM QUYỀN PD</v>
          </cell>
        </row>
      </sheetData>
      <sheetData sheetId="5037">
        <row r="1">
          <cell r="A1" t="str">
            <v>PHIẾU XỬ LÝ HỒ SƠ THANH TOÁN VƯỢT THẨM QUYỀN PD</v>
          </cell>
        </row>
      </sheetData>
      <sheetData sheetId="5038">
        <row r="1">
          <cell r="A1" t="str">
            <v>PHIẾU XỬ LÝ HỒ SƠ THANH TOÁN VƯỢT THẨM QUYỀN PD</v>
          </cell>
        </row>
      </sheetData>
      <sheetData sheetId="5039">
        <row r="1">
          <cell r="A1" t="str">
            <v>PHIẾU XỬ LÝ HỒ SƠ THANH TOÁN VƯỢT THẨM QUYỀN PD</v>
          </cell>
        </row>
      </sheetData>
      <sheetData sheetId="5040">
        <row r="1">
          <cell r="A1" t="str">
            <v>PHIẾU XỬ LÝ HỒ SƠ THANH TOÁN VƯỢT THẨM QUYỀN PD</v>
          </cell>
        </row>
      </sheetData>
      <sheetData sheetId="5041">
        <row r="1">
          <cell r="A1" t="str">
            <v>PHIẾU XỬ LÝ HỒ SƠ THANH TOÁN VƯỢT THẨM QUYỀN PD</v>
          </cell>
        </row>
      </sheetData>
      <sheetData sheetId="5042">
        <row r="1">
          <cell r="A1" t="str">
            <v>PHIẾU XỬ LÝ HỒ SƠ THANH TOÁN VƯỢT THẨM QUYỀN PD</v>
          </cell>
        </row>
      </sheetData>
      <sheetData sheetId="5043">
        <row r="1">
          <cell r="A1" t="str">
            <v>PHIẾU XỬ LÝ HỒ SƠ THANH TOÁN VƯỢT THẨM QUYỀN PD</v>
          </cell>
        </row>
      </sheetData>
      <sheetData sheetId="5044">
        <row r="1">
          <cell r="A1" t="str">
            <v>PHIẾU XỬ LÝ HỒ SƠ THANH TOÁN VƯỢT THẨM QUYỀN PD</v>
          </cell>
        </row>
      </sheetData>
      <sheetData sheetId="5045">
        <row r="1">
          <cell r="A1" t="str">
            <v>PHIẾU XỬ LÝ HỒ SƠ THANH TOÁN VƯỢT THẨM QUYỀN PD</v>
          </cell>
        </row>
      </sheetData>
      <sheetData sheetId="5046">
        <row r="1">
          <cell r="A1" t="str">
            <v>PHIẾU XỬ LÝ HỒ SƠ THANH TOÁN VƯỢT THẨM QUYỀN PD</v>
          </cell>
        </row>
      </sheetData>
      <sheetData sheetId="5047">
        <row r="1">
          <cell r="A1" t="str">
            <v>PHIẾU XỬ LÝ HỒ SƠ THANH TOÁN VƯỢT THẨM QUYỀN PD</v>
          </cell>
        </row>
      </sheetData>
      <sheetData sheetId="5048">
        <row r="1">
          <cell r="A1" t="str">
            <v>PHIẾU XỬ LÝ HỒ SƠ THANH TOÁN VƯỢT THẨM QUYỀN PD</v>
          </cell>
        </row>
      </sheetData>
      <sheetData sheetId="5049">
        <row r="1">
          <cell r="A1" t="str">
            <v>PHIẾU XỬ LÝ HỒ SƠ THANH TOÁN VƯỢT THẨM QUYỀN PD</v>
          </cell>
        </row>
      </sheetData>
      <sheetData sheetId="5050">
        <row r="1">
          <cell r="A1" t="str">
            <v>PHIẾU XỬ LÝ HỒ SƠ THANH TOÁN VƯỢT THẨM QUYỀN PD</v>
          </cell>
        </row>
      </sheetData>
      <sheetData sheetId="5051">
        <row r="1">
          <cell r="A1" t="str">
            <v>PHIẾU XỬ LÝ HỒ SƠ THANH TOÁN VƯỢT THẨM QUYỀN PD</v>
          </cell>
        </row>
      </sheetData>
      <sheetData sheetId="5052">
        <row r="1">
          <cell r="A1" t="str">
            <v>PHIẾU XỬ LÝ HỒ SƠ THANH TOÁN VƯỢT THẨM QUYỀN PD</v>
          </cell>
        </row>
      </sheetData>
      <sheetData sheetId="5053">
        <row r="1">
          <cell r="A1" t="str">
            <v>PHIẾU XỬ LÝ HỒ SƠ THANH TOÁN VƯỢT THẨM QUYỀN PD</v>
          </cell>
        </row>
      </sheetData>
      <sheetData sheetId="5054">
        <row r="1">
          <cell r="A1" t="str">
            <v>PHIẾU XỬ LÝ HỒ SƠ THANH TOÁN VƯỢT THẨM QUYỀN PD</v>
          </cell>
        </row>
      </sheetData>
      <sheetData sheetId="5055">
        <row r="1">
          <cell r="A1" t="str">
            <v>PHIẾU XỬ LÝ HỒ SƠ THANH TOÁN VƯỢT THẨM QUYỀN PD</v>
          </cell>
        </row>
      </sheetData>
      <sheetData sheetId="5056">
        <row r="1">
          <cell r="A1" t="str">
            <v>PHIẾU XỬ LÝ HỒ SƠ THANH TOÁN VƯỢT THẨM QUYỀN PD</v>
          </cell>
        </row>
      </sheetData>
      <sheetData sheetId="5057">
        <row r="1">
          <cell r="A1" t="str">
            <v>PHIẾU XỬ LÝ HỒ SƠ THANH TOÁN VƯỢT THẨM QUYỀN PD</v>
          </cell>
        </row>
      </sheetData>
      <sheetData sheetId="5058">
        <row r="1">
          <cell r="A1" t="str">
            <v>PHIẾU XỬ LÝ HỒ SƠ THANH TOÁN VƯỢT THẨM QUYỀN PD</v>
          </cell>
        </row>
      </sheetData>
      <sheetData sheetId="5059">
        <row r="1">
          <cell r="A1" t="str">
            <v>PHIẾU XỬ LÝ HỒ SƠ THANH TOÁN VƯỢT THẨM QUYỀN PD</v>
          </cell>
        </row>
      </sheetData>
      <sheetData sheetId="5060">
        <row r="1">
          <cell r="A1" t="str">
            <v>PHIẾU XỬ LÝ HỒ SƠ THANH TOÁN VƯỢT THẨM QUYỀN PD</v>
          </cell>
        </row>
      </sheetData>
      <sheetData sheetId="5061">
        <row r="1">
          <cell r="A1" t="str">
            <v>PHIẾU XỬ LÝ HỒ SƠ THANH TOÁN VƯỢT THẨM QUYỀN PD</v>
          </cell>
        </row>
      </sheetData>
      <sheetData sheetId="5062">
        <row r="1">
          <cell r="A1" t="str">
            <v>PHIẾU XỬ LÝ HỒ SƠ THANH TOÁN VƯỢT THẨM QUYỀN PD</v>
          </cell>
        </row>
      </sheetData>
      <sheetData sheetId="5063">
        <row r="1">
          <cell r="A1" t="str">
            <v>PHIẾU XỬ LÝ HỒ SƠ THANH TOÁN VƯỢT THẨM QUYỀN PD</v>
          </cell>
        </row>
      </sheetData>
      <sheetData sheetId="5064">
        <row r="1">
          <cell r="A1" t="str">
            <v>PHIẾU XỬ LÝ HỒ SƠ THANH TOÁN VƯỢT THẨM QUYỀN PD</v>
          </cell>
        </row>
      </sheetData>
      <sheetData sheetId="5065">
        <row r="1">
          <cell r="A1" t="str">
            <v>PHIẾU XỬ LÝ HỒ SƠ THANH TOÁN VƯỢT THẨM QUYỀN PD</v>
          </cell>
        </row>
      </sheetData>
      <sheetData sheetId="5066">
        <row r="1">
          <cell r="A1" t="str">
            <v>PHIẾU XỬ LÝ HỒ SƠ THANH TOÁN VƯỢT THẨM QUYỀN PD</v>
          </cell>
        </row>
      </sheetData>
      <sheetData sheetId="5067">
        <row r="1">
          <cell r="A1" t="str">
            <v>PHIẾU XỬ LÝ HỒ SƠ THANH TOÁN VƯỢT THẨM QUYỀN PD</v>
          </cell>
        </row>
      </sheetData>
      <sheetData sheetId="5068">
        <row r="1">
          <cell r="A1" t="str">
            <v>PHIẾU XỬ LÝ HỒ SƠ THANH TOÁN VƯỢT THẨM QUYỀN PD</v>
          </cell>
        </row>
      </sheetData>
      <sheetData sheetId="5069">
        <row r="1">
          <cell r="A1" t="str">
            <v>PHIẾU XỬ LÝ HỒ SƠ THANH TOÁN VƯỢT THẨM QUYỀN PD</v>
          </cell>
        </row>
      </sheetData>
      <sheetData sheetId="5070">
        <row r="1">
          <cell r="A1" t="str">
            <v>PHIẾU XỬ LÝ HỒ SƠ THANH TOÁN VƯỢT THẨM QUYỀN PD</v>
          </cell>
        </row>
      </sheetData>
      <sheetData sheetId="5071">
        <row r="1">
          <cell r="A1" t="str">
            <v>PHIẾU XỬ LÝ HỒ SƠ THANH TOÁN VƯỢT THẨM QUYỀN PD</v>
          </cell>
        </row>
      </sheetData>
      <sheetData sheetId="5072">
        <row r="1">
          <cell r="A1" t="str">
            <v>PHIẾU XỬ LÝ HỒ SƠ THANH TOÁN VƯỢT THẨM QUYỀN PD</v>
          </cell>
        </row>
      </sheetData>
      <sheetData sheetId="5073">
        <row r="1">
          <cell r="A1" t="str">
            <v>PHIẾU XỬ LÝ HỒ SƠ THANH TOÁN VƯỢT THẨM QUYỀN PD</v>
          </cell>
        </row>
      </sheetData>
      <sheetData sheetId="5074">
        <row r="1">
          <cell r="A1" t="str">
            <v>PHIẾU XỬ LÝ HỒ SƠ THANH TOÁN VƯỢT THẨM QUYỀN PD</v>
          </cell>
        </row>
      </sheetData>
      <sheetData sheetId="5075">
        <row r="1">
          <cell r="A1" t="str">
            <v>PHIẾU XỬ LÝ HỒ SƠ THANH TOÁN VƯỢT THẨM QUYỀN PD</v>
          </cell>
        </row>
      </sheetData>
      <sheetData sheetId="5076">
        <row r="1">
          <cell r="A1" t="str">
            <v>PHIẾU XỬ LÝ HỒ SƠ THANH TOÁN VƯỢT THẨM QUYỀN PD</v>
          </cell>
        </row>
      </sheetData>
      <sheetData sheetId="5077">
        <row r="1">
          <cell r="A1" t="str">
            <v>PHIẾU XỬ LÝ HỒ SƠ THANH TOÁN VƯỢT THẨM QUYỀN PD</v>
          </cell>
        </row>
      </sheetData>
      <sheetData sheetId="5078">
        <row r="1">
          <cell r="A1" t="str">
            <v>PHIẾU XỬ LÝ HỒ SƠ THANH TOÁN VƯỢT THẨM QUYỀN PD</v>
          </cell>
        </row>
      </sheetData>
      <sheetData sheetId="5079">
        <row r="1">
          <cell r="A1" t="str">
            <v>PHIẾU XỬ LÝ HỒ SƠ THANH TOÁN VƯỢT THẨM QUYỀN PD</v>
          </cell>
        </row>
      </sheetData>
      <sheetData sheetId="5080">
        <row r="1">
          <cell r="A1" t="str">
            <v>PHIẾU XỬ LÝ HỒ SƠ THANH TOÁN VƯỢT THẨM QUYỀN PD</v>
          </cell>
        </row>
      </sheetData>
      <sheetData sheetId="5081">
        <row r="1">
          <cell r="A1" t="str">
            <v>PHIẾU XỬ LÝ HỒ SƠ THANH TOÁN VƯỢT THẨM QUYỀN PD</v>
          </cell>
        </row>
      </sheetData>
      <sheetData sheetId="5082">
        <row r="1">
          <cell r="A1" t="str">
            <v>PHIẾU XỬ LÝ HỒ SƠ THANH TOÁN VƯỢT THẨM QUYỀN PD</v>
          </cell>
        </row>
      </sheetData>
      <sheetData sheetId="5083">
        <row r="1">
          <cell r="A1" t="str">
            <v>PHIẾU XỬ LÝ HỒ SƠ THANH TOÁN VƯỢT THẨM QUYỀN PD</v>
          </cell>
        </row>
      </sheetData>
      <sheetData sheetId="5084">
        <row r="1">
          <cell r="A1" t="str">
            <v>PHIẾU XỬ LÝ HỒ SƠ THANH TOÁN VƯỢT THẨM QUYỀN PD</v>
          </cell>
        </row>
      </sheetData>
      <sheetData sheetId="5085">
        <row r="1">
          <cell r="A1" t="str">
            <v>PHIẾU XỬ LÝ HỒ SƠ THANH TOÁN VƯỢT THẨM QUYỀN PD</v>
          </cell>
        </row>
      </sheetData>
      <sheetData sheetId="5086">
        <row r="1">
          <cell r="A1" t="str">
            <v>PHIẾU XỬ LÝ HỒ SƠ THANH TOÁN VƯỢT THẨM QUYỀN PD</v>
          </cell>
        </row>
      </sheetData>
      <sheetData sheetId="5087">
        <row r="1">
          <cell r="A1" t="str">
            <v>PHIẾU XỬ LÝ HỒ SƠ THANH TOÁN VƯỢT THẨM QUYỀN PD</v>
          </cell>
        </row>
      </sheetData>
      <sheetData sheetId="5088">
        <row r="1">
          <cell r="A1" t="str">
            <v>PHIẾU XỬ LÝ HỒ SƠ THANH TOÁN VƯỢT THẨM QUYỀN PD</v>
          </cell>
        </row>
      </sheetData>
      <sheetData sheetId="5089">
        <row r="1">
          <cell r="A1" t="str">
            <v>PHIẾU XỬ LÝ HỒ SƠ THANH TOÁN VƯỢT THẨM QUYỀN PD</v>
          </cell>
        </row>
      </sheetData>
      <sheetData sheetId="5090">
        <row r="1">
          <cell r="A1" t="str">
            <v>PHIẾU XỬ LÝ HỒ SƠ THANH TOÁN VƯỢT THẨM QUYỀN PD</v>
          </cell>
        </row>
      </sheetData>
      <sheetData sheetId="5091">
        <row r="1">
          <cell r="A1" t="str">
            <v>PHIẾU XỬ LÝ HỒ SƠ THANH TOÁN VƯỢT THẨM QUYỀN PD</v>
          </cell>
        </row>
      </sheetData>
      <sheetData sheetId="5092">
        <row r="1">
          <cell r="A1" t="str">
            <v>PHIẾU XỬ LÝ HỒ SƠ THANH TOÁN VƯỢT THẨM QUYỀN PD</v>
          </cell>
        </row>
      </sheetData>
      <sheetData sheetId="5093">
        <row r="1">
          <cell r="A1" t="str">
            <v>PHIẾU XỬ LÝ HỒ SƠ THANH TOÁN VƯỢT THẨM QUYỀN PD</v>
          </cell>
        </row>
      </sheetData>
      <sheetData sheetId="5094">
        <row r="1">
          <cell r="A1" t="str">
            <v>PHIẾU XỬ LÝ HỒ SƠ THANH TOÁN VƯỢT THẨM QUYỀN PD</v>
          </cell>
        </row>
      </sheetData>
      <sheetData sheetId="5095">
        <row r="1">
          <cell r="A1" t="str">
            <v>PHIẾU XỬ LÝ HỒ SƠ THANH TOÁN VƯỢT THẨM QUYỀN PD</v>
          </cell>
        </row>
      </sheetData>
      <sheetData sheetId="5096">
        <row r="1">
          <cell r="A1" t="str">
            <v>PHIẾU XỬ LÝ HỒ SƠ THANH TOÁN VƯỢT THẨM QUYỀN PD</v>
          </cell>
        </row>
      </sheetData>
      <sheetData sheetId="5097">
        <row r="1">
          <cell r="A1" t="str">
            <v>PHIẾU XỬ LÝ HỒ SƠ THANH TOÁN VƯỢT THẨM QUYỀN PD</v>
          </cell>
        </row>
      </sheetData>
      <sheetData sheetId="5098">
        <row r="1">
          <cell r="A1" t="str">
            <v>PHIẾU XỬ LÝ HỒ SƠ THANH TOÁN VƯỢT THẨM QUYỀN PD</v>
          </cell>
        </row>
      </sheetData>
      <sheetData sheetId="5099">
        <row r="1">
          <cell r="A1" t="str">
            <v>PHIẾU XỬ LÝ HỒ SƠ THANH TOÁN VƯỢT THẨM QUYỀN PD</v>
          </cell>
        </row>
      </sheetData>
      <sheetData sheetId="5100">
        <row r="1">
          <cell r="A1" t="str">
            <v>PHIẾU XỬ LÝ HỒ SƠ THANH TOÁN VƯỢT THẨM QUYỀN PD</v>
          </cell>
        </row>
      </sheetData>
      <sheetData sheetId="5101">
        <row r="1">
          <cell r="A1" t="str">
            <v>PHIẾU XỬ LÝ HỒ SƠ THANH TOÁN VƯỢT THẨM QUYỀN PD</v>
          </cell>
        </row>
      </sheetData>
      <sheetData sheetId="5102">
        <row r="1">
          <cell r="A1" t="str">
            <v>PHIẾU XỬ LÝ HỒ SƠ THANH TOÁN VƯỢT THẨM QUYỀN PD</v>
          </cell>
        </row>
      </sheetData>
      <sheetData sheetId="5103">
        <row r="1">
          <cell r="A1" t="str">
            <v>PHIẾU XỬ LÝ HỒ SƠ THANH TOÁN VƯỢT THẨM QUYỀN PD</v>
          </cell>
        </row>
      </sheetData>
      <sheetData sheetId="5104">
        <row r="1">
          <cell r="A1" t="str">
            <v>PHIẾU XỬ LÝ HỒ SƠ THANH TOÁN VƯỢT THẨM QUYỀN PD</v>
          </cell>
        </row>
      </sheetData>
      <sheetData sheetId="5105">
        <row r="1">
          <cell r="A1" t="str">
            <v>PHIẾU XỬ LÝ HỒ SƠ THANH TOÁN VƯỢT THẨM QUYỀN PD</v>
          </cell>
        </row>
      </sheetData>
      <sheetData sheetId="5106">
        <row r="1">
          <cell r="A1" t="str">
            <v>PHIẾU XỬ LÝ HỒ SƠ THANH TOÁN VƯỢT THẨM QUYỀN PD</v>
          </cell>
        </row>
      </sheetData>
      <sheetData sheetId="5107">
        <row r="1">
          <cell r="A1" t="str">
            <v>PHIẾU XỬ LÝ HỒ SƠ THANH TOÁN VƯỢT THẨM QUYỀN PD</v>
          </cell>
        </row>
      </sheetData>
      <sheetData sheetId="5108">
        <row r="1">
          <cell r="A1" t="str">
            <v>PHIẾU XỬ LÝ HỒ SƠ THANH TOÁN VƯỢT THẨM QUYỀN PD</v>
          </cell>
        </row>
      </sheetData>
      <sheetData sheetId="5109">
        <row r="1">
          <cell r="A1" t="str">
            <v>PHIẾU XỬ LÝ HỒ SƠ THANH TOÁN VƯỢT THẨM QUYỀN PD</v>
          </cell>
        </row>
      </sheetData>
      <sheetData sheetId="5110">
        <row r="1">
          <cell r="A1" t="str">
            <v>PHIẾU XỬ LÝ HỒ SƠ THANH TOÁN VƯỢT THẨM QUYỀN PD</v>
          </cell>
        </row>
      </sheetData>
      <sheetData sheetId="5111">
        <row r="1">
          <cell r="A1" t="str">
            <v>PHIẾU XỬ LÝ HỒ SƠ THANH TOÁN VƯỢT THẨM QUYỀN PD</v>
          </cell>
        </row>
      </sheetData>
      <sheetData sheetId="5112">
        <row r="1">
          <cell r="A1" t="str">
            <v>PHIẾU XỬ LÝ HỒ SƠ THANH TOÁN VƯỢT THẨM QUYỀN PD</v>
          </cell>
        </row>
      </sheetData>
      <sheetData sheetId="5113">
        <row r="1">
          <cell r="A1" t="str">
            <v>PHIẾU XỬ LÝ HỒ SƠ THANH TOÁN VƯỢT THẨM QUYỀN PD</v>
          </cell>
        </row>
      </sheetData>
      <sheetData sheetId="5114">
        <row r="1">
          <cell r="A1" t="str">
            <v>PHIẾU XỬ LÝ HỒ SƠ THANH TOÁN VƯỢT THẨM QUYỀN PD</v>
          </cell>
        </row>
      </sheetData>
      <sheetData sheetId="5115">
        <row r="1">
          <cell r="A1" t="str">
            <v>PHIẾU XỬ LÝ HỒ SƠ THANH TOÁN VƯỢT THẨM QUYỀN PD</v>
          </cell>
        </row>
      </sheetData>
      <sheetData sheetId="5116">
        <row r="1">
          <cell r="A1" t="str">
            <v>PHIẾU XỬ LÝ HỒ SƠ THANH TOÁN VƯỢT THẨM QUYỀN PD</v>
          </cell>
        </row>
      </sheetData>
      <sheetData sheetId="5117">
        <row r="1">
          <cell r="A1" t="str">
            <v>PHIẾU XỬ LÝ HỒ SƠ THANH TOÁN VƯỢT THẨM QUYỀN PD</v>
          </cell>
        </row>
      </sheetData>
      <sheetData sheetId="5118">
        <row r="1">
          <cell r="A1" t="str">
            <v>PHIẾU XỬ LÝ HỒ SƠ THANH TOÁN VƯỢT THẨM QUYỀN PD</v>
          </cell>
        </row>
      </sheetData>
      <sheetData sheetId="5119">
        <row r="1">
          <cell r="A1" t="str">
            <v>PHIẾU XỬ LÝ HỒ SƠ THANH TOÁN VƯỢT THẨM QUYỀN PD</v>
          </cell>
        </row>
      </sheetData>
      <sheetData sheetId="5120">
        <row r="1">
          <cell r="A1" t="str">
            <v>PHIẾU XỬ LÝ HỒ SƠ THANH TOÁN VƯỢT THẨM QUYỀN PD</v>
          </cell>
        </row>
      </sheetData>
      <sheetData sheetId="5121">
        <row r="1">
          <cell r="A1" t="str">
            <v>PHIẾU XỬ LÝ HỒ SƠ THANH TOÁN VƯỢT THẨM QUYỀN PD</v>
          </cell>
        </row>
      </sheetData>
      <sheetData sheetId="5122">
        <row r="1">
          <cell r="A1" t="str">
            <v>PHIẾU XỬ LÝ HỒ SƠ THANH TOÁN VƯỢT THẨM QUYỀN PD</v>
          </cell>
        </row>
      </sheetData>
      <sheetData sheetId="5123">
        <row r="1">
          <cell r="A1" t="str">
            <v>PHIẾU XỬ LÝ HỒ SƠ THANH TOÁN VƯỢT THẨM QUYỀN PD</v>
          </cell>
        </row>
      </sheetData>
      <sheetData sheetId="5124">
        <row r="1">
          <cell r="A1" t="str">
            <v>PHIẾU XỬ LÝ HỒ SƠ THANH TOÁN VƯỢT THẨM QUYỀN PD</v>
          </cell>
        </row>
      </sheetData>
      <sheetData sheetId="5125">
        <row r="1">
          <cell r="A1" t="str">
            <v>PHIẾU XỬ LÝ HỒ SƠ THANH TOÁN VƯỢT THẨM QUYỀN PD</v>
          </cell>
        </row>
      </sheetData>
      <sheetData sheetId="5126">
        <row r="1">
          <cell r="A1" t="str">
            <v>PHIẾU XỬ LÝ HỒ SƠ THANH TOÁN VƯỢT THẨM QUYỀN PD</v>
          </cell>
        </row>
      </sheetData>
      <sheetData sheetId="5127">
        <row r="1">
          <cell r="A1" t="str">
            <v>PHIẾU XỬ LÝ HỒ SƠ THANH TOÁN VƯỢT THẨM QUYỀN PD</v>
          </cell>
        </row>
      </sheetData>
      <sheetData sheetId="5128">
        <row r="1">
          <cell r="A1" t="str">
            <v>PHIẾU XỬ LÝ HỒ SƠ THANH TOÁN VƯỢT THẨM QUYỀN PD</v>
          </cell>
        </row>
      </sheetData>
      <sheetData sheetId="5129">
        <row r="1">
          <cell r="A1" t="str">
            <v>PHIẾU XỬ LÝ HỒ SƠ THANH TOÁN VƯỢT THẨM QUYỀN PD</v>
          </cell>
        </row>
      </sheetData>
      <sheetData sheetId="5130">
        <row r="1">
          <cell r="A1" t="str">
            <v>PHIẾU XỬ LÝ HỒ SƠ THANH TOÁN VƯỢT THẨM QUYỀN PD</v>
          </cell>
        </row>
      </sheetData>
      <sheetData sheetId="5131">
        <row r="1">
          <cell r="A1" t="str">
            <v>PHIẾU XỬ LÝ HỒ SƠ THANH TOÁN VƯỢT THẨM QUYỀN PD</v>
          </cell>
        </row>
      </sheetData>
      <sheetData sheetId="5132">
        <row r="1">
          <cell r="A1" t="str">
            <v>PHIẾU XỬ LÝ HỒ SƠ THANH TOÁN VƯỢT THẨM QUYỀN PD</v>
          </cell>
        </row>
      </sheetData>
      <sheetData sheetId="5133">
        <row r="1">
          <cell r="A1" t="str">
            <v>PHIẾU XỬ LÝ HỒ SƠ THANH TOÁN VƯỢT THẨM QUYỀN PD</v>
          </cell>
        </row>
      </sheetData>
      <sheetData sheetId="5134">
        <row r="1">
          <cell r="A1" t="str">
            <v>PHIẾU XỬ LÝ HỒ SƠ THANH TOÁN VƯỢT THẨM QUYỀN PD</v>
          </cell>
        </row>
      </sheetData>
      <sheetData sheetId="5135">
        <row r="1">
          <cell r="A1" t="str">
            <v>PHIẾU XỬ LÝ HỒ SƠ THANH TOÁN VƯỢT THẨM QUYỀN PD</v>
          </cell>
        </row>
      </sheetData>
      <sheetData sheetId="5136">
        <row r="1">
          <cell r="A1" t="str">
            <v>PHIẾU XỬ LÝ HỒ SƠ THANH TOÁN VƯỢT THẨM QUYỀN PD</v>
          </cell>
        </row>
      </sheetData>
      <sheetData sheetId="5137">
        <row r="1">
          <cell r="A1" t="str">
            <v>PHIẾU XỬ LÝ HỒ SƠ THANH TOÁN VƯỢT THẨM QUYỀN PD</v>
          </cell>
        </row>
      </sheetData>
      <sheetData sheetId="5138">
        <row r="1">
          <cell r="A1" t="str">
            <v>PHIẾU XỬ LÝ HỒ SƠ THANH TOÁN VƯỢT THẨM QUYỀN PD</v>
          </cell>
        </row>
      </sheetData>
      <sheetData sheetId="5139">
        <row r="1">
          <cell r="A1" t="str">
            <v>PHIẾU XỬ LÝ HỒ SƠ THANH TOÁN VƯỢT THẨM QUYỀN PD</v>
          </cell>
        </row>
      </sheetData>
      <sheetData sheetId="5140">
        <row r="1">
          <cell r="A1" t="str">
            <v>PHIẾU XỬ LÝ HỒ SƠ THANH TOÁN VƯỢT THẨM QUYỀN PD</v>
          </cell>
        </row>
      </sheetData>
      <sheetData sheetId="5141">
        <row r="1">
          <cell r="A1" t="str">
            <v>PHIẾU XỬ LÝ HỒ SƠ THANH TOÁN VƯỢT THẨM QUYỀN PD</v>
          </cell>
        </row>
      </sheetData>
      <sheetData sheetId="5142">
        <row r="1">
          <cell r="A1" t="str">
            <v>PHIẾU XỬ LÝ HỒ SƠ THANH TOÁN VƯỢT THẨM QUYỀN PD</v>
          </cell>
        </row>
      </sheetData>
      <sheetData sheetId="5143">
        <row r="1">
          <cell r="A1" t="str">
            <v>PHIẾU XỬ LÝ HỒ SƠ THANH TOÁN VƯỢT THẨM QUYỀN PD</v>
          </cell>
        </row>
      </sheetData>
      <sheetData sheetId="5144">
        <row r="1">
          <cell r="A1" t="str">
            <v>PHIẾU XỬ LÝ HỒ SƠ THANH TOÁN VƯỢT THẨM QUYỀN PD</v>
          </cell>
        </row>
      </sheetData>
      <sheetData sheetId="5145">
        <row r="1">
          <cell r="A1" t="str">
            <v>PHIẾU XỬ LÝ HỒ SƠ THANH TOÁN VƯỢT THẨM QUYỀN PD</v>
          </cell>
        </row>
      </sheetData>
      <sheetData sheetId="5146">
        <row r="1">
          <cell r="A1" t="str">
            <v>PHIẾU XỬ LÝ HỒ SƠ THANH TOÁN VƯỢT THẨM QUYỀN PD</v>
          </cell>
        </row>
      </sheetData>
      <sheetData sheetId="5147">
        <row r="1">
          <cell r="A1" t="str">
            <v>PHIẾU XỬ LÝ HỒ SƠ THANH TOÁN VƯỢT THẨM QUYỀN PD</v>
          </cell>
        </row>
      </sheetData>
      <sheetData sheetId="5148">
        <row r="1">
          <cell r="A1" t="str">
            <v>PHIẾU XỬ LÝ HỒ SƠ THANH TOÁN VƯỢT THẨM QUYỀN PD</v>
          </cell>
        </row>
      </sheetData>
      <sheetData sheetId="5149">
        <row r="1">
          <cell r="A1" t="str">
            <v>PHIẾU XỬ LÝ HỒ SƠ THANH TOÁN VƯỢT THẨM QUYỀN PD</v>
          </cell>
        </row>
      </sheetData>
      <sheetData sheetId="5150">
        <row r="1">
          <cell r="A1" t="str">
            <v>PHIẾU XỬ LÝ HỒ SƠ THANH TOÁN VƯỢT THẨM QUYỀN PD</v>
          </cell>
        </row>
      </sheetData>
      <sheetData sheetId="5151">
        <row r="1">
          <cell r="A1" t="str">
            <v>PHIẾU XỬ LÝ HỒ SƠ THANH TOÁN VƯỢT THẨM QUYỀN PD</v>
          </cell>
        </row>
      </sheetData>
      <sheetData sheetId="5152">
        <row r="1">
          <cell r="A1" t="str">
            <v>PHIẾU XỬ LÝ HỒ SƠ THANH TOÁN VƯỢT THẨM QUYỀN PD</v>
          </cell>
        </row>
      </sheetData>
      <sheetData sheetId="5153">
        <row r="1">
          <cell r="A1" t="str">
            <v>PHIẾU XỬ LÝ HỒ SƠ THANH TOÁN VƯỢT THẨM QUYỀN PD</v>
          </cell>
        </row>
      </sheetData>
      <sheetData sheetId="5154">
        <row r="1">
          <cell r="A1" t="str">
            <v>PHIẾU XỬ LÝ HỒ SƠ THANH TOÁN VƯỢT THẨM QUYỀN PD</v>
          </cell>
        </row>
      </sheetData>
      <sheetData sheetId="5155">
        <row r="1">
          <cell r="A1" t="str">
            <v>PHIẾU XỬ LÝ HỒ SƠ THANH TOÁN VƯỢT THẨM QUYỀN PD</v>
          </cell>
        </row>
      </sheetData>
      <sheetData sheetId="5156">
        <row r="1">
          <cell r="A1" t="str">
            <v>PHIẾU XỬ LÝ HỒ SƠ THANH TOÁN VƯỢT THẨM QUYỀN PD</v>
          </cell>
        </row>
      </sheetData>
      <sheetData sheetId="5157">
        <row r="1">
          <cell r="A1" t="str">
            <v>PHIẾU XỬ LÝ HỒ SƠ THANH TOÁN VƯỢT THẨM QUYỀN PD</v>
          </cell>
        </row>
      </sheetData>
      <sheetData sheetId="5158">
        <row r="1">
          <cell r="A1" t="str">
            <v>PHIẾU XỬ LÝ HỒ SƠ THANH TOÁN VƯỢT THẨM QUYỀN PD</v>
          </cell>
        </row>
      </sheetData>
      <sheetData sheetId="5159">
        <row r="1">
          <cell r="A1" t="str">
            <v>PHIẾU XỬ LÝ HỒ SƠ THANH TOÁN VƯỢT THẨM QUYỀN PD</v>
          </cell>
        </row>
      </sheetData>
      <sheetData sheetId="5160">
        <row r="1">
          <cell r="A1" t="str">
            <v>PHIẾU XỬ LÝ HỒ SƠ THANH TOÁN VƯỢT THẨM QUYỀN PD</v>
          </cell>
        </row>
      </sheetData>
      <sheetData sheetId="5161">
        <row r="1">
          <cell r="A1" t="str">
            <v>PHIẾU XỬ LÝ HỒ SƠ THANH TOÁN VƯỢT THẨM QUYỀN PD</v>
          </cell>
        </row>
      </sheetData>
      <sheetData sheetId="5162">
        <row r="1">
          <cell r="A1" t="str">
            <v>PHIẾU XỬ LÝ HỒ SƠ THANH TOÁN VƯỢT THẨM QUYỀN PD</v>
          </cell>
        </row>
      </sheetData>
      <sheetData sheetId="5163">
        <row r="1">
          <cell r="A1" t="str">
            <v>PHIẾU XỬ LÝ HỒ SƠ THANH TOÁN VƯỢT THẨM QUYỀN PD</v>
          </cell>
        </row>
      </sheetData>
      <sheetData sheetId="5164">
        <row r="1">
          <cell r="A1" t="str">
            <v>PHIẾU XỬ LÝ HỒ SƠ THANH TOÁN VƯỢT THẨM QUYỀN PD</v>
          </cell>
        </row>
      </sheetData>
      <sheetData sheetId="5165">
        <row r="1">
          <cell r="A1" t="str">
            <v>PHIẾU XỬ LÝ HỒ SƠ THANH TOÁN VƯỢT THẨM QUYỀN PD</v>
          </cell>
        </row>
      </sheetData>
      <sheetData sheetId="5166">
        <row r="1">
          <cell r="A1" t="str">
            <v>PHIẾU XỬ LÝ HỒ SƠ THANH TOÁN VƯỢT THẨM QUYỀN PD</v>
          </cell>
        </row>
      </sheetData>
      <sheetData sheetId="5167">
        <row r="1">
          <cell r="A1" t="str">
            <v>PHIẾU XỬ LÝ HỒ SƠ THANH TOÁN VƯỢT THẨM QUYỀN PD</v>
          </cell>
        </row>
      </sheetData>
      <sheetData sheetId="5168">
        <row r="1">
          <cell r="A1" t="str">
            <v>PHIẾU XỬ LÝ HỒ SƠ THANH TOÁN VƯỢT THẨM QUYỀN PD</v>
          </cell>
        </row>
      </sheetData>
      <sheetData sheetId="5169">
        <row r="1">
          <cell r="A1" t="str">
            <v>PHIẾU XỬ LÝ HỒ SƠ THANH TOÁN VƯỢT THẨM QUYỀN PD</v>
          </cell>
        </row>
      </sheetData>
      <sheetData sheetId="5170">
        <row r="1">
          <cell r="A1" t="str">
            <v>PHIẾU XỬ LÝ HỒ SƠ THANH TOÁN VƯỢT THẨM QUYỀN PD</v>
          </cell>
        </row>
      </sheetData>
      <sheetData sheetId="5171">
        <row r="1">
          <cell r="A1" t="str">
            <v>PHIẾU XỬ LÝ HỒ SƠ THANH TOÁN VƯỢT THẨM QUYỀN PD</v>
          </cell>
        </row>
      </sheetData>
      <sheetData sheetId="5172">
        <row r="1">
          <cell r="A1" t="str">
            <v>PHIẾU XỬ LÝ HỒ SƠ THANH TOÁN VƯỢT THẨM QUYỀN PD</v>
          </cell>
        </row>
      </sheetData>
      <sheetData sheetId="5173">
        <row r="1">
          <cell r="A1" t="str">
            <v>PHIẾU XỬ LÝ HỒ SƠ THANH TOÁN VƯỢT THẨM QUYỀN PD</v>
          </cell>
        </row>
      </sheetData>
      <sheetData sheetId="5174">
        <row r="1">
          <cell r="A1" t="str">
            <v>PHIẾU XỬ LÝ HỒ SƠ THANH TOÁN VƯỢT THẨM QUYỀN PD</v>
          </cell>
        </row>
      </sheetData>
      <sheetData sheetId="5175">
        <row r="1">
          <cell r="A1" t="str">
            <v>PHIẾU XỬ LÝ HỒ SƠ THANH TOÁN VƯỢT THẨM QUYỀN PD</v>
          </cell>
        </row>
      </sheetData>
      <sheetData sheetId="5176">
        <row r="1">
          <cell r="A1" t="str">
            <v>PHIẾU XỬ LÝ HỒ SƠ THANH TOÁN VƯỢT THẨM QUYỀN PD</v>
          </cell>
        </row>
      </sheetData>
      <sheetData sheetId="5177">
        <row r="1">
          <cell r="A1" t="str">
            <v>PHIẾU XỬ LÝ HỒ SƠ THANH TOÁN VƯỢT THẨM QUYỀN PD</v>
          </cell>
        </row>
      </sheetData>
      <sheetData sheetId="5178">
        <row r="1">
          <cell r="A1" t="str">
            <v>PHIẾU XỬ LÝ HỒ SƠ THANH TOÁN VƯỢT THẨM QUYỀN PD</v>
          </cell>
        </row>
      </sheetData>
      <sheetData sheetId="5179">
        <row r="1">
          <cell r="A1" t="str">
            <v>PHIẾU XỬ LÝ HỒ SƠ THANH TOÁN VƯỢT THẨM QUYỀN PD</v>
          </cell>
        </row>
      </sheetData>
      <sheetData sheetId="5180">
        <row r="1">
          <cell r="A1" t="str">
            <v>PHIẾU XỬ LÝ HỒ SƠ THANH TOÁN VƯỢT THẨM QUYỀN PD</v>
          </cell>
        </row>
      </sheetData>
      <sheetData sheetId="5181">
        <row r="1">
          <cell r="A1" t="str">
            <v>PHIẾU XỬ LÝ HỒ SƠ THANH TOÁN VƯỢT THẨM QUYỀN PD</v>
          </cell>
        </row>
      </sheetData>
      <sheetData sheetId="5182">
        <row r="1">
          <cell r="A1" t="str">
            <v>PHIẾU XỬ LÝ HỒ SƠ THANH TOÁN VƯỢT THẨM QUYỀN PD</v>
          </cell>
        </row>
      </sheetData>
      <sheetData sheetId="5183">
        <row r="1">
          <cell r="A1" t="str">
            <v>PHIẾU XỬ LÝ HỒ SƠ THANH TOÁN VƯỢT THẨM QUYỀN PD</v>
          </cell>
        </row>
      </sheetData>
      <sheetData sheetId="5184">
        <row r="1">
          <cell r="A1" t="str">
            <v>PHIẾU XỬ LÝ HỒ SƠ THANH TOÁN VƯỢT THẨM QUYỀN PD</v>
          </cell>
        </row>
      </sheetData>
      <sheetData sheetId="5185">
        <row r="1">
          <cell r="A1" t="str">
            <v>PHIẾU XỬ LÝ HỒ SƠ THANH TOÁN VƯỢT THẨM QUYỀN PD</v>
          </cell>
        </row>
      </sheetData>
      <sheetData sheetId="5186">
        <row r="1">
          <cell r="A1" t="str">
            <v>PHIẾU XỬ LÝ HỒ SƠ THANH TOÁN VƯỢT THẨM QUYỀN PD</v>
          </cell>
        </row>
      </sheetData>
      <sheetData sheetId="5187">
        <row r="1">
          <cell r="A1" t="str">
            <v>PHIẾU XỬ LÝ HỒ SƠ THANH TOÁN VƯỢT THẨM QUYỀN PD</v>
          </cell>
        </row>
      </sheetData>
      <sheetData sheetId="5188">
        <row r="1">
          <cell r="A1" t="str">
            <v>PHIẾU XỬ LÝ HỒ SƠ THANH TOÁN VƯỢT THẨM QUYỀN PD</v>
          </cell>
        </row>
      </sheetData>
      <sheetData sheetId="5189">
        <row r="1">
          <cell r="A1" t="str">
            <v>PHIẾU XỬ LÝ HỒ SƠ THANH TOÁN VƯỢT THẨM QUYỀN PD</v>
          </cell>
        </row>
      </sheetData>
      <sheetData sheetId="5190">
        <row r="1">
          <cell r="A1" t="str">
            <v>PHIẾU XỬ LÝ HỒ SƠ THANH TOÁN VƯỢT THẨM QUYỀN PD</v>
          </cell>
        </row>
      </sheetData>
      <sheetData sheetId="5191">
        <row r="1">
          <cell r="A1" t="str">
            <v>PHIẾU XỬ LÝ HỒ SƠ THANH TOÁN VƯỢT THẨM QUYỀN PD</v>
          </cell>
        </row>
      </sheetData>
      <sheetData sheetId="5192">
        <row r="1">
          <cell r="A1" t="str">
            <v>PHIẾU XỬ LÝ HỒ SƠ THANH TOÁN VƯỢT THẨM QUYỀN PD</v>
          </cell>
        </row>
      </sheetData>
      <sheetData sheetId="5193">
        <row r="1">
          <cell r="A1" t="str">
            <v>PHIẾU XỬ LÝ HỒ SƠ THANH TOÁN VƯỢT THẨM QUYỀN PD</v>
          </cell>
        </row>
      </sheetData>
      <sheetData sheetId="5194">
        <row r="1">
          <cell r="A1" t="str">
            <v>PHIẾU XỬ LÝ HỒ SƠ THANH TOÁN VƯỢT THẨM QUYỀN PD</v>
          </cell>
        </row>
      </sheetData>
      <sheetData sheetId="5195">
        <row r="1">
          <cell r="A1" t="str">
            <v>PHIẾU XỬ LÝ HỒ SƠ THANH TOÁN VƯỢT THẨM QUYỀN PD</v>
          </cell>
        </row>
      </sheetData>
      <sheetData sheetId="5196">
        <row r="1">
          <cell r="A1" t="str">
            <v>PHIẾU XỬ LÝ HỒ SƠ THANH TOÁN VƯỢT THẨM QUYỀN PD</v>
          </cell>
        </row>
      </sheetData>
      <sheetData sheetId="5197">
        <row r="1">
          <cell r="A1" t="str">
            <v>PHIẾU XỬ LÝ HỒ SƠ THANH TOÁN VƯỢT THẨM QUYỀN PD</v>
          </cell>
        </row>
      </sheetData>
      <sheetData sheetId="5198">
        <row r="1">
          <cell r="A1" t="str">
            <v>PHIẾU XỬ LÝ HỒ SƠ THANH TOÁN VƯỢT THẨM QUYỀN PD</v>
          </cell>
        </row>
      </sheetData>
      <sheetData sheetId="5199">
        <row r="1">
          <cell r="A1" t="str">
            <v>PHIẾU XỬ LÝ HỒ SƠ THANH TOÁN VƯỢT THẨM QUYỀN PD</v>
          </cell>
        </row>
      </sheetData>
      <sheetData sheetId="5200">
        <row r="1">
          <cell r="A1" t="str">
            <v>PHIẾU XỬ LÝ HỒ SƠ THANH TOÁN VƯỢT THẨM QUYỀN PD</v>
          </cell>
        </row>
      </sheetData>
      <sheetData sheetId="5201">
        <row r="1">
          <cell r="A1" t="str">
            <v>PHIẾU XỬ LÝ HỒ SƠ THANH TOÁN VƯỢT THẨM QUYỀN PD</v>
          </cell>
        </row>
      </sheetData>
      <sheetData sheetId="5202">
        <row r="1">
          <cell r="A1" t="str">
            <v>PHIẾU XỬ LÝ HỒ SƠ THANH TOÁN VƯỢT THẨM QUYỀN PD</v>
          </cell>
        </row>
      </sheetData>
      <sheetData sheetId="5203">
        <row r="1">
          <cell r="A1" t="str">
            <v>PHIẾU XỬ LÝ HỒ SƠ THANH TOÁN VƯỢT THẨM QUYỀN PD</v>
          </cell>
        </row>
      </sheetData>
      <sheetData sheetId="5204">
        <row r="1">
          <cell r="A1" t="str">
            <v>PHIẾU XỬ LÝ HỒ SƠ THANH TOÁN VƯỢT THẨM QUYỀN PD</v>
          </cell>
        </row>
      </sheetData>
      <sheetData sheetId="5205">
        <row r="1">
          <cell r="A1" t="str">
            <v>PHIẾU XỬ LÝ HỒ SƠ THANH TOÁN VƯỢT THẨM QUYỀN PD</v>
          </cell>
        </row>
      </sheetData>
      <sheetData sheetId="5206">
        <row r="1">
          <cell r="A1" t="str">
            <v>PHIẾU XỬ LÝ HỒ SƠ THANH TOÁN VƯỢT THẨM QUYỀN PD</v>
          </cell>
        </row>
      </sheetData>
      <sheetData sheetId="5207">
        <row r="1">
          <cell r="A1" t="str">
            <v>PHIẾU XỬ LÝ HỒ SƠ THANH TOÁN VƯỢT THẨM QUYỀN PD</v>
          </cell>
        </row>
      </sheetData>
      <sheetData sheetId="5208">
        <row r="1">
          <cell r="A1" t="str">
            <v>PHIẾU XỬ LÝ HỒ SƠ THANH TOÁN VƯỢT THẨM QUYỀN PD</v>
          </cell>
        </row>
      </sheetData>
      <sheetData sheetId="5209">
        <row r="1">
          <cell r="A1" t="str">
            <v>PHIẾU XỬ LÝ HỒ SƠ THANH TOÁN VƯỢT THẨM QUYỀN PD</v>
          </cell>
        </row>
      </sheetData>
      <sheetData sheetId="5210">
        <row r="1">
          <cell r="A1" t="str">
            <v>PHIẾU XỬ LÝ HỒ SƠ THANH TOÁN VƯỢT THẨM QUYỀN PD</v>
          </cell>
        </row>
      </sheetData>
      <sheetData sheetId="5211">
        <row r="1">
          <cell r="A1" t="str">
            <v>PHIẾU XỬ LÝ HỒ SƠ THANH TOÁN VƯỢT THẨM QUYỀN PD</v>
          </cell>
        </row>
      </sheetData>
      <sheetData sheetId="5212">
        <row r="1">
          <cell r="A1" t="str">
            <v>PHIẾU XỬ LÝ HỒ SƠ THANH TOÁN VƯỢT THẨM QUYỀN PD</v>
          </cell>
        </row>
      </sheetData>
      <sheetData sheetId="5213">
        <row r="1">
          <cell r="A1" t="str">
            <v>PHIẾU XỬ LÝ HỒ SƠ THANH TOÁN VƯỢT THẨM QUYỀN PD</v>
          </cell>
        </row>
      </sheetData>
      <sheetData sheetId="5214">
        <row r="1">
          <cell r="A1" t="str">
            <v>PHIẾU XỬ LÝ HỒ SƠ THANH TOÁN VƯỢT THẨM QUYỀN PD</v>
          </cell>
        </row>
      </sheetData>
      <sheetData sheetId="5215">
        <row r="1">
          <cell r="A1" t="str">
            <v>PHIẾU XỬ LÝ HỒ SƠ THANH TOÁN VƯỢT THẨM QUYỀN PD</v>
          </cell>
        </row>
      </sheetData>
      <sheetData sheetId="5216">
        <row r="1">
          <cell r="A1" t="str">
            <v>PHIẾU XỬ LÝ HỒ SƠ THANH TOÁN VƯỢT THẨM QUYỀN PD</v>
          </cell>
        </row>
      </sheetData>
      <sheetData sheetId="5217">
        <row r="1">
          <cell r="A1" t="str">
            <v>PHIẾU XỬ LÝ HỒ SƠ THANH TOÁN VƯỢT THẨM QUYỀN PD</v>
          </cell>
        </row>
      </sheetData>
      <sheetData sheetId="5218">
        <row r="1">
          <cell r="A1" t="str">
            <v>PHIẾU XỬ LÝ HỒ SƠ THANH TOÁN VƯỢT THẨM QUYỀN PD</v>
          </cell>
        </row>
      </sheetData>
      <sheetData sheetId="5219">
        <row r="1">
          <cell r="A1" t="str">
            <v>PHIẾU XỬ LÝ HỒ SƠ THANH TOÁN VƯỢT THẨM QUYỀN PD</v>
          </cell>
        </row>
      </sheetData>
      <sheetData sheetId="5220">
        <row r="1">
          <cell r="A1" t="str">
            <v>PHIẾU XỬ LÝ HỒ SƠ THANH TOÁN VƯỢT THẨM QUYỀN PD</v>
          </cell>
        </row>
      </sheetData>
      <sheetData sheetId="5221">
        <row r="1">
          <cell r="A1" t="str">
            <v>PHIẾU XỬ LÝ HỒ SƠ THANH TOÁN VƯỢT THẨM QUYỀN PD</v>
          </cell>
        </row>
      </sheetData>
      <sheetData sheetId="5222">
        <row r="1">
          <cell r="A1" t="str">
            <v>PHIẾU XỬ LÝ HỒ SƠ THANH TOÁN VƯỢT THẨM QUYỀN PD</v>
          </cell>
        </row>
      </sheetData>
      <sheetData sheetId="5223">
        <row r="1">
          <cell r="A1" t="str">
            <v>PHIẾU XỬ LÝ HỒ SƠ THANH TOÁN VƯỢT THẨM QUYỀN PD</v>
          </cell>
        </row>
      </sheetData>
      <sheetData sheetId="5224">
        <row r="1">
          <cell r="A1" t="str">
            <v>PHIẾU XỬ LÝ HỒ SƠ THANH TOÁN VƯỢT THẨM QUYỀN PD</v>
          </cell>
        </row>
      </sheetData>
      <sheetData sheetId="5225">
        <row r="1">
          <cell r="A1" t="str">
            <v>PHIẾU XỬ LÝ HỒ SƠ THANH TOÁN VƯỢT THẨM QUYỀN PD</v>
          </cell>
        </row>
      </sheetData>
      <sheetData sheetId="5226">
        <row r="1">
          <cell r="A1" t="str">
            <v>PHIẾU XỬ LÝ HỒ SƠ THANH TOÁN VƯỢT THẨM QUYỀN PD</v>
          </cell>
        </row>
      </sheetData>
      <sheetData sheetId="5227">
        <row r="1">
          <cell r="A1" t="str">
            <v>PHIẾU XỬ LÝ HỒ SƠ THANH TOÁN VƯỢT THẨM QUYỀN PD</v>
          </cell>
        </row>
      </sheetData>
      <sheetData sheetId="5228">
        <row r="1">
          <cell r="A1" t="str">
            <v>PHIẾU XỬ LÝ HỒ SƠ THANH TOÁN VƯỢT THẨM QUYỀN PD</v>
          </cell>
        </row>
      </sheetData>
      <sheetData sheetId="5229">
        <row r="1">
          <cell r="A1" t="str">
            <v>PHIẾU XỬ LÝ HỒ SƠ THANH TOÁN VƯỢT THẨM QUYỀN PD</v>
          </cell>
        </row>
      </sheetData>
      <sheetData sheetId="5230">
        <row r="1">
          <cell r="A1" t="str">
            <v>PHIẾU XỬ LÝ HỒ SƠ THANH TOÁN VƯỢT THẨM QUYỀN PD</v>
          </cell>
        </row>
      </sheetData>
      <sheetData sheetId="5231">
        <row r="1">
          <cell r="A1" t="str">
            <v>PHIẾU XỬ LÝ HỒ SƠ THANH TOÁN VƯỢT THẨM QUYỀN PD</v>
          </cell>
        </row>
      </sheetData>
      <sheetData sheetId="5232">
        <row r="1">
          <cell r="A1" t="str">
            <v>PHIẾU XỬ LÝ HỒ SƠ THANH TOÁN VƯỢT THẨM QUYỀN PD</v>
          </cell>
        </row>
      </sheetData>
      <sheetData sheetId="5233">
        <row r="1">
          <cell r="A1" t="str">
            <v>PHIẾU XỬ LÝ HỒ SƠ THANH TOÁN VƯỢT THẨM QUYỀN PD</v>
          </cell>
        </row>
      </sheetData>
      <sheetData sheetId="5234">
        <row r="1">
          <cell r="A1" t="str">
            <v>PHIẾU XỬ LÝ HỒ SƠ THANH TOÁN VƯỢT THẨM QUYỀN PD</v>
          </cell>
        </row>
      </sheetData>
      <sheetData sheetId="5235">
        <row r="1">
          <cell r="A1" t="str">
            <v>PHIẾU XỬ LÝ HỒ SƠ THANH TOÁN VƯỢT THẨM QUYỀN PD</v>
          </cell>
        </row>
      </sheetData>
      <sheetData sheetId="5236">
        <row r="1">
          <cell r="A1" t="str">
            <v>PHIẾU XỬ LÝ HỒ SƠ THANH TOÁN VƯỢT THẨM QUYỀN PD</v>
          </cell>
        </row>
      </sheetData>
      <sheetData sheetId="5237">
        <row r="1">
          <cell r="A1" t="str">
            <v>PHIẾU XỬ LÝ HỒ SƠ THANH TOÁN VƯỢT THẨM QUYỀN PD</v>
          </cell>
        </row>
      </sheetData>
      <sheetData sheetId="5238">
        <row r="1">
          <cell r="A1" t="str">
            <v>PHIẾU XỬ LÝ HỒ SƠ THANH TOÁN VƯỢT THẨM QUYỀN PD</v>
          </cell>
        </row>
      </sheetData>
      <sheetData sheetId="5239">
        <row r="1">
          <cell r="A1" t="str">
            <v>PHIẾU XỬ LÝ HỒ SƠ THANH TOÁN VƯỢT THẨM QUYỀN PD</v>
          </cell>
        </row>
      </sheetData>
      <sheetData sheetId="5240">
        <row r="1">
          <cell r="A1" t="str">
            <v>PHIẾU XỬ LÝ HỒ SƠ THANH TOÁN VƯỢT THẨM QUYỀN PD</v>
          </cell>
        </row>
      </sheetData>
      <sheetData sheetId="5241">
        <row r="1">
          <cell r="A1" t="str">
            <v>PHIẾU XỬ LÝ HỒ SƠ THANH TOÁN VƯỢT THẨM QUYỀN PD</v>
          </cell>
        </row>
      </sheetData>
      <sheetData sheetId="5242">
        <row r="1">
          <cell r="A1" t="str">
            <v>PHIẾU XỬ LÝ HỒ SƠ THANH TOÁN VƯỢT THẨM QUYỀN PD</v>
          </cell>
        </row>
      </sheetData>
      <sheetData sheetId="5243">
        <row r="1">
          <cell r="A1" t="str">
            <v>PHIẾU XỬ LÝ HỒ SƠ THANH TOÁN VƯỢT THẨM QUYỀN PD</v>
          </cell>
        </row>
      </sheetData>
      <sheetData sheetId="5244">
        <row r="1">
          <cell r="A1" t="str">
            <v>PHIẾU XỬ LÝ HỒ SƠ THANH TOÁN VƯỢT THẨM QUYỀN PD</v>
          </cell>
        </row>
      </sheetData>
      <sheetData sheetId="5245">
        <row r="1">
          <cell r="A1" t="str">
            <v>PHIẾU XỬ LÝ HỒ SƠ THANH TOÁN VƯỢT THẨM QUYỀN PD</v>
          </cell>
        </row>
      </sheetData>
      <sheetData sheetId="5246">
        <row r="1">
          <cell r="A1" t="str">
            <v>PHIẾU XỬ LÝ HỒ SƠ THANH TOÁN VƯỢT THẨM QUYỀN PD</v>
          </cell>
        </row>
      </sheetData>
      <sheetData sheetId="5247">
        <row r="1">
          <cell r="A1" t="str">
            <v>PHIẾU XỬ LÝ HỒ SƠ THANH TOÁN VƯỢT THẨM QUYỀN PD</v>
          </cell>
        </row>
      </sheetData>
      <sheetData sheetId="5248">
        <row r="1">
          <cell r="A1" t="str">
            <v>PHIẾU XỬ LÝ HỒ SƠ THANH TOÁN VƯỢT THẨM QUYỀN PD</v>
          </cell>
        </row>
      </sheetData>
      <sheetData sheetId="5249">
        <row r="1">
          <cell r="A1" t="str">
            <v>PHIẾU XỬ LÝ HỒ SƠ THANH TOÁN VƯỢT THẨM QUYỀN PD</v>
          </cell>
        </row>
      </sheetData>
      <sheetData sheetId="5250">
        <row r="1">
          <cell r="A1" t="str">
            <v>PHIẾU XỬ LÝ HỒ SƠ THANH TOÁN VƯỢT THẨM QUYỀN PD</v>
          </cell>
        </row>
      </sheetData>
      <sheetData sheetId="5251">
        <row r="1">
          <cell r="A1" t="str">
            <v>PHIẾU XỬ LÝ HỒ SƠ THANH TOÁN VƯỢT THẨM QUYỀN PD</v>
          </cell>
        </row>
      </sheetData>
      <sheetData sheetId="5252">
        <row r="1">
          <cell r="A1" t="str">
            <v>PHIẾU XỬ LÝ HỒ SƠ THANH TOÁN VƯỢT THẨM QUYỀN PD</v>
          </cell>
        </row>
      </sheetData>
      <sheetData sheetId="5253">
        <row r="1">
          <cell r="A1" t="str">
            <v>PHIẾU XỬ LÝ HỒ SƠ THANH TOÁN VƯỢT THẨM QUYỀN PD</v>
          </cell>
        </row>
      </sheetData>
      <sheetData sheetId="5254">
        <row r="1">
          <cell r="A1" t="str">
            <v>PHIẾU XỬ LÝ HỒ SƠ THANH TOÁN VƯỢT THẨM QUYỀN PD</v>
          </cell>
        </row>
      </sheetData>
      <sheetData sheetId="5255">
        <row r="1">
          <cell r="A1" t="str">
            <v>PHIẾU XỬ LÝ HỒ SƠ THANH TOÁN VƯỢT THẨM QUYỀN PD</v>
          </cell>
        </row>
      </sheetData>
      <sheetData sheetId="5256">
        <row r="1">
          <cell r="A1" t="str">
            <v>PHIẾU XỬ LÝ HỒ SƠ THANH TOÁN VƯỢT THẨM QUYỀN PD</v>
          </cell>
        </row>
      </sheetData>
      <sheetData sheetId="5257">
        <row r="1">
          <cell r="A1" t="str">
            <v>PHIẾU XỬ LÝ HỒ SƠ THANH TOÁN VƯỢT THẨM QUYỀN PD</v>
          </cell>
        </row>
      </sheetData>
      <sheetData sheetId="5258">
        <row r="1">
          <cell r="A1" t="str">
            <v>PHIẾU XỬ LÝ HỒ SƠ THANH TOÁN VƯỢT THẨM QUYỀN PD</v>
          </cell>
        </row>
      </sheetData>
      <sheetData sheetId="5259">
        <row r="1">
          <cell r="A1" t="str">
            <v>PHIẾU XỬ LÝ HỒ SƠ THANH TOÁN VƯỢT THẨM QUYỀN PD</v>
          </cell>
        </row>
      </sheetData>
      <sheetData sheetId="5260">
        <row r="1">
          <cell r="A1" t="str">
            <v>PHIẾU XỬ LÝ HỒ SƠ THANH TOÁN VƯỢT THẨM QUYỀN PD</v>
          </cell>
        </row>
      </sheetData>
      <sheetData sheetId="5261">
        <row r="1">
          <cell r="A1" t="str">
            <v>PHIẾU XỬ LÝ HỒ SƠ THANH TOÁN VƯỢT THẨM QUYỀN PD</v>
          </cell>
        </row>
      </sheetData>
      <sheetData sheetId="5262">
        <row r="1">
          <cell r="A1" t="str">
            <v>PHIẾU XỬ LÝ HỒ SƠ THANH TOÁN VƯỢT THẨM QUYỀN PD</v>
          </cell>
        </row>
      </sheetData>
      <sheetData sheetId="5263">
        <row r="1">
          <cell r="A1" t="str">
            <v>PHIẾU XỬ LÝ HỒ SƠ THANH TOÁN VƯỢT THẨM QUYỀN PD</v>
          </cell>
        </row>
      </sheetData>
      <sheetData sheetId="5264">
        <row r="1">
          <cell r="A1" t="str">
            <v>PHIẾU XỬ LÝ HỒ SƠ THANH TOÁN VƯỢT THẨM QUYỀN PD</v>
          </cell>
        </row>
      </sheetData>
      <sheetData sheetId="5265">
        <row r="1">
          <cell r="A1" t="str">
            <v>PHIẾU XỬ LÝ HỒ SƠ THANH TOÁN VƯỢT THẨM QUYỀN PD</v>
          </cell>
        </row>
      </sheetData>
      <sheetData sheetId="5266">
        <row r="1">
          <cell r="A1" t="str">
            <v>PHIẾU XỬ LÝ HỒ SƠ THANH TOÁN VƯỢT THẨM QUYỀN PD</v>
          </cell>
        </row>
      </sheetData>
      <sheetData sheetId="5267">
        <row r="1">
          <cell r="A1" t="str">
            <v>PHIẾU XỬ LÝ HỒ SƠ THANH TOÁN VƯỢT THẨM QUYỀN PD</v>
          </cell>
        </row>
      </sheetData>
      <sheetData sheetId="5268">
        <row r="1">
          <cell r="A1" t="str">
            <v>PHIẾU XỬ LÝ HỒ SƠ THANH TOÁN VƯỢT THẨM QUYỀN PD</v>
          </cell>
        </row>
      </sheetData>
      <sheetData sheetId="5269">
        <row r="1">
          <cell r="A1" t="str">
            <v>PHIẾU XỬ LÝ HỒ SƠ THANH TOÁN VƯỢT THẨM QUYỀN PD</v>
          </cell>
        </row>
      </sheetData>
      <sheetData sheetId="5270">
        <row r="1">
          <cell r="A1" t="str">
            <v>PHIẾU XỬ LÝ HỒ SƠ THANH TOÁN VƯỢT THẨM QUYỀN PD</v>
          </cell>
        </row>
      </sheetData>
      <sheetData sheetId="5271">
        <row r="1">
          <cell r="A1" t="str">
            <v>PHIẾU XỬ LÝ HỒ SƠ THANH TOÁN VƯỢT THẨM QUYỀN PD</v>
          </cell>
        </row>
      </sheetData>
      <sheetData sheetId="5272">
        <row r="1">
          <cell r="A1" t="str">
            <v>PHIẾU XỬ LÝ HỒ SƠ THANH TOÁN VƯỢT THẨM QUYỀN PD</v>
          </cell>
        </row>
      </sheetData>
      <sheetData sheetId="5273">
        <row r="1">
          <cell r="A1" t="str">
            <v>PHIẾU XỬ LÝ HỒ SƠ THANH TOÁN VƯỢT THẨM QUYỀN PD</v>
          </cell>
        </row>
      </sheetData>
      <sheetData sheetId="5274">
        <row r="1">
          <cell r="A1" t="str">
            <v>PHIẾU XỬ LÝ HỒ SƠ THANH TOÁN VƯỢT THẨM QUYỀN PD</v>
          </cell>
        </row>
      </sheetData>
      <sheetData sheetId="5275">
        <row r="1">
          <cell r="A1" t="str">
            <v>PHIẾU XỬ LÝ HỒ SƠ THANH TOÁN VƯỢT THẨM QUYỀN PD</v>
          </cell>
        </row>
      </sheetData>
      <sheetData sheetId="5276">
        <row r="1">
          <cell r="A1" t="str">
            <v>PHIẾU XỬ LÝ HỒ SƠ THANH TOÁN VƯỢT THẨM QUYỀN PD</v>
          </cell>
        </row>
      </sheetData>
      <sheetData sheetId="5277">
        <row r="1">
          <cell r="A1" t="str">
            <v>PHIẾU XỬ LÝ HỒ SƠ THANH TOÁN VƯỢT THẨM QUYỀN PD</v>
          </cell>
        </row>
      </sheetData>
      <sheetData sheetId="5278">
        <row r="1">
          <cell r="A1" t="str">
            <v>PHIẾU XỬ LÝ HỒ SƠ THANH TOÁN VƯỢT THẨM QUYỀN PD</v>
          </cell>
        </row>
      </sheetData>
      <sheetData sheetId="5279">
        <row r="1">
          <cell r="A1" t="str">
            <v>PHIẾU XỬ LÝ HỒ SƠ THANH TOÁN VƯỢT THẨM QUYỀN PD</v>
          </cell>
        </row>
      </sheetData>
      <sheetData sheetId="5280">
        <row r="1">
          <cell r="A1" t="str">
            <v>PHIẾU XỬ LÝ HỒ SƠ THANH TOÁN VƯỢT THẨM QUYỀN PD</v>
          </cell>
        </row>
      </sheetData>
      <sheetData sheetId="5281">
        <row r="1">
          <cell r="A1" t="str">
            <v>PHIẾU XỬ LÝ HỒ SƠ THANH TOÁN VƯỢT THẨM QUYỀN PD</v>
          </cell>
        </row>
      </sheetData>
      <sheetData sheetId="5282">
        <row r="1">
          <cell r="A1" t="str">
            <v>PHIẾU XỬ LÝ HỒ SƠ THANH TOÁN VƯỢT THẨM QUYỀN PD</v>
          </cell>
        </row>
      </sheetData>
      <sheetData sheetId="5283">
        <row r="1">
          <cell r="A1" t="str">
            <v>PHIẾU XỬ LÝ HỒ SƠ THANH TOÁN VƯỢT THẨM QUYỀN PD</v>
          </cell>
        </row>
      </sheetData>
      <sheetData sheetId="5284">
        <row r="1">
          <cell r="A1" t="str">
            <v>PHIẾU XỬ LÝ HỒ SƠ THANH TOÁN VƯỢT THẨM QUYỀN PD</v>
          </cell>
        </row>
      </sheetData>
      <sheetData sheetId="5285">
        <row r="1">
          <cell r="A1" t="str">
            <v>PHIẾU XỬ LÝ HỒ SƠ THANH TOÁN VƯỢT THẨM QUYỀN PD</v>
          </cell>
        </row>
      </sheetData>
      <sheetData sheetId="5286">
        <row r="1">
          <cell r="A1" t="str">
            <v>PHIẾU XỬ LÝ HỒ SƠ THANH TOÁN VƯỢT THẨM QUYỀN PD</v>
          </cell>
        </row>
      </sheetData>
      <sheetData sheetId="5287">
        <row r="1">
          <cell r="A1" t="str">
            <v>PHIẾU XỬ LÝ HỒ SƠ THANH TOÁN VƯỢT THẨM QUYỀN PD</v>
          </cell>
        </row>
      </sheetData>
      <sheetData sheetId="5288">
        <row r="1">
          <cell r="A1" t="str">
            <v>PHIẾU XỬ LÝ HỒ SƠ THANH TOÁN VƯỢT THẨM QUYỀN PD</v>
          </cell>
        </row>
      </sheetData>
      <sheetData sheetId="5289">
        <row r="1">
          <cell r="A1" t="str">
            <v>PHIẾU XỬ LÝ HỒ SƠ THANH TOÁN VƯỢT THẨM QUYỀN PD</v>
          </cell>
        </row>
      </sheetData>
      <sheetData sheetId="5290">
        <row r="1">
          <cell r="A1" t="str">
            <v>PHIẾU XỬ LÝ HỒ SƠ THANH TOÁN VƯỢT THẨM QUYỀN PD</v>
          </cell>
        </row>
      </sheetData>
      <sheetData sheetId="5291">
        <row r="1">
          <cell r="A1" t="str">
            <v>PHIẾU XỬ LÝ HỒ SƠ THANH TOÁN VƯỢT THẨM QUYỀN PD</v>
          </cell>
        </row>
      </sheetData>
      <sheetData sheetId="5292">
        <row r="1">
          <cell r="A1" t="str">
            <v>PHIẾU XỬ LÝ HỒ SƠ THANH TOÁN VƯỢT THẨM QUYỀN PD</v>
          </cell>
        </row>
      </sheetData>
      <sheetData sheetId="5293">
        <row r="1">
          <cell r="A1" t="str">
            <v>PHIẾU XỬ LÝ HỒ SƠ THANH TOÁN VƯỢT THẨM QUYỀN PD</v>
          </cell>
        </row>
      </sheetData>
      <sheetData sheetId="5294">
        <row r="1">
          <cell r="A1" t="str">
            <v>PHIẾU XỬ LÝ HỒ SƠ THANH TOÁN VƯỢT THẨM QUYỀN PD</v>
          </cell>
        </row>
      </sheetData>
      <sheetData sheetId="5295">
        <row r="1">
          <cell r="A1" t="str">
            <v>PHIẾU XỬ LÝ HỒ SƠ THANH TOÁN VƯỢT THẨM QUYỀN PD</v>
          </cell>
        </row>
      </sheetData>
      <sheetData sheetId="5296">
        <row r="1">
          <cell r="A1" t="str">
            <v>PHIẾU XỬ LÝ HỒ SƠ THANH TOÁN VƯỢT THẨM QUYỀN PD</v>
          </cell>
        </row>
      </sheetData>
      <sheetData sheetId="5297">
        <row r="1">
          <cell r="A1" t="str">
            <v>PHIẾU XỬ LÝ HỒ SƠ THANH TOÁN VƯỢT THẨM QUYỀN PD</v>
          </cell>
        </row>
      </sheetData>
      <sheetData sheetId="5298">
        <row r="1">
          <cell r="A1" t="str">
            <v>PHIẾU XỬ LÝ HỒ SƠ THANH TOÁN VƯỢT THẨM QUYỀN PD</v>
          </cell>
        </row>
      </sheetData>
      <sheetData sheetId="5299">
        <row r="1">
          <cell r="A1" t="str">
            <v>PHIẾU XỬ LÝ HỒ SƠ THANH TOÁN VƯỢT THẨM QUYỀN PD</v>
          </cell>
        </row>
      </sheetData>
      <sheetData sheetId="5300" refreshError="1"/>
      <sheetData sheetId="5301">
        <row r="1">
          <cell r="A1" t="str">
            <v>PHIẾU XỬ LÝ HỒ SƠ THANH TOÁN VƯỢT THẨM QUYỀN PD</v>
          </cell>
        </row>
      </sheetData>
      <sheetData sheetId="5302">
        <row r="1">
          <cell r="A1" t="str">
            <v>PHIẾU XỬ LÝ HỒ SƠ THANH TOÁN VƯỢT THẨM QUYỀN PD</v>
          </cell>
        </row>
      </sheetData>
      <sheetData sheetId="5303" refreshError="1"/>
      <sheetData sheetId="5304" refreshError="1"/>
      <sheetData sheetId="5305" refreshError="1"/>
      <sheetData sheetId="5306" refreshError="1"/>
      <sheetData sheetId="5307" refreshError="1"/>
      <sheetData sheetId="5308" refreshError="1"/>
      <sheetData sheetId="5309" refreshError="1"/>
      <sheetData sheetId="5310">
        <row r="1">
          <cell r="A1" t="str">
            <v>PHIẾU XỬ LÝ HỒ SƠ THANH TOÁN VƯỢT THẨM QUYỀN PD</v>
          </cell>
        </row>
      </sheetData>
      <sheetData sheetId="5311">
        <row r="1">
          <cell r="A1" t="str">
            <v>PHIẾU XỬ LÝ HỒ SƠ THANH TOÁN VƯỢT THẨM QUYỀN PD</v>
          </cell>
        </row>
      </sheetData>
      <sheetData sheetId="5312"/>
      <sheetData sheetId="5313">
        <row r="1">
          <cell r="A1" t="str">
            <v>PHIẾU XỬ LÝ HỒ SƠ THANH TOÁN VƯỢT THẨM QUYỀN PD</v>
          </cell>
        </row>
      </sheetData>
      <sheetData sheetId="5314">
        <row r="1">
          <cell r="A1" t="str">
            <v>PHIẾU XỬ LÝ HỒ SƠ THANH TOÁN VƯỢT THẨM QUYỀN PD</v>
          </cell>
        </row>
      </sheetData>
      <sheetData sheetId="5315" refreshError="1"/>
      <sheetData sheetId="5316" refreshError="1"/>
      <sheetData sheetId="5317" refreshError="1"/>
      <sheetData sheetId="5318" refreshError="1"/>
      <sheetData sheetId="5319" refreshError="1"/>
      <sheetData sheetId="5320" refreshError="1"/>
      <sheetData sheetId="5321" refreshError="1"/>
      <sheetData sheetId="5322" refreshError="1"/>
      <sheetData sheetId="5323" refreshError="1"/>
      <sheetData sheetId="5324" refreshError="1"/>
      <sheetData sheetId="5325" refreshError="1"/>
      <sheetData sheetId="5326" refreshError="1"/>
      <sheetData sheetId="5327" refreshError="1"/>
      <sheetData sheetId="5328" refreshError="1"/>
      <sheetData sheetId="5329" refreshError="1"/>
      <sheetData sheetId="5330" refreshError="1"/>
      <sheetData sheetId="5331" refreshError="1"/>
      <sheetData sheetId="5332" refreshError="1"/>
      <sheetData sheetId="5333" refreshError="1"/>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refreshError="1"/>
      <sheetData sheetId="5344" refreshError="1"/>
      <sheetData sheetId="5345" refreshError="1"/>
      <sheetData sheetId="5346" refreshError="1"/>
      <sheetData sheetId="5347" refreshError="1"/>
      <sheetData sheetId="5348" refreshError="1"/>
      <sheetData sheetId="5349" refreshError="1"/>
      <sheetData sheetId="5350" refreshError="1"/>
      <sheetData sheetId="5351" refreshError="1"/>
      <sheetData sheetId="5352" refreshError="1"/>
      <sheetData sheetId="5353" refreshError="1"/>
      <sheetData sheetId="5354">
        <row r="1">
          <cell r="A1" t="str">
            <v>PHIẾU XỬ LÝ HỒ SƠ THANH TOÁN VƯỢT THẨM QUYỀN PD</v>
          </cell>
        </row>
      </sheetData>
      <sheetData sheetId="5355">
        <row r="1">
          <cell r="A1" t="str">
            <v>PHIẾU XỬ LÝ HỒ SƠ THANH TOÁN VƯỢT THẨM QUYỀN PD</v>
          </cell>
        </row>
      </sheetData>
      <sheetData sheetId="5356">
        <row r="1">
          <cell r="A1" t="str">
            <v>PHIẾU XỬ LÝ HỒ SƠ THANH TOÁN VƯỢT THẨM QUYỀN PD</v>
          </cell>
        </row>
      </sheetData>
      <sheetData sheetId="5357" refreshError="1"/>
      <sheetData sheetId="5358" refreshError="1"/>
      <sheetData sheetId="5359" refreshError="1"/>
      <sheetData sheetId="5360" refreshError="1"/>
      <sheetData sheetId="5361" refreshError="1"/>
      <sheetData sheetId="5362" refreshError="1"/>
      <sheetData sheetId="5363" refreshError="1"/>
      <sheetData sheetId="5364" refreshError="1"/>
      <sheetData sheetId="5365" refreshError="1"/>
      <sheetData sheetId="5366" refreshError="1"/>
      <sheetData sheetId="5367" refreshError="1"/>
      <sheetData sheetId="5368" refreshError="1"/>
      <sheetData sheetId="5369" refreshError="1"/>
      <sheetData sheetId="5370" refreshError="1"/>
      <sheetData sheetId="5371" refreshError="1"/>
      <sheetData sheetId="5372" refreshError="1"/>
      <sheetData sheetId="5373" refreshError="1"/>
      <sheetData sheetId="5374" refreshError="1"/>
      <sheetData sheetId="5375" refreshError="1"/>
      <sheetData sheetId="5376" refreshError="1"/>
      <sheetData sheetId="5377" refreshError="1"/>
      <sheetData sheetId="5378" refreshError="1"/>
      <sheetData sheetId="5379" refreshError="1"/>
      <sheetData sheetId="5380" refreshError="1"/>
      <sheetData sheetId="5381" refreshError="1"/>
      <sheetData sheetId="5382" refreshError="1"/>
      <sheetData sheetId="5383" refreshError="1"/>
      <sheetData sheetId="5384" refreshError="1"/>
      <sheetData sheetId="5385" refreshError="1"/>
      <sheetData sheetId="5386" refreshError="1"/>
      <sheetData sheetId="5387" refreshError="1"/>
      <sheetData sheetId="5388" refreshError="1"/>
      <sheetData sheetId="5389" refreshError="1"/>
      <sheetData sheetId="5390" refreshError="1"/>
      <sheetData sheetId="5391" refreshError="1"/>
      <sheetData sheetId="5392" refreshError="1"/>
      <sheetData sheetId="5393" refreshError="1"/>
      <sheetData sheetId="5394" refreshError="1"/>
      <sheetData sheetId="5395" refreshError="1"/>
      <sheetData sheetId="5396" refreshError="1"/>
      <sheetData sheetId="5397" refreshError="1"/>
      <sheetData sheetId="5398" refreshError="1"/>
      <sheetData sheetId="5399" refreshError="1"/>
      <sheetData sheetId="5400" refreshError="1"/>
      <sheetData sheetId="5401" refreshError="1"/>
      <sheetData sheetId="5402" refreshError="1"/>
      <sheetData sheetId="5403" refreshError="1"/>
      <sheetData sheetId="5404" refreshError="1"/>
      <sheetData sheetId="5405" refreshError="1"/>
      <sheetData sheetId="5406" refreshError="1"/>
      <sheetData sheetId="5407" refreshError="1"/>
      <sheetData sheetId="5408" refreshError="1"/>
      <sheetData sheetId="5409" refreshError="1"/>
      <sheetData sheetId="5410" refreshError="1"/>
      <sheetData sheetId="5411" refreshError="1"/>
      <sheetData sheetId="5412" refreshError="1"/>
      <sheetData sheetId="5413" refreshError="1"/>
      <sheetData sheetId="5414" refreshError="1"/>
      <sheetData sheetId="5415" refreshError="1"/>
      <sheetData sheetId="5416" refreshError="1"/>
      <sheetData sheetId="5417" refreshError="1"/>
      <sheetData sheetId="5418" refreshError="1"/>
      <sheetData sheetId="5419" refreshError="1"/>
      <sheetData sheetId="5420" refreshError="1"/>
      <sheetData sheetId="5421" refreshError="1"/>
      <sheetData sheetId="5422" refreshError="1"/>
      <sheetData sheetId="5423" refreshError="1"/>
      <sheetData sheetId="5424" refreshError="1"/>
      <sheetData sheetId="5425" refreshError="1"/>
      <sheetData sheetId="5426" refreshError="1"/>
      <sheetData sheetId="5427" refreshError="1"/>
      <sheetData sheetId="5428" refreshError="1"/>
      <sheetData sheetId="5429" refreshError="1"/>
      <sheetData sheetId="5430" refreshError="1"/>
      <sheetData sheetId="5431" refreshError="1"/>
      <sheetData sheetId="5432" refreshError="1"/>
      <sheetData sheetId="5433" refreshError="1"/>
      <sheetData sheetId="5434" refreshError="1"/>
      <sheetData sheetId="5435" refreshError="1"/>
      <sheetData sheetId="5436" refreshError="1"/>
      <sheetData sheetId="5437" refreshError="1"/>
      <sheetData sheetId="5438" refreshError="1"/>
      <sheetData sheetId="5439" refreshError="1"/>
      <sheetData sheetId="5440" refreshError="1"/>
      <sheetData sheetId="5441" refreshError="1"/>
      <sheetData sheetId="5442" refreshError="1"/>
      <sheetData sheetId="5443" refreshError="1"/>
      <sheetData sheetId="5444" refreshError="1"/>
      <sheetData sheetId="5445" refreshError="1"/>
      <sheetData sheetId="5446" refreshError="1"/>
      <sheetData sheetId="5447" refreshError="1"/>
      <sheetData sheetId="5448" refreshError="1"/>
      <sheetData sheetId="5449" refreshError="1"/>
      <sheetData sheetId="5450" refreshError="1"/>
      <sheetData sheetId="5451" refreshError="1"/>
      <sheetData sheetId="5452" refreshError="1"/>
      <sheetData sheetId="5453" refreshError="1"/>
      <sheetData sheetId="5454" refreshError="1"/>
      <sheetData sheetId="5455" refreshError="1"/>
      <sheetData sheetId="5456" refreshError="1"/>
      <sheetData sheetId="5457" refreshError="1"/>
      <sheetData sheetId="5458" refreshError="1"/>
      <sheetData sheetId="5459" refreshError="1"/>
      <sheetData sheetId="5460" refreshError="1"/>
      <sheetData sheetId="5461" refreshError="1"/>
      <sheetData sheetId="5462" refreshError="1"/>
      <sheetData sheetId="5463" refreshError="1"/>
      <sheetData sheetId="5464" refreshError="1"/>
      <sheetData sheetId="5465" refreshError="1"/>
      <sheetData sheetId="5466" refreshError="1"/>
      <sheetData sheetId="5467" refreshError="1"/>
      <sheetData sheetId="5468" refreshError="1"/>
      <sheetData sheetId="5469" refreshError="1"/>
      <sheetData sheetId="5470" refreshError="1"/>
      <sheetData sheetId="5471" refreshError="1"/>
      <sheetData sheetId="5472" refreshError="1"/>
      <sheetData sheetId="5473" refreshError="1"/>
      <sheetData sheetId="5474" refreshError="1"/>
      <sheetData sheetId="5475" refreshError="1"/>
      <sheetData sheetId="5476">
        <row r="1">
          <cell r="A1" t="str">
            <v>PHIẾU XỬ LÝ HỒ SƠ THANH TOÁN VƯỢT THẨM QUYỀN PD</v>
          </cell>
        </row>
      </sheetData>
      <sheetData sheetId="5477"/>
      <sheetData sheetId="5478"/>
      <sheetData sheetId="5479"/>
      <sheetData sheetId="5480" refreshError="1"/>
      <sheetData sheetId="5481" refreshError="1"/>
      <sheetData sheetId="5482" refreshError="1"/>
      <sheetData sheetId="5483" refreshError="1"/>
      <sheetData sheetId="5484" refreshError="1"/>
      <sheetData sheetId="5485">
        <row r="1">
          <cell r="A1" t="str">
            <v>PHIẾU XỬ LÝ HỒ SƠ THANH TOÁN VƯỢT THẨM QUYỀN PD</v>
          </cell>
        </row>
      </sheetData>
      <sheetData sheetId="5486">
        <row r="1">
          <cell r="A1" t="str">
            <v>PHIẾU XỬ LÝ HỒ SƠ THANH TOÁN VƯỢT THẨM QUYỀN PD</v>
          </cell>
        </row>
      </sheetData>
      <sheetData sheetId="5487">
        <row r="1">
          <cell r="A1" t="str">
            <v>PHIẾU XỬ LÝ HỒ SƠ THANH TOÁN VƯỢT THẨM QUYỀN PD</v>
          </cell>
        </row>
      </sheetData>
      <sheetData sheetId="5488"/>
      <sheetData sheetId="5489" refreshError="1"/>
      <sheetData sheetId="5490" refreshError="1"/>
      <sheetData sheetId="5491"/>
      <sheetData sheetId="5492"/>
      <sheetData sheetId="5493">
        <row r="1">
          <cell r="A1" t="str">
            <v>PHIẾU XỬ LÝ HỒ SƠ THANH TOÁN VƯỢT THẨM QUYỀN PD</v>
          </cell>
        </row>
      </sheetData>
      <sheetData sheetId="5494">
        <row r="1">
          <cell r="A1" t="str">
            <v>PHIẾU XỬ LÝ HỒ SƠ THANH TOÁN VƯỢT THẨM QUYỀN PD</v>
          </cell>
        </row>
      </sheetData>
      <sheetData sheetId="5495">
        <row r="1">
          <cell r="A1" t="str">
            <v>PHIẾU XỬ LÝ HỒ SƠ THANH TOÁN VƯỢT THẨM QUYỀN PD</v>
          </cell>
        </row>
      </sheetData>
      <sheetData sheetId="5496">
        <row r="1">
          <cell r="A1" t="str">
            <v>PHIẾU XỬ LÝ HỒ SƠ THANH TOÁN VƯỢT THẨM QUYỀN PD</v>
          </cell>
        </row>
      </sheetData>
      <sheetData sheetId="5497">
        <row r="1">
          <cell r="A1" t="str">
            <v>PHIẾU XỬ LÝ HỒ SƠ THANH TOÁN VƯỢT THẨM QUYỀN PD</v>
          </cell>
        </row>
      </sheetData>
      <sheetData sheetId="5498">
        <row r="1">
          <cell r="A1" t="str">
            <v>PHIẾU XỬ LÝ HỒ SƠ THANH TOÁN VƯỢT THẨM QUYỀN PD</v>
          </cell>
        </row>
      </sheetData>
      <sheetData sheetId="5499">
        <row r="1">
          <cell r="A1" t="str">
            <v>PHIẾU XỬ LÝ HỒ SƠ THANH TOÁN VƯỢT THẨM QUYỀN PD</v>
          </cell>
        </row>
      </sheetData>
      <sheetData sheetId="5500">
        <row r="1">
          <cell r="A1" t="str">
            <v>PHIẾU XỬ LÝ HỒ SƠ THANH TOÁN VƯỢT THẨM QUYỀN PD</v>
          </cell>
        </row>
      </sheetData>
      <sheetData sheetId="5501">
        <row r="1">
          <cell r="A1" t="str">
            <v>PHIẾU XỬ LÝ HỒ SƠ THANH TOÁN VƯỢT THẨM QUYỀN PD</v>
          </cell>
        </row>
      </sheetData>
      <sheetData sheetId="5502">
        <row r="1">
          <cell r="A1" t="str">
            <v>PHIẾU XỬ LÝ HỒ SƠ THANH TOÁN VƯỢT THẨM QUYỀN PD</v>
          </cell>
        </row>
      </sheetData>
      <sheetData sheetId="5503">
        <row r="1">
          <cell r="A1" t="str">
            <v>PHIẾU XỬ LÝ HỒ SƠ THANH TOÁN VƯỢT THẨM QUYỀN PD</v>
          </cell>
        </row>
      </sheetData>
      <sheetData sheetId="5504">
        <row r="1">
          <cell r="A1" t="str">
            <v>PHIẾU XỬ LÝ HỒ SƠ THANH TOÁN VƯỢT THẨM QUYỀN PD</v>
          </cell>
        </row>
      </sheetData>
      <sheetData sheetId="5505">
        <row r="1">
          <cell r="A1" t="str">
            <v>PHIẾU XỬ LÝ HỒ SƠ THANH TOÁN VƯỢT THẨM QUYỀN PD</v>
          </cell>
        </row>
      </sheetData>
      <sheetData sheetId="5506">
        <row r="1">
          <cell r="A1" t="str">
            <v>PHIẾU XỬ LÝ HỒ SƠ THANH TOÁN VƯỢT THẨM QUYỀN PD</v>
          </cell>
        </row>
      </sheetData>
      <sheetData sheetId="5507">
        <row r="1">
          <cell r="A1" t="str">
            <v>PHIẾU XỬ LÝ HỒ SƠ THANH TOÁN VƯỢT THẨM QUYỀN PD</v>
          </cell>
        </row>
      </sheetData>
      <sheetData sheetId="5508">
        <row r="1">
          <cell r="A1" t="str">
            <v>PHIẾU XỬ LÝ HỒ SƠ THANH TOÁN VƯỢT THẨM QUYỀN PD</v>
          </cell>
        </row>
      </sheetData>
      <sheetData sheetId="5509">
        <row r="1">
          <cell r="A1" t="str">
            <v>PHIẾU XỬ LÝ HỒ SƠ THANH TOÁN VƯỢT THẨM QUYỀN PD</v>
          </cell>
        </row>
      </sheetData>
      <sheetData sheetId="5510"/>
      <sheetData sheetId="5511"/>
      <sheetData sheetId="5512" refreshError="1"/>
      <sheetData sheetId="5513" refreshError="1"/>
      <sheetData sheetId="5514" refreshError="1"/>
      <sheetData sheetId="5515"/>
      <sheetData sheetId="5516"/>
      <sheetData sheetId="5517"/>
      <sheetData sheetId="5518" refreshError="1"/>
      <sheetData sheetId="5519" refreshError="1"/>
      <sheetData sheetId="5520" refreshError="1"/>
      <sheetData sheetId="5521" refreshError="1"/>
      <sheetData sheetId="5522"/>
      <sheetData sheetId="5523" refreshError="1"/>
      <sheetData sheetId="5524" refreshError="1"/>
      <sheetData sheetId="5525" refreshError="1"/>
      <sheetData sheetId="5526" refreshError="1"/>
      <sheetData sheetId="5527" refreshError="1"/>
      <sheetData sheetId="5528"/>
      <sheetData sheetId="5529"/>
      <sheetData sheetId="5530"/>
      <sheetData sheetId="5531" refreshError="1"/>
      <sheetData sheetId="5532" refreshError="1"/>
      <sheetData sheetId="5533" refreshError="1"/>
      <sheetData sheetId="5534" refreshError="1"/>
      <sheetData sheetId="5535" refreshError="1"/>
      <sheetData sheetId="5536" refreshError="1"/>
      <sheetData sheetId="5537" refreshError="1"/>
      <sheetData sheetId="5538" refreshError="1"/>
      <sheetData sheetId="5539">
        <row r="1">
          <cell r="A1" t="str">
            <v>PHIẾU XỬ LÝ HỒ SƠ THANH TOÁN VƯỢT THẨM QUYỀN PD</v>
          </cell>
        </row>
      </sheetData>
      <sheetData sheetId="5540" refreshError="1"/>
      <sheetData sheetId="5541" refreshError="1"/>
      <sheetData sheetId="5542" refreshError="1"/>
      <sheetData sheetId="5543">
        <row r="1">
          <cell r="A1" t="str">
            <v>PHIẾU XỬ LÝ HỒ SƠ THANH TOÁN VƯỢT THẨM QUYỀN PD</v>
          </cell>
        </row>
      </sheetData>
      <sheetData sheetId="5544" refreshError="1"/>
      <sheetData sheetId="5545">
        <row r="1">
          <cell r="A1" t="str">
            <v>PHIẾU XỬ LÝ HỒ SƠ THANH TOÁN VƯỢT THẨM QUYỀN PD</v>
          </cell>
        </row>
      </sheetData>
      <sheetData sheetId="5546">
        <row r="1">
          <cell r="A1" t="str">
            <v>PHIẾU XỬ LÝ HỒ SƠ THANH TOÁN VƯỢT THẨM QUYỀN PD</v>
          </cell>
        </row>
      </sheetData>
      <sheetData sheetId="5547" refreshError="1"/>
      <sheetData sheetId="5548" refreshError="1"/>
      <sheetData sheetId="5549" refreshError="1"/>
      <sheetData sheetId="5550" refreshError="1"/>
      <sheetData sheetId="5551">
        <row r="1">
          <cell r="A1" t="str">
            <v>PHIẾU XỬ LÝ HỒ SƠ THANH TOÁN VƯỢT THẨM QUYỀN PD</v>
          </cell>
        </row>
      </sheetData>
      <sheetData sheetId="5552" refreshError="1"/>
      <sheetData sheetId="5553">
        <row r="1">
          <cell r="A1" t="str">
            <v>PHIẾU XỬ LÝ HỒ SƠ THANH TOÁN VƯỢT THẨM QUYỀN PD</v>
          </cell>
        </row>
      </sheetData>
      <sheetData sheetId="5554">
        <row r="1">
          <cell r="A1" t="str">
            <v>PHIẾU XỬ LÝ HỒ SƠ THANH TOÁN VƯỢT THẨM QUYỀN PD</v>
          </cell>
        </row>
      </sheetData>
      <sheetData sheetId="5555">
        <row r="1">
          <cell r="A1" t="str">
            <v>PHIẾU XỬ LÝ HỒ SƠ THANH TOÁN VƯỢT THẨM QUYỀN PD</v>
          </cell>
        </row>
      </sheetData>
      <sheetData sheetId="5556">
        <row r="1">
          <cell r="A1" t="str">
            <v>PHIẾU XỬ LÝ HỒ SƠ THANH TOÁN VƯỢT THẨM QUYỀN PD</v>
          </cell>
        </row>
      </sheetData>
      <sheetData sheetId="5557">
        <row r="1">
          <cell r="A1" t="str">
            <v>PHIẾU XỬ LÝ HỒ SƠ THANH TOÁN VƯỢT THẨM QUYỀN PD</v>
          </cell>
        </row>
      </sheetData>
      <sheetData sheetId="5558">
        <row r="1">
          <cell r="A1" t="str">
            <v>PHIẾU XỬ LÝ HỒ SƠ THANH TOÁN VƯỢT THẨM QUYỀN PD</v>
          </cell>
        </row>
      </sheetData>
      <sheetData sheetId="5559">
        <row r="1">
          <cell r="A1" t="str">
            <v>PHIẾU XỬ LÝ HỒ SƠ THANH TOÁN VƯỢT THẨM QUYỀN PD</v>
          </cell>
        </row>
      </sheetData>
      <sheetData sheetId="5560">
        <row r="1">
          <cell r="A1" t="str">
            <v>PHIẾU XỬ LÝ HỒ SƠ THANH TOÁN VƯỢT THẨM QUYỀN PD</v>
          </cell>
        </row>
      </sheetData>
      <sheetData sheetId="5561">
        <row r="1">
          <cell r="A1" t="str">
            <v>PHIẾU XỬ LÝ HỒ SƠ THANH TOÁN VƯỢT THẨM QUYỀN PD</v>
          </cell>
        </row>
      </sheetData>
      <sheetData sheetId="5562">
        <row r="1">
          <cell r="A1" t="str">
            <v>PHIẾU XỬ LÝ HỒ SƠ THANH TOÁN VƯỢT THẨM QUYỀN PD</v>
          </cell>
        </row>
      </sheetData>
      <sheetData sheetId="5563">
        <row r="1">
          <cell r="A1" t="str">
            <v>PHIẾU XỬ LÝ HỒ SƠ THANH TOÁN VƯỢT THẨM QUYỀN PD</v>
          </cell>
        </row>
      </sheetData>
      <sheetData sheetId="5564" refreshError="1"/>
      <sheetData sheetId="5565" refreshError="1"/>
      <sheetData sheetId="5566" refreshError="1"/>
      <sheetData sheetId="5567" refreshError="1"/>
      <sheetData sheetId="5568" refreshError="1"/>
      <sheetData sheetId="5569" refreshError="1"/>
      <sheetData sheetId="5570" refreshError="1"/>
      <sheetData sheetId="5571" refreshError="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ow r="1">
          <cell r="A1" t="str">
            <v>PHIẾU XỬ LÝ HỒ SƠ THANH TOÁN VƯỢT THẨM QUYỀN PD</v>
          </cell>
        </row>
      </sheetData>
      <sheetData sheetId="5607" refreshError="1"/>
      <sheetData sheetId="5608" refreshError="1"/>
      <sheetData sheetId="5609" refreshError="1"/>
      <sheetData sheetId="5610">
        <row r="1">
          <cell r="A1" t="str">
            <v>PHIẾU XỬ LÝ HỒ SƠ THANH TOÁN VƯỢT THẨM QUYỀN PD</v>
          </cell>
        </row>
      </sheetData>
      <sheetData sheetId="5611">
        <row r="1">
          <cell r="A1" t="str">
            <v>PHIẾU XỬ LÝ HỒ SƠ THANH TOÁN VƯỢT THẨM QUYỀN PD</v>
          </cell>
        </row>
      </sheetData>
      <sheetData sheetId="5612">
        <row r="1">
          <cell r="A1" t="str">
            <v>PHIẾU XỬ LÝ HỒ SƠ THANH TOÁN VƯỢT THẨM QUYỀN PD</v>
          </cell>
        </row>
      </sheetData>
      <sheetData sheetId="5613">
        <row r="1">
          <cell r="A1" t="str">
            <v>PHIẾU XỬ LÝ HỒ SƠ THANH TOÁN VƯỢT THẨM QUYỀN PD</v>
          </cell>
        </row>
      </sheetData>
      <sheetData sheetId="5614" refreshError="1"/>
      <sheetData sheetId="5615" refreshError="1"/>
      <sheetData sheetId="5616" refreshError="1"/>
      <sheetData sheetId="5617"/>
      <sheetData sheetId="5618" refreshError="1"/>
      <sheetData sheetId="5619" refreshError="1"/>
      <sheetData sheetId="5620" refreshError="1"/>
      <sheetData sheetId="5621" refreshError="1"/>
      <sheetData sheetId="5622" refreshError="1"/>
      <sheetData sheetId="5623" refreshError="1"/>
      <sheetData sheetId="5624" refreshError="1"/>
      <sheetData sheetId="5625" refreshError="1"/>
      <sheetData sheetId="5626" refreshError="1"/>
      <sheetData sheetId="5627" refreshError="1"/>
      <sheetData sheetId="5628" refreshError="1"/>
      <sheetData sheetId="5629" refreshError="1"/>
      <sheetData sheetId="5630" refreshError="1"/>
      <sheetData sheetId="5631"/>
      <sheetData sheetId="5632" refreshError="1"/>
      <sheetData sheetId="5633" refreshError="1"/>
      <sheetData sheetId="5634"/>
      <sheetData sheetId="5635"/>
      <sheetData sheetId="5636" refreshError="1"/>
      <sheetData sheetId="5637" refreshError="1"/>
      <sheetData sheetId="5638" refreshError="1"/>
      <sheetData sheetId="5639" refreshError="1"/>
      <sheetData sheetId="5640" refreshError="1"/>
      <sheetData sheetId="5641" refreshError="1"/>
      <sheetData sheetId="5642" refreshError="1"/>
      <sheetData sheetId="5643" refreshError="1"/>
      <sheetData sheetId="5644" refreshError="1"/>
      <sheetData sheetId="5645" refreshError="1"/>
      <sheetData sheetId="5646" refreshError="1"/>
      <sheetData sheetId="5647" refreshError="1"/>
      <sheetData sheetId="5648" refreshError="1"/>
      <sheetData sheetId="5649" refreshError="1"/>
      <sheetData sheetId="5650" refreshError="1"/>
      <sheetData sheetId="5651" refreshError="1"/>
      <sheetData sheetId="5652" refreshError="1"/>
      <sheetData sheetId="5653"/>
      <sheetData sheetId="5654" refreshError="1"/>
      <sheetData sheetId="5655" refreshError="1"/>
      <sheetData sheetId="5656" refreshError="1"/>
      <sheetData sheetId="5657" refreshError="1"/>
      <sheetData sheetId="5658" refreshError="1"/>
      <sheetData sheetId="5659" refreshError="1"/>
      <sheetData sheetId="5660" refreshError="1"/>
      <sheetData sheetId="5661" refreshError="1"/>
      <sheetData sheetId="5662" refreshError="1"/>
      <sheetData sheetId="5663" refreshError="1"/>
      <sheetData sheetId="5664" refreshError="1"/>
      <sheetData sheetId="5665" refreshError="1"/>
      <sheetData sheetId="5666" refreshError="1"/>
      <sheetData sheetId="5667" refreshError="1"/>
      <sheetData sheetId="5668" refreshError="1"/>
      <sheetData sheetId="5669" refreshError="1"/>
      <sheetData sheetId="5670" refreshError="1"/>
      <sheetData sheetId="5671" refreshError="1"/>
      <sheetData sheetId="5672" refreshError="1"/>
      <sheetData sheetId="5673" refreshError="1"/>
      <sheetData sheetId="5674" refreshError="1"/>
      <sheetData sheetId="5675" refreshError="1"/>
      <sheetData sheetId="5676" refreshError="1"/>
      <sheetData sheetId="5677" refreshError="1"/>
      <sheetData sheetId="5678" refreshError="1"/>
      <sheetData sheetId="5679" refreshError="1"/>
      <sheetData sheetId="5680" refreshError="1"/>
      <sheetData sheetId="5681" refreshError="1"/>
      <sheetData sheetId="5682" refreshError="1"/>
      <sheetData sheetId="5683" refreshError="1"/>
      <sheetData sheetId="5684" refreshError="1"/>
      <sheetData sheetId="5685" refreshError="1"/>
      <sheetData sheetId="5686" refreshError="1"/>
      <sheetData sheetId="5687">
        <row r="1">
          <cell r="A1" t="str">
            <v>PHIẾU XỬ LÝ HỒ SƠ THANH TOÁN VƯỢT THẨM QUYỀN PD</v>
          </cell>
        </row>
      </sheetData>
      <sheetData sheetId="5688" refreshError="1"/>
      <sheetData sheetId="5689" refreshError="1"/>
      <sheetData sheetId="5690">
        <row r="1">
          <cell r="A1" t="str">
            <v>PHIẾU XỬ LÝ HỒ SƠ THANH TOÁN VƯỢT THẨM QUYỀN PD</v>
          </cell>
        </row>
      </sheetData>
      <sheetData sheetId="5691" refreshError="1"/>
      <sheetData sheetId="5692" refreshError="1"/>
      <sheetData sheetId="5693">
        <row r="1">
          <cell r="A1" t="str">
            <v>PHIẾU XỬ LÝ HỒ SƠ THANH TOÁN VƯỢT THẨM QUYỀN PD</v>
          </cell>
        </row>
      </sheetData>
      <sheetData sheetId="5694">
        <row r="1">
          <cell r="A1" t="str">
            <v>PHIẾU XỬ LÝ HỒ SƠ THANH TOÁN VƯỢT THẨM QUYỀN PD</v>
          </cell>
        </row>
      </sheetData>
      <sheetData sheetId="5695">
        <row r="1">
          <cell r="A1" t="str">
            <v>PHIẾU XỬ LÝ HỒ SƠ THANH TOÁN VƯỢT THẨM QUYỀN PD</v>
          </cell>
        </row>
      </sheetData>
      <sheetData sheetId="5696">
        <row r="1">
          <cell r="A1" t="str">
            <v>PHIẾU XỬ LÝ HỒ SƠ THANH TOÁN VƯỢT THẨM QUYỀN PD</v>
          </cell>
        </row>
      </sheetData>
      <sheetData sheetId="5697">
        <row r="1">
          <cell r="A1" t="str">
            <v>PHIẾU XỬ LÝ HỒ SƠ THANH TOÁN VƯỢT THẨM QUYỀN PD</v>
          </cell>
        </row>
      </sheetData>
      <sheetData sheetId="5698">
        <row r="1">
          <cell r="A1" t="str">
            <v>PHIẾU XỬ LÝ HỒ SƠ THANH TOÁN VƯỢT THẨM QUYỀN PD</v>
          </cell>
        </row>
      </sheetData>
      <sheetData sheetId="5699">
        <row r="1">
          <cell r="A1" t="str">
            <v>PHIẾU XỬ LÝ HỒ SƠ THANH TOÁN VƯỢT THẨM QUYỀN PD</v>
          </cell>
        </row>
      </sheetData>
      <sheetData sheetId="5700">
        <row r="1">
          <cell r="A1" t="str">
            <v>PHIẾU XỬ LÝ HỒ SƠ THANH TOÁN VƯỢT THẨM QUYỀN PD</v>
          </cell>
        </row>
      </sheetData>
      <sheetData sheetId="5701">
        <row r="1">
          <cell r="A1" t="str">
            <v>PHIẾU XỬ LÝ HỒ SƠ THANH TOÁN VƯỢT THẨM QUYỀN PD</v>
          </cell>
        </row>
      </sheetData>
      <sheetData sheetId="5702">
        <row r="1">
          <cell r="A1" t="str">
            <v>PHIẾU XỬ LÝ HỒ SƠ THANH TOÁN VƯỢT THẨM QUYỀN PD</v>
          </cell>
        </row>
      </sheetData>
      <sheetData sheetId="5703">
        <row r="1">
          <cell r="A1" t="str">
            <v>PHIẾU XỬ LÝ HỒ SƠ THANH TOÁN VƯỢT THẨM QUYỀN PD</v>
          </cell>
        </row>
      </sheetData>
      <sheetData sheetId="5704">
        <row r="1">
          <cell r="A1" t="str">
            <v>PHIẾU XỬ LÝ HỒ SƠ THANH TOÁN VƯỢT THẨM QUYỀN PD</v>
          </cell>
        </row>
      </sheetData>
      <sheetData sheetId="5705">
        <row r="1">
          <cell r="A1" t="str">
            <v>PHIẾU XỬ LÝ HỒ SƠ THANH TOÁN VƯỢT THẨM QUYỀN PD</v>
          </cell>
        </row>
      </sheetData>
      <sheetData sheetId="5706">
        <row r="1">
          <cell r="A1" t="str">
            <v>PHIẾU XỬ LÝ HỒ SƠ THANH TOÁN VƯỢT THẨM QUYỀN PD</v>
          </cell>
        </row>
      </sheetData>
      <sheetData sheetId="5707">
        <row r="1">
          <cell r="A1" t="str">
            <v>PHIẾU XỬ LÝ HỒ SƠ THANH TOÁN VƯỢT THẨM QUYỀN PD</v>
          </cell>
        </row>
      </sheetData>
      <sheetData sheetId="5708">
        <row r="1">
          <cell r="A1" t="str">
            <v>PHIẾU XỬ LÝ HỒ SƠ THANH TOÁN VƯỢT THẨM QUYỀN PD</v>
          </cell>
        </row>
      </sheetData>
      <sheetData sheetId="5709">
        <row r="1">
          <cell r="A1" t="str">
            <v>PHIẾU XỬ LÝ HỒ SƠ THANH TOÁN VƯỢT THẨM QUYỀN PD</v>
          </cell>
        </row>
      </sheetData>
      <sheetData sheetId="5710">
        <row r="1">
          <cell r="A1" t="str">
            <v>PHIẾU XỬ LÝ HỒ SƠ THANH TOÁN VƯỢT THẨM QUYỀN PD</v>
          </cell>
        </row>
      </sheetData>
      <sheetData sheetId="5711">
        <row r="1">
          <cell r="A1" t="str">
            <v>PHIẾU XỬ LÝ HỒ SƠ THANH TOÁN VƯỢT THẨM QUYỀN PD</v>
          </cell>
        </row>
      </sheetData>
      <sheetData sheetId="5712">
        <row r="1">
          <cell r="A1" t="str">
            <v>PHIẾU XỬ LÝ HỒ SƠ THANH TOÁN VƯỢT THẨM QUYỀN PD</v>
          </cell>
        </row>
      </sheetData>
      <sheetData sheetId="5713">
        <row r="1">
          <cell r="A1" t="str">
            <v>PHIẾU XỬ LÝ HỒ SƠ THANH TOÁN VƯỢT THẨM QUYỀN PD</v>
          </cell>
        </row>
      </sheetData>
      <sheetData sheetId="5714">
        <row r="1">
          <cell r="A1" t="str">
            <v>PHIẾU XỬ LÝ HỒ SƠ THANH TOÁN VƯỢT THẨM QUYỀN PD</v>
          </cell>
        </row>
      </sheetData>
      <sheetData sheetId="5715">
        <row r="1">
          <cell r="A1" t="str">
            <v>PHIẾU XỬ LÝ HỒ SƠ THANH TOÁN VƯỢT THẨM QUYỀN PD</v>
          </cell>
        </row>
      </sheetData>
      <sheetData sheetId="5716">
        <row r="1">
          <cell r="A1" t="str">
            <v>PHIẾU XỬ LÝ HỒ SƠ THANH TOÁN VƯỢT THẨM QUYỀN PD</v>
          </cell>
        </row>
      </sheetData>
      <sheetData sheetId="5717">
        <row r="1">
          <cell r="A1" t="str">
            <v>PHIẾU XỬ LÝ HỒ SƠ THANH TOÁN VƯỢT THẨM QUYỀN PD</v>
          </cell>
        </row>
      </sheetData>
      <sheetData sheetId="5718">
        <row r="1">
          <cell r="A1" t="str">
            <v>PHIẾU XỬ LÝ HỒ SƠ THANH TOÁN VƯỢT THẨM QUYỀN PD</v>
          </cell>
        </row>
      </sheetData>
      <sheetData sheetId="5719">
        <row r="1">
          <cell r="A1" t="str">
            <v>PHIẾU XỬ LÝ HỒ SƠ THANH TOÁN VƯỢT THẨM QUYỀN PD</v>
          </cell>
        </row>
      </sheetData>
      <sheetData sheetId="5720">
        <row r="1">
          <cell r="A1" t="str">
            <v>PHIẾU XỬ LÝ HỒ SƠ THANH TOÁN VƯỢT THẨM QUYỀN PD</v>
          </cell>
        </row>
      </sheetData>
      <sheetData sheetId="5721">
        <row r="1">
          <cell r="A1" t="str">
            <v>PHIẾU XỬ LÝ HỒ SƠ THANH TOÁN VƯỢT THẨM QUYỀN PD</v>
          </cell>
        </row>
      </sheetData>
      <sheetData sheetId="5722">
        <row r="1">
          <cell r="A1" t="str">
            <v>PHIẾU XỬ LÝ HỒ SƠ THANH TOÁN VƯỢT THẨM QUYỀN PD</v>
          </cell>
        </row>
      </sheetData>
      <sheetData sheetId="5723">
        <row r="1">
          <cell r="A1" t="str">
            <v>PHIẾU XỬ LÝ HỒ SƠ THANH TOÁN VƯỢT THẨM QUYỀN PD</v>
          </cell>
        </row>
      </sheetData>
      <sheetData sheetId="5724">
        <row r="1">
          <cell r="A1" t="str">
            <v>PHIẾU XỬ LÝ HỒ SƠ THANH TOÁN VƯỢT THẨM QUYỀN PD</v>
          </cell>
        </row>
      </sheetData>
      <sheetData sheetId="5725">
        <row r="1">
          <cell r="A1" t="str">
            <v>PHIẾU XỬ LÝ HỒ SƠ THANH TOÁN VƯỢT THẨM QUYỀN PD</v>
          </cell>
        </row>
      </sheetData>
      <sheetData sheetId="5726">
        <row r="1">
          <cell r="A1" t="str">
            <v>PHIẾU XỬ LÝ HỒ SƠ THANH TOÁN VƯỢT THẨM QUYỀN PD</v>
          </cell>
        </row>
      </sheetData>
      <sheetData sheetId="5727">
        <row r="1">
          <cell r="A1" t="str">
            <v>PHIẾU XỬ LÝ HỒ SƠ THANH TOÁN VƯỢT THẨM QUYỀN PD</v>
          </cell>
        </row>
      </sheetData>
      <sheetData sheetId="5728">
        <row r="1">
          <cell r="A1" t="str">
            <v>PHIẾU XỬ LÝ HỒ SƠ THANH TOÁN VƯỢT THẨM QUYỀN PD</v>
          </cell>
        </row>
      </sheetData>
      <sheetData sheetId="5729">
        <row r="1">
          <cell r="A1" t="str">
            <v>PHIẾU XỬ LÝ HỒ SƠ THANH TOÁN VƯỢT THẨM QUYỀN PD</v>
          </cell>
        </row>
      </sheetData>
      <sheetData sheetId="5730">
        <row r="1">
          <cell r="A1" t="str">
            <v>PHIẾU XỬ LÝ HỒ SƠ THANH TOÁN VƯỢT THẨM QUYỀN PD</v>
          </cell>
        </row>
      </sheetData>
      <sheetData sheetId="5731">
        <row r="1">
          <cell r="A1" t="str">
            <v>PHIẾU XỬ LÝ HỒ SƠ THANH TOÁN VƯỢT THẨM QUYỀN PD</v>
          </cell>
        </row>
      </sheetData>
      <sheetData sheetId="5732">
        <row r="1">
          <cell r="A1" t="str">
            <v>PHIẾU XỬ LÝ HỒ SƠ THANH TOÁN VƯỢT THẨM QUYỀN PD</v>
          </cell>
        </row>
      </sheetData>
      <sheetData sheetId="5733">
        <row r="1">
          <cell r="A1" t="str">
            <v>PHIẾU XỬ LÝ HỒ SƠ THANH TOÁN VƯỢT THẨM QUYỀN PD</v>
          </cell>
        </row>
      </sheetData>
      <sheetData sheetId="5734">
        <row r="1">
          <cell r="A1" t="str">
            <v>PHIẾU XỬ LÝ HỒ SƠ THANH TOÁN VƯỢT THẨM QUYỀN PD</v>
          </cell>
        </row>
      </sheetData>
      <sheetData sheetId="5735">
        <row r="1">
          <cell r="A1" t="str">
            <v>PHIẾU XỬ LÝ HỒ SƠ THANH TOÁN VƯỢT THẨM QUYỀN PD</v>
          </cell>
        </row>
      </sheetData>
      <sheetData sheetId="5736">
        <row r="1">
          <cell r="A1" t="str">
            <v>PHIẾU XỬ LÝ HỒ SƠ THANH TOÁN VƯỢT THẨM QUYỀN PD</v>
          </cell>
        </row>
      </sheetData>
      <sheetData sheetId="5737">
        <row r="1">
          <cell r="A1" t="str">
            <v>PHIẾU XỬ LÝ HỒ SƠ THANH TOÁN VƯỢT THẨM QUYỀN PD</v>
          </cell>
        </row>
      </sheetData>
      <sheetData sheetId="5738">
        <row r="1">
          <cell r="A1" t="str">
            <v>PHIẾU XỬ LÝ HỒ SƠ THANH TOÁN VƯỢT THẨM QUYỀN PD</v>
          </cell>
        </row>
      </sheetData>
      <sheetData sheetId="5739">
        <row r="1">
          <cell r="A1" t="str">
            <v>PHIẾU XỬ LÝ HỒ SƠ THANH TOÁN VƯỢT THẨM QUYỀN PD</v>
          </cell>
        </row>
      </sheetData>
      <sheetData sheetId="5740">
        <row r="1">
          <cell r="A1" t="str">
            <v>PHIẾU XỬ LÝ HỒ SƠ THANH TOÁN VƯỢT THẨM QUYỀN PD</v>
          </cell>
        </row>
      </sheetData>
      <sheetData sheetId="5741">
        <row r="1">
          <cell r="A1" t="str">
            <v>PHIẾU XỬ LÝ HỒ SƠ THANH TOÁN VƯỢT THẨM QUYỀN PD</v>
          </cell>
        </row>
      </sheetData>
      <sheetData sheetId="5742">
        <row r="1">
          <cell r="A1" t="str">
            <v>PHIẾU XỬ LÝ HỒ SƠ THANH TOÁN VƯỢT THẨM QUYỀN PD</v>
          </cell>
        </row>
      </sheetData>
      <sheetData sheetId="5743">
        <row r="1">
          <cell r="A1" t="str">
            <v>PHIẾU XỬ LÝ HỒ SƠ THANH TOÁN VƯỢT THẨM QUYỀN PD</v>
          </cell>
        </row>
      </sheetData>
      <sheetData sheetId="5744">
        <row r="1">
          <cell r="A1" t="str">
            <v>PHIẾU XỬ LÝ HỒ SƠ THANH TOÁN VƯỢT THẨM QUYỀN PD</v>
          </cell>
        </row>
      </sheetData>
      <sheetData sheetId="5745">
        <row r="1">
          <cell r="A1" t="str">
            <v>PHIẾU XỬ LÝ HỒ SƠ THANH TOÁN VƯỢT THẨM QUYỀN PD</v>
          </cell>
        </row>
      </sheetData>
      <sheetData sheetId="5746">
        <row r="1">
          <cell r="A1" t="str">
            <v>PHIẾU XỬ LÝ HỒ SƠ THANH TOÁN VƯỢT THẨM QUYỀN PD</v>
          </cell>
        </row>
      </sheetData>
      <sheetData sheetId="5747">
        <row r="1">
          <cell r="A1" t="str">
            <v>PHIẾU XỬ LÝ HỒ SƠ THANH TOÁN VƯỢT THẨM QUYỀN PD</v>
          </cell>
        </row>
      </sheetData>
      <sheetData sheetId="5748">
        <row r="1">
          <cell r="A1" t="str">
            <v>PHIẾU XỬ LÝ HỒ SƠ THANH TOÁN VƯỢT THẨM QUYỀN PD</v>
          </cell>
        </row>
      </sheetData>
      <sheetData sheetId="5749">
        <row r="1">
          <cell r="A1" t="str">
            <v>PHIẾU XỬ LÝ HỒ SƠ THANH TOÁN VƯỢT THẨM QUYỀN PD</v>
          </cell>
        </row>
      </sheetData>
      <sheetData sheetId="5750">
        <row r="1">
          <cell r="A1" t="str">
            <v>PHIẾU XỬ LÝ HỒ SƠ THANH TOÁN VƯỢT THẨM QUYỀN PD</v>
          </cell>
        </row>
      </sheetData>
      <sheetData sheetId="5751">
        <row r="1">
          <cell r="A1" t="str">
            <v>PHIẾU XỬ LÝ HỒ SƠ THANH TOÁN VƯỢT THẨM QUYỀN PD</v>
          </cell>
        </row>
      </sheetData>
      <sheetData sheetId="5752">
        <row r="1">
          <cell r="A1" t="str">
            <v>PHIẾU XỬ LÝ HỒ SƠ THANH TOÁN VƯỢT THẨM QUYỀN PD</v>
          </cell>
        </row>
      </sheetData>
      <sheetData sheetId="5753">
        <row r="1">
          <cell r="A1" t="str">
            <v>PHIẾU XỬ LÝ HỒ SƠ THANH TOÁN VƯỢT THẨM QUYỀN PD</v>
          </cell>
        </row>
      </sheetData>
      <sheetData sheetId="5754">
        <row r="1">
          <cell r="A1" t="str">
            <v>PHIẾU XỬ LÝ HỒ SƠ THANH TOÁN VƯỢT THẨM QUYỀN PD</v>
          </cell>
        </row>
      </sheetData>
      <sheetData sheetId="5755">
        <row r="1">
          <cell r="A1" t="str">
            <v>PHIẾU XỬ LÝ HỒ SƠ THANH TOÁN VƯỢT THẨM QUYỀN PD</v>
          </cell>
        </row>
      </sheetData>
      <sheetData sheetId="5756">
        <row r="1">
          <cell r="A1" t="str">
            <v>PHIẾU XỬ LÝ HỒ SƠ THANH TOÁN VƯỢT THẨM QUYỀN PD</v>
          </cell>
        </row>
      </sheetData>
      <sheetData sheetId="5757">
        <row r="1">
          <cell r="A1" t="str">
            <v>PHIẾU XỬ LÝ HỒ SƠ THANH TOÁN VƯỢT THẨM QUYỀN PD</v>
          </cell>
        </row>
      </sheetData>
      <sheetData sheetId="5758">
        <row r="1">
          <cell r="A1" t="str">
            <v>PHIẾU XỬ LÝ HỒ SƠ THANH TOÁN VƯỢT THẨM QUYỀN PD</v>
          </cell>
        </row>
      </sheetData>
      <sheetData sheetId="5759">
        <row r="1">
          <cell r="A1" t="str">
            <v>PHIẾU XỬ LÝ HỒ SƠ THANH TOÁN VƯỢT THẨM QUYỀN PD</v>
          </cell>
        </row>
      </sheetData>
      <sheetData sheetId="5760">
        <row r="1">
          <cell r="A1" t="str">
            <v>PHIẾU XỬ LÝ HỒ SƠ THANH TOÁN VƯỢT THẨM QUYỀN PD</v>
          </cell>
        </row>
      </sheetData>
      <sheetData sheetId="5761">
        <row r="1">
          <cell r="A1" t="str">
            <v>PHIẾU XỬ LÝ HỒ SƠ THANH TOÁN VƯỢT THẨM QUYỀN PD</v>
          </cell>
        </row>
      </sheetData>
      <sheetData sheetId="5762">
        <row r="1">
          <cell r="A1" t="str">
            <v>PHIẾU XỬ LÝ HỒ SƠ THANH TOÁN VƯỢT THẨM QUYỀN PD</v>
          </cell>
        </row>
      </sheetData>
      <sheetData sheetId="5763">
        <row r="1">
          <cell r="A1" t="str">
            <v>PHIẾU XỬ LÝ HỒ SƠ THANH TOÁN VƯỢT THẨM QUYỀN PD</v>
          </cell>
        </row>
      </sheetData>
      <sheetData sheetId="5764">
        <row r="1">
          <cell r="A1" t="str">
            <v>PHIẾU XỬ LÝ HỒ SƠ THANH TOÁN VƯỢT THẨM QUYỀN PD</v>
          </cell>
        </row>
      </sheetData>
      <sheetData sheetId="5765">
        <row r="1">
          <cell r="A1" t="str">
            <v>PHIẾU XỬ LÝ HỒ SƠ THANH TOÁN VƯỢT THẨM QUYỀN PD</v>
          </cell>
        </row>
      </sheetData>
      <sheetData sheetId="5766">
        <row r="1">
          <cell r="A1" t="str">
            <v>PHIẾU XỬ LÝ HỒ SƠ THANH TOÁN VƯỢT THẨM QUYỀN PD</v>
          </cell>
        </row>
      </sheetData>
      <sheetData sheetId="5767">
        <row r="1">
          <cell r="A1" t="str">
            <v>PHIẾU XỬ LÝ HỒ SƠ THANH TOÁN VƯỢT THẨM QUYỀN PD</v>
          </cell>
        </row>
      </sheetData>
      <sheetData sheetId="5768">
        <row r="1">
          <cell r="A1" t="str">
            <v>PHIẾU XỬ LÝ HỒ SƠ THANH TOÁN VƯỢT THẨM QUYỀN PD</v>
          </cell>
        </row>
      </sheetData>
      <sheetData sheetId="5769">
        <row r="1">
          <cell r="A1" t="str">
            <v>PHIẾU XỬ LÝ HỒ SƠ THANH TOÁN VƯỢT THẨM QUYỀN PD</v>
          </cell>
        </row>
      </sheetData>
      <sheetData sheetId="5770">
        <row r="1">
          <cell r="A1" t="str">
            <v>PHIẾU XỬ LÝ HỒ SƠ THANH TOÁN VƯỢT THẨM QUYỀN PD</v>
          </cell>
        </row>
      </sheetData>
      <sheetData sheetId="5771">
        <row r="1">
          <cell r="A1" t="str">
            <v>PHIẾU XỬ LÝ HỒ SƠ THANH TOÁN VƯỢT THẨM QUYỀN PD</v>
          </cell>
        </row>
      </sheetData>
      <sheetData sheetId="5772">
        <row r="1">
          <cell r="A1" t="str">
            <v>PHIẾU XỬ LÝ HỒ SƠ THANH TOÁN VƯỢT THẨM QUYỀN PD</v>
          </cell>
        </row>
      </sheetData>
      <sheetData sheetId="5773">
        <row r="1">
          <cell r="A1" t="str">
            <v>PHIẾU XỬ LÝ HỒ SƠ THANH TOÁN VƯỢT THẨM QUYỀN PD</v>
          </cell>
        </row>
      </sheetData>
      <sheetData sheetId="5774">
        <row r="1">
          <cell r="A1" t="str">
            <v>PHIẾU XỬ LÝ HỒ SƠ THANH TOÁN VƯỢT THẨM QUYỀN PD</v>
          </cell>
        </row>
      </sheetData>
      <sheetData sheetId="5775">
        <row r="1">
          <cell r="A1" t="str">
            <v>PHIẾU XỬ LÝ HỒ SƠ THANH TOÁN VƯỢT THẨM QUYỀN PD</v>
          </cell>
        </row>
      </sheetData>
      <sheetData sheetId="5776">
        <row r="1">
          <cell r="A1" t="str">
            <v>PHIẾU XỬ LÝ HỒ SƠ THANH TOÁN VƯỢT THẨM QUYỀN PD</v>
          </cell>
        </row>
      </sheetData>
      <sheetData sheetId="5777">
        <row r="1">
          <cell r="A1" t="str">
            <v>PHIẾU XỬ LÝ HỒ SƠ THANH TOÁN VƯỢT THẨM QUYỀN PD</v>
          </cell>
        </row>
      </sheetData>
      <sheetData sheetId="5778">
        <row r="1">
          <cell r="A1" t="str">
            <v>PHIẾU XỬ LÝ HỒ SƠ THANH TOÁN VƯỢT THẨM QUYỀN PD</v>
          </cell>
        </row>
      </sheetData>
      <sheetData sheetId="5779">
        <row r="1">
          <cell r="A1" t="str">
            <v>PHIẾU XỬ LÝ HỒ SƠ THANH TOÁN VƯỢT THẨM QUYỀN PD</v>
          </cell>
        </row>
      </sheetData>
      <sheetData sheetId="5780">
        <row r="1">
          <cell r="A1" t="str">
            <v>PHIẾU XỬ LÝ HỒ SƠ THANH TOÁN VƯỢT THẨM QUYỀN PD</v>
          </cell>
        </row>
      </sheetData>
      <sheetData sheetId="5781">
        <row r="1">
          <cell r="A1" t="str">
            <v>PHIẾU XỬ LÝ HỒ SƠ THANH TOÁN VƯỢT THẨM QUYỀN PD</v>
          </cell>
        </row>
      </sheetData>
      <sheetData sheetId="5782">
        <row r="1">
          <cell r="A1" t="str">
            <v>PHIẾU XỬ LÝ HỒ SƠ THANH TOÁN VƯỢT THẨM QUYỀN PD</v>
          </cell>
        </row>
      </sheetData>
      <sheetData sheetId="5783" refreshError="1"/>
      <sheetData sheetId="5784" refreshError="1"/>
      <sheetData sheetId="5785">
        <row r="1">
          <cell r="A1" t="str">
            <v>PHIẾU XỬ LÝ HỒ SƠ THANH TOÁN VƯỢT THẨM QUYỀN PD</v>
          </cell>
        </row>
      </sheetData>
      <sheetData sheetId="5786" refreshError="1"/>
      <sheetData sheetId="5787" refreshError="1"/>
      <sheetData sheetId="5788" refreshError="1"/>
      <sheetData sheetId="5789">
        <row r="1">
          <cell r="A1" t="str">
            <v>PHIẾU XỬ LÝ HỒ SƠ THANH TOÁN VƯỢT THẨM QUYỀN PD</v>
          </cell>
        </row>
      </sheetData>
      <sheetData sheetId="5790" refreshError="1"/>
      <sheetData sheetId="5791" refreshError="1"/>
      <sheetData sheetId="5792" refreshError="1"/>
      <sheetData sheetId="5793" refreshError="1"/>
      <sheetData sheetId="5794" refreshError="1"/>
      <sheetData sheetId="5795" refreshError="1"/>
      <sheetData sheetId="5796" refreshError="1"/>
      <sheetData sheetId="5797" refreshError="1"/>
      <sheetData sheetId="5798" refreshError="1"/>
      <sheetData sheetId="5799" refreshError="1"/>
      <sheetData sheetId="5800" refreshError="1"/>
      <sheetData sheetId="5801" refreshError="1"/>
      <sheetData sheetId="5802" refreshError="1"/>
      <sheetData sheetId="5803" refreshError="1"/>
      <sheetData sheetId="5804" refreshError="1"/>
      <sheetData sheetId="5805" refreshError="1"/>
      <sheetData sheetId="5806" refreshError="1"/>
      <sheetData sheetId="5807" refreshError="1"/>
      <sheetData sheetId="5808" refreshError="1"/>
      <sheetData sheetId="5809" refreshError="1"/>
      <sheetData sheetId="5810" refreshError="1"/>
      <sheetData sheetId="5811" refreshError="1"/>
      <sheetData sheetId="5812" refreshError="1"/>
      <sheetData sheetId="5813" refreshError="1"/>
      <sheetData sheetId="5814" refreshError="1"/>
      <sheetData sheetId="5815" refreshError="1"/>
      <sheetData sheetId="5816" refreshError="1"/>
      <sheetData sheetId="5817" refreshError="1"/>
      <sheetData sheetId="5818" refreshError="1"/>
      <sheetData sheetId="5819" refreshError="1"/>
      <sheetData sheetId="5820" refreshError="1"/>
      <sheetData sheetId="5821" refreshError="1"/>
      <sheetData sheetId="5822" refreshError="1"/>
      <sheetData sheetId="5823" refreshError="1"/>
      <sheetData sheetId="5824" refreshError="1"/>
      <sheetData sheetId="5825" refreshError="1"/>
      <sheetData sheetId="5826" refreshError="1"/>
      <sheetData sheetId="5827" refreshError="1"/>
      <sheetData sheetId="5828" refreshError="1"/>
      <sheetData sheetId="5829" refreshError="1"/>
      <sheetData sheetId="5830" refreshError="1"/>
      <sheetData sheetId="5831" refreshError="1"/>
      <sheetData sheetId="5832" refreshError="1"/>
      <sheetData sheetId="5833" refreshError="1"/>
      <sheetData sheetId="5834" refreshError="1"/>
      <sheetData sheetId="5835" refreshError="1"/>
      <sheetData sheetId="5836" refreshError="1"/>
      <sheetData sheetId="5837" refreshError="1"/>
      <sheetData sheetId="5838" refreshError="1"/>
      <sheetData sheetId="5839" refreshError="1"/>
      <sheetData sheetId="5840" refreshError="1"/>
      <sheetData sheetId="5841">
        <row r="1">
          <cell r="A1" t="str">
            <v>PHIẾU XỬ LÝ HỒ SƠ THANH TOÁN VƯỢT THẨM QUYỀN PD</v>
          </cell>
        </row>
      </sheetData>
      <sheetData sheetId="5842">
        <row r="1">
          <cell r="A1" t="str">
            <v>PHIẾU XỬ LÝ HỒ SƠ THANH TOÁN VƯỢT THẨM QUYỀN PD</v>
          </cell>
        </row>
      </sheetData>
      <sheetData sheetId="5843"/>
      <sheetData sheetId="5844"/>
      <sheetData sheetId="5845"/>
      <sheetData sheetId="5846" refreshError="1"/>
      <sheetData sheetId="5847" refreshError="1"/>
      <sheetData sheetId="5848" refreshError="1"/>
      <sheetData sheetId="5849" refreshError="1"/>
      <sheetData sheetId="5850" refreshError="1"/>
      <sheetData sheetId="5851" refreshError="1"/>
      <sheetData sheetId="5852" refreshError="1"/>
      <sheetData sheetId="5853" refreshError="1"/>
      <sheetData sheetId="5854">
        <row r="1">
          <cell r="A1" t="str">
            <v>PHIẾU XỬ LÝ HỒ SƠ THANH TOÁN VƯỢT THẨM QUYỀN PD</v>
          </cell>
        </row>
      </sheetData>
      <sheetData sheetId="5855" refreshError="1"/>
      <sheetData sheetId="5856" refreshError="1"/>
      <sheetData sheetId="5857" refreshError="1"/>
      <sheetData sheetId="5858" refreshError="1"/>
      <sheetData sheetId="5859" refreshError="1"/>
      <sheetData sheetId="5860" refreshError="1"/>
      <sheetData sheetId="5861" refreshError="1"/>
      <sheetData sheetId="5862" refreshError="1"/>
      <sheetData sheetId="5863" refreshError="1"/>
      <sheetData sheetId="5864" refreshError="1"/>
      <sheetData sheetId="5865" refreshError="1"/>
      <sheetData sheetId="5866" refreshError="1"/>
      <sheetData sheetId="5867" refreshError="1"/>
      <sheetData sheetId="5868" refreshError="1"/>
      <sheetData sheetId="5869" refreshError="1"/>
      <sheetData sheetId="5870" refreshError="1"/>
      <sheetData sheetId="5871" refreshError="1"/>
      <sheetData sheetId="5872" refreshError="1"/>
      <sheetData sheetId="5873" refreshError="1"/>
      <sheetData sheetId="5874">
        <row r="1">
          <cell r="A1" t="str">
            <v>PHIẾU XỬ LÝ HỒ SƠ THANH TOÁN VƯỢT THẨM QUYỀN PD</v>
          </cell>
        </row>
      </sheetData>
      <sheetData sheetId="5875">
        <row r="1">
          <cell r="A1" t="str">
            <v>PHIẾU XỬ LÝ HỒ SƠ THANH TOÁN VƯỢT THẨM QUYỀN PD</v>
          </cell>
        </row>
      </sheetData>
      <sheetData sheetId="5876">
        <row r="1">
          <cell r="A1" t="str">
            <v>PHIẾU XỬ LÝ HỒ SƠ THANH TOÁN VƯỢT THẨM QUYỀN PD</v>
          </cell>
        </row>
      </sheetData>
      <sheetData sheetId="5877">
        <row r="1">
          <cell r="A1" t="str">
            <v>PHIẾU XỬ LÝ HỒ SƠ THANH TOÁN VƯỢT THẨM QUYỀN PD</v>
          </cell>
        </row>
      </sheetData>
      <sheetData sheetId="5878">
        <row r="1">
          <cell r="A1" t="str">
            <v>PHIẾU XỬ LÝ HỒ SƠ THANH TOÁN VƯỢT THẨM QUYỀN PD</v>
          </cell>
        </row>
      </sheetData>
      <sheetData sheetId="5879">
        <row r="1">
          <cell r="A1" t="str">
            <v>PHIẾU XỬ LÝ HỒ SƠ THANH TOÁN VƯỢT THẨM QUYỀN PD</v>
          </cell>
        </row>
      </sheetData>
      <sheetData sheetId="5880" refreshError="1"/>
      <sheetData sheetId="5881" refreshError="1"/>
      <sheetData sheetId="5882" refreshError="1"/>
      <sheetData sheetId="5883" refreshError="1"/>
      <sheetData sheetId="5884" refreshError="1"/>
      <sheetData sheetId="5885" refreshError="1"/>
      <sheetData sheetId="5886" refreshError="1"/>
      <sheetData sheetId="5887" refreshError="1"/>
      <sheetData sheetId="5888" refreshError="1"/>
      <sheetData sheetId="5889" refreshError="1"/>
      <sheetData sheetId="5890" refreshError="1"/>
      <sheetData sheetId="5891" refreshError="1"/>
      <sheetData sheetId="5892" refreshError="1"/>
      <sheetData sheetId="5893" refreshError="1"/>
      <sheetData sheetId="5894">
        <row r="1">
          <cell r="A1" t="str">
            <v>PHIẾU XỬ LÝ HỒ SƠ THANH TOÁN VƯỢT THẨM QUYỀN PD</v>
          </cell>
        </row>
      </sheetData>
      <sheetData sheetId="5895" refreshError="1"/>
      <sheetData sheetId="5896" refreshError="1"/>
      <sheetData sheetId="5897" refreshError="1"/>
      <sheetData sheetId="5898" refreshError="1"/>
      <sheetData sheetId="5899" refreshError="1"/>
      <sheetData sheetId="5900" refreshError="1"/>
      <sheetData sheetId="5901" refreshError="1"/>
      <sheetData sheetId="5902" refreshError="1"/>
      <sheetData sheetId="5903" refreshError="1"/>
      <sheetData sheetId="5904" refreshError="1"/>
      <sheetData sheetId="5905" refreshError="1"/>
      <sheetData sheetId="5906" refreshError="1"/>
      <sheetData sheetId="5907" refreshError="1"/>
      <sheetData sheetId="5908" refreshError="1"/>
      <sheetData sheetId="5909" refreshError="1"/>
      <sheetData sheetId="5910" refreshError="1"/>
      <sheetData sheetId="5911">
        <row r="1">
          <cell r="A1" t="str">
            <v>PHIẾU XỬ LÝ HỒ SƠ THANH TOÁN VƯỢT THẨM QUYỀN PD</v>
          </cell>
        </row>
      </sheetData>
      <sheetData sheetId="5912">
        <row r="1">
          <cell r="A1" t="str">
            <v>PHIẾU XỬ LÝ HỒ SƠ THANH TOÁN VƯỢT THẨM QUYỀN PD</v>
          </cell>
        </row>
      </sheetData>
      <sheetData sheetId="5913">
        <row r="1">
          <cell r="A1" t="str">
            <v>PHIẾU XỬ LÝ HỒ SƠ THANH TOÁN VƯỢT THẨM QUYỀN PD</v>
          </cell>
        </row>
      </sheetData>
      <sheetData sheetId="5914">
        <row r="1">
          <cell r="A1" t="str">
            <v>PHIẾU XỬ LÝ HỒ SƠ THANH TOÁN VƯỢT THẨM QUYỀN PD</v>
          </cell>
        </row>
      </sheetData>
      <sheetData sheetId="5915">
        <row r="1">
          <cell r="A1" t="str">
            <v>PHIẾU XỬ LÝ HỒ SƠ THANH TOÁN VƯỢT THẨM QUYỀN PD</v>
          </cell>
        </row>
      </sheetData>
      <sheetData sheetId="5916">
        <row r="1">
          <cell r="A1" t="str">
            <v>PHIẾU XỬ LÝ HỒ SƠ THANH TOÁN VƯỢT THẨM QUYỀN PD</v>
          </cell>
        </row>
      </sheetData>
      <sheetData sheetId="5917">
        <row r="1">
          <cell r="A1" t="str">
            <v>PHIẾU XỬ LÝ HỒ SƠ THANH TOÁN VƯỢT THẨM QUYỀN PD</v>
          </cell>
        </row>
      </sheetData>
      <sheetData sheetId="5918">
        <row r="1">
          <cell r="A1" t="str">
            <v>PHIẾU XỬ LÝ HỒ SƠ THANH TOÁN VƯỢT THẨM QUYỀN PD</v>
          </cell>
        </row>
      </sheetData>
      <sheetData sheetId="5919">
        <row r="1">
          <cell r="A1" t="str">
            <v>PHIẾU XỬ LÝ HỒ SƠ THANH TOÁN VƯỢT THẨM QUYỀN PD</v>
          </cell>
        </row>
      </sheetData>
      <sheetData sheetId="5920">
        <row r="1">
          <cell r="A1" t="str">
            <v>PHIẾU XỬ LÝ HỒ SƠ THANH TOÁN VƯỢT THẨM QUYỀN PD</v>
          </cell>
        </row>
      </sheetData>
      <sheetData sheetId="5921">
        <row r="1">
          <cell r="A1" t="str">
            <v>PHIẾU XỬ LÝ HỒ SƠ THANH TOÁN VƯỢT THẨM QUYỀN PD</v>
          </cell>
        </row>
      </sheetData>
      <sheetData sheetId="5922">
        <row r="1">
          <cell r="A1" t="str">
            <v>PHIẾU XỬ LÝ HỒ SƠ THANH TOÁN VƯỢT THẨM QUYỀN PD</v>
          </cell>
        </row>
      </sheetData>
      <sheetData sheetId="5923">
        <row r="1">
          <cell r="A1" t="str">
            <v>PHIẾU XỬ LÝ HỒ SƠ THANH TOÁN VƯỢT THẨM QUYỀN PD</v>
          </cell>
        </row>
      </sheetData>
      <sheetData sheetId="5924">
        <row r="1">
          <cell r="A1" t="str">
            <v>PHIẾU XỬ LÝ HỒ SƠ THANH TOÁN VƯỢT THẨM QUYỀN PD</v>
          </cell>
        </row>
      </sheetData>
      <sheetData sheetId="5925" refreshError="1"/>
      <sheetData sheetId="5926" refreshError="1"/>
      <sheetData sheetId="5927" refreshError="1"/>
      <sheetData sheetId="5928" refreshError="1"/>
      <sheetData sheetId="5929" refreshError="1"/>
      <sheetData sheetId="5930" refreshError="1"/>
      <sheetData sheetId="5931" refreshError="1"/>
      <sheetData sheetId="5932">
        <row r="1">
          <cell r="A1" t="str">
            <v>PHIẾU XỬ LÝ HỒ SƠ THANH TOÁN VƯỢT THẨM QUYỀN PD</v>
          </cell>
        </row>
      </sheetData>
      <sheetData sheetId="5933" refreshError="1"/>
      <sheetData sheetId="5934" refreshError="1"/>
      <sheetData sheetId="5935">
        <row r="1">
          <cell r="A1" t="str">
            <v>PHIẾU XỬ LÝ HỒ SƠ THANH TOÁN VƯỢT THẨM QUYỀN PD</v>
          </cell>
        </row>
      </sheetData>
      <sheetData sheetId="5936"/>
      <sheetData sheetId="5937" refreshError="1"/>
      <sheetData sheetId="5938"/>
      <sheetData sheetId="5939" refreshError="1"/>
      <sheetData sheetId="5940" refreshError="1"/>
      <sheetData sheetId="5941" refreshError="1"/>
      <sheetData sheetId="5942"/>
      <sheetData sheetId="5943"/>
      <sheetData sheetId="5944" refreshError="1"/>
      <sheetData sheetId="5945" refreshError="1"/>
      <sheetData sheetId="5946" refreshError="1"/>
      <sheetData sheetId="5947"/>
      <sheetData sheetId="5948"/>
      <sheetData sheetId="5949" refreshError="1"/>
      <sheetData sheetId="5950" refreshError="1"/>
      <sheetData sheetId="5951" refreshError="1"/>
      <sheetData sheetId="5952" refreshError="1"/>
      <sheetData sheetId="5953" refreshError="1"/>
      <sheetData sheetId="5954" refreshError="1"/>
      <sheetData sheetId="5955" refreshError="1"/>
      <sheetData sheetId="5956" refreshError="1"/>
      <sheetData sheetId="5957" refreshError="1"/>
      <sheetData sheetId="5958" refreshError="1"/>
      <sheetData sheetId="5959" refreshError="1"/>
      <sheetData sheetId="5960" refreshError="1"/>
      <sheetData sheetId="5961" refreshError="1"/>
      <sheetData sheetId="5962" refreshError="1"/>
      <sheetData sheetId="5963" refreshError="1"/>
      <sheetData sheetId="5964" refreshError="1"/>
      <sheetData sheetId="5965" refreshError="1"/>
      <sheetData sheetId="5966" refreshError="1"/>
      <sheetData sheetId="5967" refreshError="1"/>
      <sheetData sheetId="5968" refreshError="1"/>
      <sheetData sheetId="5969" refreshError="1"/>
      <sheetData sheetId="5970" refreshError="1"/>
      <sheetData sheetId="5971" refreshError="1"/>
      <sheetData sheetId="5972" refreshError="1"/>
      <sheetData sheetId="5973" refreshError="1"/>
      <sheetData sheetId="5974" refreshError="1"/>
      <sheetData sheetId="5975" refreshError="1"/>
      <sheetData sheetId="5976" refreshError="1"/>
      <sheetData sheetId="5977" refreshError="1"/>
      <sheetData sheetId="5978" refreshError="1"/>
      <sheetData sheetId="5979" refreshError="1"/>
      <sheetData sheetId="5980" refreshError="1"/>
      <sheetData sheetId="5981" refreshError="1"/>
      <sheetData sheetId="5982" refreshError="1"/>
      <sheetData sheetId="5983" refreshError="1"/>
      <sheetData sheetId="5984" refreshError="1"/>
      <sheetData sheetId="5985" refreshError="1"/>
      <sheetData sheetId="5986" refreshError="1"/>
      <sheetData sheetId="5987" refreshError="1"/>
      <sheetData sheetId="5988" refreshError="1"/>
      <sheetData sheetId="5989">
        <row r="1">
          <cell r="A1" t="str">
            <v>PHIẾU XỬ LÝ HỒ SƠ THANH TOÁN VƯỢT THẨM QUYỀN PD</v>
          </cell>
        </row>
      </sheetData>
      <sheetData sheetId="5990">
        <row r="1">
          <cell r="A1" t="str">
            <v>PHIẾU XỬ LÝ HỒ SƠ THANH TOÁN VƯỢT THẨM QUYỀN PD</v>
          </cell>
        </row>
      </sheetData>
      <sheetData sheetId="5991">
        <row r="1">
          <cell r="A1" t="str">
            <v>PHIẾU XỬ LÝ HỒ SƠ THANH TOÁN VƯỢT THẨM QUYỀN PD</v>
          </cell>
        </row>
      </sheetData>
      <sheetData sheetId="5992" refreshError="1"/>
      <sheetData sheetId="5993" refreshError="1"/>
      <sheetData sheetId="5994" refreshError="1"/>
      <sheetData sheetId="5995" refreshError="1"/>
      <sheetData sheetId="5996" refreshError="1"/>
      <sheetData sheetId="5997" refreshError="1"/>
      <sheetData sheetId="5998" refreshError="1"/>
      <sheetData sheetId="5999" refreshError="1"/>
      <sheetData sheetId="6000" refreshError="1"/>
      <sheetData sheetId="6001" refreshError="1"/>
      <sheetData sheetId="6002" refreshError="1"/>
      <sheetData sheetId="6003" refreshError="1"/>
      <sheetData sheetId="6004" refreshError="1"/>
      <sheetData sheetId="6005" refreshError="1"/>
      <sheetData sheetId="6006" refreshError="1"/>
      <sheetData sheetId="6007" refreshError="1"/>
      <sheetData sheetId="6008" refreshError="1"/>
      <sheetData sheetId="6009" refreshError="1"/>
      <sheetData sheetId="6010" refreshError="1"/>
      <sheetData sheetId="6011" refreshError="1"/>
      <sheetData sheetId="6012" refreshError="1"/>
      <sheetData sheetId="6013" refreshError="1"/>
      <sheetData sheetId="6014" refreshError="1"/>
      <sheetData sheetId="6015" refreshError="1"/>
      <sheetData sheetId="6016" refreshError="1"/>
      <sheetData sheetId="6017" refreshError="1"/>
      <sheetData sheetId="6018" refreshError="1"/>
      <sheetData sheetId="6019" refreshError="1"/>
      <sheetData sheetId="6020" refreshError="1"/>
      <sheetData sheetId="6021" refreshError="1"/>
      <sheetData sheetId="6022" refreshError="1"/>
      <sheetData sheetId="6023" refreshError="1"/>
      <sheetData sheetId="6024" refreshError="1"/>
      <sheetData sheetId="6025" refreshError="1"/>
      <sheetData sheetId="6026" refreshError="1"/>
      <sheetData sheetId="6027" refreshError="1"/>
      <sheetData sheetId="6028" refreshError="1"/>
      <sheetData sheetId="6029" refreshError="1"/>
      <sheetData sheetId="6030" refreshError="1"/>
      <sheetData sheetId="6031" refreshError="1"/>
      <sheetData sheetId="6032" refreshError="1"/>
      <sheetData sheetId="6033" refreshError="1"/>
      <sheetData sheetId="6034" refreshError="1"/>
      <sheetData sheetId="6035" refreshError="1"/>
      <sheetData sheetId="6036" refreshError="1"/>
      <sheetData sheetId="6037" refreshError="1"/>
      <sheetData sheetId="6038" refreshError="1"/>
      <sheetData sheetId="6039" refreshError="1"/>
      <sheetData sheetId="6040" refreshError="1"/>
      <sheetData sheetId="6041" refreshError="1"/>
      <sheetData sheetId="6042" refreshError="1"/>
      <sheetData sheetId="6043" refreshError="1"/>
      <sheetData sheetId="6044" refreshError="1"/>
      <sheetData sheetId="6045" refreshError="1"/>
      <sheetData sheetId="6046" refreshError="1"/>
      <sheetData sheetId="6047" refreshError="1"/>
      <sheetData sheetId="6048" refreshError="1"/>
      <sheetData sheetId="6049" refreshError="1"/>
      <sheetData sheetId="6050" refreshError="1"/>
      <sheetData sheetId="6051" refreshError="1"/>
      <sheetData sheetId="6052" refreshError="1"/>
      <sheetData sheetId="6053" refreshError="1"/>
      <sheetData sheetId="6054" refreshError="1"/>
      <sheetData sheetId="6055" refreshError="1"/>
      <sheetData sheetId="6056" refreshError="1"/>
      <sheetData sheetId="6057" refreshError="1"/>
      <sheetData sheetId="6058" refreshError="1"/>
      <sheetData sheetId="6059" refreshError="1"/>
      <sheetData sheetId="6060" refreshError="1"/>
      <sheetData sheetId="6061" refreshError="1"/>
      <sheetData sheetId="6062" refreshError="1"/>
      <sheetData sheetId="6063" refreshError="1"/>
      <sheetData sheetId="6064" refreshError="1"/>
      <sheetData sheetId="6065" refreshError="1"/>
      <sheetData sheetId="6066" refreshError="1"/>
      <sheetData sheetId="6067" refreshError="1"/>
      <sheetData sheetId="6068" refreshError="1"/>
      <sheetData sheetId="6069" refreshError="1"/>
      <sheetData sheetId="6070" refreshError="1"/>
      <sheetData sheetId="6071" refreshError="1"/>
      <sheetData sheetId="6072" refreshError="1"/>
      <sheetData sheetId="6073" refreshError="1"/>
      <sheetData sheetId="6074" refreshError="1"/>
      <sheetData sheetId="6075" refreshError="1"/>
      <sheetData sheetId="6076" refreshError="1"/>
      <sheetData sheetId="6077" refreshError="1"/>
      <sheetData sheetId="6078" refreshError="1"/>
      <sheetData sheetId="6079" refreshError="1"/>
      <sheetData sheetId="6080" refreshError="1"/>
      <sheetData sheetId="6081" refreshError="1"/>
      <sheetData sheetId="6082" refreshError="1"/>
      <sheetData sheetId="6083" refreshError="1"/>
      <sheetData sheetId="6084" refreshError="1"/>
      <sheetData sheetId="6085" refreshError="1"/>
      <sheetData sheetId="6086" refreshError="1"/>
      <sheetData sheetId="6087" refreshError="1"/>
      <sheetData sheetId="6088" refreshError="1"/>
      <sheetData sheetId="6089" refreshError="1"/>
      <sheetData sheetId="6090" refreshError="1"/>
      <sheetData sheetId="6091" refreshError="1"/>
      <sheetData sheetId="6092" refreshError="1"/>
      <sheetData sheetId="6093" refreshError="1"/>
      <sheetData sheetId="6094" refreshError="1"/>
      <sheetData sheetId="6095" refreshError="1"/>
      <sheetData sheetId="6096" refreshError="1"/>
      <sheetData sheetId="6097" refreshError="1"/>
      <sheetData sheetId="6098" refreshError="1"/>
      <sheetData sheetId="6099" refreshError="1"/>
      <sheetData sheetId="6100" refreshError="1"/>
      <sheetData sheetId="6101" refreshError="1"/>
      <sheetData sheetId="6102" refreshError="1"/>
      <sheetData sheetId="6103" refreshError="1"/>
      <sheetData sheetId="6104" refreshError="1"/>
      <sheetData sheetId="6105" refreshError="1"/>
      <sheetData sheetId="6106" refreshError="1"/>
      <sheetData sheetId="6107" refreshError="1"/>
      <sheetData sheetId="6108" refreshError="1"/>
      <sheetData sheetId="6109" refreshError="1"/>
      <sheetData sheetId="6110" refreshError="1"/>
      <sheetData sheetId="6111" refreshError="1"/>
      <sheetData sheetId="6112" refreshError="1"/>
      <sheetData sheetId="6113" refreshError="1"/>
      <sheetData sheetId="6114" refreshError="1"/>
      <sheetData sheetId="6115" refreshError="1"/>
      <sheetData sheetId="6116" refreshError="1"/>
      <sheetData sheetId="6117" refreshError="1"/>
      <sheetData sheetId="6118" refreshError="1"/>
      <sheetData sheetId="6119" refreshError="1"/>
      <sheetData sheetId="6120" refreshError="1"/>
      <sheetData sheetId="6121" refreshError="1"/>
      <sheetData sheetId="6122" refreshError="1"/>
      <sheetData sheetId="6123" refreshError="1"/>
      <sheetData sheetId="6124" refreshError="1"/>
      <sheetData sheetId="6125" refreshError="1"/>
      <sheetData sheetId="6126" refreshError="1"/>
      <sheetData sheetId="6127" refreshError="1"/>
      <sheetData sheetId="6128" refreshError="1"/>
      <sheetData sheetId="6129" refreshError="1"/>
      <sheetData sheetId="6130" refreshError="1"/>
      <sheetData sheetId="6131" refreshError="1"/>
      <sheetData sheetId="6132" refreshError="1"/>
      <sheetData sheetId="6133" refreshError="1"/>
      <sheetData sheetId="6134" refreshError="1"/>
      <sheetData sheetId="6135" refreshError="1"/>
      <sheetData sheetId="6136" refreshError="1"/>
      <sheetData sheetId="6137" refreshError="1"/>
      <sheetData sheetId="6138" refreshError="1"/>
      <sheetData sheetId="6139" refreshError="1"/>
      <sheetData sheetId="6140" refreshError="1"/>
      <sheetData sheetId="6141" refreshError="1"/>
      <sheetData sheetId="6142" refreshError="1"/>
      <sheetData sheetId="6143" refreshError="1"/>
      <sheetData sheetId="6144" refreshError="1"/>
      <sheetData sheetId="6145" refreshError="1"/>
      <sheetData sheetId="6146" refreshError="1"/>
      <sheetData sheetId="6147" refreshError="1"/>
      <sheetData sheetId="6148" refreshError="1"/>
      <sheetData sheetId="6149" refreshError="1"/>
      <sheetData sheetId="6150" refreshError="1"/>
      <sheetData sheetId="6151" refreshError="1"/>
      <sheetData sheetId="6152" refreshError="1"/>
      <sheetData sheetId="6153" refreshError="1"/>
      <sheetData sheetId="6154" refreshError="1"/>
      <sheetData sheetId="6155" refreshError="1"/>
      <sheetData sheetId="6156" refreshError="1"/>
      <sheetData sheetId="6157" refreshError="1"/>
      <sheetData sheetId="6158"/>
      <sheetData sheetId="6159" refreshError="1"/>
      <sheetData sheetId="6160" refreshError="1"/>
      <sheetData sheetId="6161" refreshError="1"/>
      <sheetData sheetId="6162" refreshError="1"/>
      <sheetData sheetId="6163" refreshError="1"/>
      <sheetData sheetId="6164" refreshError="1"/>
      <sheetData sheetId="6165" refreshError="1"/>
      <sheetData sheetId="6166" refreshError="1"/>
      <sheetData sheetId="6167" refreshError="1"/>
      <sheetData sheetId="6168" refreshError="1"/>
      <sheetData sheetId="6169" refreshError="1"/>
      <sheetData sheetId="6170"/>
      <sheetData sheetId="6171" refreshError="1"/>
      <sheetData sheetId="6172" refreshError="1"/>
      <sheetData sheetId="6173" refreshError="1"/>
      <sheetData sheetId="6174" refreshError="1"/>
      <sheetData sheetId="6175" refreshError="1"/>
      <sheetData sheetId="6176" refreshError="1"/>
      <sheetData sheetId="6177" refreshError="1"/>
      <sheetData sheetId="6178" refreshError="1"/>
      <sheetData sheetId="6179" refreshError="1"/>
      <sheetData sheetId="6180" refreshError="1"/>
      <sheetData sheetId="6181" refreshError="1"/>
      <sheetData sheetId="6182" refreshError="1"/>
      <sheetData sheetId="6183" refreshError="1"/>
      <sheetData sheetId="6184" refreshError="1"/>
      <sheetData sheetId="6185" refreshError="1"/>
      <sheetData sheetId="6186" refreshError="1"/>
      <sheetData sheetId="6187" refreshError="1"/>
      <sheetData sheetId="6188" refreshError="1"/>
      <sheetData sheetId="6189" refreshError="1"/>
      <sheetData sheetId="6190" refreshError="1"/>
      <sheetData sheetId="6191" refreshError="1"/>
      <sheetData sheetId="6192" refreshError="1"/>
      <sheetData sheetId="6193" refreshError="1"/>
      <sheetData sheetId="6194" refreshError="1"/>
      <sheetData sheetId="6195" refreshError="1"/>
      <sheetData sheetId="6196" refreshError="1"/>
      <sheetData sheetId="6197" refreshError="1"/>
      <sheetData sheetId="6198" refreshError="1"/>
      <sheetData sheetId="6199" refreshError="1"/>
      <sheetData sheetId="6200" refreshError="1"/>
      <sheetData sheetId="6201" refreshError="1"/>
      <sheetData sheetId="6202" refreshError="1"/>
      <sheetData sheetId="6203" refreshError="1"/>
      <sheetData sheetId="6204" refreshError="1"/>
      <sheetData sheetId="6205" refreshError="1"/>
      <sheetData sheetId="6206" refreshError="1"/>
      <sheetData sheetId="6207" refreshError="1"/>
      <sheetData sheetId="6208" refreshError="1"/>
      <sheetData sheetId="6209" refreshError="1"/>
      <sheetData sheetId="6210" refreshError="1"/>
      <sheetData sheetId="6211" refreshError="1"/>
      <sheetData sheetId="6212" refreshError="1"/>
      <sheetData sheetId="6213" refreshError="1"/>
      <sheetData sheetId="6214" refreshError="1"/>
      <sheetData sheetId="6215" refreshError="1"/>
      <sheetData sheetId="6216" refreshError="1"/>
      <sheetData sheetId="6217" refreshError="1"/>
      <sheetData sheetId="6218" refreshError="1"/>
      <sheetData sheetId="6219" refreshError="1"/>
      <sheetData sheetId="6220" refreshError="1"/>
      <sheetData sheetId="6221" refreshError="1"/>
      <sheetData sheetId="6222" refreshError="1"/>
      <sheetData sheetId="6223" refreshError="1"/>
      <sheetData sheetId="6224" refreshError="1"/>
      <sheetData sheetId="6225" refreshError="1"/>
      <sheetData sheetId="6226" refreshError="1"/>
      <sheetData sheetId="6227" refreshError="1"/>
      <sheetData sheetId="6228" refreshError="1"/>
      <sheetData sheetId="6229" refreshError="1"/>
      <sheetData sheetId="6230" refreshError="1"/>
      <sheetData sheetId="6231" refreshError="1"/>
      <sheetData sheetId="6232" refreshError="1"/>
      <sheetData sheetId="6233" refreshError="1"/>
      <sheetData sheetId="6234" refreshError="1"/>
      <sheetData sheetId="6235" refreshError="1"/>
      <sheetData sheetId="6236" refreshError="1"/>
      <sheetData sheetId="6237" refreshError="1"/>
      <sheetData sheetId="6238" refreshError="1"/>
      <sheetData sheetId="6239" refreshError="1"/>
      <sheetData sheetId="6240" refreshError="1"/>
      <sheetData sheetId="6241" refreshError="1"/>
      <sheetData sheetId="6242" refreshError="1"/>
      <sheetData sheetId="6243" refreshError="1"/>
      <sheetData sheetId="6244" refreshError="1"/>
      <sheetData sheetId="6245" refreshError="1"/>
      <sheetData sheetId="6246" refreshError="1"/>
      <sheetData sheetId="6247" refreshError="1"/>
      <sheetData sheetId="6248" refreshError="1"/>
      <sheetData sheetId="6249" refreshError="1"/>
      <sheetData sheetId="6250" refreshError="1"/>
      <sheetData sheetId="6251" refreshError="1"/>
      <sheetData sheetId="6252" refreshError="1"/>
      <sheetData sheetId="6253" refreshError="1"/>
      <sheetData sheetId="6254" refreshError="1"/>
      <sheetData sheetId="6255" refreshError="1"/>
      <sheetData sheetId="6256" refreshError="1"/>
      <sheetData sheetId="6257" refreshError="1"/>
      <sheetData sheetId="6258" refreshError="1"/>
      <sheetData sheetId="6259" refreshError="1"/>
      <sheetData sheetId="6260" refreshError="1"/>
      <sheetData sheetId="6261" refreshError="1"/>
      <sheetData sheetId="6262" refreshError="1"/>
      <sheetData sheetId="6263" refreshError="1"/>
      <sheetData sheetId="6264" refreshError="1"/>
      <sheetData sheetId="6265" refreshError="1"/>
      <sheetData sheetId="6266" refreshError="1"/>
      <sheetData sheetId="6267" refreshError="1"/>
      <sheetData sheetId="6268" refreshError="1"/>
      <sheetData sheetId="6269" refreshError="1"/>
      <sheetData sheetId="6270" refreshError="1"/>
      <sheetData sheetId="6271" refreshError="1"/>
      <sheetData sheetId="6272" refreshError="1"/>
      <sheetData sheetId="6273" refreshError="1"/>
      <sheetData sheetId="6274" refreshError="1"/>
      <sheetData sheetId="6275" refreshError="1"/>
      <sheetData sheetId="6276" refreshError="1"/>
      <sheetData sheetId="6277" refreshError="1"/>
      <sheetData sheetId="6278" refreshError="1"/>
      <sheetData sheetId="6279" refreshError="1"/>
      <sheetData sheetId="6280" refreshError="1"/>
      <sheetData sheetId="6281" refreshError="1"/>
      <sheetData sheetId="6282" refreshError="1"/>
      <sheetData sheetId="6283" refreshError="1"/>
      <sheetData sheetId="6284" refreshError="1"/>
      <sheetData sheetId="6285" refreshError="1"/>
      <sheetData sheetId="6286" refreshError="1"/>
      <sheetData sheetId="6287" refreshError="1"/>
      <sheetData sheetId="6288" refreshError="1"/>
      <sheetData sheetId="6289" refreshError="1"/>
      <sheetData sheetId="6290" refreshError="1"/>
      <sheetData sheetId="6291" refreshError="1"/>
      <sheetData sheetId="6292" refreshError="1"/>
      <sheetData sheetId="6293" refreshError="1"/>
      <sheetData sheetId="6294" refreshError="1"/>
      <sheetData sheetId="6295" refreshError="1"/>
      <sheetData sheetId="6296" refreshError="1"/>
      <sheetData sheetId="6297" refreshError="1"/>
      <sheetData sheetId="6298" refreshError="1"/>
      <sheetData sheetId="6299" refreshError="1"/>
      <sheetData sheetId="6300" refreshError="1"/>
      <sheetData sheetId="6301" refreshError="1"/>
      <sheetData sheetId="6302" refreshError="1"/>
      <sheetData sheetId="6303" refreshError="1"/>
      <sheetData sheetId="6304" refreshError="1"/>
      <sheetData sheetId="6305" refreshError="1"/>
      <sheetData sheetId="6306" refreshError="1"/>
      <sheetData sheetId="6307" refreshError="1"/>
      <sheetData sheetId="6308" refreshError="1"/>
      <sheetData sheetId="6309" refreshError="1"/>
      <sheetData sheetId="6310" refreshError="1"/>
      <sheetData sheetId="6311" refreshError="1"/>
      <sheetData sheetId="6312" refreshError="1"/>
      <sheetData sheetId="6313" refreshError="1"/>
      <sheetData sheetId="6314" refreshError="1"/>
      <sheetData sheetId="6315" refreshError="1"/>
      <sheetData sheetId="6316" refreshError="1"/>
      <sheetData sheetId="6317" refreshError="1"/>
      <sheetData sheetId="6318" refreshError="1"/>
      <sheetData sheetId="6319" refreshError="1"/>
      <sheetData sheetId="6320" refreshError="1"/>
      <sheetData sheetId="6321" refreshError="1"/>
      <sheetData sheetId="6322" refreshError="1"/>
      <sheetData sheetId="6323" refreshError="1"/>
      <sheetData sheetId="6324"/>
      <sheetData sheetId="6325" refreshError="1"/>
      <sheetData sheetId="6326" refreshError="1"/>
      <sheetData sheetId="6327" refreshError="1"/>
      <sheetData sheetId="6328" refreshError="1"/>
      <sheetData sheetId="6329" refreshError="1"/>
      <sheetData sheetId="6330" refreshError="1"/>
      <sheetData sheetId="6331" refreshError="1"/>
      <sheetData sheetId="6332" refreshError="1"/>
      <sheetData sheetId="6333" refreshError="1"/>
      <sheetData sheetId="6334" refreshError="1"/>
      <sheetData sheetId="6335" refreshError="1"/>
      <sheetData sheetId="6336" refreshError="1"/>
      <sheetData sheetId="6337" refreshError="1"/>
      <sheetData sheetId="6338" refreshError="1"/>
      <sheetData sheetId="6339" refreshError="1"/>
      <sheetData sheetId="6340" refreshError="1"/>
      <sheetData sheetId="6341" refreshError="1"/>
      <sheetData sheetId="6342" refreshError="1"/>
      <sheetData sheetId="6343" refreshError="1"/>
      <sheetData sheetId="6344" refreshError="1"/>
      <sheetData sheetId="6345" refreshError="1"/>
      <sheetData sheetId="6346" refreshError="1"/>
      <sheetData sheetId="6347" refreshError="1"/>
      <sheetData sheetId="6348" refreshError="1"/>
      <sheetData sheetId="6349" refreshError="1"/>
      <sheetData sheetId="6350" refreshError="1"/>
      <sheetData sheetId="6351" refreshError="1"/>
      <sheetData sheetId="6352" refreshError="1"/>
      <sheetData sheetId="6353" refreshError="1"/>
      <sheetData sheetId="6354" refreshError="1"/>
      <sheetData sheetId="6355" refreshError="1"/>
      <sheetData sheetId="6356">
        <row r="1">
          <cell r="A1" t="str">
            <v>PHIẾU XỬ LÝ HỒ SƠ THANH TOÁN VƯỢT THẨM QUYỀN PD</v>
          </cell>
        </row>
      </sheetData>
      <sheetData sheetId="6357">
        <row r="1">
          <cell r="A1" t="str">
            <v>PHIẾU XỬ LÝ HỒ SƠ THANH TOÁN VƯỢT THẨM QUYỀN PD</v>
          </cell>
        </row>
      </sheetData>
      <sheetData sheetId="6358">
        <row r="1">
          <cell r="A1" t="str">
            <v>PHIẾU XỬ LÝ HỒ SƠ THANH TOÁN VƯỢT THẨM QUYỀN PD</v>
          </cell>
        </row>
      </sheetData>
      <sheetData sheetId="6359">
        <row r="1">
          <cell r="A1" t="str">
            <v>PHIẾU XỬ LÝ HỒ SƠ THANH TOÁN VƯỢT THẨM QUYỀN PD</v>
          </cell>
        </row>
      </sheetData>
      <sheetData sheetId="6360">
        <row r="1">
          <cell r="A1" t="str">
            <v>PHIẾU XỬ LÝ HỒ SƠ THANH TOÁN VƯỢT THẨM QUYỀN PD</v>
          </cell>
        </row>
      </sheetData>
      <sheetData sheetId="6361">
        <row r="1">
          <cell r="A1" t="str">
            <v>PHIẾU XỬ LÝ HỒ SƠ THANH TOÁN VƯỢT THẨM QUYỀN PD</v>
          </cell>
        </row>
      </sheetData>
      <sheetData sheetId="6362">
        <row r="1">
          <cell r="A1" t="str">
            <v>PHIẾU XỬ LÝ HỒ SƠ THANH TOÁN VƯỢT THẨM QUYỀN PD</v>
          </cell>
        </row>
      </sheetData>
      <sheetData sheetId="6363">
        <row r="1">
          <cell r="A1" t="str">
            <v>PHIẾU XỬ LÝ HỒ SƠ THANH TOÁN VƯỢT THẨM QUYỀN PD</v>
          </cell>
        </row>
      </sheetData>
      <sheetData sheetId="6364">
        <row r="1">
          <cell r="A1" t="str">
            <v>PHIẾU XỬ LÝ HỒ SƠ THANH TOÁN VƯỢT THẨM QUYỀN PD</v>
          </cell>
        </row>
      </sheetData>
      <sheetData sheetId="6365">
        <row r="1">
          <cell r="A1" t="str">
            <v>PHIẾU XỬ LÝ HỒ SƠ THANH TOÁN VƯỢT THẨM QUYỀN PD</v>
          </cell>
        </row>
      </sheetData>
      <sheetData sheetId="6366">
        <row r="1">
          <cell r="A1" t="str">
            <v>PHIẾU XỬ LÝ HỒ SƠ THANH TOÁN VƯỢT THẨM QUYỀN PD</v>
          </cell>
        </row>
      </sheetData>
      <sheetData sheetId="6367">
        <row r="1">
          <cell r="A1" t="str">
            <v>PHIẾU XỬ LÝ HỒ SƠ THANH TOÁN VƯỢT THẨM QUYỀN PD</v>
          </cell>
        </row>
      </sheetData>
      <sheetData sheetId="6368">
        <row r="1">
          <cell r="A1" t="str">
            <v>PHIẾU XỬ LÝ HỒ SƠ THANH TOÁN VƯỢT THẨM QUYỀN PD</v>
          </cell>
        </row>
      </sheetData>
      <sheetData sheetId="6369">
        <row r="1">
          <cell r="A1" t="str">
            <v>PHIẾU XỬ LÝ HỒ SƠ THANH TOÁN VƯỢT THẨM QUYỀN PD</v>
          </cell>
        </row>
      </sheetData>
      <sheetData sheetId="6370">
        <row r="1">
          <cell r="A1" t="str">
            <v>PHIẾU XỬ LÝ HỒ SƠ THANH TOÁN VƯỢT THẨM QUYỀN PD</v>
          </cell>
        </row>
      </sheetData>
      <sheetData sheetId="6371">
        <row r="1">
          <cell r="A1" t="str">
            <v>PHIẾU XỬ LÝ HỒ SƠ THANH TOÁN VƯỢT THẨM QUYỀN PD</v>
          </cell>
        </row>
      </sheetData>
      <sheetData sheetId="6372">
        <row r="1">
          <cell r="A1" t="str">
            <v>PHIẾU XỬ LÝ HỒ SƠ THANH TOÁN VƯỢT THẨM QUYỀN PD</v>
          </cell>
        </row>
      </sheetData>
      <sheetData sheetId="6373">
        <row r="1">
          <cell r="A1" t="str">
            <v>PHIẾU XỬ LÝ HỒ SƠ THANH TOÁN VƯỢT THẨM QUYỀN PD</v>
          </cell>
        </row>
      </sheetData>
      <sheetData sheetId="6374">
        <row r="1">
          <cell r="A1" t="str">
            <v>PHIẾU XỬ LÝ HỒ SƠ THANH TOÁN VƯỢT THẨM QUYỀN PD</v>
          </cell>
        </row>
      </sheetData>
      <sheetData sheetId="6375">
        <row r="1">
          <cell r="A1" t="str">
            <v>PHIẾU XỬ LÝ HỒ SƠ THANH TOÁN VƯỢT THẨM QUYỀN PD</v>
          </cell>
        </row>
      </sheetData>
      <sheetData sheetId="6376">
        <row r="1">
          <cell r="A1" t="str">
            <v>PHIẾU XỬ LÝ HỒ SƠ THANH TOÁN VƯỢT THẨM QUYỀN PD</v>
          </cell>
        </row>
      </sheetData>
      <sheetData sheetId="6377">
        <row r="1">
          <cell r="A1" t="str">
            <v>PHIẾU XỬ LÝ HỒ SƠ THANH TOÁN VƯỢT THẨM QUYỀN PD</v>
          </cell>
        </row>
      </sheetData>
      <sheetData sheetId="6378">
        <row r="1">
          <cell r="A1" t="str">
            <v>PHIẾU XỬ LÝ HỒ SƠ THANH TOÁN VƯỢT THẨM QUYỀN PD</v>
          </cell>
        </row>
      </sheetData>
      <sheetData sheetId="6379"/>
      <sheetData sheetId="6380">
        <row r="1">
          <cell r="A1" t="str">
            <v>PHIẾU XỬ LÝ HỒ SƠ THANH TOÁN VƯỢT THẨM QUYỀN PD</v>
          </cell>
        </row>
      </sheetData>
      <sheetData sheetId="6381">
        <row r="1">
          <cell r="A1" t="str">
            <v>PHIẾU XỬ LÝ HỒ SƠ THANH TOÁN VƯỢT THẨM QUYỀN PD</v>
          </cell>
        </row>
      </sheetData>
      <sheetData sheetId="6382">
        <row r="1">
          <cell r="A1" t="str">
            <v>PHIẾU XỬ LÝ HỒ SƠ THANH TOÁN VƯỢT THẨM QUYỀN PD</v>
          </cell>
        </row>
      </sheetData>
      <sheetData sheetId="6383">
        <row r="1">
          <cell r="A1" t="str">
            <v>PHIẾU XỬ LÝ HỒ SƠ THANH TOÁN VƯỢT THẨM QUYỀN PD</v>
          </cell>
        </row>
      </sheetData>
      <sheetData sheetId="6384">
        <row r="1">
          <cell r="A1" t="str">
            <v>PHIẾU XỬ LÝ HỒ SƠ THANH TOÁN VƯỢT THẨM QUYỀN PD</v>
          </cell>
        </row>
      </sheetData>
      <sheetData sheetId="6385">
        <row r="1">
          <cell r="A1" t="str">
            <v>PHIẾU XỬ LÝ HỒ SƠ THANH TOÁN VƯỢT THẨM QUYỀN PD</v>
          </cell>
        </row>
      </sheetData>
      <sheetData sheetId="6386">
        <row r="1">
          <cell r="A1" t="str">
            <v>PHIẾU XỬ LÝ HỒ SƠ THANH TOÁN VƯỢT THẨM QUYỀN PD</v>
          </cell>
        </row>
      </sheetData>
      <sheetData sheetId="6387">
        <row r="1">
          <cell r="A1" t="str">
            <v>PHIẾU XỬ LÝ HỒ SƠ THANH TOÁN VƯỢT THẨM QUYỀN PD</v>
          </cell>
        </row>
      </sheetData>
      <sheetData sheetId="6388">
        <row r="1">
          <cell r="A1" t="str">
            <v>PHIẾU XỬ LÝ HỒ SƠ THANH TOÁN VƯỢT THẨM QUYỀN PD</v>
          </cell>
        </row>
      </sheetData>
      <sheetData sheetId="6389">
        <row r="1">
          <cell r="A1" t="str">
            <v>PHIẾU XỬ LÝ HỒ SƠ THANH TOÁN VƯỢT THẨM QUYỀN PD</v>
          </cell>
        </row>
      </sheetData>
      <sheetData sheetId="6390">
        <row r="1">
          <cell r="A1" t="str">
            <v>PHIẾU XỬ LÝ HỒ SƠ THANH TOÁN VƯỢT THẨM QUYỀN PD</v>
          </cell>
        </row>
      </sheetData>
      <sheetData sheetId="6391">
        <row r="1">
          <cell r="A1" t="str">
            <v>PHIẾU XỬ LÝ HỒ SƠ THANH TOÁN VƯỢT THẨM QUYỀN PD</v>
          </cell>
        </row>
      </sheetData>
      <sheetData sheetId="6392">
        <row r="1">
          <cell r="A1" t="str">
            <v>PHIẾU XỬ LÝ HỒ SƠ THANH TOÁN VƯỢT THẨM QUYỀN PD</v>
          </cell>
        </row>
      </sheetData>
      <sheetData sheetId="6393">
        <row r="1">
          <cell r="A1" t="str">
            <v>PHIẾU XỬ LÝ HỒ SƠ THANH TOÁN VƯỢT THẨM QUYỀN PD</v>
          </cell>
        </row>
      </sheetData>
      <sheetData sheetId="6394">
        <row r="1">
          <cell r="A1" t="str">
            <v>PHIẾU XỬ LÝ HỒ SƠ THANH TOÁN VƯỢT THẨM QUYỀN PD</v>
          </cell>
        </row>
      </sheetData>
      <sheetData sheetId="6395">
        <row r="1">
          <cell r="A1" t="str">
            <v>PHIẾU XỬ LÝ HỒ SƠ THANH TOÁN VƯỢT THẨM QUYỀN PD</v>
          </cell>
        </row>
      </sheetData>
      <sheetData sheetId="6396">
        <row r="1">
          <cell r="A1" t="str">
            <v>PHIẾU XỬ LÝ HỒ SƠ THANH TOÁN VƯỢT THẨM QUYỀN PD</v>
          </cell>
        </row>
      </sheetData>
      <sheetData sheetId="6397">
        <row r="1">
          <cell r="A1" t="str">
            <v>PHIẾU XỬ LÝ HỒ SƠ THANH TOÁN VƯỢT THẨM QUYỀN PD</v>
          </cell>
        </row>
      </sheetData>
      <sheetData sheetId="6398">
        <row r="1">
          <cell r="A1" t="str">
            <v>PHIẾU XỬ LÝ HỒ SƠ THANH TOÁN VƯỢT THẨM QUYỀN PD</v>
          </cell>
        </row>
      </sheetData>
      <sheetData sheetId="6399">
        <row r="1">
          <cell r="A1" t="str">
            <v>PHIẾU XỬ LÝ HỒ SƠ THANH TOÁN VƯỢT THẨM QUYỀN PD</v>
          </cell>
        </row>
      </sheetData>
      <sheetData sheetId="6400">
        <row r="1">
          <cell r="A1" t="str">
            <v>PHIẾU XỬ LÝ HỒ SƠ THANH TOÁN VƯỢT THẨM QUYỀN PD</v>
          </cell>
        </row>
      </sheetData>
      <sheetData sheetId="6401">
        <row r="1">
          <cell r="A1" t="str">
            <v>PHIẾU XỬ LÝ HỒ SƠ THANH TOÁN VƯỢT THẨM QUYỀN PD</v>
          </cell>
        </row>
      </sheetData>
      <sheetData sheetId="6402">
        <row r="1">
          <cell r="A1" t="str">
            <v>PHIẾU XỬ LÝ HỒ SƠ THANH TOÁN VƯỢT THẨM QUYỀN PD</v>
          </cell>
        </row>
      </sheetData>
      <sheetData sheetId="6403">
        <row r="1">
          <cell r="A1" t="str">
            <v>PHIẾU XỬ LÝ HỒ SƠ THANH TOÁN VƯỢT THẨM QUYỀN PD</v>
          </cell>
        </row>
      </sheetData>
      <sheetData sheetId="6404">
        <row r="1">
          <cell r="A1" t="str">
            <v>PHIẾU XỬ LÝ HỒ SƠ THANH TOÁN VƯỢT THẨM QUYỀN PD</v>
          </cell>
        </row>
      </sheetData>
      <sheetData sheetId="6405">
        <row r="1">
          <cell r="A1" t="str">
            <v>PHIẾU XỬ LÝ HỒ SƠ THANH TOÁN VƯỢT THẨM QUYỀN PD</v>
          </cell>
        </row>
      </sheetData>
      <sheetData sheetId="6406">
        <row r="1">
          <cell r="A1" t="str">
            <v>PHIẾU XỬ LÝ HỒ SƠ THANH TOÁN VƯỢT THẨM QUYỀN PD</v>
          </cell>
        </row>
      </sheetData>
      <sheetData sheetId="6407">
        <row r="1">
          <cell r="A1" t="str">
            <v>PHIẾU XỬ LÝ HỒ SƠ THANH TOÁN VƯỢT THẨM QUYỀN PD</v>
          </cell>
        </row>
      </sheetData>
      <sheetData sheetId="6408">
        <row r="1">
          <cell r="A1" t="str">
            <v>PHIẾU XỬ LÝ HỒ SƠ THANH TOÁN VƯỢT THẨM QUYỀN PD</v>
          </cell>
        </row>
      </sheetData>
      <sheetData sheetId="6409">
        <row r="1">
          <cell r="A1" t="str">
            <v>PHIẾU XỬ LÝ HỒ SƠ THANH TOÁN VƯỢT THẨM QUYỀN PD</v>
          </cell>
        </row>
      </sheetData>
      <sheetData sheetId="6410">
        <row r="1">
          <cell r="A1" t="str">
            <v>PHIẾU XỬ LÝ HỒ SƠ THANH TOÁN VƯỢT THẨM QUYỀN PD</v>
          </cell>
        </row>
      </sheetData>
      <sheetData sheetId="6411">
        <row r="1">
          <cell r="A1" t="str">
            <v>PHIẾU XỬ LÝ HỒ SƠ THANH TOÁN VƯỢT THẨM QUYỀN PD</v>
          </cell>
        </row>
      </sheetData>
      <sheetData sheetId="6412">
        <row r="1">
          <cell r="A1" t="str">
            <v>PHIẾU XỬ LÝ HỒ SƠ THANH TOÁN VƯỢT THẨM QUYỀN PD</v>
          </cell>
        </row>
      </sheetData>
      <sheetData sheetId="6413"/>
      <sheetData sheetId="6414">
        <row r="1">
          <cell r="A1" t="str">
            <v>PHIẾU XỬ LÝ HỒ SƠ THANH TOÁN VƯỢT THẨM QUYỀN PD</v>
          </cell>
        </row>
      </sheetData>
      <sheetData sheetId="6415">
        <row r="1">
          <cell r="A1" t="str">
            <v>PHIẾU XỬ LÝ HỒ SƠ THANH TOÁN VƯỢT THẨM QUYỀN PD</v>
          </cell>
        </row>
      </sheetData>
      <sheetData sheetId="6416">
        <row r="1">
          <cell r="A1" t="str">
            <v>PHIẾU XỬ LÝ HỒ SƠ THANH TOÁN VƯỢT THẨM QUYỀN PD</v>
          </cell>
        </row>
      </sheetData>
      <sheetData sheetId="6417">
        <row r="1">
          <cell r="A1" t="str">
            <v>PHIẾU XỬ LÝ HỒ SƠ THANH TOÁN VƯỢT THẨM QUYỀN PD</v>
          </cell>
        </row>
      </sheetData>
      <sheetData sheetId="6418">
        <row r="1">
          <cell r="A1" t="str">
            <v>PHIẾU XỬ LÝ HỒ SƠ THANH TOÁN VƯỢT THẨM QUYỀN PD</v>
          </cell>
        </row>
      </sheetData>
      <sheetData sheetId="6419">
        <row r="1">
          <cell r="A1" t="str">
            <v>PHIẾU XỬ LÝ HỒ SƠ THANH TOÁN VƯỢT THẨM QUYỀN PD</v>
          </cell>
        </row>
      </sheetData>
      <sheetData sheetId="6420">
        <row r="1">
          <cell r="A1" t="str">
            <v>PHIẾU XỬ LÝ HỒ SƠ THANH TOÁN VƯỢT THẨM QUYỀN PD</v>
          </cell>
        </row>
      </sheetData>
      <sheetData sheetId="6421">
        <row r="1">
          <cell r="A1" t="str">
            <v>PHIẾU XỬ LÝ HỒ SƠ THANH TOÁN VƯỢT THẨM QUYỀN PD</v>
          </cell>
        </row>
      </sheetData>
      <sheetData sheetId="6422">
        <row r="1">
          <cell r="A1" t="str">
            <v>PHIẾU XỬ LÝ HỒ SƠ THANH TOÁN VƯỢT THẨM QUYỀN PD</v>
          </cell>
        </row>
      </sheetData>
      <sheetData sheetId="6423">
        <row r="1">
          <cell r="A1" t="str">
            <v>PHIẾU XỬ LÝ HỒ SƠ THANH TOÁN VƯỢT THẨM QUYỀN PD</v>
          </cell>
        </row>
      </sheetData>
      <sheetData sheetId="6424">
        <row r="1">
          <cell r="A1" t="str">
            <v>PHIẾU XỬ LÝ HỒ SƠ THANH TOÁN VƯỢT THẨM QUYỀN PD</v>
          </cell>
        </row>
      </sheetData>
      <sheetData sheetId="6425">
        <row r="1">
          <cell r="A1" t="str">
            <v>PHIẾU XỬ LÝ HỒ SƠ THANH TOÁN VƯỢT THẨM QUYỀN PD</v>
          </cell>
        </row>
      </sheetData>
      <sheetData sheetId="6426"/>
      <sheetData sheetId="6427"/>
      <sheetData sheetId="6428">
        <row r="1">
          <cell r="A1" t="str">
            <v>PHIẾU XỬ LÝ HỒ SƠ THANH TOÁN VƯỢT THẨM QUYỀN PD</v>
          </cell>
        </row>
      </sheetData>
      <sheetData sheetId="6429">
        <row r="1">
          <cell r="A1" t="str">
            <v>PHIẾU XỬ LÝ HỒ SƠ THANH TOÁN VƯỢT THẨM QUYỀN PD</v>
          </cell>
        </row>
      </sheetData>
      <sheetData sheetId="6430">
        <row r="1">
          <cell r="A1" t="str">
            <v>PHIẾU XỬ LÝ HỒ SƠ THANH TOÁN VƯỢT THẨM QUYỀN PD</v>
          </cell>
        </row>
      </sheetData>
      <sheetData sheetId="6431">
        <row r="1">
          <cell r="A1" t="str">
            <v>PHIẾU XỬ LÝ HỒ SƠ THANH TOÁN VƯỢT THẨM QUYỀN PD</v>
          </cell>
        </row>
      </sheetData>
      <sheetData sheetId="6432">
        <row r="1">
          <cell r="A1" t="str">
            <v>PHIẾU XỬ LÝ HỒ SƠ THANH TOÁN VƯỢT THẨM QUYỀN PD</v>
          </cell>
        </row>
      </sheetData>
      <sheetData sheetId="6433">
        <row r="1">
          <cell r="A1" t="str">
            <v>PHIẾU XỬ LÝ HỒ SƠ THANH TOÁN VƯỢT THẨM QUYỀN PD</v>
          </cell>
        </row>
      </sheetData>
      <sheetData sheetId="6434">
        <row r="1">
          <cell r="A1" t="str">
            <v>PHIẾU XỬ LÝ HỒ SƠ THANH TOÁN VƯỢT THẨM QUYỀN PD</v>
          </cell>
        </row>
      </sheetData>
      <sheetData sheetId="6435">
        <row r="1">
          <cell r="A1" t="str">
            <v>PHIẾU XỬ LÝ HỒ SƠ THANH TOÁN VƯỢT THẨM QUYỀN PD</v>
          </cell>
        </row>
      </sheetData>
      <sheetData sheetId="6436">
        <row r="1">
          <cell r="A1" t="str">
            <v>PHIẾU XỬ LÝ HỒ SƠ THANH TOÁN VƯỢT THẨM QUYỀN PD</v>
          </cell>
        </row>
      </sheetData>
      <sheetData sheetId="6437">
        <row r="1">
          <cell r="A1" t="str">
            <v>PHIẾU XỬ LÝ HỒ SƠ THANH TOÁN VƯỢT THẨM QUYỀN PD</v>
          </cell>
        </row>
      </sheetData>
      <sheetData sheetId="6438">
        <row r="1">
          <cell r="A1" t="str">
            <v>PHIẾU XỬ LÝ HỒ SƠ THANH TOÁN VƯỢT THẨM QUYỀN PD</v>
          </cell>
        </row>
      </sheetData>
      <sheetData sheetId="6439">
        <row r="1">
          <cell r="A1" t="str">
            <v>PHIẾU XỬ LÝ HỒ SƠ THANH TOÁN VƯỢT THẨM QUYỀN PD</v>
          </cell>
        </row>
      </sheetData>
      <sheetData sheetId="6440">
        <row r="1">
          <cell r="A1" t="str">
            <v>PHIẾU XỬ LÝ HỒ SƠ THANH TOÁN VƯỢT THẨM QUYỀN PD</v>
          </cell>
        </row>
      </sheetData>
      <sheetData sheetId="6441">
        <row r="1">
          <cell r="A1" t="str">
            <v>PHIẾU XỬ LÝ HỒ SƠ THANH TOÁN VƯỢT THẨM QUYỀN PD</v>
          </cell>
        </row>
      </sheetData>
      <sheetData sheetId="6442">
        <row r="1">
          <cell r="A1" t="str">
            <v>PHIẾU XỬ LÝ HỒ SƠ THANH TOÁN VƯỢT THẨM QUYỀN PD</v>
          </cell>
        </row>
      </sheetData>
      <sheetData sheetId="6443">
        <row r="1">
          <cell r="A1" t="str">
            <v>PHIẾU XỬ LÝ HỒ SƠ THANH TOÁN VƯỢT THẨM QUYỀN PD</v>
          </cell>
        </row>
      </sheetData>
      <sheetData sheetId="6444">
        <row r="1">
          <cell r="A1" t="str">
            <v>PHIẾU XỬ LÝ HỒ SƠ THANH TOÁN VƯỢT THẨM QUYỀN PD</v>
          </cell>
        </row>
      </sheetData>
      <sheetData sheetId="6445">
        <row r="1">
          <cell r="A1" t="str">
            <v>PHIẾU XỬ LÝ HỒ SƠ THANH TOÁN VƯỢT THẨM QUYỀN PD</v>
          </cell>
        </row>
      </sheetData>
      <sheetData sheetId="6446">
        <row r="1">
          <cell r="A1" t="str">
            <v>PHIẾU XỬ LÝ HỒ SƠ THANH TOÁN VƯỢT THẨM QUYỀN PD</v>
          </cell>
        </row>
      </sheetData>
      <sheetData sheetId="6447">
        <row r="1">
          <cell r="A1" t="str">
            <v>PHIẾU XỬ LÝ HỒ SƠ THANH TOÁN VƯỢT THẨM QUYỀN PD</v>
          </cell>
        </row>
      </sheetData>
      <sheetData sheetId="6448">
        <row r="1">
          <cell r="A1" t="str">
            <v>PHIẾU XỬ LÝ HỒ SƠ THANH TOÁN VƯỢT THẨM QUYỀN PD</v>
          </cell>
        </row>
      </sheetData>
      <sheetData sheetId="6449">
        <row r="1">
          <cell r="A1" t="str">
            <v>PHIẾU XỬ LÝ HỒ SƠ THANH TOÁN VƯỢT THẨM QUYỀN PD</v>
          </cell>
        </row>
      </sheetData>
      <sheetData sheetId="6450">
        <row r="1">
          <cell r="A1" t="str">
            <v>PHIẾU XỬ LÝ HỒ SƠ THANH TOÁN VƯỢT THẨM QUYỀN PD</v>
          </cell>
        </row>
      </sheetData>
      <sheetData sheetId="6451">
        <row r="1">
          <cell r="A1" t="str">
            <v>PHIẾU XỬ LÝ HỒ SƠ THANH TOÁN VƯỢT THẨM QUYỀN PD</v>
          </cell>
        </row>
      </sheetData>
      <sheetData sheetId="6452">
        <row r="1">
          <cell r="A1" t="str">
            <v>PHIẾU XỬ LÝ HỒ SƠ THANH TOÁN VƯỢT THẨM QUYỀN PD</v>
          </cell>
        </row>
      </sheetData>
      <sheetData sheetId="6453">
        <row r="1">
          <cell r="A1" t="str">
            <v>PHIẾU XỬ LÝ HỒ SƠ THANH TOÁN VƯỢT THẨM QUYỀN PD</v>
          </cell>
        </row>
      </sheetData>
      <sheetData sheetId="6454">
        <row r="1">
          <cell r="A1" t="str">
            <v>PHIẾU XỬ LÝ HỒ SƠ THANH TOÁN VƯỢT THẨM QUYỀN PD</v>
          </cell>
        </row>
      </sheetData>
      <sheetData sheetId="6455">
        <row r="1">
          <cell r="A1" t="str">
            <v>PHIẾU XỬ LÝ HỒ SƠ THANH TOÁN VƯỢT THẨM QUYỀN PD</v>
          </cell>
        </row>
      </sheetData>
      <sheetData sheetId="6456">
        <row r="1">
          <cell r="A1" t="str">
            <v>PHIẾU XỬ LÝ HỒ SƠ THANH TOÁN VƯỢT THẨM QUYỀN PD</v>
          </cell>
        </row>
      </sheetData>
      <sheetData sheetId="6457">
        <row r="1">
          <cell r="A1" t="str">
            <v>PHIẾU XỬ LÝ HỒ SƠ THANH TOÁN VƯỢT THẨM QUYỀN PD</v>
          </cell>
        </row>
      </sheetData>
      <sheetData sheetId="6458">
        <row r="1">
          <cell r="A1" t="str">
            <v>PHIẾU XỬ LÝ HỒ SƠ THANH TOÁN VƯỢT THẨM QUYỀN PD</v>
          </cell>
        </row>
      </sheetData>
      <sheetData sheetId="6459">
        <row r="1">
          <cell r="A1" t="str">
            <v>PHIẾU XỬ LÝ HỒ SƠ THANH TOÁN VƯỢT THẨM QUYỀN PD</v>
          </cell>
        </row>
      </sheetData>
      <sheetData sheetId="6460">
        <row r="1">
          <cell r="A1" t="str">
            <v>PHIẾU XỬ LÝ HỒ SƠ THANH TOÁN VƯỢT THẨM QUYỀN PD</v>
          </cell>
        </row>
      </sheetData>
      <sheetData sheetId="6461">
        <row r="1">
          <cell r="A1" t="str">
            <v>PHIẾU XỬ LÝ HỒ SƠ THANH TOÁN VƯỢT THẨM QUYỀN PD</v>
          </cell>
        </row>
      </sheetData>
      <sheetData sheetId="6462">
        <row r="1">
          <cell r="A1" t="str">
            <v>PHIẾU XỬ LÝ HỒ SƠ THANH TOÁN VƯỢT THẨM QUYỀN PD</v>
          </cell>
        </row>
      </sheetData>
      <sheetData sheetId="6463">
        <row r="1">
          <cell r="A1" t="str">
            <v>PHIẾU XỬ LÝ HỒ SƠ THANH TOÁN VƯỢT THẨM QUYỀN PD</v>
          </cell>
        </row>
      </sheetData>
      <sheetData sheetId="6464">
        <row r="1">
          <cell r="A1" t="str">
            <v>PHIẾU XỬ LÝ HỒ SƠ THANH TOÁN VƯỢT THẨM QUYỀN PD</v>
          </cell>
        </row>
      </sheetData>
      <sheetData sheetId="6465"/>
      <sheetData sheetId="6466">
        <row r="1">
          <cell r="A1" t="str">
            <v>PHIẾU XỬ LÝ HỒ SƠ THANH TOÁN VƯỢT THẨM QUYỀN PD</v>
          </cell>
        </row>
      </sheetData>
      <sheetData sheetId="6467">
        <row r="1">
          <cell r="A1" t="str">
            <v>PHIẾU XỬ LÝ HỒ SƠ THANH TOÁN VƯỢT THẨM QUYỀN PD</v>
          </cell>
        </row>
      </sheetData>
      <sheetData sheetId="6468"/>
      <sheetData sheetId="6469">
        <row r="1">
          <cell r="A1" t="str">
            <v>PHIẾU XỬ LÝ HỒ SƠ THANH TOÁN VƯỢT THẨM QUYỀN PD</v>
          </cell>
        </row>
      </sheetData>
      <sheetData sheetId="6470">
        <row r="1">
          <cell r="A1" t="str">
            <v>PHIẾU XỬ LÝ HỒ SƠ THANH TOÁN VƯỢT THẨM QUYỀN PD</v>
          </cell>
        </row>
      </sheetData>
      <sheetData sheetId="6471">
        <row r="1">
          <cell r="A1" t="str">
            <v>PHIẾU XỬ LÝ HỒ SƠ THANH TOÁN VƯỢT THẨM QUYỀN PD</v>
          </cell>
        </row>
      </sheetData>
      <sheetData sheetId="6472">
        <row r="1">
          <cell r="A1" t="str">
            <v>PHIẾU XỬ LÝ HỒ SƠ THANH TOÁN VƯỢT THẨM QUYỀN PD</v>
          </cell>
        </row>
      </sheetData>
      <sheetData sheetId="6473">
        <row r="1">
          <cell r="A1" t="str">
            <v>PHIẾU XỬ LÝ HỒ SƠ THANH TOÁN VƯỢT THẨM QUYỀN PD</v>
          </cell>
        </row>
      </sheetData>
      <sheetData sheetId="6474"/>
      <sheetData sheetId="6475"/>
      <sheetData sheetId="6476">
        <row r="1">
          <cell r="A1" t="str">
            <v>PHIẾU XỬ LÝ HỒ SƠ THANH TOÁN VƯỢT THẨM QUYỀN PD</v>
          </cell>
        </row>
      </sheetData>
      <sheetData sheetId="6477"/>
      <sheetData sheetId="6478">
        <row r="1">
          <cell r="A1" t="str">
            <v>PHIẾU XỬ LÝ HỒ SƠ THANH TOÁN VƯỢT THẨM QUYỀN PD</v>
          </cell>
        </row>
      </sheetData>
      <sheetData sheetId="6479"/>
      <sheetData sheetId="6480"/>
      <sheetData sheetId="6481"/>
      <sheetData sheetId="6482">
        <row r="1">
          <cell r="A1" t="str">
            <v>PHIẾU XỬ LÝ HỒ SƠ THANH TOÁN VƯỢT THẨM QUYỀN PD</v>
          </cell>
        </row>
      </sheetData>
      <sheetData sheetId="6483">
        <row r="1">
          <cell r="A1" t="str">
            <v>PHIẾU XỬ LÝ HỒ SƠ THANH TOÁN VƯỢT THẨM QUYỀN PD</v>
          </cell>
        </row>
      </sheetData>
      <sheetData sheetId="6484"/>
      <sheetData sheetId="6485"/>
      <sheetData sheetId="6486"/>
      <sheetData sheetId="6487"/>
      <sheetData sheetId="6488"/>
      <sheetData sheetId="6489"/>
      <sheetData sheetId="6490"/>
      <sheetData sheetId="6491"/>
      <sheetData sheetId="6492">
        <row r="1">
          <cell r="A1" t="str">
            <v>PHIẾU XỬ LÝ HỒ SƠ THANH TOÁN VƯỢT THẨM QUYỀN PD</v>
          </cell>
        </row>
      </sheetData>
      <sheetData sheetId="6493">
        <row r="1">
          <cell r="A1" t="str">
            <v>PHIẾU XỬ LÝ HỒ SƠ THANH TOÁN VƯỢT THẨM QUYỀN PD</v>
          </cell>
        </row>
      </sheetData>
      <sheetData sheetId="6494">
        <row r="1">
          <cell r="A1" t="str">
            <v>PHIẾU XỬ LÝ HỒ SƠ THANH TOÁN VƯỢT THẨM QUYỀN PD</v>
          </cell>
        </row>
      </sheetData>
      <sheetData sheetId="6495">
        <row r="1">
          <cell r="A1" t="str">
            <v>PHIẾU XỬ LÝ HỒ SƠ THANH TOÁN VƯỢT THẨM QUYỀN PD</v>
          </cell>
        </row>
      </sheetData>
      <sheetData sheetId="6496" refreshError="1"/>
      <sheetData sheetId="6497" refreshError="1"/>
      <sheetData sheetId="6498" refreshError="1"/>
      <sheetData sheetId="6499" refreshError="1"/>
      <sheetData sheetId="6500" refreshError="1"/>
      <sheetData sheetId="6501" refreshError="1"/>
      <sheetData sheetId="6502">
        <row r="1">
          <cell r="A1" t="str">
            <v>PHIẾU XỬ LÝ HỒ SƠ THANH TOÁN VƯỢT THẨM QUYỀN PD</v>
          </cell>
        </row>
      </sheetData>
      <sheetData sheetId="6503">
        <row r="1">
          <cell r="A1" t="str">
            <v>PHIẾU XỬ LÝ HỒ SƠ THANH TOÁN VƯỢT THẨM QUYỀN PD</v>
          </cell>
        </row>
      </sheetData>
      <sheetData sheetId="6504" refreshError="1"/>
      <sheetData sheetId="6505" refreshError="1"/>
      <sheetData sheetId="6506" refreshError="1"/>
      <sheetData sheetId="6507" refreshError="1"/>
      <sheetData sheetId="6508" refreshError="1"/>
      <sheetData sheetId="6509" refreshError="1"/>
      <sheetData sheetId="6510" refreshError="1"/>
      <sheetData sheetId="6511" refreshError="1"/>
      <sheetData sheetId="6512" refreshError="1"/>
      <sheetData sheetId="6513" refreshError="1"/>
      <sheetData sheetId="6514" refreshError="1"/>
      <sheetData sheetId="6515" refreshError="1"/>
      <sheetData sheetId="6516" refreshError="1"/>
      <sheetData sheetId="6517" refreshError="1"/>
      <sheetData sheetId="6518" refreshError="1"/>
      <sheetData sheetId="6519" refreshError="1"/>
      <sheetData sheetId="6520" refreshError="1"/>
      <sheetData sheetId="6521" refreshError="1"/>
      <sheetData sheetId="6522" refreshError="1"/>
      <sheetData sheetId="6523" refreshError="1"/>
      <sheetData sheetId="6524" refreshError="1"/>
      <sheetData sheetId="6525" refreshError="1"/>
      <sheetData sheetId="6526" refreshError="1"/>
      <sheetData sheetId="6527" refreshError="1"/>
      <sheetData sheetId="6528" refreshError="1"/>
      <sheetData sheetId="6529" refreshError="1"/>
      <sheetData sheetId="6530" refreshError="1"/>
      <sheetData sheetId="6531" refreshError="1"/>
      <sheetData sheetId="6532" refreshError="1"/>
      <sheetData sheetId="6533" refreshError="1"/>
      <sheetData sheetId="6534" refreshError="1"/>
      <sheetData sheetId="6535" refreshError="1"/>
      <sheetData sheetId="6536" refreshError="1"/>
      <sheetData sheetId="6537" refreshError="1"/>
      <sheetData sheetId="6538" refreshError="1"/>
      <sheetData sheetId="6539" refreshError="1"/>
      <sheetData sheetId="6540" refreshError="1"/>
      <sheetData sheetId="6541" refreshError="1"/>
      <sheetData sheetId="6542" refreshError="1"/>
      <sheetData sheetId="6543" refreshError="1"/>
      <sheetData sheetId="6544" refreshError="1"/>
      <sheetData sheetId="6545" refreshError="1"/>
      <sheetData sheetId="6546" refreshError="1"/>
      <sheetData sheetId="6547" refreshError="1"/>
      <sheetData sheetId="6548" refreshError="1"/>
      <sheetData sheetId="6549" refreshError="1"/>
      <sheetData sheetId="6550" refreshError="1"/>
      <sheetData sheetId="6551" refreshError="1"/>
      <sheetData sheetId="6552" refreshError="1"/>
      <sheetData sheetId="6553" refreshError="1"/>
      <sheetData sheetId="6554" refreshError="1"/>
      <sheetData sheetId="6555" refreshError="1"/>
      <sheetData sheetId="6556" refreshError="1"/>
      <sheetData sheetId="6557" refreshError="1"/>
      <sheetData sheetId="6558" refreshError="1"/>
      <sheetData sheetId="6559" refreshError="1"/>
      <sheetData sheetId="6560" refreshError="1"/>
      <sheetData sheetId="6561" refreshError="1"/>
      <sheetData sheetId="6562" refreshError="1"/>
      <sheetData sheetId="6563" refreshError="1"/>
      <sheetData sheetId="6564" refreshError="1"/>
      <sheetData sheetId="6565" refreshError="1"/>
      <sheetData sheetId="6566" refreshError="1"/>
      <sheetData sheetId="6567" refreshError="1"/>
      <sheetData sheetId="6568" refreshError="1"/>
      <sheetData sheetId="6569" refreshError="1"/>
      <sheetData sheetId="6570" refreshError="1"/>
      <sheetData sheetId="6571" refreshError="1"/>
      <sheetData sheetId="6572" refreshError="1"/>
      <sheetData sheetId="6573" refreshError="1"/>
      <sheetData sheetId="6574" refreshError="1"/>
      <sheetData sheetId="6575" refreshError="1"/>
      <sheetData sheetId="6576" refreshError="1"/>
      <sheetData sheetId="6577" refreshError="1"/>
      <sheetData sheetId="6578" refreshError="1"/>
      <sheetData sheetId="6579" refreshError="1"/>
      <sheetData sheetId="6580" refreshError="1"/>
      <sheetData sheetId="6581" refreshError="1"/>
      <sheetData sheetId="6582" refreshError="1"/>
      <sheetData sheetId="6583" refreshError="1"/>
      <sheetData sheetId="6584" refreshError="1"/>
      <sheetData sheetId="6585" refreshError="1"/>
      <sheetData sheetId="6586" refreshError="1"/>
      <sheetData sheetId="6587" refreshError="1"/>
      <sheetData sheetId="6588" refreshError="1"/>
      <sheetData sheetId="6589" refreshError="1"/>
      <sheetData sheetId="6590" refreshError="1"/>
      <sheetData sheetId="6591" refreshError="1"/>
      <sheetData sheetId="6592" refreshError="1"/>
      <sheetData sheetId="6593" refreshError="1"/>
      <sheetData sheetId="6594" refreshError="1"/>
      <sheetData sheetId="6595" refreshError="1"/>
      <sheetData sheetId="6596" refreshError="1"/>
      <sheetData sheetId="6597" refreshError="1"/>
      <sheetData sheetId="6598" refreshError="1"/>
      <sheetData sheetId="6599" refreshError="1"/>
      <sheetData sheetId="6600" refreshError="1"/>
      <sheetData sheetId="6601" refreshError="1"/>
      <sheetData sheetId="6602" refreshError="1"/>
      <sheetData sheetId="6603" refreshError="1"/>
      <sheetData sheetId="6604" refreshError="1"/>
      <sheetData sheetId="6605" refreshError="1"/>
      <sheetData sheetId="6606" refreshError="1"/>
      <sheetData sheetId="6607" refreshError="1"/>
      <sheetData sheetId="6608" refreshError="1"/>
      <sheetData sheetId="6609" refreshError="1"/>
      <sheetData sheetId="6610" refreshError="1"/>
      <sheetData sheetId="6611" refreshError="1"/>
      <sheetData sheetId="6612" refreshError="1"/>
      <sheetData sheetId="6613" refreshError="1"/>
      <sheetData sheetId="6614" refreshError="1"/>
      <sheetData sheetId="6615" refreshError="1"/>
      <sheetData sheetId="6616" refreshError="1"/>
      <sheetData sheetId="6617" refreshError="1"/>
      <sheetData sheetId="6618" refreshError="1"/>
      <sheetData sheetId="6619" refreshError="1"/>
      <sheetData sheetId="6620" refreshError="1"/>
      <sheetData sheetId="6621" refreshError="1"/>
      <sheetData sheetId="6622" refreshError="1"/>
      <sheetData sheetId="6623" refreshError="1"/>
      <sheetData sheetId="6624" refreshError="1"/>
      <sheetData sheetId="6625" refreshError="1"/>
      <sheetData sheetId="6626" refreshError="1"/>
      <sheetData sheetId="6627" refreshError="1"/>
      <sheetData sheetId="6628" refreshError="1"/>
      <sheetData sheetId="6629" refreshError="1"/>
      <sheetData sheetId="6630" refreshError="1"/>
      <sheetData sheetId="6631" refreshError="1"/>
      <sheetData sheetId="6632" refreshError="1"/>
      <sheetData sheetId="6633" refreshError="1"/>
      <sheetData sheetId="6634" refreshError="1"/>
      <sheetData sheetId="6635" refreshError="1"/>
      <sheetData sheetId="6636" refreshError="1"/>
      <sheetData sheetId="6637" refreshError="1"/>
      <sheetData sheetId="6638" refreshError="1"/>
      <sheetData sheetId="6639" refreshError="1"/>
      <sheetData sheetId="6640" refreshError="1"/>
      <sheetData sheetId="6641" refreshError="1"/>
      <sheetData sheetId="6642" refreshError="1"/>
      <sheetData sheetId="6643" refreshError="1"/>
      <sheetData sheetId="6644" refreshError="1"/>
      <sheetData sheetId="6645" refreshError="1"/>
      <sheetData sheetId="6646" refreshError="1"/>
      <sheetData sheetId="6647" refreshError="1"/>
      <sheetData sheetId="6648" refreshError="1"/>
      <sheetData sheetId="6649" refreshError="1"/>
      <sheetData sheetId="6650" refreshError="1"/>
      <sheetData sheetId="6651" refreshError="1"/>
      <sheetData sheetId="6652" refreshError="1"/>
      <sheetData sheetId="6653" refreshError="1"/>
      <sheetData sheetId="6654" refreshError="1"/>
      <sheetData sheetId="6655" refreshError="1"/>
      <sheetData sheetId="6656" refreshError="1"/>
      <sheetData sheetId="6657" refreshError="1"/>
      <sheetData sheetId="6658" refreshError="1"/>
      <sheetData sheetId="6659" refreshError="1"/>
      <sheetData sheetId="6660" refreshError="1"/>
      <sheetData sheetId="6661" refreshError="1"/>
      <sheetData sheetId="6662" refreshError="1"/>
      <sheetData sheetId="6663" refreshError="1"/>
      <sheetData sheetId="6664" refreshError="1"/>
      <sheetData sheetId="6665" refreshError="1"/>
      <sheetData sheetId="6666" refreshError="1"/>
      <sheetData sheetId="6667" refreshError="1"/>
      <sheetData sheetId="6668" refreshError="1"/>
      <sheetData sheetId="6669" refreshError="1"/>
      <sheetData sheetId="6670" refreshError="1"/>
      <sheetData sheetId="6671" refreshError="1"/>
      <sheetData sheetId="6672" refreshError="1"/>
      <sheetData sheetId="6673" refreshError="1"/>
      <sheetData sheetId="6674" refreshError="1"/>
      <sheetData sheetId="6675" refreshError="1"/>
      <sheetData sheetId="6676" refreshError="1"/>
      <sheetData sheetId="6677" refreshError="1"/>
      <sheetData sheetId="6678" refreshError="1"/>
      <sheetData sheetId="6679" refreshError="1"/>
      <sheetData sheetId="6680" refreshError="1"/>
      <sheetData sheetId="6681" refreshError="1"/>
      <sheetData sheetId="6682" refreshError="1"/>
      <sheetData sheetId="6683" refreshError="1"/>
      <sheetData sheetId="6684" refreshError="1"/>
      <sheetData sheetId="6685" refreshError="1"/>
      <sheetData sheetId="6686" refreshError="1"/>
      <sheetData sheetId="6687" refreshError="1"/>
      <sheetData sheetId="6688" refreshError="1"/>
      <sheetData sheetId="6689" refreshError="1"/>
      <sheetData sheetId="6690" refreshError="1"/>
      <sheetData sheetId="6691" refreshError="1"/>
      <sheetData sheetId="6692" refreshError="1"/>
      <sheetData sheetId="6693" refreshError="1"/>
      <sheetData sheetId="6694" refreshError="1"/>
      <sheetData sheetId="6695" refreshError="1"/>
      <sheetData sheetId="6696" refreshError="1"/>
      <sheetData sheetId="6697" refreshError="1"/>
      <sheetData sheetId="6698" refreshError="1"/>
      <sheetData sheetId="6699" refreshError="1"/>
      <sheetData sheetId="6700" refreshError="1"/>
      <sheetData sheetId="6701" refreshError="1"/>
      <sheetData sheetId="6702" refreshError="1"/>
      <sheetData sheetId="6703" refreshError="1"/>
      <sheetData sheetId="6704" refreshError="1"/>
      <sheetData sheetId="6705" refreshError="1"/>
      <sheetData sheetId="6706" refreshError="1"/>
      <sheetData sheetId="6707" refreshError="1"/>
      <sheetData sheetId="6708" refreshError="1"/>
      <sheetData sheetId="6709" refreshError="1"/>
      <sheetData sheetId="6710" refreshError="1"/>
      <sheetData sheetId="6711" refreshError="1"/>
      <sheetData sheetId="6712" refreshError="1"/>
      <sheetData sheetId="6713" refreshError="1"/>
      <sheetData sheetId="6714" refreshError="1"/>
      <sheetData sheetId="6715" refreshError="1"/>
      <sheetData sheetId="6716" refreshError="1"/>
      <sheetData sheetId="6717" refreshError="1"/>
      <sheetData sheetId="6718" refreshError="1"/>
      <sheetData sheetId="6719" refreshError="1"/>
      <sheetData sheetId="6720" refreshError="1"/>
      <sheetData sheetId="6721" refreshError="1"/>
      <sheetData sheetId="6722" refreshError="1"/>
      <sheetData sheetId="6723" refreshError="1"/>
      <sheetData sheetId="6724" refreshError="1"/>
      <sheetData sheetId="6725" refreshError="1"/>
      <sheetData sheetId="6726" refreshError="1"/>
      <sheetData sheetId="6727" refreshError="1"/>
      <sheetData sheetId="6728" refreshError="1"/>
      <sheetData sheetId="6729" refreshError="1"/>
      <sheetData sheetId="6730" refreshError="1"/>
      <sheetData sheetId="6731" refreshError="1"/>
      <sheetData sheetId="6732" refreshError="1"/>
      <sheetData sheetId="6733" refreshError="1"/>
      <sheetData sheetId="6734" refreshError="1"/>
      <sheetData sheetId="6735" refreshError="1"/>
      <sheetData sheetId="6736" refreshError="1"/>
      <sheetData sheetId="6737" refreshError="1"/>
      <sheetData sheetId="6738" refreshError="1"/>
      <sheetData sheetId="6739" refreshError="1"/>
      <sheetData sheetId="6740" refreshError="1"/>
      <sheetData sheetId="6741" refreshError="1"/>
      <sheetData sheetId="6742" refreshError="1"/>
      <sheetData sheetId="6743" refreshError="1"/>
      <sheetData sheetId="6744" refreshError="1"/>
      <sheetData sheetId="6745" refreshError="1"/>
      <sheetData sheetId="6746" refreshError="1"/>
      <sheetData sheetId="6747" refreshError="1"/>
      <sheetData sheetId="6748" refreshError="1"/>
      <sheetData sheetId="6749" refreshError="1"/>
      <sheetData sheetId="6750" refreshError="1"/>
      <sheetData sheetId="6751" refreshError="1"/>
      <sheetData sheetId="6752" refreshError="1"/>
      <sheetData sheetId="6753" refreshError="1"/>
      <sheetData sheetId="6754" refreshError="1"/>
      <sheetData sheetId="6755" refreshError="1"/>
      <sheetData sheetId="6756" refreshError="1"/>
      <sheetData sheetId="6757" refreshError="1"/>
      <sheetData sheetId="6758" refreshError="1"/>
      <sheetData sheetId="6759" refreshError="1"/>
      <sheetData sheetId="6760" refreshError="1"/>
      <sheetData sheetId="6761" refreshError="1"/>
      <sheetData sheetId="6762" refreshError="1"/>
      <sheetData sheetId="6763" refreshError="1"/>
      <sheetData sheetId="6764" refreshError="1"/>
      <sheetData sheetId="6765" refreshError="1"/>
      <sheetData sheetId="6766" refreshError="1"/>
      <sheetData sheetId="6767" refreshError="1"/>
      <sheetData sheetId="6768" refreshError="1"/>
      <sheetData sheetId="6769" refreshError="1"/>
      <sheetData sheetId="6770" refreshError="1"/>
      <sheetData sheetId="6771" refreshError="1"/>
      <sheetData sheetId="6772" refreshError="1"/>
      <sheetData sheetId="6773" refreshError="1"/>
      <sheetData sheetId="6774" refreshError="1"/>
      <sheetData sheetId="6775" refreshError="1"/>
      <sheetData sheetId="6776" refreshError="1"/>
      <sheetData sheetId="6777" refreshError="1"/>
      <sheetData sheetId="6778" refreshError="1"/>
      <sheetData sheetId="6779" refreshError="1"/>
      <sheetData sheetId="6780" refreshError="1"/>
      <sheetData sheetId="6781" refreshError="1"/>
      <sheetData sheetId="6782" refreshError="1"/>
      <sheetData sheetId="6783" refreshError="1"/>
      <sheetData sheetId="6784" refreshError="1"/>
      <sheetData sheetId="6785" refreshError="1"/>
      <sheetData sheetId="6786" refreshError="1"/>
      <sheetData sheetId="6787" refreshError="1"/>
      <sheetData sheetId="6788" refreshError="1"/>
      <sheetData sheetId="6789" refreshError="1"/>
      <sheetData sheetId="6790" refreshError="1"/>
      <sheetData sheetId="6791" refreshError="1"/>
      <sheetData sheetId="6792" refreshError="1"/>
      <sheetData sheetId="6793" refreshError="1"/>
      <sheetData sheetId="6794" refreshError="1"/>
      <sheetData sheetId="6795" refreshError="1"/>
      <sheetData sheetId="6796" refreshError="1"/>
      <sheetData sheetId="6797" refreshError="1"/>
      <sheetData sheetId="6798" refreshError="1"/>
      <sheetData sheetId="6799" refreshError="1"/>
      <sheetData sheetId="6800" refreshError="1"/>
      <sheetData sheetId="6801" refreshError="1"/>
      <sheetData sheetId="6802" refreshError="1"/>
      <sheetData sheetId="6803" refreshError="1"/>
      <sheetData sheetId="6804" refreshError="1"/>
      <sheetData sheetId="6805" refreshError="1"/>
      <sheetData sheetId="6806" refreshError="1"/>
      <sheetData sheetId="6807" refreshError="1"/>
      <sheetData sheetId="6808" refreshError="1"/>
      <sheetData sheetId="6809" refreshError="1"/>
      <sheetData sheetId="6810" refreshError="1"/>
      <sheetData sheetId="6811" refreshError="1"/>
      <sheetData sheetId="6812" refreshError="1"/>
      <sheetData sheetId="6813" refreshError="1"/>
      <sheetData sheetId="6814" refreshError="1"/>
      <sheetData sheetId="6815" refreshError="1"/>
      <sheetData sheetId="6816" refreshError="1"/>
      <sheetData sheetId="6817" refreshError="1"/>
      <sheetData sheetId="6818" refreshError="1"/>
      <sheetData sheetId="6819" refreshError="1"/>
      <sheetData sheetId="6820" refreshError="1"/>
      <sheetData sheetId="6821" refreshError="1"/>
      <sheetData sheetId="6822" refreshError="1"/>
      <sheetData sheetId="6823" refreshError="1"/>
      <sheetData sheetId="6824" refreshError="1"/>
      <sheetData sheetId="6825" refreshError="1"/>
      <sheetData sheetId="6826" refreshError="1"/>
      <sheetData sheetId="6827" refreshError="1"/>
      <sheetData sheetId="6828" refreshError="1"/>
      <sheetData sheetId="6829" refreshError="1"/>
      <sheetData sheetId="6830" refreshError="1"/>
      <sheetData sheetId="6831" refreshError="1"/>
      <sheetData sheetId="6832" refreshError="1"/>
      <sheetData sheetId="6833" refreshError="1"/>
      <sheetData sheetId="6834" refreshError="1"/>
      <sheetData sheetId="6835" refreshError="1"/>
      <sheetData sheetId="6836" refreshError="1"/>
      <sheetData sheetId="6837" refreshError="1"/>
      <sheetData sheetId="6838" refreshError="1"/>
      <sheetData sheetId="6839" refreshError="1"/>
      <sheetData sheetId="6840" refreshError="1"/>
      <sheetData sheetId="6841" refreshError="1"/>
      <sheetData sheetId="6842" refreshError="1"/>
      <sheetData sheetId="6843" refreshError="1"/>
      <sheetData sheetId="6844" refreshError="1"/>
      <sheetData sheetId="6845" refreshError="1"/>
      <sheetData sheetId="6846" refreshError="1"/>
      <sheetData sheetId="6847" refreshError="1"/>
      <sheetData sheetId="6848" refreshError="1"/>
      <sheetData sheetId="6849" refreshError="1"/>
      <sheetData sheetId="6850" refreshError="1"/>
      <sheetData sheetId="6851" refreshError="1"/>
      <sheetData sheetId="6852" refreshError="1"/>
      <sheetData sheetId="6853" refreshError="1"/>
      <sheetData sheetId="6854" refreshError="1"/>
      <sheetData sheetId="6855" refreshError="1"/>
      <sheetData sheetId="6856" refreshError="1"/>
      <sheetData sheetId="6857" refreshError="1"/>
      <sheetData sheetId="6858" refreshError="1"/>
      <sheetData sheetId="6859" refreshError="1"/>
      <sheetData sheetId="6860" refreshError="1"/>
      <sheetData sheetId="6861" refreshError="1"/>
      <sheetData sheetId="6862" refreshError="1"/>
      <sheetData sheetId="6863" refreshError="1"/>
      <sheetData sheetId="6864" refreshError="1"/>
      <sheetData sheetId="6865" refreshError="1"/>
      <sheetData sheetId="6866" refreshError="1"/>
      <sheetData sheetId="6867" refreshError="1"/>
      <sheetData sheetId="6868" refreshError="1"/>
      <sheetData sheetId="6869" refreshError="1"/>
      <sheetData sheetId="6870" refreshError="1"/>
      <sheetData sheetId="6871" refreshError="1"/>
      <sheetData sheetId="6872" refreshError="1"/>
      <sheetData sheetId="6873" refreshError="1"/>
      <sheetData sheetId="6874" refreshError="1"/>
      <sheetData sheetId="6875" refreshError="1"/>
      <sheetData sheetId="6876" refreshError="1"/>
      <sheetData sheetId="6877" refreshError="1"/>
      <sheetData sheetId="6878" refreshError="1"/>
      <sheetData sheetId="6879" refreshError="1"/>
      <sheetData sheetId="6880" refreshError="1"/>
      <sheetData sheetId="6881" refreshError="1"/>
      <sheetData sheetId="6882" refreshError="1"/>
      <sheetData sheetId="6883" refreshError="1"/>
      <sheetData sheetId="6884" refreshError="1"/>
      <sheetData sheetId="6885" refreshError="1"/>
      <sheetData sheetId="6886" refreshError="1"/>
      <sheetData sheetId="6887" refreshError="1"/>
      <sheetData sheetId="6888" refreshError="1"/>
      <sheetData sheetId="6889" refreshError="1"/>
      <sheetData sheetId="6890" refreshError="1"/>
      <sheetData sheetId="6891" refreshError="1"/>
      <sheetData sheetId="6892" refreshError="1"/>
      <sheetData sheetId="6893" refreshError="1"/>
      <sheetData sheetId="6894" refreshError="1"/>
      <sheetData sheetId="6895" refreshError="1"/>
      <sheetData sheetId="6896" refreshError="1"/>
      <sheetData sheetId="6897" refreshError="1"/>
      <sheetData sheetId="6898" refreshError="1"/>
      <sheetData sheetId="6899" refreshError="1"/>
      <sheetData sheetId="6900" refreshError="1"/>
      <sheetData sheetId="6901" refreshError="1"/>
      <sheetData sheetId="6902" refreshError="1"/>
      <sheetData sheetId="6903" refreshError="1"/>
      <sheetData sheetId="6904" refreshError="1"/>
      <sheetData sheetId="6905" refreshError="1"/>
      <sheetData sheetId="6906" refreshError="1"/>
      <sheetData sheetId="6907" refreshError="1"/>
      <sheetData sheetId="6908" refreshError="1"/>
      <sheetData sheetId="6909" refreshError="1"/>
      <sheetData sheetId="6910" refreshError="1"/>
      <sheetData sheetId="6911" refreshError="1"/>
      <sheetData sheetId="6912" refreshError="1"/>
      <sheetData sheetId="6913" refreshError="1"/>
      <sheetData sheetId="6914" refreshError="1"/>
      <sheetData sheetId="6915" refreshError="1"/>
      <sheetData sheetId="6916" refreshError="1"/>
      <sheetData sheetId="6917" refreshError="1"/>
      <sheetData sheetId="6918" refreshError="1"/>
      <sheetData sheetId="6919" refreshError="1"/>
      <sheetData sheetId="6920" refreshError="1"/>
      <sheetData sheetId="6921" refreshError="1"/>
      <sheetData sheetId="6922" refreshError="1"/>
      <sheetData sheetId="6923" refreshError="1"/>
      <sheetData sheetId="6924" refreshError="1"/>
      <sheetData sheetId="6925" refreshError="1"/>
      <sheetData sheetId="6926" refreshError="1"/>
      <sheetData sheetId="6927" refreshError="1"/>
      <sheetData sheetId="6928" refreshError="1"/>
      <sheetData sheetId="6929" refreshError="1"/>
      <sheetData sheetId="6930" refreshError="1"/>
      <sheetData sheetId="6931" refreshError="1"/>
      <sheetData sheetId="6932" refreshError="1"/>
      <sheetData sheetId="6933" refreshError="1"/>
      <sheetData sheetId="6934" refreshError="1"/>
      <sheetData sheetId="6935" refreshError="1"/>
      <sheetData sheetId="6936" refreshError="1"/>
      <sheetData sheetId="6937" refreshError="1"/>
      <sheetData sheetId="6938" refreshError="1"/>
      <sheetData sheetId="6939" refreshError="1"/>
      <sheetData sheetId="6940" refreshError="1"/>
      <sheetData sheetId="6941" refreshError="1"/>
      <sheetData sheetId="6942" refreshError="1"/>
      <sheetData sheetId="6943" refreshError="1"/>
      <sheetData sheetId="6944" refreshError="1"/>
      <sheetData sheetId="6945" refreshError="1"/>
      <sheetData sheetId="6946" refreshError="1"/>
      <sheetData sheetId="6947" refreshError="1"/>
      <sheetData sheetId="6948" refreshError="1"/>
      <sheetData sheetId="6949" refreshError="1"/>
      <sheetData sheetId="6950" refreshError="1"/>
      <sheetData sheetId="6951" refreshError="1"/>
      <sheetData sheetId="6952" refreshError="1"/>
      <sheetData sheetId="6953" refreshError="1"/>
      <sheetData sheetId="6954" refreshError="1"/>
      <sheetData sheetId="6955" refreshError="1"/>
      <sheetData sheetId="6956" refreshError="1"/>
      <sheetData sheetId="6957" refreshError="1"/>
      <sheetData sheetId="6958" refreshError="1"/>
      <sheetData sheetId="6959" refreshError="1"/>
      <sheetData sheetId="6960" refreshError="1"/>
      <sheetData sheetId="6961" refreshError="1"/>
      <sheetData sheetId="6962" refreshError="1"/>
      <sheetData sheetId="6963" refreshError="1"/>
      <sheetData sheetId="6964" refreshError="1"/>
      <sheetData sheetId="6965" refreshError="1"/>
      <sheetData sheetId="6966" refreshError="1"/>
      <sheetData sheetId="6967" refreshError="1"/>
      <sheetData sheetId="6968" refreshError="1"/>
      <sheetData sheetId="6969" refreshError="1"/>
      <sheetData sheetId="6970" refreshError="1"/>
      <sheetData sheetId="6971" refreshError="1"/>
      <sheetData sheetId="6972" refreshError="1"/>
      <sheetData sheetId="6973" refreshError="1"/>
      <sheetData sheetId="6974" refreshError="1"/>
      <sheetData sheetId="6975" refreshError="1"/>
      <sheetData sheetId="6976" refreshError="1"/>
      <sheetData sheetId="6977" refreshError="1"/>
      <sheetData sheetId="6978" refreshError="1"/>
      <sheetData sheetId="6979" refreshError="1"/>
      <sheetData sheetId="6980" refreshError="1"/>
      <sheetData sheetId="6981" refreshError="1"/>
      <sheetData sheetId="6982" refreshError="1"/>
      <sheetData sheetId="6983" refreshError="1"/>
      <sheetData sheetId="6984" refreshError="1"/>
      <sheetData sheetId="6985" refreshError="1"/>
      <sheetData sheetId="6986" refreshError="1"/>
      <sheetData sheetId="6987" refreshError="1"/>
      <sheetData sheetId="6988" refreshError="1"/>
      <sheetData sheetId="6989" refreshError="1"/>
      <sheetData sheetId="6990" refreshError="1"/>
      <sheetData sheetId="6991" refreshError="1"/>
      <sheetData sheetId="6992" refreshError="1"/>
      <sheetData sheetId="6993" refreshError="1"/>
      <sheetData sheetId="6994" refreshError="1"/>
      <sheetData sheetId="6995" refreshError="1"/>
      <sheetData sheetId="6996" refreshError="1"/>
      <sheetData sheetId="6997" refreshError="1"/>
      <sheetData sheetId="6998" refreshError="1"/>
      <sheetData sheetId="6999" refreshError="1"/>
      <sheetData sheetId="7000" refreshError="1"/>
      <sheetData sheetId="7001" refreshError="1"/>
      <sheetData sheetId="7002" refreshError="1"/>
      <sheetData sheetId="7003" refreshError="1"/>
      <sheetData sheetId="7004" refreshError="1"/>
      <sheetData sheetId="7005" refreshError="1"/>
      <sheetData sheetId="7006" refreshError="1"/>
      <sheetData sheetId="7007" refreshError="1"/>
      <sheetData sheetId="7008" refreshError="1"/>
      <sheetData sheetId="7009" refreshError="1"/>
      <sheetData sheetId="7010" refreshError="1"/>
      <sheetData sheetId="7011" refreshError="1"/>
      <sheetData sheetId="7012" refreshError="1"/>
      <sheetData sheetId="7013" refreshError="1"/>
      <sheetData sheetId="7014" refreshError="1"/>
      <sheetData sheetId="7015" refreshError="1"/>
      <sheetData sheetId="7016" refreshError="1"/>
      <sheetData sheetId="7017" refreshError="1"/>
      <sheetData sheetId="7018" refreshError="1"/>
      <sheetData sheetId="7019" refreshError="1"/>
      <sheetData sheetId="7020" refreshError="1"/>
      <sheetData sheetId="7021" refreshError="1"/>
      <sheetData sheetId="7022" refreshError="1"/>
      <sheetData sheetId="7023" refreshError="1"/>
      <sheetData sheetId="7024" refreshError="1"/>
      <sheetData sheetId="7025" refreshError="1"/>
      <sheetData sheetId="7026" refreshError="1"/>
      <sheetData sheetId="7027" refreshError="1"/>
      <sheetData sheetId="7028" refreshError="1"/>
      <sheetData sheetId="7029" refreshError="1"/>
      <sheetData sheetId="7030" refreshError="1"/>
      <sheetData sheetId="7031" refreshError="1"/>
      <sheetData sheetId="7032" refreshError="1"/>
      <sheetData sheetId="7033" refreshError="1"/>
      <sheetData sheetId="7034" refreshError="1"/>
      <sheetData sheetId="7035" refreshError="1"/>
      <sheetData sheetId="7036" refreshError="1"/>
      <sheetData sheetId="7037" refreshError="1"/>
      <sheetData sheetId="7038" refreshError="1"/>
      <sheetData sheetId="7039" refreshError="1"/>
      <sheetData sheetId="7040" refreshError="1"/>
      <sheetData sheetId="7041" refreshError="1"/>
      <sheetData sheetId="7042" refreshError="1"/>
      <sheetData sheetId="7043" refreshError="1"/>
      <sheetData sheetId="7044" refreshError="1"/>
      <sheetData sheetId="7045" refreshError="1"/>
      <sheetData sheetId="7046" refreshError="1"/>
      <sheetData sheetId="7047" refreshError="1"/>
      <sheetData sheetId="7048" refreshError="1"/>
      <sheetData sheetId="7049" refreshError="1"/>
      <sheetData sheetId="7050" refreshError="1"/>
      <sheetData sheetId="7051" refreshError="1"/>
      <sheetData sheetId="7052" refreshError="1"/>
      <sheetData sheetId="7053" refreshError="1"/>
      <sheetData sheetId="7054" refreshError="1"/>
      <sheetData sheetId="7055" refreshError="1"/>
      <sheetData sheetId="7056" refreshError="1"/>
      <sheetData sheetId="7057" refreshError="1"/>
      <sheetData sheetId="7058" refreshError="1"/>
      <sheetData sheetId="7059" refreshError="1"/>
      <sheetData sheetId="7060" refreshError="1"/>
      <sheetData sheetId="7061" refreshError="1"/>
      <sheetData sheetId="7062" refreshError="1"/>
      <sheetData sheetId="7063" refreshError="1"/>
      <sheetData sheetId="7064" refreshError="1"/>
      <sheetData sheetId="7065" refreshError="1"/>
      <sheetData sheetId="7066" refreshError="1"/>
      <sheetData sheetId="7067" refreshError="1"/>
      <sheetData sheetId="7068" refreshError="1"/>
      <sheetData sheetId="7069" refreshError="1"/>
      <sheetData sheetId="7070" refreshError="1"/>
      <sheetData sheetId="7071" refreshError="1"/>
      <sheetData sheetId="7072" refreshError="1"/>
      <sheetData sheetId="7073" refreshError="1"/>
      <sheetData sheetId="7074" refreshError="1"/>
      <sheetData sheetId="7075" refreshError="1"/>
      <sheetData sheetId="7076" refreshError="1"/>
      <sheetData sheetId="7077"/>
      <sheetData sheetId="7078" refreshError="1"/>
      <sheetData sheetId="7079" refreshError="1"/>
      <sheetData sheetId="7080" refreshError="1"/>
      <sheetData sheetId="7081" refreshError="1"/>
      <sheetData sheetId="7082" refreshError="1"/>
      <sheetData sheetId="7083" refreshError="1"/>
      <sheetData sheetId="7084" refreshError="1"/>
      <sheetData sheetId="7085">
        <row r="1">
          <cell r="A1" t="str">
            <v>PHIẾU XỬ LÝ HỒ SƠ THANH TOÁN VƯỢT THẨM QUYỀN PD</v>
          </cell>
        </row>
      </sheetData>
      <sheetData sheetId="7086" refreshError="1"/>
      <sheetData sheetId="7087" refreshError="1"/>
      <sheetData sheetId="7088">
        <row r="1">
          <cell r="A1" t="str">
            <v>PHIẾU XỬ LÝ HỒ SƠ THANH TOÁN VƯỢT THẨM QUYỀN PD</v>
          </cell>
        </row>
      </sheetData>
      <sheetData sheetId="7089">
        <row r="1">
          <cell r="A1" t="str">
            <v>PHIẾU XỬ LÝ HỒ SƠ THANH TOÁN VƯỢT THẨM QUYỀN PD</v>
          </cell>
        </row>
      </sheetData>
      <sheetData sheetId="7090">
        <row r="1">
          <cell r="A1" t="str">
            <v>PHIẾU XỬ LÝ HỒ SƠ THANH TOÁN VƯỢT THẨM QUYỀN PD</v>
          </cell>
        </row>
      </sheetData>
      <sheetData sheetId="7091">
        <row r="1">
          <cell r="A1" t="str">
            <v>PHIẾU XỬ LÝ HỒ SƠ THANH TOÁN VƯỢT THẨM QUYỀN PD</v>
          </cell>
        </row>
      </sheetData>
      <sheetData sheetId="7092">
        <row r="1">
          <cell r="A1" t="str">
            <v>PHIẾU XỬ LÝ HỒ SƠ THANH TOÁN VƯỢT THẨM QUYỀN PD</v>
          </cell>
        </row>
      </sheetData>
      <sheetData sheetId="7093"/>
      <sheetData sheetId="7094"/>
      <sheetData sheetId="7095">
        <row r="1">
          <cell r="A1" t="str">
            <v>PHIẾU XỬ LÝ HỒ SƠ THANH TOÁN VƯỢT THẨM QUYỀN PD</v>
          </cell>
        </row>
      </sheetData>
      <sheetData sheetId="7096">
        <row r="1">
          <cell r="A1" t="str">
            <v>PHIẾU XỬ LÝ HỒ SƠ THANH TOÁN VƯỢT THẨM QUYỀN PD</v>
          </cell>
        </row>
      </sheetData>
      <sheetData sheetId="7097"/>
      <sheetData sheetId="7098"/>
      <sheetData sheetId="7099">
        <row r="1">
          <cell r="A1" t="str">
            <v>PHIẾU XỬ LÝ HỒ SƠ THANH TOÁN VƯỢT THẨM QUYỀN PD</v>
          </cell>
        </row>
      </sheetData>
      <sheetData sheetId="7100">
        <row r="1">
          <cell r="A1" t="str">
            <v>PHIẾU XỬ LÝ HỒ SƠ THANH TOÁN VƯỢT THẨM QUYỀN PD</v>
          </cell>
        </row>
      </sheetData>
      <sheetData sheetId="7101">
        <row r="1">
          <cell r="A1" t="str">
            <v>PHIẾU XỬ LÝ HỒ SƠ THANH TOÁN VƯỢT THẨM QUYỀN PD</v>
          </cell>
        </row>
      </sheetData>
      <sheetData sheetId="7102">
        <row r="1">
          <cell r="A1" t="str">
            <v>PHIẾU XỬ LÝ HỒ SƠ THANH TOÁN VƯỢT THẨM QUYỀN PD</v>
          </cell>
        </row>
      </sheetData>
      <sheetData sheetId="7103">
        <row r="1">
          <cell r="A1" t="str">
            <v>PHIẾU XỬ LÝ HỒ SƠ THANH TOÁN VƯỢT THẨM QUYỀN PD</v>
          </cell>
        </row>
      </sheetData>
      <sheetData sheetId="7104">
        <row r="1">
          <cell r="A1" t="str">
            <v>PHIẾU XỬ LÝ HỒ SƠ THANH TOÁN VƯỢT THẨM QUYỀN PD</v>
          </cell>
        </row>
      </sheetData>
      <sheetData sheetId="7105">
        <row r="1">
          <cell r="A1" t="str">
            <v>PHIẾU XỬ LÝ HỒ SƠ THANH TOÁN VƯỢT THẨM QUYỀN PD</v>
          </cell>
        </row>
      </sheetData>
      <sheetData sheetId="7106">
        <row r="1">
          <cell r="A1" t="str">
            <v>PHIẾU XỬ LÝ HỒ SƠ THANH TOÁN VƯỢT THẨM QUYỀN PD</v>
          </cell>
        </row>
      </sheetData>
      <sheetData sheetId="7107">
        <row r="1">
          <cell r="A1" t="str">
            <v>PHIẾU XỬ LÝ HỒ SƠ THANH TOÁN VƯỢT THẨM QUYỀN PD</v>
          </cell>
        </row>
      </sheetData>
      <sheetData sheetId="7108">
        <row r="1">
          <cell r="A1" t="str">
            <v>PHIẾU XỬ LÝ HỒ SƠ THANH TOÁN VƯỢT THẨM QUYỀN PD</v>
          </cell>
        </row>
      </sheetData>
      <sheetData sheetId="7109">
        <row r="1">
          <cell r="A1" t="str">
            <v>PHIẾU XỬ LÝ HỒ SƠ THANH TOÁN VƯỢT THẨM QUYỀN PD</v>
          </cell>
        </row>
      </sheetData>
      <sheetData sheetId="7110">
        <row r="1">
          <cell r="A1" t="str">
            <v>PHIẾU XỬ LÝ HỒ SƠ THANH TOÁN VƯỢT THẨM QUYỀN PD</v>
          </cell>
        </row>
      </sheetData>
      <sheetData sheetId="7111">
        <row r="1">
          <cell r="A1" t="str">
            <v>PHIẾU XỬ LÝ HỒ SƠ THANH TOÁN VƯỢT THẨM QUYỀN PD</v>
          </cell>
        </row>
      </sheetData>
      <sheetData sheetId="7112">
        <row r="1">
          <cell r="A1" t="str">
            <v>PHIẾU XỬ LÝ HỒ SƠ THANH TOÁN VƯỢT THẨM QUYỀN PD</v>
          </cell>
        </row>
      </sheetData>
      <sheetData sheetId="7113">
        <row r="1">
          <cell r="A1" t="str">
            <v>PHIẾU XỬ LÝ HỒ SƠ THANH TOÁN VƯỢT THẨM QUYỀN PD</v>
          </cell>
        </row>
      </sheetData>
      <sheetData sheetId="7114">
        <row r="1">
          <cell r="A1" t="str">
            <v>PHIẾU XỬ LÝ HỒ SƠ THANH TOÁN VƯỢT THẨM QUYỀN PD</v>
          </cell>
        </row>
      </sheetData>
      <sheetData sheetId="7115">
        <row r="1">
          <cell r="A1" t="str">
            <v>PHIẾU XỬ LÝ HỒ SƠ THANH TOÁN VƯỢT THẨM QUYỀN PD</v>
          </cell>
        </row>
      </sheetData>
      <sheetData sheetId="7116">
        <row r="1">
          <cell r="A1" t="str">
            <v>PHIẾU XỬ LÝ HỒ SƠ THANH TOÁN VƯỢT THẨM QUYỀN PD</v>
          </cell>
        </row>
      </sheetData>
      <sheetData sheetId="7117">
        <row r="1">
          <cell r="A1" t="str">
            <v>PHIẾU XỬ LÝ HỒ SƠ THANH TOÁN VƯỢT THẨM QUYỀN PD</v>
          </cell>
        </row>
      </sheetData>
      <sheetData sheetId="7118">
        <row r="1">
          <cell r="A1" t="str">
            <v>PHIẾU XỬ LÝ HỒ SƠ THANH TOÁN VƯỢT THẨM QUYỀN PD</v>
          </cell>
        </row>
      </sheetData>
      <sheetData sheetId="7119">
        <row r="1">
          <cell r="A1" t="str">
            <v>PHIẾU XỬ LÝ HỒ SƠ THANH TOÁN VƯỢT THẨM QUYỀN PD</v>
          </cell>
        </row>
      </sheetData>
      <sheetData sheetId="7120">
        <row r="1">
          <cell r="A1" t="str">
            <v>PHIẾU XỬ LÝ HỒ SƠ THANH TOÁN VƯỢT THẨM QUYỀN PD</v>
          </cell>
        </row>
      </sheetData>
      <sheetData sheetId="7121">
        <row r="1">
          <cell r="A1" t="str">
            <v>PHIẾU XỬ LÝ HỒ SƠ THANH TOÁN VƯỢT THẨM QUYỀN PD</v>
          </cell>
        </row>
      </sheetData>
      <sheetData sheetId="7122">
        <row r="1">
          <cell r="A1" t="str">
            <v>PHIẾU XỬ LÝ HỒ SƠ THANH TOÁN VƯỢT THẨM QUYỀN PD</v>
          </cell>
        </row>
      </sheetData>
      <sheetData sheetId="7123"/>
      <sheetData sheetId="7124"/>
      <sheetData sheetId="7125"/>
      <sheetData sheetId="7126">
        <row r="1">
          <cell r="A1" t="str">
            <v>PHIẾU XỬ LÝ HỒ SƠ THANH TOÁN VƯỢT THẨM QUYỀN PD</v>
          </cell>
        </row>
      </sheetData>
      <sheetData sheetId="7127"/>
      <sheetData sheetId="7128"/>
      <sheetData sheetId="7129">
        <row r="1">
          <cell r="A1" t="str">
            <v>PHIẾU XỬ LÝ HỒ SƠ THANH TOÁN VƯỢT THẨM QUYỀN PD</v>
          </cell>
        </row>
      </sheetData>
      <sheetData sheetId="7130">
        <row r="1">
          <cell r="A1" t="str">
            <v>PHIẾU XỬ LÝ HỒ SƠ THANH TOÁN VƯỢT THẨM QUYỀN PD</v>
          </cell>
        </row>
      </sheetData>
      <sheetData sheetId="7131">
        <row r="1">
          <cell r="A1" t="str">
            <v>PHIẾU XỬ LÝ HỒ SƠ THANH TOÁN VƯỢT THẨM QUYỀN PD</v>
          </cell>
        </row>
      </sheetData>
      <sheetData sheetId="7132">
        <row r="1">
          <cell r="A1" t="str">
            <v>PHIẾU XỬ LÝ HỒ SƠ THANH TOÁN VƯỢT THẨM QUYỀN PD</v>
          </cell>
        </row>
      </sheetData>
      <sheetData sheetId="7133"/>
      <sheetData sheetId="7134"/>
      <sheetData sheetId="7135"/>
      <sheetData sheetId="7136"/>
      <sheetData sheetId="7137" refreshError="1"/>
      <sheetData sheetId="7138" refreshError="1"/>
      <sheetData sheetId="7139" refreshError="1"/>
      <sheetData sheetId="7140" refreshError="1"/>
      <sheetData sheetId="7141" refreshError="1"/>
      <sheetData sheetId="7142" refreshError="1"/>
      <sheetData sheetId="7143" refreshError="1"/>
      <sheetData sheetId="7144"/>
      <sheetData sheetId="7145"/>
      <sheetData sheetId="7146"/>
      <sheetData sheetId="7147"/>
      <sheetData sheetId="7148"/>
      <sheetData sheetId="7149"/>
      <sheetData sheetId="7150" refreshError="1"/>
      <sheetData sheetId="7151" refreshError="1"/>
      <sheetData sheetId="7152" refreshError="1"/>
      <sheetData sheetId="7153" refreshError="1"/>
      <sheetData sheetId="7154" refreshError="1"/>
      <sheetData sheetId="7155" refreshError="1"/>
      <sheetData sheetId="7156" refreshError="1"/>
      <sheetData sheetId="7157" refreshError="1"/>
      <sheetData sheetId="7158" refreshError="1"/>
      <sheetData sheetId="7159" refreshError="1"/>
      <sheetData sheetId="7160" refreshError="1"/>
      <sheetData sheetId="7161"/>
      <sheetData sheetId="7162"/>
      <sheetData sheetId="7163"/>
      <sheetData sheetId="7164" refreshError="1"/>
      <sheetData sheetId="7165" refreshError="1"/>
      <sheetData sheetId="7166" refreshError="1"/>
      <sheetData sheetId="7167" refreshError="1"/>
      <sheetData sheetId="7168" refreshError="1"/>
      <sheetData sheetId="7169" refreshError="1"/>
      <sheetData sheetId="7170" refreshError="1"/>
      <sheetData sheetId="7171" refreshError="1"/>
      <sheetData sheetId="7172">
        <row r="1">
          <cell r="A1" t="str">
            <v>PHIẾU XỬ LÝ HỒ SƠ THANH TOÁN VƯỢT THẨM QUYỀN PD</v>
          </cell>
        </row>
      </sheetData>
      <sheetData sheetId="7173">
        <row r="1">
          <cell r="A1" t="str">
            <v>PHIẾU XỬ LÝ HỒ SƠ THANH TOÁN VƯỢT THẨM QUYỀN PD</v>
          </cell>
        </row>
      </sheetData>
      <sheetData sheetId="7174">
        <row r="1">
          <cell r="A1" t="str">
            <v>PHIẾU XỬ LÝ HỒ SƠ THANH TOÁN VƯỢT THẨM QUYỀN PD</v>
          </cell>
        </row>
      </sheetData>
      <sheetData sheetId="7175">
        <row r="1">
          <cell r="A1" t="str">
            <v>PHIẾU XỬ LÝ HỒ SƠ THANH TOÁN VƯỢT THẨM QUYỀN PD</v>
          </cell>
        </row>
      </sheetData>
      <sheetData sheetId="7176">
        <row r="1">
          <cell r="A1" t="str">
            <v>PHIẾU XỬ LÝ HỒ SƠ THANH TOÁN VƯỢT THẨM QUYỀN PD</v>
          </cell>
        </row>
      </sheetData>
      <sheetData sheetId="7177">
        <row r="1">
          <cell r="A1" t="str">
            <v>PHIẾU XỬ LÝ HỒ SƠ THANH TOÁN VƯỢT THẨM QUYỀN PD</v>
          </cell>
        </row>
      </sheetData>
      <sheetData sheetId="7178"/>
      <sheetData sheetId="7179"/>
      <sheetData sheetId="7180"/>
      <sheetData sheetId="7181"/>
      <sheetData sheetId="7182"/>
      <sheetData sheetId="7183"/>
      <sheetData sheetId="7184"/>
      <sheetData sheetId="7185"/>
      <sheetData sheetId="7186">
        <row r="1">
          <cell r="A1" t="str">
            <v>PHIẾU XỬ LÝ HỒ SƠ THANH TOÁN VƯỢT THẨM QUYỀN PD</v>
          </cell>
        </row>
      </sheetData>
      <sheetData sheetId="7187"/>
      <sheetData sheetId="7188"/>
      <sheetData sheetId="7189" refreshError="1"/>
      <sheetData sheetId="7190" refreshError="1"/>
      <sheetData sheetId="7191" refreshError="1"/>
      <sheetData sheetId="7192" refreshError="1"/>
      <sheetData sheetId="7193" refreshError="1"/>
      <sheetData sheetId="7194" refreshError="1"/>
      <sheetData sheetId="7195" refreshError="1"/>
      <sheetData sheetId="7196" refreshError="1"/>
      <sheetData sheetId="7197" refreshError="1"/>
      <sheetData sheetId="7198" refreshError="1"/>
      <sheetData sheetId="7199" refreshError="1"/>
      <sheetData sheetId="7200" refreshError="1"/>
      <sheetData sheetId="7201" refreshError="1"/>
      <sheetData sheetId="7202" refreshError="1"/>
      <sheetData sheetId="7203"/>
      <sheetData sheetId="7204"/>
      <sheetData sheetId="7205"/>
      <sheetData sheetId="7206"/>
      <sheetData sheetId="7207"/>
      <sheetData sheetId="7208"/>
      <sheetData sheetId="7209"/>
      <sheetData sheetId="7210"/>
      <sheetData sheetId="7211"/>
      <sheetData sheetId="7212"/>
      <sheetData sheetId="7213"/>
      <sheetData sheetId="7214"/>
      <sheetData sheetId="7215"/>
      <sheetData sheetId="7216"/>
      <sheetData sheetId="7217"/>
      <sheetData sheetId="7218"/>
      <sheetData sheetId="7219"/>
      <sheetData sheetId="7220"/>
      <sheetData sheetId="7221"/>
      <sheetData sheetId="7222"/>
      <sheetData sheetId="7223"/>
      <sheetData sheetId="7224"/>
      <sheetData sheetId="7225"/>
      <sheetData sheetId="7226"/>
      <sheetData sheetId="7227"/>
      <sheetData sheetId="7228"/>
      <sheetData sheetId="7229"/>
      <sheetData sheetId="7230"/>
      <sheetData sheetId="7231"/>
      <sheetData sheetId="7232"/>
      <sheetData sheetId="7233"/>
      <sheetData sheetId="7234"/>
      <sheetData sheetId="7235"/>
      <sheetData sheetId="7236"/>
      <sheetData sheetId="7237"/>
      <sheetData sheetId="7238"/>
      <sheetData sheetId="7239"/>
      <sheetData sheetId="7240"/>
      <sheetData sheetId="7241"/>
      <sheetData sheetId="7242"/>
      <sheetData sheetId="7243"/>
      <sheetData sheetId="7244"/>
      <sheetData sheetId="7245"/>
      <sheetData sheetId="7246"/>
      <sheetData sheetId="7247"/>
      <sheetData sheetId="7248"/>
      <sheetData sheetId="7249"/>
      <sheetData sheetId="7250"/>
      <sheetData sheetId="7251"/>
      <sheetData sheetId="7252"/>
      <sheetData sheetId="7253"/>
      <sheetData sheetId="7254"/>
      <sheetData sheetId="7255"/>
      <sheetData sheetId="7256"/>
      <sheetData sheetId="7257"/>
      <sheetData sheetId="7258"/>
      <sheetData sheetId="7259"/>
      <sheetData sheetId="7260"/>
      <sheetData sheetId="7261"/>
      <sheetData sheetId="7262"/>
      <sheetData sheetId="7263"/>
      <sheetData sheetId="7264"/>
      <sheetData sheetId="7265"/>
      <sheetData sheetId="7266"/>
      <sheetData sheetId="7267"/>
      <sheetData sheetId="7268"/>
      <sheetData sheetId="7269"/>
      <sheetData sheetId="7270"/>
      <sheetData sheetId="7271"/>
      <sheetData sheetId="7272"/>
      <sheetData sheetId="7273"/>
      <sheetData sheetId="7274"/>
      <sheetData sheetId="7275"/>
      <sheetData sheetId="7276"/>
      <sheetData sheetId="7277"/>
      <sheetData sheetId="7278"/>
      <sheetData sheetId="7279"/>
      <sheetData sheetId="7280"/>
      <sheetData sheetId="7281"/>
      <sheetData sheetId="7282"/>
      <sheetData sheetId="7283"/>
      <sheetData sheetId="7284"/>
      <sheetData sheetId="7285"/>
      <sheetData sheetId="7286"/>
      <sheetData sheetId="7287"/>
      <sheetData sheetId="7288"/>
      <sheetData sheetId="7289"/>
      <sheetData sheetId="7290"/>
      <sheetData sheetId="7291"/>
      <sheetData sheetId="7292"/>
      <sheetData sheetId="7293"/>
      <sheetData sheetId="7294"/>
      <sheetData sheetId="7295"/>
      <sheetData sheetId="7296"/>
      <sheetData sheetId="7297"/>
      <sheetData sheetId="7298"/>
      <sheetData sheetId="7299"/>
      <sheetData sheetId="7300"/>
      <sheetData sheetId="7301"/>
      <sheetData sheetId="7302"/>
      <sheetData sheetId="7303"/>
      <sheetData sheetId="7304"/>
      <sheetData sheetId="7305"/>
      <sheetData sheetId="7306"/>
      <sheetData sheetId="7307"/>
      <sheetData sheetId="7308"/>
      <sheetData sheetId="7309"/>
      <sheetData sheetId="7310"/>
      <sheetData sheetId="7311"/>
      <sheetData sheetId="7312"/>
      <sheetData sheetId="7313"/>
      <sheetData sheetId="7314"/>
      <sheetData sheetId="7315"/>
      <sheetData sheetId="7316"/>
      <sheetData sheetId="7317"/>
      <sheetData sheetId="7318"/>
      <sheetData sheetId="7319"/>
      <sheetData sheetId="7320"/>
      <sheetData sheetId="7321"/>
      <sheetData sheetId="7322"/>
      <sheetData sheetId="7323"/>
      <sheetData sheetId="7324"/>
      <sheetData sheetId="7325"/>
      <sheetData sheetId="7326"/>
      <sheetData sheetId="7327"/>
      <sheetData sheetId="7328"/>
      <sheetData sheetId="7329"/>
      <sheetData sheetId="7330"/>
      <sheetData sheetId="7331"/>
      <sheetData sheetId="7332"/>
      <sheetData sheetId="7333"/>
      <sheetData sheetId="7334"/>
      <sheetData sheetId="7335"/>
      <sheetData sheetId="7336"/>
      <sheetData sheetId="7337"/>
      <sheetData sheetId="7338"/>
      <sheetData sheetId="7339"/>
      <sheetData sheetId="7340"/>
      <sheetData sheetId="7341"/>
      <sheetData sheetId="7342"/>
      <sheetData sheetId="7343"/>
      <sheetData sheetId="7344"/>
      <sheetData sheetId="7345"/>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sheetData sheetId="7359"/>
      <sheetData sheetId="7360"/>
      <sheetData sheetId="7361"/>
      <sheetData sheetId="7362"/>
      <sheetData sheetId="7363"/>
      <sheetData sheetId="7364"/>
      <sheetData sheetId="7365"/>
      <sheetData sheetId="7366"/>
      <sheetData sheetId="7367"/>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sheetData sheetId="7381"/>
      <sheetData sheetId="7382"/>
      <sheetData sheetId="7383"/>
      <sheetData sheetId="7384"/>
      <sheetData sheetId="7385"/>
      <sheetData sheetId="7386"/>
      <sheetData sheetId="7387"/>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sheetData sheetId="7401"/>
      <sheetData sheetId="7402"/>
      <sheetData sheetId="7403"/>
      <sheetData sheetId="7404"/>
      <sheetData sheetId="7405"/>
      <sheetData sheetId="7406"/>
      <sheetData sheetId="7407"/>
      <sheetData sheetId="7408"/>
      <sheetData sheetId="7409"/>
      <sheetData sheetId="7410"/>
      <sheetData sheetId="7411"/>
      <sheetData sheetId="7412"/>
      <sheetData sheetId="7413"/>
      <sheetData sheetId="7414"/>
      <sheetData sheetId="7415"/>
      <sheetData sheetId="7416"/>
      <sheetData sheetId="7417"/>
      <sheetData sheetId="7418"/>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sheetData sheetId="7434"/>
      <sheetData sheetId="7435"/>
      <sheetData sheetId="7436"/>
      <sheetData sheetId="7437"/>
      <sheetData sheetId="7438"/>
      <sheetData sheetId="7439"/>
      <sheetData sheetId="7440"/>
      <sheetData sheetId="7441"/>
      <sheetData sheetId="7442"/>
      <sheetData sheetId="7443"/>
      <sheetData sheetId="7444"/>
      <sheetData sheetId="7445"/>
      <sheetData sheetId="7446"/>
      <sheetData sheetId="7447"/>
      <sheetData sheetId="7448"/>
      <sheetData sheetId="7449"/>
      <sheetData sheetId="7450"/>
      <sheetData sheetId="7451"/>
      <sheetData sheetId="7452"/>
      <sheetData sheetId="7453"/>
      <sheetData sheetId="7454"/>
      <sheetData sheetId="7455"/>
      <sheetData sheetId="7456"/>
      <sheetData sheetId="7457"/>
      <sheetData sheetId="7458"/>
      <sheetData sheetId="7459"/>
      <sheetData sheetId="7460"/>
      <sheetData sheetId="7461"/>
      <sheetData sheetId="7462"/>
      <sheetData sheetId="7463"/>
      <sheetData sheetId="7464"/>
      <sheetData sheetId="7465"/>
      <sheetData sheetId="7466"/>
      <sheetData sheetId="7467"/>
      <sheetData sheetId="7468"/>
      <sheetData sheetId="7469"/>
      <sheetData sheetId="7470"/>
      <sheetData sheetId="7471"/>
      <sheetData sheetId="7472"/>
      <sheetData sheetId="7473"/>
      <sheetData sheetId="7474"/>
      <sheetData sheetId="7475"/>
      <sheetData sheetId="7476"/>
      <sheetData sheetId="7477"/>
      <sheetData sheetId="7478"/>
      <sheetData sheetId="7479"/>
      <sheetData sheetId="7480"/>
      <sheetData sheetId="7481"/>
      <sheetData sheetId="7482"/>
      <sheetData sheetId="7483"/>
      <sheetData sheetId="7484"/>
      <sheetData sheetId="7485"/>
      <sheetData sheetId="7486"/>
      <sheetData sheetId="7487"/>
      <sheetData sheetId="7488"/>
      <sheetData sheetId="7489"/>
      <sheetData sheetId="7490"/>
      <sheetData sheetId="7491"/>
      <sheetData sheetId="7492"/>
      <sheetData sheetId="7493"/>
      <sheetData sheetId="7494"/>
      <sheetData sheetId="7495"/>
      <sheetData sheetId="7496"/>
      <sheetData sheetId="7497"/>
      <sheetData sheetId="7498"/>
      <sheetData sheetId="7499"/>
      <sheetData sheetId="7500"/>
      <sheetData sheetId="7501"/>
      <sheetData sheetId="7502"/>
      <sheetData sheetId="7503"/>
      <sheetData sheetId="7504"/>
      <sheetData sheetId="7505"/>
      <sheetData sheetId="7506"/>
      <sheetData sheetId="7507"/>
      <sheetData sheetId="7508"/>
      <sheetData sheetId="7509"/>
      <sheetData sheetId="7510"/>
      <sheetData sheetId="7511"/>
      <sheetData sheetId="7512"/>
      <sheetData sheetId="7513"/>
      <sheetData sheetId="7514"/>
      <sheetData sheetId="7515"/>
      <sheetData sheetId="7516"/>
      <sheetData sheetId="7517"/>
      <sheetData sheetId="7518"/>
      <sheetData sheetId="7519">
        <row r="1">
          <cell r="A1" t="str">
            <v>PHIẾU XỬ LÝ HỒ SƠ THANH TOÁN VƯỢT THẨM QUYỀN PD</v>
          </cell>
        </row>
      </sheetData>
      <sheetData sheetId="7520"/>
      <sheetData sheetId="7521"/>
      <sheetData sheetId="7522"/>
      <sheetData sheetId="7523"/>
      <sheetData sheetId="7524"/>
      <sheetData sheetId="7525"/>
      <sheetData sheetId="7526"/>
      <sheetData sheetId="7527"/>
      <sheetData sheetId="7528"/>
      <sheetData sheetId="7529">
        <row r="1">
          <cell r="A1" t="str">
            <v>PHIẾU XỬ LÝ HỒ SƠ THANH TOÁN VƯỢT THẨM QUYỀN PD</v>
          </cell>
        </row>
      </sheetData>
      <sheetData sheetId="7530">
        <row r="1">
          <cell r="A1" t="str">
            <v>PHIẾU XỬ LÝ HỒ SƠ THANH TOÁN VƯỢT THẨM QUYỀN PD</v>
          </cell>
        </row>
      </sheetData>
      <sheetData sheetId="7531">
        <row r="1">
          <cell r="A1" t="str">
            <v>PHIẾU XỬ LÝ HỒ SƠ THANH TOÁN VƯỢT THẨM QUYỀN PD</v>
          </cell>
        </row>
      </sheetData>
      <sheetData sheetId="7532">
        <row r="1">
          <cell r="A1" t="str">
            <v>PHIẾU XỬ LÝ HỒ SƠ THANH TOÁN VƯỢT THẨM QUYỀN PD</v>
          </cell>
        </row>
      </sheetData>
      <sheetData sheetId="7533">
        <row r="1">
          <cell r="A1" t="str">
            <v>PHIẾU XỬ LÝ HỒ SƠ THANH TOÁN VƯỢT THẨM QUYỀN PD</v>
          </cell>
        </row>
      </sheetData>
      <sheetData sheetId="7534">
        <row r="1">
          <cell r="A1" t="str">
            <v>PHIẾU XỬ LÝ HỒ SƠ THANH TOÁN VƯỢT THẨM QUYỀN PD</v>
          </cell>
        </row>
      </sheetData>
      <sheetData sheetId="7535">
        <row r="1">
          <cell r="A1" t="str">
            <v>PHIẾU XỬ LÝ HỒ SƠ THANH TOÁN VƯỢT THẨM QUYỀN PD</v>
          </cell>
        </row>
      </sheetData>
      <sheetData sheetId="7536">
        <row r="1">
          <cell r="A1" t="str">
            <v>PHIẾU XỬ LÝ HỒ SƠ THANH TOÁN VƯỢT THẨM QUYỀN PD</v>
          </cell>
        </row>
      </sheetData>
      <sheetData sheetId="7537">
        <row r="1">
          <cell r="A1" t="str">
            <v>PHIẾU XỬ LÝ HỒ SƠ THANH TOÁN VƯỢT THẨM QUYỀN PD</v>
          </cell>
        </row>
      </sheetData>
      <sheetData sheetId="7538">
        <row r="1">
          <cell r="A1" t="str">
            <v>PHIẾU XỬ LÝ HỒ SƠ THANH TOÁN VƯỢT THẨM QUYỀN PD</v>
          </cell>
        </row>
      </sheetData>
      <sheetData sheetId="7539">
        <row r="1">
          <cell r="A1" t="str">
            <v>PHIẾU XỬ LÝ HỒ SƠ THANH TOÁN VƯỢT THẨM QUYỀN PD</v>
          </cell>
        </row>
      </sheetData>
      <sheetData sheetId="7540">
        <row r="1">
          <cell r="A1" t="str">
            <v>PHIẾU XỬ LÝ HỒ SƠ THANH TOÁN VƯỢT THẨM QUYỀN PD</v>
          </cell>
        </row>
      </sheetData>
      <sheetData sheetId="7541">
        <row r="1">
          <cell r="A1" t="str">
            <v>PHIẾU XỬ LÝ HỒ SƠ THANH TOÁN VƯỢT THẨM QUYỀN PD</v>
          </cell>
        </row>
      </sheetData>
      <sheetData sheetId="7542">
        <row r="1">
          <cell r="A1" t="str">
            <v>PHIẾU XỬ LÝ HỒ SƠ THANH TOÁN VƯỢT THẨM QUYỀN PD</v>
          </cell>
        </row>
      </sheetData>
      <sheetData sheetId="7543"/>
      <sheetData sheetId="7544"/>
      <sheetData sheetId="7545"/>
      <sheetData sheetId="7546"/>
      <sheetData sheetId="7547"/>
      <sheetData sheetId="7548"/>
      <sheetData sheetId="7549"/>
      <sheetData sheetId="7550">
        <row r="1">
          <cell r="A1" t="str">
            <v>PHIẾU XỬ LÝ HỒ SƠ THANH TOÁN VƯỢT THẨM QUYỀN PD</v>
          </cell>
        </row>
      </sheetData>
      <sheetData sheetId="7551">
        <row r="1">
          <cell r="A1" t="str">
            <v>PHIẾU XỬ LÝ HỒ SƠ THANH TOÁN VƯỢT THẨM QUYỀN PD</v>
          </cell>
        </row>
      </sheetData>
      <sheetData sheetId="7552">
        <row r="1">
          <cell r="A1" t="str">
            <v>PHIẾU XỬ LÝ HỒ SƠ THANH TOÁN VƯỢT THẨM QUYỀN PD</v>
          </cell>
        </row>
      </sheetData>
      <sheetData sheetId="7553">
        <row r="1">
          <cell r="A1" t="str">
            <v>PHIẾU XỬ LÝ HỒ SƠ THANH TOÁN VƯỢT THẨM QUYỀN PD</v>
          </cell>
        </row>
      </sheetData>
      <sheetData sheetId="7554">
        <row r="1">
          <cell r="A1" t="str">
            <v>PHIẾU XỬ LÝ HỒ SƠ THANH TOÁN VƯỢT THẨM QUYỀN PD</v>
          </cell>
        </row>
      </sheetData>
      <sheetData sheetId="7555">
        <row r="1">
          <cell r="A1" t="str">
            <v>PHIẾU XỬ LÝ HỒ SƠ THANH TOÁN VƯỢT THẨM QUYỀN PD</v>
          </cell>
        </row>
      </sheetData>
      <sheetData sheetId="7556">
        <row r="1">
          <cell r="A1" t="str">
            <v>PHIẾU XỬ LÝ HỒ SƠ THANH TOÁN VƯỢT THẨM QUYỀN PD</v>
          </cell>
        </row>
      </sheetData>
      <sheetData sheetId="7557">
        <row r="1">
          <cell r="A1" t="str">
            <v>PHIẾU XỬ LÝ HỒ SƠ THANH TOÁN VƯỢT THẨM QUYỀN PD</v>
          </cell>
        </row>
      </sheetData>
      <sheetData sheetId="7558">
        <row r="1">
          <cell r="A1" t="str">
            <v>PHIẾU XỬ LÝ HỒ SƠ THANH TOÁN VƯỢT THẨM QUYỀN PD</v>
          </cell>
        </row>
      </sheetData>
      <sheetData sheetId="7559"/>
      <sheetData sheetId="7560"/>
      <sheetData sheetId="7561"/>
      <sheetData sheetId="7562">
        <row r="1">
          <cell r="A1" t="str">
            <v>PHIẾU XỬ LÝ HỒ SƠ THANH TOÁN VƯỢT THẨM QUYỀN PD</v>
          </cell>
        </row>
      </sheetData>
      <sheetData sheetId="7563">
        <row r="1">
          <cell r="A1" t="str">
            <v>PHIẾU XỬ LÝ HỒ SƠ THANH TOÁN VƯỢT THẨM QUYỀN PD</v>
          </cell>
        </row>
      </sheetData>
      <sheetData sheetId="7564"/>
      <sheetData sheetId="7565">
        <row r="1">
          <cell r="A1" t="str">
            <v>PHIẾU XỬ LÝ HỒ SƠ THANH TOÁN VƯỢT THẨM QUYỀN PD</v>
          </cell>
        </row>
      </sheetData>
      <sheetData sheetId="7566">
        <row r="1">
          <cell r="A1" t="str">
            <v>PHIẾU XỬ LÝ HỒ SƠ THANH TOÁN VƯỢT THẨM QUYỀN PD</v>
          </cell>
        </row>
      </sheetData>
      <sheetData sheetId="7567">
        <row r="1">
          <cell r="A1" t="str">
            <v>PHIẾU XỬ LÝ HỒ SƠ THANH TOÁN VƯỢT THẨM QUYỀN PD</v>
          </cell>
        </row>
      </sheetData>
      <sheetData sheetId="7568">
        <row r="1">
          <cell r="A1" t="str">
            <v>PHIẾU XỬ LÝ HỒ SƠ THANH TOÁN VƯỢT THẨM QUYỀN PD</v>
          </cell>
        </row>
      </sheetData>
      <sheetData sheetId="7569">
        <row r="1">
          <cell r="A1" t="str">
            <v>PHIẾU XỬ LÝ HỒ SƠ THANH TOÁN VƯỢT THẨM QUYỀN PD</v>
          </cell>
        </row>
      </sheetData>
      <sheetData sheetId="7570">
        <row r="1">
          <cell r="A1" t="str">
            <v>PHIẾU XỬ LÝ HỒ SƠ THANH TOÁN VƯỢT THẨM QUYỀN PD</v>
          </cell>
        </row>
      </sheetData>
      <sheetData sheetId="7571">
        <row r="1">
          <cell r="A1" t="str">
            <v>PHIẾU XỬ LÝ HỒ SƠ THANH TOÁN VƯỢT THẨM QUYỀN PD</v>
          </cell>
        </row>
      </sheetData>
      <sheetData sheetId="7572">
        <row r="1">
          <cell r="A1" t="str">
            <v>PHIẾU XỬ LÝ HỒ SƠ THANH TOÁN VƯỢT THẨM QUYỀN PD</v>
          </cell>
        </row>
      </sheetData>
      <sheetData sheetId="7573">
        <row r="1">
          <cell r="A1" t="str">
            <v>PHIẾU XỬ LÝ HỒ SƠ THANH TOÁN VƯỢT THẨM QUYỀN PD</v>
          </cell>
        </row>
      </sheetData>
      <sheetData sheetId="7574">
        <row r="1">
          <cell r="A1" t="str">
            <v>PHIẾU XỬ LÝ HỒ SƠ THANH TOÁN VƯỢT THẨM QUYỀN PD</v>
          </cell>
        </row>
      </sheetData>
      <sheetData sheetId="7575">
        <row r="1">
          <cell r="A1" t="str">
            <v>PHIẾU XỬ LÝ HỒ SƠ THANH TOÁN VƯỢT THẨM QUYỀN PD</v>
          </cell>
        </row>
      </sheetData>
      <sheetData sheetId="7576">
        <row r="1">
          <cell r="A1" t="str">
            <v>PHIẾU XỬ LÝ HỒ SƠ THANH TOÁN VƯỢT THẨM QUYỀN PD</v>
          </cell>
        </row>
      </sheetData>
      <sheetData sheetId="7577">
        <row r="1">
          <cell r="A1" t="str">
            <v>PHIẾU XỬ LÝ HỒ SƠ THANH TOÁN VƯỢT THẨM QUYỀN PD</v>
          </cell>
        </row>
      </sheetData>
      <sheetData sheetId="7578">
        <row r="1">
          <cell r="A1" t="str">
            <v>PHIẾU XỬ LÝ HỒ SƠ THANH TOÁN VƯỢT THẨM QUYỀN PD</v>
          </cell>
        </row>
      </sheetData>
      <sheetData sheetId="7579">
        <row r="1">
          <cell r="A1" t="str">
            <v>PHIẾU XỬ LÝ HỒ SƠ THANH TOÁN VƯỢT THẨM QUYỀN PD</v>
          </cell>
        </row>
      </sheetData>
      <sheetData sheetId="7580">
        <row r="1">
          <cell r="A1" t="str">
            <v>PHIẾU XỬ LÝ HỒ SƠ THANH TOÁN VƯỢT THẨM QUYỀN PD</v>
          </cell>
        </row>
      </sheetData>
      <sheetData sheetId="7581">
        <row r="1">
          <cell r="A1" t="str">
            <v>PHIẾU XỬ LÝ HỒ SƠ THANH TOÁN VƯỢT THẨM QUYỀN PD</v>
          </cell>
        </row>
      </sheetData>
      <sheetData sheetId="7582">
        <row r="1">
          <cell r="A1" t="str">
            <v>PHIẾU XỬ LÝ HỒ SƠ THANH TOÁN VƯỢT THẨM QUYỀN PD</v>
          </cell>
        </row>
      </sheetData>
      <sheetData sheetId="7583">
        <row r="1">
          <cell r="A1" t="str">
            <v>PHIẾU XỬ LÝ HỒ SƠ THANH TOÁN VƯỢT THẨM QUYỀN PD</v>
          </cell>
        </row>
      </sheetData>
      <sheetData sheetId="7584">
        <row r="1">
          <cell r="A1" t="str">
            <v>PHIẾU XỬ LÝ HỒ SƠ THANH TOÁN VƯỢT THẨM QUYỀN PD</v>
          </cell>
        </row>
      </sheetData>
      <sheetData sheetId="7585">
        <row r="1">
          <cell r="A1" t="str">
            <v>PHIẾU XỬ LÝ HỒ SƠ THANH TOÁN VƯỢT THẨM QUYỀN PD</v>
          </cell>
        </row>
      </sheetData>
      <sheetData sheetId="7586">
        <row r="1">
          <cell r="A1" t="str">
            <v>PHIẾU XỬ LÝ HỒ SƠ THANH TOÁN VƯỢT THẨM QUYỀN PD</v>
          </cell>
        </row>
      </sheetData>
      <sheetData sheetId="7587">
        <row r="1">
          <cell r="A1" t="str">
            <v>PHIẾU XỬ LÝ HỒ SƠ THANH TOÁN VƯỢT THẨM QUYỀN PD</v>
          </cell>
        </row>
      </sheetData>
      <sheetData sheetId="7588">
        <row r="1">
          <cell r="A1" t="str">
            <v>PHIẾU XỬ LÝ HỒ SƠ THANH TOÁN VƯỢT THẨM QUYỀN PD</v>
          </cell>
        </row>
      </sheetData>
      <sheetData sheetId="7589">
        <row r="1">
          <cell r="A1" t="str">
            <v>PHIẾU XỬ LÝ HỒ SƠ THANH TOÁN VƯỢT THẨM QUYỀN PD</v>
          </cell>
        </row>
      </sheetData>
      <sheetData sheetId="7590">
        <row r="1">
          <cell r="A1" t="str">
            <v>PHIẾU XỬ LÝ HỒ SƠ THANH TOÁN VƯỢT THẨM QUYỀN PD</v>
          </cell>
        </row>
      </sheetData>
      <sheetData sheetId="7591">
        <row r="1">
          <cell r="A1" t="str">
            <v>PHIẾU XỬ LÝ HỒ SƠ THANH TOÁN VƯỢT THẨM QUYỀN PD</v>
          </cell>
        </row>
      </sheetData>
      <sheetData sheetId="7592">
        <row r="1">
          <cell r="A1" t="str">
            <v>PHIẾU XỬ LÝ HỒ SƠ THANH TOÁN VƯỢT THẨM QUYỀN PD</v>
          </cell>
        </row>
      </sheetData>
      <sheetData sheetId="7593">
        <row r="1">
          <cell r="A1" t="str">
            <v>PHIẾU XỬ LÝ HỒ SƠ THANH TOÁN VƯỢT THẨM QUYỀN PD</v>
          </cell>
        </row>
      </sheetData>
      <sheetData sheetId="7594">
        <row r="1">
          <cell r="A1" t="str">
            <v>PHIẾU XỬ LÝ HỒ SƠ THANH TOÁN VƯỢT THẨM QUYỀN PD</v>
          </cell>
        </row>
      </sheetData>
      <sheetData sheetId="7595">
        <row r="1">
          <cell r="A1" t="str">
            <v>PHIẾU XỬ LÝ HỒ SƠ THANH TOÁN VƯỢT THẨM QUYỀN PD</v>
          </cell>
        </row>
      </sheetData>
      <sheetData sheetId="7596">
        <row r="1">
          <cell r="A1" t="str">
            <v>PHIẾU XỬ LÝ HỒ SƠ THANH TOÁN VƯỢT THẨM QUYỀN PD</v>
          </cell>
        </row>
      </sheetData>
      <sheetData sheetId="7597"/>
      <sheetData sheetId="7598"/>
      <sheetData sheetId="7599"/>
      <sheetData sheetId="7600">
        <row r="1">
          <cell r="A1" t="str">
            <v>PHIẾU XỬ LÝ HỒ SƠ THANH TOÁN VƯỢT THẨM QUYỀN PD</v>
          </cell>
        </row>
      </sheetData>
      <sheetData sheetId="7601"/>
      <sheetData sheetId="7602"/>
      <sheetData sheetId="7603"/>
      <sheetData sheetId="7604"/>
      <sheetData sheetId="7605"/>
      <sheetData sheetId="7606"/>
      <sheetData sheetId="7607"/>
      <sheetData sheetId="7608"/>
      <sheetData sheetId="7609"/>
      <sheetData sheetId="7610"/>
      <sheetData sheetId="7611">
        <row r="1">
          <cell r="A1" t="str">
            <v>PHIẾU XỬ LÝ HỒ SƠ THANH TOÁN VƯỢT THẨM QUYỀN PD</v>
          </cell>
        </row>
      </sheetData>
      <sheetData sheetId="7612"/>
      <sheetData sheetId="7613"/>
      <sheetData sheetId="7614"/>
      <sheetData sheetId="7615">
        <row r="1">
          <cell r="A1" t="str">
            <v>PHIẾU XỬ LÝ HỒ SƠ THANH TOÁN VƯỢT THẨM QUYỀN PD</v>
          </cell>
        </row>
      </sheetData>
      <sheetData sheetId="7616">
        <row r="1">
          <cell r="A1" t="str">
            <v>PHIẾU XỬ LÝ HỒ SƠ THANH TOÁN VƯỢT THẨM QUYỀN PD</v>
          </cell>
        </row>
      </sheetData>
      <sheetData sheetId="7617"/>
      <sheetData sheetId="7618"/>
      <sheetData sheetId="7619"/>
      <sheetData sheetId="7620"/>
      <sheetData sheetId="7621"/>
      <sheetData sheetId="7622">
        <row r="1">
          <cell r="A1" t="str">
            <v>PHIẾU XỬ LÝ HỒ SƠ THANH TOÁN VƯỢT THẨM QUYỀN PD</v>
          </cell>
        </row>
      </sheetData>
      <sheetData sheetId="7623">
        <row r="1">
          <cell r="A1" t="str">
            <v>PHIẾU XỬ LÝ HỒ SƠ THANH TOÁN VƯỢT THẨM QUYỀN PD</v>
          </cell>
        </row>
      </sheetData>
      <sheetData sheetId="7624"/>
      <sheetData sheetId="7625"/>
      <sheetData sheetId="7626"/>
      <sheetData sheetId="7627"/>
      <sheetData sheetId="7628"/>
      <sheetData sheetId="7629"/>
      <sheetData sheetId="7630"/>
      <sheetData sheetId="7631"/>
      <sheetData sheetId="7632"/>
      <sheetData sheetId="7633"/>
      <sheetData sheetId="7634"/>
      <sheetData sheetId="7635"/>
      <sheetData sheetId="7636"/>
      <sheetData sheetId="7637"/>
      <sheetData sheetId="7638"/>
      <sheetData sheetId="7639"/>
      <sheetData sheetId="7640">
        <row r="1">
          <cell r="A1" t="str">
            <v>PHIẾU XỬ LÝ HỒ SƠ THANH TOÁN VƯỢT THẨM QUYỀN PD</v>
          </cell>
        </row>
      </sheetData>
      <sheetData sheetId="7641"/>
      <sheetData sheetId="7642"/>
      <sheetData sheetId="7643"/>
      <sheetData sheetId="7644"/>
      <sheetData sheetId="7645"/>
      <sheetData sheetId="7646"/>
      <sheetData sheetId="7647"/>
      <sheetData sheetId="7648"/>
      <sheetData sheetId="7649"/>
      <sheetData sheetId="7650"/>
      <sheetData sheetId="7651"/>
      <sheetData sheetId="7652"/>
      <sheetData sheetId="7653"/>
      <sheetData sheetId="7654"/>
      <sheetData sheetId="7655"/>
      <sheetData sheetId="7656"/>
      <sheetData sheetId="7657"/>
      <sheetData sheetId="7658"/>
      <sheetData sheetId="7659"/>
      <sheetData sheetId="7660"/>
      <sheetData sheetId="7661"/>
      <sheetData sheetId="7662"/>
      <sheetData sheetId="7663"/>
      <sheetData sheetId="7664"/>
      <sheetData sheetId="7665"/>
      <sheetData sheetId="7666"/>
      <sheetData sheetId="7667"/>
      <sheetData sheetId="7668"/>
      <sheetData sheetId="7669"/>
      <sheetData sheetId="7670"/>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sheetData sheetId="7688"/>
      <sheetData sheetId="7689"/>
      <sheetData sheetId="7690"/>
      <sheetData sheetId="7691"/>
      <sheetData sheetId="7692"/>
      <sheetData sheetId="7693"/>
      <sheetData sheetId="7694"/>
      <sheetData sheetId="7695"/>
      <sheetData sheetId="7696"/>
      <sheetData sheetId="7697"/>
      <sheetData sheetId="7698"/>
      <sheetData sheetId="7699"/>
      <sheetData sheetId="7700"/>
      <sheetData sheetId="7701"/>
      <sheetData sheetId="7702"/>
      <sheetData sheetId="7703"/>
      <sheetData sheetId="7704"/>
      <sheetData sheetId="7705"/>
      <sheetData sheetId="7706"/>
      <sheetData sheetId="7707"/>
      <sheetData sheetId="7708"/>
      <sheetData sheetId="7709"/>
      <sheetData sheetId="7710"/>
      <sheetData sheetId="7711"/>
      <sheetData sheetId="7712"/>
      <sheetData sheetId="7713"/>
      <sheetData sheetId="7714"/>
      <sheetData sheetId="7715"/>
      <sheetData sheetId="7716"/>
      <sheetData sheetId="7717"/>
      <sheetData sheetId="7718"/>
      <sheetData sheetId="7719">
        <row r="1">
          <cell r="A1" t="str">
            <v>PHIẾU XỬ LÝ HỒ SƠ THANH TOÁN VƯỢT THẨM QUYỀN PD</v>
          </cell>
        </row>
      </sheetData>
      <sheetData sheetId="7720">
        <row r="1">
          <cell r="A1" t="str">
            <v>PHIẾU XỬ LÝ HỒ SƠ THANH TOÁN VƯỢT THẨM QUYỀN PD</v>
          </cell>
        </row>
      </sheetData>
      <sheetData sheetId="7721">
        <row r="1">
          <cell r="A1" t="str">
            <v>PHIẾU XỬ LÝ HỒ SƠ THANH TOÁN VƯỢT THẨM QUYỀN PD</v>
          </cell>
        </row>
      </sheetData>
      <sheetData sheetId="7722">
        <row r="1">
          <cell r="A1" t="str">
            <v>PHIẾU XỬ LÝ HỒ SƠ THANH TOÁN VƯỢT THẨM QUYỀN PD</v>
          </cell>
        </row>
      </sheetData>
      <sheetData sheetId="7723">
        <row r="1">
          <cell r="A1" t="str">
            <v>PHIẾU XỬ LÝ HỒ SƠ THANH TOÁN VƯỢT THẨM QUYỀN PD</v>
          </cell>
        </row>
      </sheetData>
      <sheetData sheetId="7724"/>
      <sheetData sheetId="7725">
        <row r="1">
          <cell r="A1" t="str">
            <v>PHIẾU XỬ LÝ HỒ SƠ THANH TOÁN VƯỢT THẨM QUYỀN PD</v>
          </cell>
        </row>
      </sheetData>
      <sheetData sheetId="7726">
        <row r="1">
          <cell r="A1" t="str">
            <v>PHIẾU XỬ LÝ HỒ SƠ THANH TOÁN VƯỢT THẨM QUYỀN PD</v>
          </cell>
        </row>
      </sheetData>
      <sheetData sheetId="7727">
        <row r="1">
          <cell r="A1" t="str">
            <v>PHIẾU XỬ LÝ HỒ SƠ THANH TOÁN VƯỢT THẨM QUYỀN PD</v>
          </cell>
        </row>
      </sheetData>
      <sheetData sheetId="7728">
        <row r="1">
          <cell r="A1" t="str">
            <v>PHIẾU XỬ LÝ HỒ SƠ THANH TOÁN VƯỢT THẨM QUYỀN PD</v>
          </cell>
        </row>
      </sheetData>
      <sheetData sheetId="7729"/>
      <sheetData sheetId="7730"/>
      <sheetData sheetId="7731"/>
      <sheetData sheetId="7732">
        <row r="1">
          <cell r="A1" t="str">
            <v>PHIẾU XỬ LÝ HỒ SƠ THANH TOÁN VƯỢT THẨM QUYỀN PD</v>
          </cell>
        </row>
      </sheetData>
      <sheetData sheetId="7733">
        <row r="1">
          <cell r="A1" t="str">
            <v>PHIẾU XỬ LÝ HỒ SƠ THANH TOÁN VƯỢT THẨM QUYỀN PD</v>
          </cell>
        </row>
      </sheetData>
      <sheetData sheetId="7734">
        <row r="1">
          <cell r="A1" t="str">
            <v>PHIẾU XỬ LÝ HỒ SƠ THANH TOÁN VƯỢT THẨM QUYỀN PD</v>
          </cell>
        </row>
      </sheetData>
      <sheetData sheetId="7735"/>
      <sheetData sheetId="7736">
        <row r="1">
          <cell r="A1" t="str">
            <v>PHIẾU XỬ LÝ HỒ SƠ THANH TOÁN VƯỢT THẨM QUYỀN PD</v>
          </cell>
        </row>
      </sheetData>
      <sheetData sheetId="7737"/>
      <sheetData sheetId="7738"/>
      <sheetData sheetId="7739"/>
      <sheetData sheetId="7740">
        <row r="1">
          <cell r="A1" t="str">
            <v>PHIẾU XỬ LÝ HỒ SƠ THANH TOÁN VƯỢT THẨM QUYỀN PD</v>
          </cell>
        </row>
      </sheetData>
      <sheetData sheetId="7741">
        <row r="1">
          <cell r="A1" t="str">
            <v>PHIẾU XỬ LÝ HỒ SƠ THANH TOÁN VƯỢT THẨM QUYỀN PD</v>
          </cell>
        </row>
      </sheetData>
      <sheetData sheetId="7742">
        <row r="1">
          <cell r="A1" t="str">
            <v>PHIẾU XỬ LÝ HỒ SƠ THANH TOÁN VƯỢT THẨM QUYỀN PD</v>
          </cell>
        </row>
      </sheetData>
      <sheetData sheetId="7743">
        <row r="1">
          <cell r="A1" t="str">
            <v>PHIẾU XỬ LÝ HỒ SƠ THANH TOÁN VƯỢT THẨM QUYỀN PD</v>
          </cell>
        </row>
      </sheetData>
      <sheetData sheetId="7744"/>
      <sheetData sheetId="7745"/>
      <sheetData sheetId="7746"/>
      <sheetData sheetId="7747"/>
      <sheetData sheetId="7748"/>
      <sheetData sheetId="7749"/>
      <sheetData sheetId="7750"/>
      <sheetData sheetId="7751"/>
      <sheetData sheetId="7752"/>
      <sheetData sheetId="7753"/>
      <sheetData sheetId="7754"/>
      <sheetData sheetId="7755"/>
      <sheetData sheetId="7756"/>
      <sheetData sheetId="7757"/>
      <sheetData sheetId="7758"/>
      <sheetData sheetId="7759"/>
      <sheetData sheetId="7760"/>
      <sheetData sheetId="7761"/>
      <sheetData sheetId="7762"/>
      <sheetData sheetId="7763"/>
      <sheetData sheetId="7764"/>
      <sheetData sheetId="7765"/>
      <sheetData sheetId="7766"/>
      <sheetData sheetId="7767"/>
      <sheetData sheetId="7768"/>
      <sheetData sheetId="7769"/>
      <sheetData sheetId="7770"/>
      <sheetData sheetId="7771"/>
      <sheetData sheetId="7772"/>
      <sheetData sheetId="7773"/>
      <sheetData sheetId="7774"/>
      <sheetData sheetId="7775"/>
      <sheetData sheetId="7776"/>
      <sheetData sheetId="7777"/>
      <sheetData sheetId="7778"/>
      <sheetData sheetId="7779"/>
      <sheetData sheetId="7780"/>
      <sheetData sheetId="7781"/>
      <sheetData sheetId="7782"/>
      <sheetData sheetId="7783"/>
      <sheetData sheetId="7784"/>
      <sheetData sheetId="7785"/>
      <sheetData sheetId="7786"/>
      <sheetData sheetId="7787"/>
      <sheetData sheetId="7788"/>
      <sheetData sheetId="7789"/>
      <sheetData sheetId="7790"/>
      <sheetData sheetId="7791"/>
      <sheetData sheetId="7792"/>
      <sheetData sheetId="7793"/>
      <sheetData sheetId="7794"/>
      <sheetData sheetId="7795"/>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refreshError="1"/>
      <sheetData sheetId="7826"/>
      <sheetData sheetId="7827"/>
      <sheetData sheetId="7828"/>
      <sheetData sheetId="7829" refreshError="1"/>
      <sheetData sheetId="7830" refreshError="1"/>
      <sheetData sheetId="7831" refreshError="1"/>
      <sheetData sheetId="7832" refreshError="1"/>
      <sheetData sheetId="7833" refreshError="1"/>
      <sheetData sheetId="7834" refreshError="1"/>
      <sheetData sheetId="7835" refreshError="1"/>
      <sheetData sheetId="7836" refreshError="1"/>
      <sheetData sheetId="7837" refreshError="1"/>
      <sheetData sheetId="7838" refreshError="1"/>
      <sheetData sheetId="7839" refreshError="1"/>
      <sheetData sheetId="7840" refreshError="1"/>
      <sheetData sheetId="7841" refreshError="1"/>
      <sheetData sheetId="7842" refreshError="1"/>
      <sheetData sheetId="7843" refreshError="1"/>
      <sheetData sheetId="7844" refreshError="1"/>
      <sheetData sheetId="7845" refreshError="1"/>
      <sheetData sheetId="7846" refreshError="1"/>
      <sheetData sheetId="7847" refreshError="1"/>
      <sheetData sheetId="7848" refreshError="1"/>
      <sheetData sheetId="7849" refreshError="1"/>
      <sheetData sheetId="7850" refreshError="1"/>
      <sheetData sheetId="7851" refreshError="1"/>
      <sheetData sheetId="7852" refreshError="1"/>
      <sheetData sheetId="7853" refreshError="1"/>
      <sheetData sheetId="7854"/>
      <sheetData sheetId="7855"/>
      <sheetData sheetId="7856"/>
      <sheetData sheetId="7857" refreshError="1"/>
      <sheetData sheetId="7858" refreshError="1"/>
      <sheetData sheetId="7859" refreshError="1"/>
      <sheetData sheetId="7860" refreshError="1"/>
      <sheetData sheetId="7861" refreshError="1"/>
      <sheetData sheetId="7862" refreshError="1"/>
      <sheetData sheetId="7863" refreshError="1"/>
      <sheetData sheetId="7864" refreshError="1"/>
      <sheetData sheetId="7865" refreshError="1"/>
      <sheetData sheetId="7866" refreshError="1"/>
      <sheetData sheetId="7867" refreshError="1"/>
      <sheetData sheetId="7868" refreshError="1"/>
      <sheetData sheetId="7869" refreshError="1"/>
      <sheetData sheetId="7870" refreshError="1"/>
      <sheetData sheetId="7871" refreshError="1"/>
      <sheetData sheetId="7872" refreshError="1"/>
      <sheetData sheetId="7873" refreshError="1"/>
      <sheetData sheetId="7874" refreshError="1"/>
      <sheetData sheetId="7875" refreshError="1"/>
      <sheetData sheetId="7876" refreshError="1"/>
      <sheetData sheetId="7877" refreshError="1"/>
      <sheetData sheetId="7878" refreshError="1"/>
      <sheetData sheetId="7879" refreshError="1"/>
      <sheetData sheetId="7880" refreshError="1"/>
      <sheetData sheetId="7881" refreshError="1"/>
      <sheetData sheetId="7882" refreshError="1"/>
      <sheetData sheetId="7883" refreshError="1"/>
      <sheetData sheetId="7884" refreshError="1"/>
      <sheetData sheetId="7885" refreshError="1"/>
      <sheetData sheetId="7886" refreshError="1"/>
      <sheetData sheetId="7887" refreshError="1"/>
      <sheetData sheetId="7888" refreshError="1"/>
      <sheetData sheetId="7889"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대비표"/>
      <sheetName val="견적대비표"/>
      <sheetName val="내역서"/>
      <sheetName val="PANEL 중량산출"/>
      <sheetName val="중량산출"/>
      <sheetName val="수량산출"/>
      <sheetName val="운임"/>
      <sheetName val="Y-WORK"/>
      <sheetName val="ITEM"/>
      <sheetName val="ABUT수량-A1"/>
      <sheetName val="맨홀수량산출"/>
      <sheetName val="단위수량"/>
      <sheetName val="신우"/>
      <sheetName val="코드표"/>
      <sheetName val="K-SET1"/>
      <sheetName val="일위_파일"/>
      <sheetName val="일위대가"/>
      <sheetName val="Sheet2"/>
      <sheetName val="빗물받이(910-510-410)"/>
      <sheetName val="Sheet1 (2)"/>
      <sheetName val="노임"/>
      <sheetName val="과천MAIN"/>
    </sheetNames>
    <sheetDataSet>
      <sheetData sheetId="0" refreshError="1"/>
      <sheetData sheetId="1" refreshError="1"/>
      <sheetData sheetId="2" refreshError="1"/>
      <sheetData sheetId="3" refreshError="1"/>
      <sheetData sheetId="4" refreshError="1"/>
      <sheetData sheetId="5"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row r="463">
          <cell r="A463">
            <v>463</v>
          </cell>
        </row>
        <row r="464">
          <cell r="A464">
            <v>464</v>
          </cell>
        </row>
        <row r="465">
          <cell r="A465">
            <v>465</v>
          </cell>
        </row>
        <row r="466">
          <cell r="A466">
            <v>466</v>
          </cell>
        </row>
        <row r="467">
          <cell r="A467">
            <v>467</v>
          </cell>
        </row>
        <row r="468">
          <cell r="A468">
            <v>468</v>
          </cell>
        </row>
        <row r="469">
          <cell r="A469">
            <v>469</v>
          </cell>
        </row>
        <row r="470">
          <cell r="A470">
            <v>470</v>
          </cell>
        </row>
        <row r="471">
          <cell r="A471">
            <v>471</v>
          </cell>
        </row>
        <row r="472">
          <cell r="A472">
            <v>472</v>
          </cell>
        </row>
        <row r="473">
          <cell r="A473">
            <v>473</v>
          </cell>
        </row>
        <row r="474">
          <cell r="A474">
            <v>474</v>
          </cell>
        </row>
        <row r="475">
          <cell r="A475">
            <v>475</v>
          </cell>
        </row>
        <row r="476">
          <cell r="A476">
            <v>476</v>
          </cell>
        </row>
        <row r="477">
          <cell r="A477">
            <v>477</v>
          </cell>
        </row>
        <row r="478">
          <cell r="A478">
            <v>478</v>
          </cell>
        </row>
        <row r="479">
          <cell r="A479">
            <v>479</v>
          </cell>
        </row>
        <row r="480">
          <cell r="A480">
            <v>480</v>
          </cell>
        </row>
        <row r="481">
          <cell r="A481">
            <v>481</v>
          </cell>
        </row>
        <row r="482">
          <cell r="A482">
            <v>482</v>
          </cell>
        </row>
        <row r="483">
          <cell r="A483">
            <v>483</v>
          </cell>
        </row>
        <row r="484">
          <cell r="A484">
            <v>484</v>
          </cell>
        </row>
        <row r="485">
          <cell r="A485">
            <v>485</v>
          </cell>
        </row>
        <row r="486">
          <cell r="A486">
            <v>486</v>
          </cell>
        </row>
        <row r="487">
          <cell r="A487">
            <v>487</v>
          </cell>
        </row>
        <row r="488">
          <cell r="A488">
            <v>488</v>
          </cell>
        </row>
        <row r="489">
          <cell r="A489">
            <v>489</v>
          </cell>
        </row>
        <row r="490">
          <cell r="A490">
            <v>490</v>
          </cell>
        </row>
        <row r="491">
          <cell r="A491">
            <v>491</v>
          </cell>
        </row>
        <row r="492">
          <cell r="A492">
            <v>492</v>
          </cell>
        </row>
        <row r="493">
          <cell r="A493">
            <v>493</v>
          </cell>
        </row>
        <row r="494">
          <cell r="A494">
            <v>494</v>
          </cell>
        </row>
        <row r="495">
          <cell r="A495">
            <v>495</v>
          </cell>
        </row>
        <row r="496">
          <cell r="A496">
            <v>496</v>
          </cell>
        </row>
        <row r="497">
          <cell r="A497">
            <v>497</v>
          </cell>
        </row>
        <row r="498">
          <cell r="A498">
            <v>498</v>
          </cell>
        </row>
        <row r="499">
          <cell r="A499">
            <v>499</v>
          </cell>
        </row>
        <row r="500">
          <cell r="A500">
            <v>500</v>
          </cell>
        </row>
        <row r="501">
          <cell r="A501">
            <v>501</v>
          </cell>
        </row>
        <row r="502">
          <cell r="A502">
            <v>502</v>
          </cell>
        </row>
        <row r="503">
          <cell r="A503">
            <v>503</v>
          </cell>
        </row>
        <row r="504">
          <cell r="A504">
            <v>504</v>
          </cell>
        </row>
        <row r="505">
          <cell r="A505">
            <v>505</v>
          </cell>
        </row>
        <row r="506">
          <cell r="A506">
            <v>506</v>
          </cell>
        </row>
        <row r="507">
          <cell r="A507">
            <v>507</v>
          </cell>
        </row>
        <row r="508">
          <cell r="A508">
            <v>508</v>
          </cell>
        </row>
        <row r="509">
          <cell r="A509">
            <v>509</v>
          </cell>
        </row>
        <row r="510">
          <cell r="A510">
            <v>510</v>
          </cell>
        </row>
        <row r="511">
          <cell r="A511">
            <v>511</v>
          </cell>
        </row>
        <row r="512">
          <cell r="A512">
            <v>512</v>
          </cell>
        </row>
        <row r="513">
          <cell r="A513">
            <v>513</v>
          </cell>
        </row>
        <row r="514">
          <cell r="A514">
            <v>514</v>
          </cell>
        </row>
        <row r="515">
          <cell r="A515">
            <v>515</v>
          </cell>
        </row>
        <row r="516">
          <cell r="A516">
            <v>516</v>
          </cell>
        </row>
        <row r="517">
          <cell r="A517">
            <v>517</v>
          </cell>
        </row>
        <row r="518">
          <cell r="A518">
            <v>518</v>
          </cell>
        </row>
        <row r="519">
          <cell r="A519">
            <v>519</v>
          </cell>
        </row>
        <row r="520">
          <cell r="A520">
            <v>520</v>
          </cell>
        </row>
        <row r="521">
          <cell r="A521">
            <v>521</v>
          </cell>
        </row>
        <row r="522">
          <cell r="A522">
            <v>522</v>
          </cell>
        </row>
        <row r="523">
          <cell r="A523">
            <v>523</v>
          </cell>
        </row>
        <row r="524">
          <cell r="A524">
            <v>524</v>
          </cell>
        </row>
        <row r="525">
          <cell r="A525">
            <v>525</v>
          </cell>
        </row>
        <row r="526">
          <cell r="A526">
            <v>526</v>
          </cell>
        </row>
        <row r="527">
          <cell r="A527">
            <v>527</v>
          </cell>
        </row>
        <row r="528">
          <cell r="A528">
            <v>528</v>
          </cell>
        </row>
        <row r="529">
          <cell r="A529">
            <v>529</v>
          </cell>
        </row>
        <row r="530">
          <cell r="A530">
            <v>530</v>
          </cell>
        </row>
        <row r="531">
          <cell r="A531">
            <v>531</v>
          </cell>
        </row>
        <row r="532">
          <cell r="A532">
            <v>532</v>
          </cell>
        </row>
        <row r="533">
          <cell r="A533">
            <v>533</v>
          </cell>
        </row>
        <row r="534">
          <cell r="A534">
            <v>534</v>
          </cell>
        </row>
        <row r="535">
          <cell r="A535">
            <v>535</v>
          </cell>
        </row>
        <row r="536">
          <cell r="A536">
            <v>536</v>
          </cell>
        </row>
        <row r="537">
          <cell r="A537">
            <v>537</v>
          </cell>
        </row>
        <row r="538">
          <cell r="A538">
            <v>538</v>
          </cell>
        </row>
        <row r="539">
          <cell r="A539">
            <v>539</v>
          </cell>
        </row>
        <row r="540">
          <cell r="A540">
            <v>540</v>
          </cell>
        </row>
        <row r="541">
          <cell r="A541">
            <v>541</v>
          </cell>
        </row>
        <row r="542">
          <cell r="A542">
            <v>542</v>
          </cell>
        </row>
        <row r="543">
          <cell r="A543">
            <v>543</v>
          </cell>
        </row>
        <row r="544">
          <cell r="A544">
            <v>544</v>
          </cell>
        </row>
        <row r="545">
          <cell r="A545">
            <v>545</v>
          </cell>
        </row>
        <row r="546">
          <cell r="A546">
            <v>546</v>
          </cell>
        </row>
        <row r="547">
          <cell r="A547">
            <v>547</v>
          </cell>
        </row>
        <row r="548">
          <cell r="A548">
            <v>548</v>
          </cell>
        </row>
        <row r="549">
          <cell r="A549">
            <v>549</v>
          </cell>
        </row>
        <row r="550">
          <cell r="A550">
            <v>550</v>
          </cell>
        </row>
        <row r="551">
          <cell r="A551">
            <v>551</v>
          </cell>
        </row>
        <row r="552">
          <cell r="A552">
            <v>552</v>
          </cell>
        </row>
        <row r="553">
          <cell r="A553">
            <v>553</v>
          </cell>
        </row>
        <row r="554">
          <cell r="A554">
            <v>554</v>
          </cell>
        </row>
        <row r="555">
          <cell r="A555">
            <v>555</v>
          </cell>
        </row>
        <row r="556">
          <cell r="A556">
            <v>556</v>
          </cell>
        </row>
        <row r="557">
          <cell r="A557">
            <v>557</v>
          </cell>
        </row>
        <row r="558">
          <cell r="A558">
            <v>558</v>
          </cell>
        </row>
        <row r="559">
          <cell r="A559">
            <v>559</v>
          </cell>
        </row>
        <row r="560">
          <cell r="A560">
            <v>560</v>
          </cell>
        </row>
        <row r="561">
          <cell r="A561">
            <v>561</v>
          </cell>
        </row>
        <row r="562">
          <cell r="A562">
            <v>562</v>
          </cell>
        </row>
        <row r="563">
          <cell r="A563">
            <v>563</v>
          </cell>
        </row>
        <row r="564">
          <cell r="A564">
            <v>564</v>
          </cell>
        </row>
        <row r="565">
          <cell r="A565">
            <v>565</v>
          </cell>
        </row>
        <row r="566">
          <cell r="A566">
            <v>566</v>
          </cell>
        </row>
        <row r="567">
          <cell r="A567">
            <v>567</v>
          </cell>
        </row>
        <row r="568">
          <cell r="A568">
            <v>568</v>
          </cell>
        </row>
        <row r="569">
          <cell r="A569">
            <v>569</v>
          </cell>
        </row>
        <row r="570">
          <cell r="A570">
            <v>570</v>
          </cell>
        </row>
        <row r="571">
          <cell r="A571">
            <v>571</v>
          </cell>
        </row>
        <row r="572">
          <cell r="A572">
            <v>572</v>
          </cell>
        </row>
        <row r="573">
          <cell r="A573">
            <v>573</v>
          </cell>
        </row>
        <row r="574">
          <cell r="A574">
            <v>574</v>
          </cell>
        </row>
        <row r="575">
          <cell r="A575">
            <v>575</v>
          </cell>
        </row>
        <row r="576">
          <cell r="A576">
            <v>576</v>
          </cell>
        </row>
        <row r="577">
          <cell r="A577">
            <v>577</v>
          </cell>
        </row>
        <row r="578">
          <cell r="A578">
            <v>578</v>
          </cell>
        </row>
        <row r="579">
          <cell r="A579">
            <v>579</v>
          </cell>
        </row>
        <row r="580">
          <cell r="A580">
            <v>580</v>
          </cell>
        </row>
        <row r="581">
          <cell r="A581">
            <v>581</v>
          </cell>
        </row>
        <row r="582">
          <cell r="A582">
            <v>582</v>
          </cell>
        </row>
        <row r="583">
          <cell r="A583">
            <v>583</v>
          </cell>
        </row>
        <row r="584">
          <cell r="A584">
            <v>584</v>
          </cell>
        </row>
        <row r="585">
          <cell r="A585">
            <v>585</v>
          </cell>
        </row>
        <row r="586">
          <cell r="A586">
            <v>586</v>
          </cell>
        </row>
        <row r="587">
          <cell r="A587">
            <v>587</v>
          </cell>
        </row>
        <row r="588">
          <cell r="A588">
            <v>588</v>
          </cell>
        </row>
        <row r="589">
          <cell r="A589">
            <v>589</v>
          </cell>
        </row>
        <row r="590">
          <cell r="A590">
            <v>590</v>
          </cell>
        </row>
        <row r="591">
          <cell r="A591">
            <v>591</v>
          </cell>
        </row>
        <row r="592">
          <cell r="A592">
            <v>592</v>
          </cell>
        </row>
        <row r="593">
          <cell r="A593">
            <v>593</v>
          </cell>
        </row>
        <row r="594">
          <cell r="A594">
            <v>594</v>
          </cell>
        </row>
        <row r="595">
          <cell r="A595">
            <v>595</v>
          </cell>
        </row>
        <row r="596">
          <cell r="A596">
            <v>596</v>
          </cell>
        </row>
        <row r="597">
          <cell r="A597">
            <v>597</v>
          </cell>
        </row>
        <row r="598">
          <cell r="A598">
            <v>598</v>
          </cell>
        </row>
        <row r="599">
          <cell r="A599">
            <v>599</v>
          </cell>
        </row>
        <row r="600">
          <cell r="A600">
            <v>600</v>
          </cell>
        </row>
        <row r="601">
          <cell r="A601">
            <v>601</v>
          </cell>
        </row>
        <row r="602">
          <cell r="A602">
            <v>602</v>
          </cell>
        </row>
        <row r="603">
          <cell r="A603">
            <v>603</v>
          </cell>
        </row>
        <row r="604">
          <cell r="A604">
            <v>604</v>
          </cell>
        </row>
        <row r="605">
          <cell r="A605">
            <v>605</v>
          </cell>
        </row>
        <row r="606">
          <cell r="A606">
            <v>606</v>
          </cell>
        </row>
        <row r="607">
          <cell r="A607">
            <v>607</v>
          </cell>
        </row>
        <row r="608">
          <cell r="A608">
            <v>608</v>
          </cell>
        </row>
        <row r="609">
          <cell r="A609">
            <v>609</v>
          </cell>
        </row>
        <row r="610">
          <cell r="A610">
            <v>610</v>
          </cell>
        </row>
        <row r="611">
          <cell r="A611">
            <v>611</v>
          </cell>
        </row>
        <row r="612">
          <cell r="A612">
            <v>612</v>
          </cell>
        </row>
        <row r="613">
          <cell r="A613">
            <v>613</v>
          </cell>
        </row>
        <row r="614">
          <cell r="A614">
            <v>614</v>
          </cell>
        </row>
        <row r="615">
          <cell r="A615">
            <v>615</v>
          </cell>
        </row>
        <row r="616">
          <cell r="A616">
            <v>616</v>
          </cell>
        </row>
        <row r="617">
          <cell r="A617">
            <v>617</v>
          </cell>
        </row>
        <row r="618">
          <cell r="A618">
            <v>618</v>
          </cell>
        </row>
        <row r="619">
          <cell r="A619">
            <v>619</v>
          </cell>
        </row>
        <row r="620">
          <cell r="A620">
            <v>620</v>
          </cell>
        </row>
        <row r="621">
          <cell r="A621">
            <v>621</v>
          </cell>
        </row>
        <row r="622">
          <cell r="A622">
            <v>622</v>
          </cell>
        </row>
        <row r="623">
          <cell r="A623">
            <v>623</v>
          </cell>
        </row>
        <row r="624">
          <cell r="A624">
            <v>624</v>
          </cell>
        </row>
        <row r="625">
          <cell r="A625">
            <v>625</v>
          </cell>
        </row>
        <row r="626">
          <cell r="A626">
            <v>626</v>
          </cell>
        </row>
        <row r="627">
          <cell r="A627">
            <v>627</v>
          </cell>
        </row>
        <row r="628">
          <cell r="A628">
            <v>628</v>
          </cell>
        </row>
        <row r="629">
          <cell r="A629">
            <v>629</v>
          </cell>
        </row>
        <row r="630">
          <cell r="A630">
            <v>630</v>
          </cell>
        </row>
        <row r="631">
          <cell r="A631">
            <v>631</v>
          </cell>
        </row>
        <row r="632">
          <cell r="A632">
            <v>632</v>
          </cell>
        </row>
        <row r="633">
          <cell r="A633">
            <v>633</v>
          </cell>
        </row>
        <row r="634">
          <cell r="A634">
            <v>634</v>
          </cell>
        </row>
        <row r="635">
          <cell r="A635">
            <v>635</v>
          </cell>
        </row>
        <row r="636">
          <cell r="A636">
            <v>636</v>
          </cell>
        </row>
        <row r="637">
          <cell r="A637">
            <v>637</v>
          </cell>
        </row>
        <row r="638">
          <cell r="A638">
            <v>638</v>
          </cell>
        </row>
        <row r="639">
          <cell r="A639">
            <v>639</v>
          </cell>
        </row>
        <row r="640">
          <cell r="A640">
            <v>640</v>
          </cell>
        </row>
        <row r="641">
          <cell r="A641">
            <v>641</v>
          </cell>
        </row>
        <row r="642">
          <cell r="A642">
            <v>642</v>
          </cell>
        </row>
        <row r="643">
          <cell r="A643">
            <v>643</v>
          </cell>
        </row>
        <row r="644">
          <cell r="A644">
            <v>644</v>
          </cell>
        </row>
        <row r="645">
          <cell r="A645">
            <v>645</v>
          </cell>
        </row>
        <row r="646">
          <cell r="A646">
            <v>646</v>
          </cell>
        </row>
        <row r="647">
          <cell r="A647">
            <v>647</v>
          </cell>
        </row>
        <row r="648">
          <cell r="A648">
            <v>648</v>
          </cell>
        </row>
        <row r="649">
          <cell r="A649">
            <v>649</v>
          </cell>
        </row>
        <row r="650">
          <cell r="A650">
            <v>650</v>
          </cell>
        </row>
        <row r="651">
          <cell r="A651">
            <v>651</v>
          </cell>
        </row>
        <row r="652">
          <cell r="A652">
            <v>652</v>
          </cell>
        </row>
        <row r="653">
          <cell r="A653">
            <v>653</v>
          </cell>
        </row>
        <row r="654">
          <cell r="A654">
            <v>654</v>
          </cell>
        </row>
        <row r="655">
          <cell r="A655">
            <v>655</v>
          </cell>
        </row>
        <row r="656">
          <cell r="A656">
            <v>656</v>
          </cell>
        </row>
        <row r="657">
          <cell r="A657">
            <v>657</v>
          </cell>
        </row>
        <row r="658">
          <cell r="A658">
            <v>658</v>
          </cell>
        </row>
        <row r="659">
          <cell r="A659">
            <v>659</v>
          </cell>
        </row>
        <row r="660">
          <cell r="A660">
            <v>660</v>
          </cell>
        </row>
        <row r="661">
          <cell r="A661">
            <v>661</v>
          </cell>
        </row>
        <row r="662">
          <cell r="A662">
            <v>662</v>
          </cell>
        </row>
        <row r="663">
          <cell r="A663">
            <v>663</v>
          </cell>
        </row>
        <row r="664">
          <cell r="A664">
            <v>664</v>
          </cell>
        </row>
        <row r="665">
          <cell r="A665">
            <v>665</v>
          </cell>
        </row>
        <row r="666">
          <cell r="A666">
            <v>666</v>
          </cell>
        </row>
        <row r="667">
          <cell r="A667">
            <v>667</v>
          </cell>
        </row>
        <row r="668">
          <cell r="A668">
            <v>668</v>
          </cell>
        </row>
        <row r="669">
          <cell r="A669">
            <v>669</v>
          </cell>
        </row>
        <row r="670">
          <cell r="A670">
            <v>670</v>
          </cell>
        </row>
        <row r="671">
          <cell r="A671">
            <v>671</v>
          </cell>
        </row>
        <row r="672">
          <cell r="A672">
            <v>672</v>
          </cell>
        </row>
        <row r="673">
          <cell r="A673">
            <v>673</v>
          </cell>
        </row>
        <row r="674">
          <cell r="A674">
            <v>674</v>
          </cell>
        </row>
        <row r="675">
          <cell r="A675">
            <v>675</v>
          </cell>
        </row>
        <row r="676">
          <cell r="A676">
            <v>676</v>
          </cell>
        </row>
        <row r="677">
          <cell r="A677">
            <v>677</v>
          </cell>
        </row>
        <row r="678">
          <cell r="A678">
            <v>678</v>
          </cell>
        </row>
        <row r="679">
          <cell r="A679">
            <v>679</v>
          </cell>
        </row>
        <row r="680">
          <cell r="A680">
            <v>680</v>
          </cell>
        </row>
        <row r="681">
          <cell r="A681">
            <v>681</v>
          </cell>
        </row>
        <row r="682">
          <cell r="A682">
            <v>682</v>
          </cell>
        </row>
        <row r="683">
          <cell r="A683">
            <v>683</v>
          </cell>
        </row>
        <row r="684">
          <cell r="A684">
            <v>684</v>
          </cell>
        </row>
        <row r="685">
          <cell r="A685">
            <v>685</v>
          </cell>
        </row>
        <row r="686">
          <cell r="A686">
            <v>686</v>
          </cell>
        </row>
        <row r="687">
          <cell r="A687">
            <v>687</v>
          </cell>
        </row>
        <row r="688">
          <cell r="A688">
            <v>688</v>
          </cell>
        </row>
        <row r="689">
          <cell r="A689">
            <v>689</v>
          </cell>
        </row>
        <row r="690">
          <cell r="A690">
            <v>690</v>
          </cell>
        </row>
        <row r="691">
          <cell r="A691">
            <v>691</v>
          </cell>
        </row>
        <row r="692">
          <cell r="A692">
            <v>692</v>
          </cell>
        </row>
        <row r="693">
          <cell r="A693">
            <v>693</v>
          </cell>
        </row>
        <row r="694">
          <cell r="A694">
            <v>694</v>
          </cell>
        </row>
        <row r="695">
          <cell r="A695">
            <v>695</v>
          </cell>
        </row>
        <row r="696">
          <cell r="A696">
            <v>696</v>
          </cell>
        </row>
        <row r="697">
          <cell r="A697">
            <v>697</v>
          </cell>
        </row>
        <row r="698">
          <cell r="A698">
            <v>698</v>
          </cell>
        </row>
        <row r="699">
          <cell r="A699">
            <v>699</v>
          </cell>
        </row>
        <row r="700">
          <cell r="A700">
            <v>700</v>
          </cell>
        </row>
        <row r="701">
          <cell r="A701">
            <v>701</v>
          </cell>
        </row>
        <row r="702">
          <cell r="A702">
            <v>702</v>
          </cell>
        </row>
        <row r="703">
          <cell r="A703">
            <v>703</v>
          </cell>
        </row>
        <row r="704">
          <cell r="A704">
            <v>704</v>
          </cell>
        </row>
        <row r="705">
          <cell r="A705">
            <v>705</v>
          </cell>
        </row>
        <row r="706">
          <cell r="A706">
            <v>706</v>
          </cell>
        </row>
        <row r="707">
          <cell r="A707">
            <v>707</v>
          </cell>
        </row>
        <row r="708">
          <cell r="A708">
            <v>708</v>
          </cell>
        </row>
        <row r="709">
          <cell r="A709">
            <v>709</v>
          </cell>
        </row>
        <row r="710">
          <cell r="A710">
            <v>710</v>
          </cell>
        </row>
        <row r="711">
          <cell r="A711">
            <v>711</v>
          </cell>
        </row>
        <row r="712">
          <cell r="A712">
            <v>712</v>
          </cell>
        </row>
        <row r="713">
          <cell r="A713">
            <v>713</v>
          </cell>
        </row>
        <row r="714">
          <cell r="A714">
            <v>714</v>
          </cell>
        </row>
        <row r="715">
          <cell r="A715">
            <v>715</v>
          </cell>
        </row>
        <row r="716">
          <cell r="A716">
            <v>716</v>
          </cell>
        </row>
        <row r="717">
          <cell r="A717">
            <v>717</v>
          </cell>
        </row>
        <row r="718">
          <cell r="A718">
            <v>718</v>
          </cell>
        </row>
        <row r="719">
          <cell r="A719">
            <v>719</v>
          </cell>
        </row>
        <row r="720">
          <cell r="A720">
            <v>720</v>
          </cell>
        </row>
        <row r="721">
          <cell r="A721">
            <v>721</v>
          </cell>
        </row>
        <row r="722">
          <cell r="A722">
            <v>722</v>
          </cell>
        </row>
        <row r="723">
          <cell r="A723">
            <v>723</v>
          </cell>
        </row>
        <row r="724">
          <cell r="A724">
            <v>724</v>
          </cell>
        </row>
        <row r="725">
          <cell r="A725">
            <v>725</v>
          </cell>
        </row>
        <row r="726">
          <cell r="A726">
            <v>726</v>
          </cell>
        </row>
        <row r="727">
          <cell r="A727">
            <v>727</v>
          </cell>
        </row>
        <row r="728">
          <cell r="A728">
            <v>728</v>
          </cell>
        </row>
        <row r="729">
          <cell r="A729">
            <v>729</v>
          </cell>
        </row>
        <row r="730">
          <cell r="A730">
            <v>730</v>
          </cell>
        </row>
        <row r="731">
          <cell r="A731">
            <v>731</v>
          </cell>
        </row>
        <row r="732">
          <cell r="A732">
            <v>732</v>
          </cell>
        </row>
        <row r="733">
          <cell r="A733">
            <v>733</v>
          </cell>
        </row>
        <row r="734">
          <cell r="A734">
            <v>734</v>
          </cell>
        </row>
        <row r="735">
          <cell r="A735">
            <v>735</v>
          </cell>
        </row>
        <row r="736">
          <cell r="A736">
            <v>736</v>
          </cell>
        </row>
        <row r="737">
          <cell r="A737">
            <v>737</v>
          </cell>
        </row>
        <row r="738">
          <cell r="A738">
            <v>738</v>
          </cell>
        </row>
        <row r="739">
          <cell r="A739">
            <v>739</v>
          </cell>
        </row>
        <row r="740">
          <cell r="A740">
            <v>740</v>
          </cell>
        </row>
        <row r="741">
          <cell r="A741">
            <v>741</v>
          </cell>
        </row>
        <row r="742">
          <cell r="A742">
            <v>742</v>
          </cell>
        </row>
        <row r="743">
          <cell r="A743">
            <v>743</v>
          </cell>
        </row>
        <row r="744">
          <cell r="A744">
            <v>744</v>
          </cell>
        </row>
        <row r="745">
          <cell r="A745">
            <v>745</v>
          </cell>
        </row>
        <row r="746">
          <cell r="A746">
            <v>746</v>
          </cell>
        </row>
        <row r="747">
          <cell r="A747">
            <v>747</v>
          </cell>
        </row>
        <row r="748">
          <cell r="A748">
            <v>748</v>
          </cell>
        </row>
        <row r="749">
          <cell r="A749">
            <v>749</v>
          </cell>
        </row>
        <row r="750">
          <cell r="A750">
            <v>750</v>
          </cell>
        </row>
        <row r="751">
          <cell r="A751">
            <v>751</v>
          </cell>
        </row>
        <row r="752">
          <cell r="A752">
            <v>752</v>
          </cell>
        </row>
        <row r="753">
          <cell r="A753">
            <v>753</v>
          </cell>
        </row>
        <row r="754">
          <cell r="A754">
            <v>754</v>
          </cell>
        </row>
        <row r="755">
          <cell r="A755">
            <v>755</v>
          </cell>
        </row>
        <row r="756">
          <cell r="A756">
            <v>756</v>
          </cell>
        </row>
        <row r="757">
          <cell r="A757">
            <v>757</v>
          </cell>
        </row>
        <row r="758">
          <cell r="A758">
            <v>758</v>
          </cell>
        </row>
        <row r="759">
          <cell r="A759">
            <v>759</v>
          </cell>
        </row>
        <row r="760">
          <cell r="A760">
            <v>760</v>
          </cell>
        </row>
        <row r="761">
          <cell r="A761">
            <v>761</v>
          </cell>
        </row>
        <row r="762">
          <cell r="A762">
            <v>762</v>
          </cell>
        </row>
        <row r="763">
          <cell r="A763">
            <v>763</v>
          </cell>
        </row>
        <row r="764">
          <cell r="A764">
            <v>764</v>
          </cell>
        </row>
        <row r="765">
          <cell r="A765">
            <v>765</v>
          </cell>
        </row>
        <row r="766">
          <cell r="A766">
            <v>766</v>
          </cell>
        </row>
        <row r="767">
          <cell r="A767">
            <v>767</v>
          </cell>
        </row>
        <row r="768">
          <cell r="A768">
            <v>768</v>
          </cell>
        </row>
        <row r="769">
          <cell r="A769">
            <v>769</v>
          </cell>
        </row>
        <row r="770">
          <cell r="A770">
            <v>770</v>
          </cell>
        </row>
        <row r="771">
          <cell r="A771">
            <v>771</v>
          </cell>
        </row>
        <row r="772">
          <cell r="A772">
            <v>772</v>
          </cell>
        </row>
        <row r="773">
          <cell r="A773">
            <v>773</v>
          </cell>
        </row>
        <row r="774">
          <cell r="A774">
            <v>774</v>
          </cell>
        </row>
        <row r="775">
          <cell r="A775">
            <v>775</v>
          </cell>
        </row>
        <row r="776">
          <cell r="A776">
            <v>776</v>
          </cell>
        </row>
        <row r="777">
          <cell r="A777">
            <v>777</v>
          </cell>
        </row>
        <row r="778">
          <cell r="A778">
            <v>778</v>
          </cell>
        </row>
        <row r="779">
          <cell r="A779">
            <v>779</v>
          </cell>
        </row>
        <row r="780">
          <cell r="A780">
            <v>780</v>
          </cell>
        </row>
        <row r="781">
          <cell r="A781">
            <v>781</v>
          </cell>
        </row>
        <row r="782">
          <cell r="A782">
            <v>782</v>
          </cell>
        </row>
        <row r="783">
          <cell r="A783">
            <v>783</v>
          </cell>
        </row>
        <row r="784">
          <cell r="A784">
            <v>784</v>
          </cell>
        </row>
        <row r="785">
          <cell r="A785">
            <v>785</v>
          </cell>
        </row>
        <row r="786">
          <cell r="A786">
            <v>786</v>
          </cell>
        </row>
        <row r="787">
          <cell r="A787">
            <v>787</v>
          </cell>
        </row>
        <row r="788">
          <cell r="A788">
            <v>788</v>
          </cell>
        </row>
        <row r="789">
          <cell r="A789">
            <v>789</v>
          </cell>
        </row>
        <row r="790">
          <cell r="A790">
            <v>790</v>
          </cell>
        </row>
        <row r="791">
          <cell r="A791">
            <v>791</v>
          </cell>
        </row>
        <row r="792">
          <cell r="A792">
            <v>792</v>
          </cell>
        </row>
        <row r="793">
          <cell r="A793">
            <v>793</v>
          </cell>
        </row>
        <row r="794">
          <cell r="A794">
            <v>794</v>
          </cell>
        </row>
        <row r="795">
          <cell r="A795">
            <v>795</v>
          </cell>
        </row>
        <row r="796">
          <cell r="A796">
            <v>796</v>
          </cell>
        </row>
        <row r="797">
          <cell r="A797">
            <v>797</v>
          </cell>
        </row>
        <row r="798">
          <cell r="A798">
            <v>798</v>
          </cell>
        </row>
        <row r="799">
          <cell r="A799">
            <v>799</v>
          </cell>
        </row>
        <row r="800">
          <cell r="A800">
            <v>800</v>
          </cell>
        </row>
        <row r="801">
          <cell r="A801">
            <v>801</v>
          </cell>
        </row>
        <row r="802">
          <cell r="A802">
            <v>802</v>
          </cell>
        </row>
        <row r="803">
          <cell r="A803">
            <v>803</v>
          </cell>
        </row>
        <row r="804">
          <cell r="A804">
            <v>804</v>
          </cell>
        </row>
        <row r="805">
          <cell r="A805">
            <v>805</v>
          </cell>
        </row>
        <row r="806">
          <cell r="A806">
            <v>806</v>
          </cell>
        </row>
        <row r="807">
          <cell r="A807">
            <v>807</v>
          </cell>
        </row>
        <row r="808">
          <cell r="A808">
            <v>808</v>
          </cell>
        </row>
        <row r="809">
          <cell r="A809">
            <v>809</v>
          </cell>
        </row>
        <row r="810">
          <cell r="A810">
            <v>810</v>
          </cell>
        </row>
        <row r="811">
          <cell r="A811">
            <v>811</v>
          </cell>
        </row>
        <row r="812">
          <cell r="A812">
            <v>812</v>
          </cell>
        </row>
        <row r="813">
          <cell r="A813">
            <v>813</v>
          </cell>
        </row>
        <row r="814">
          <cell r="A814">
            <v>814</v>
          </cell>
        </row>
        <row r="815">
          <cell r="A815">
            <v>815</v>
          </cell>
        </row>
        <row r="816">
          <cell r="A816">
            <v>816</v>
          </cell>
        </row>
        <row r="817">
          <cell r="A817">
            <v>817</v>
          </cell>
        </row>
        <row r="818">
          <cell r="A818">
            <v>818</v>
          </cell>
        </row>
        <row r="819">
          <cell r="A819">
            <v>819</v>
          </cell>
        </row>
        <row r="820">
          <cell r="A820">
            <v>820</v>
          </cell>
        </row>
        <row r="821">
          <cell r="A821">
            <v>821</v>
          </cell>
        </row>
        <row r="822">
          <cell r="A822">
            <v>822</v>
          </cell>
        </row>
        <row r="823">
          <cell r="A823">
            <v>823</v>
          </cell>
        </row>
        <row r="824">
          <cell r="A824">
            <v>824</v>
          </cell>
        </row>
        <row r="825">
          <cell r="A825">
            <v>825</v>
          </cell>
        </row>
        <row r="826">
          <cell r="A826">
            <v>826</v>
          </cell>
        </row>
        <row r="827">
          <cell r="A827">
            <v>827</v>
          </cell>
        </row>
        <row r="828">
          <cell r="A828">
            <v>828</v>
          </cell>
        </row>
        <row r="829">
          <cell r="A829">
            <v>829</v>
          </cell>
        </row>
        <row r="830">
          <cell r="A830">
            <v>830</v>
          </cell>
        </row>
        <row r="831">
          <cell r="A831">
            <v>831</v>
          </cell>
        </row>
        <row r="832">
          <cell r="A832">
            <v>832</v>
          </cell>
        </row>
        <row r="833">
          <cell r="A833">
            <v>833</v>
          </cell>
        </row>
        <row r="834">
          <cell r="A834">
            <v>834</v>
          </cell>
        </row>
        <row r="835">
          <cell r="A835">
            <v>835</v>
          </cell>
        </row>
        <row r="836">
          <cell r="A836">
            <v>836</v>
          </cell>
        </row>
        <row r="837">
          <cell r="A837">
            <v>837</v>
          </cell>
        </row>
        <row r="838">
          <cell r="A838">
            <v>838</v>
          </cell>
        </row>
        <row r="839">
          <cell r="A839">
            <v>839</v>
          </cell>
        </row>
        <row r="840">
          <cell r="A840">
            <v>840</v>
          </cell>
        </row>
        <row r="841">
          <cell r="A841">
            <v>841</v>
          </cell>
        </row>
        <row r="842">
          <cell r="A842">
            <v>842</v>
          </cell>
        </row>
        <row r="843">
          <cell r="A843">
            <v>843</v>
          </cell>
        </row>
        <row r="844">
          <cell r="A844">
            <v>844</v>
          </cell>
        </row>
        <row r="845">
          <cell r="A845">
            <v>845</v>
          </cell>
        </row>
        <row r="846">
          <cell r="A846">
            <v>846</v>
          </cell>
        </row>
        <row r="847">
          <cell r="A847">
            <v>847</v>
          </cell>
        </row>
        <row r="848">
          <cell r="A848">
            <v>848</v>
          </cell>
        </row>
        <row r="849">
          <cell r="A849">
            <v>849</v>
          </cell>
        </row>
        <row r="850">
          <cell r="A850">
            <v>850</v>
          </cell>
        </row>
        <row r="851">
          <cell r="A851">
            <v>851</v>
          </cell>
        </row>
        <row r="852">
          <cell r="A852">
            <v>852</v>
          </cell>
        </row>
        <row r="853">
          <cell r="A853">
            <v>853</v>
          </cell>
        </row>
        <row r="854">
          <cell r="A854">
            <v>854</v>
          </cell>
        </row>
        <row r="855">
          <cell r="A855">
            <v>855</v>
          </cell>
        </row>
        <row r="856">
          <cell r="A856">
            <v>856</v>
          </cell>
        </row>
        <row r="857">
          <cell r="A857">
            <v>857</v>
          </cell>
        </row>
        <row r="858">
          <cell r="A858">
            <v>858</v>
          </cell>
        </row>
        <row r="859">
          <cell r="A859">
            <v>859</v>
          </cell>
        </row>
        <row r="860">
          <cell r="A860">
            <v>860</v>
          </cell>
        </row>
        <row r="861">
          <cell r="A861">
            <v>861</v>
          </cell>
        </row>
        <row r="862">
          <cell r="A862">
            <v>862</v>
          </cell>
        </row>
        <row r="863">
          <cell r="A863">
            <v>863</v>
          </cell>
        </row>
        <row r="864">
          <cell r="A864">
            <v>864</v>
          </cell>
        </row>
        <row r="865">
          <cell r="A865">
            <v>865</v>
          </cell>
        </row>
        <row r="866">
          <cell r="A866">
            <v>866</v>
          </cell>
        </row>
        <row r="867">
          <cell r="A867">
            <v>867</v>
          </cell>
        </row>
        <row r="868">
          <cell r="A868">
            <v>868</v>
          </cell>
        </row>
        <row r="869">
          <cell r="A869">
            <v>869</v>
          </cell>
        </row>
        <row r="870">
          <cell r="A870">
            <v>870</v>
          </cell>
        </row>
        <row r="871">
          <cell r="A871">
            <v>871</v>
          </cell>
        </row>
        <row r="872">
          <cell r="A872">
            <v>872</v>
          </cell>
        </row>
        <row r="873">
          <cell r="A873">
            <v>873</v>
          </cell>
        </row>
        <row r="874">
          <cell r="A874">
            <v>874</v>
          </cell>
        </row>
        <row r="875">
          <cell r="A875">
            <v>875</v>
          </cell>
        </row>
        <row r="876">
          <cell r="A876">
            <v>876</v>
          </cell>
        </row>
        <row r="877">
          <cell r="A877">
            <v>877</v>
          </cell>
        </row>
        <row r="878">
          <cell r="A878">
            <v>878</v>
          </cell>
        </row>
        <row r="879">
          <cell r="A879">
            <v>879</v>
          </cell>
        </row>
        <row r="880">
          <cell r="A880">
            <v>880</v>
          </cell>
        </row>
        <row r="881">
          <cell r="A881">
            <v>881</v>
          </cell>
        </row>
        <row r="882">
          <cell r="A882">
            <v>882</v>
          </cell>
        </row>
        <row r="883">
          <cell r="A883">
            <v>883</v>
          </cell>
        </row>
        <row r="884">
          <cell r="A884">
            <v>884</v>
          </cell>
        </row>
        <row r="885">
          <cell r="A885">
            <v>885</v>
          </cell>
        </row>
        <row r="886">
          <cell r="A886">
            <v>886</v>
          </cell>
        </row>
        <row r="887">
          <cell r="A887">
            <v>887</v>
          </cell>
        </row>
        <row r="888">
          <cell r="A888">
            <v>888</v>
          </cell>
        </row>
        <row r="889">
          <cell r="A889">
            <v>889</v>
          </cell>
        </row>
        <row r="890">
          <cell r="A890">
            <v>890</v>
          </cell>
        </row>
        <row r="891">
          <cell r="A891">
            <v>891</v>
          </cell>
        </row>
        <row r="892">
          <cell r="A892">
            <v>892</v>
          </cell>
        </row>
        <row r="893">
          <cell r="A893">
            <v>893</v>
          </cell>
        </row>
        <row r="894">
          <cell r="A894">
            <v>894</v>
          </cell>
        </row>
        <row r="895">
          <cell r="A895">
            <v>895</v>
          </cell>
        </row>
        <row r="896">
          <cell r="A896">
            <v>896</v>
          </cell>
        </row>
        <row r="897">
          <cell r="A897">
            <v>897</v>
          </cell>
        </row>
        <row r="898">
          <cell r="A898">
            <v>898</v>
          </cell>
        </row>
        <row r="899">
          <cell r="A899">
            <v>899</v>
          </cell>
        </row>
        <row r="900">
          <cell r="A900">
            <v>900</v>
          </cell>
        </row>
        <row r="901">
          <cell r="A901">
            <v>901</v>
          </cell>
        </row>
        <row r="902">
          <cell r="A902">
            <v>902</v>
          </cell>
        </row>
        <row r="903">
          <cell r="A903">
            <v>903</v>
          </cell>
        </row>
        <row r="904">
          <cell r="A904">
            <v>904</v>
          </cell>
        </row>
        <row r="905">
          <cell r="A905">
            <v>905</v>
          </cell>
        </row>
        <row r="906">
          <cell r="A906">
            <v>906</v>
          </cell>
        </row>
        <row r="907">
          <cell r="A907">
            <v>907</v>
          </cell>
        </row>
        <row r="908">
          <cell r="A908">
            <v>908</v>
          </cell>
        </row>
        <row r="909">
          <cell r="A909">
            <v>909</v>
          </cell>
        </row>
        <row r="910">
          <cell r="A910">
            <v>910</v>
          </cell>
        </row>
        <row r="911">
          <cell r="A911">
            <v>911</v>
          </cell>
        </row>
        <row r="912">
          <cell r="A912">
            <v>912</v>
          </cell>
        </row>
        <row r="913">
          <cell r="A913">
            <v>913</v>
          </cell>
        </row>
        <row r="914">
          <cell r="A914">
            <v>914</v>
          </cell>
        </row>
        <row r="915">
          <cell r="A915">
            <v>915</v>
          </cell>
        </row>
        <row r="916">
          <cell r="A916">
            <v>916</v>
          </cell>
        </row>
        <row r="917">
          <cell r="A917">
            <v>917</v>
          </cell>
        </row>
        <row r="918">
          <cell r="A918">
            <v>918</v>
          </cell>
        </row>
        <row r="919">
          <cell r="A919">
            <v>919</v>
          </cell>
        </row>
        <row r="920">
          <cell r="A920">
            <v>920</v>
          </cell>
        </row>
        <row r="921">
          <cell r="A921">
            <v>921</v>
          </cell>
        </row>
        <row r="922">
          <cell r="A922">
            <v>922</v>
          </cell>
        </row>
        <row r="923">
          <cell r="A923">
            <v>923</v>
          </cell>
        </row>
        <row r="924">
          <cell r="A924">
            <v>924</v>
          </cell>
        </row>
        <row r="925">
          <cell r="A925">
            <v>925</v>
          </cell>
        </row>
        <row r="926">
          <cell r="A926">
            <v>926</v>
          </cell>
        </row>
        <row r="927">
          <cell r="A927">
            <v>927</v>
          </cell>
        </row>
        <row r="928">
          <cell r="A928">
            <v>928</v>
          </cell>
        </row>
        <row r="929">
          <cell r="A929">
            <v>929</v>
          </cell>
        </row>
        <row r="930">
          <cell r="A930">
            <v>930</v>
          </cell>
        </row>
        <row r="931">
          <cell r="A931">
            <v>931</v>
          </cell>
        </row>
        <row r="932">
          <cell r="A932">
            <v>932</v>
          </cell>
        </row>
        <row r="933">
          <cell r="A933">
            <v>933</v>
          </cell>
        </row>
        <row r="934">
          <cell r="A934">
            <v>934</v>
          </cell>
        </row>
        <row r="935">
          <cell r="A935">
            <v>935</v>
          </cell>
        </row>
        <row r="936">
          <cell r="A936">
            <v>936</v>
          </cell>
        </row>
        <row r="937">
          <cell r="A937">
            <v>937</v>
          </cell>
        </row>
        <row r="938">
          <cell r="A938">
            <v>938</v>
          </cell>
        </row>
        <row r="939">
          <cell r="A939">
            <v>939</v>
          </cell>
        </row>
        <row r="940">
          <cell r="A940">
            <v>940</v>
          </cell>
        </row>
        <row r="941">
          <cell r="A941">
            <v>941</v>
          </cell>
        </row>
        <row r="942">
          <cell r="A942">
            <v>942</v>
          </cell>
        </row>
        <row r="943">
          <cell r="A943">
            <v>943</v>
          </cell>
        </row>
        <row r="944">
          <cell r="A944">
            <v>944</v>
          </cell>
        </row>
        <row r="945">
          <cell r="A945">
            <v>945</v>
          </cell>
        </row>
        <row r="946">
          <cell r="A946">
            <v>946</v>
          </cell>
        </row>
        <row r="947">
          <cell r="A947">
            <v>947</v>
          </cell>
        </row>
        <row r="948">
          <cell r="A948">
            <v>948</v>
          </cell>
        </row>
        <row r="949">
          <cell r="A949">
            <v>949</v>
          </cell>
        </row>
        <row r="950">
          <cell r="A950">
            <v>950</v>
          </cell>
        </row>
        <row r="951">
          <cell r="A951">
            <v>951</v>
          </cell>
        </row>
        <row r="952">
          <cell r="A952">
            <v>952</v>
          </cell>
        </row>
        <row r="953">
          <cell r="A953">
            <v>953</v>
          </cell>
        </row>
        <row r="954">
          <cell r="A954">
            <v>954</v>
          </cell>
        </row>
        <row r="955">
          <cell r="A955">
            <v>955</v>
          </cell>
        </row>
        <row r="956">
          <cell r="A956">
            <v>956</v>
          </cell>
        </row>
        <row r="957">
          <cell r="A957">
            <v>957</v>
          </cell>
        </row>
        <row r="958">
          <cell r="A958">
            <v>958</v>
          </cell>
        </row>
        <row r="959">
          <cell r="A959">
            <v>959</v>
          </cell>
        </row>
        <row r="960">
          <cell r="A960">
            <v>960</v>
          </cell>
        </row>
        <row r="961">
          <cell r="A961">
            <v>961</v>
          </cell>
        </row>
        <row r="962">
          <cell r="A962">
            <v>962</v>
          </cell>
        </row>
        <row r="963">
          <cell r="A963">
            <v>963</v>
          </cell>
        </row>
        <row r="964">
          <cell r="A964">
            <v>964</v>
          </cell>
        </row>
        <row r="965">
          <cell r="A965">
            <v>965</v>
          </cell>
        </row>
        <row r="966">
          <cell r="A966">
            <v>966</v>
          </cell>
        </row>
        <row r="967">
          <cell r="A967">
            <v>967</v>
          </cell>
        </row>
        <row r="968">
          <cell r="A968">
            <v>968</v>
          </cell>
        </row>
        <row r="969">
          <cell r="A969">
            <v>969</v>
          </cell>
        </row>
        <row r="970">
          <cell r="A970">
            <v>970</v>
          </cell>
        </row>
        <row r="971">
          <cell r="A971">
            <v>971</v>
          </cell>
        </row>
        <row r="972">
          <cell r="A972">
            <v>972</v>
          </cell>
        </row>
        <row r="973">
          <cell r="A973">
            <v>973</v>
          </cell>
        </row>
        <row r="974">
          <cell r="A974">
            <v>974</v>
          </cell>
        </row>
        <row r="975">
          <cell r="A975">
            <v>975</v>
          </cell>
        </row>
        <row r="976">
          <cell r="A976">
            <v>976</v>
          </cell>
        </row>
        <row r="977">
          <cell r="A977">
            <v>977</v>
          </cell>
        </row>
        <row r="978">
          <cell r="A978">
            <v>978</v>
          </cell>
        </row>
        <row r="979">
          <cell r="A979">
            <v>979</v>
          </cell>
        </row>
        <row r="980">
          <cell r="A980">
            <v>980</v>
          </cell>
        </row>
        <row r="981">
          <cell r="A981">
            <v>981</v>
          </cell>
        </row>
        <row r="982">
          <cell r="A982">
            <v>982</v>
          </cell>
        </row>
        <row r="983">
          <cell r="A983">
            <v>983</v>
          </cell>
        </row>
        <row r="984">
          <cell r="A984">
            <v>984</v>
          </cell>
        </row>
        <row r="985">
          <cell r="A985">
            <v>985</v>
          </cell>
        </row>
        <row r="986">
          <cell r="A986">
            <v>986</v>
          </cell>
        </row>
        <row r="987">
          <cell r="A987">
            <v>987</v>
          </cell>
        </row>
        <row r="988">
          <cell r="A988">
            <v>988</v>
          </cell>
        </row>
        <row r="989">
          <cell r="A989">
            <v>989</v>
          </cell>
        </row>
        <row r="990">
          <cell r="A990">
            <v>990</v>
          </cell>
        </row>
        <row r="991">
          <cell r="A991">
            <v>991</v>
          </cell>
        </row>
        <row r="992">
          <cell r="A992">
            <v>992</v>
          </cell>
        </row>
        <row r="993">
          <cell r="A993">
            <v>993</v>
          </cell>
        </row>
        <row r="994">
          <cell r="A994">
            <v>994</v>
          </cell>
        </row>
        <row r="995">
          <cell r="A995">
            <v>995</v>
          </cell>
        </row>
        <row r="996">
          <cell r="A996">
            <v>996</v>
          </cell>
        </row>
        <row r="997">
          <cell r="A997">
            <v>997</v>
          </cell>
        </row>
        <row r="998">
          <cell r="A998">
            <v>998</v>
          </cell>
        </row>
        <row r="999">
          <cell r="A999">
            <v>999</v>
          </cell>
        </row>
        <row r="1000">
          <cell r="A1000">
            <v>1000</v>
          </cell>
        </row>
        <row r="1001">
          <cell r="A1001">
            <v>1001</v>
          </cell>
        </row>
        <row r="1002">
          <cell r="A1002">
            <v>1002</v>
          </cell>
        </row>
        <row r="1003">
          <cell r="A1003">
            <v>1003</v>
          </cell>
        </row>
        <row r="1004">
          <cell r="A1004">
            <v>1004</v>
          </cell>
        </row>
        <row r="1005">
          <cell r="A1005">
            <v>1005</v>
          </cell>
        </row>
        <row r="1006">
          <cell r="A1006">
            <v>1006</v>
          </cell>
        </row>
        <row r="1007">
          <cell r="A1007">
            <v>1007</v>
          </cell>
        </row>
        <row r="1008">
          <cell r="A1008">
            <v>1008</v>
          </cell>
        </row>
        <row r="1009">
          <cell r="A1009">
            <v>1009</v>
          </cell>
        </row>
        <row r="1010">
          <cell r="A1010">
            <v>1010</v>
          </cell>
        </row>
        <row r="1011">
          <cell r="A1011">
            <v>1011</v>
          </cell>
        </row>
        <row r="1012">
          <cell r="A1012">
            <v>1012</v>
          </cell>
        </row>
        <row r="1013">
          <cell r="A1013">
            <v>1013</v>
          </cell>
        </row>
        <row r="1014">
          <cell r="A1014">
            <v>1014</v>
          </cell>
        </row>
        <row r="1015">
          <cell r="A1015">
            <v>1015</v>
          </cell>
        </row>
        <row r="1016">
          <cell r="A1016">
            <v>1016</v>
          </cell>
        </row>
        <row r="1017">
          <cell r="A1017">
            <v>1017</v>
          </cell>
        </row>
        <row r="1018">
          <cell r="A1018">
            <v>1018</v>
          </cell>
        </row>
        <row r="1019">
          <cell r="A1019">
            <v>1019</v>
          </cell>
        </row>
        <row r="1020">
          <cell r="A1020">
            <v>1020</v>
          </cell>
        </row>
        <row r="1021">
          <cell r="A1021">
            <v>1021</v>
          </cell>
        </row>
        <row r="1022">
          <cell r="A1022">
            <v>1022</v>
          </cell>
        </row>
        <row r="1023">
          <cell r="A1023">
            <v>1023</v>
          </cell>
        </row>
        <row r="1024">
          <cell r="A1024">
            <v>1024</v>
          </cell>
        </row>
        <row r="1025">
          <cell r="A1025">
            <v>1025</v>
          </cell>
        </row>
        <row r="1026">
          <cell r="A1026">
            <v>1026</v>
          </cell>
        </row>
        <row r="1027">
          <cell r="A1027">
            <v>1027</v>
          </cell>
        </row>
        <row r="1028">
          <cell r="A1028">
            <v>1028</v>
          </cell>
        </row>
        <row r="1029">
          <cell r="A1029">
            <v>1029</v>
          </cell>
        </row>
        <row r="1030">
          <cell r="A1030">
            <v>1030</v>
          </cell>
        </row>
        <row r="1031">
          <cell r="A1031">
            <v>1031</v>
          </cell>
        </row>
        <row r="1032">
          <cell r="A1032">
            <v>1032</v>
          </cell>
        </row>
        <row r="1033">
          <cell r="A1033">
            <v>1033</v>
          </cell>
        </row>
        <row r="1034">
          <cell r="A1034">
            <v>1034</v>
          </cell>
        </row>
        <row r="1035">
          <cell r="A1035">
            <v>1035</v>
          </cell>
        </row>
        <row r="1036">
          <cell r="A1036">
            <v>1036</v>
          </cell>
        </row>
        <row r="1037">
          <cell r="A1037">
            <v>1037</v>
          </cell>
        </row>
        <row r="1038">
          <cell r="A1038">
            <v>1038</v>
          </cell>
        </row>
        <row r="1039">
          <cell r="A1039">
            <v>1039</v>
          </cell>
        </row>
        <row r="1040">
          <cell r="A1040">
            <v>1040</v>
          </cell>
        </row>
        <row r="1041">
          <cell r="A1041">
            <v>1041</v>
          </cell>
        </row>
        <row r="1042">
          <cell r="A1042">
            <v>1042</v>
          </cell>
        </row>
        <row r="1043">
          <cell r="A1043">
            <v>1043</v>
          </cell>
        </row>
        <row r="1044">
          <cell r="A1044">
            <v>1044</v>
          </cell>
        </row>
        <row r="1045">
          <cell r="A1045">
            <v>1045</v>
          </cell>
        </row>
        <row r="1046">
          <cell r="A1046">
            <v>1046</v>
          </cell>
        </row>
        <row r="1047">
          <cell r="A1047">
            <v>1047</v>
          </cell>
        </row>
        <row r="1048">
          <cell r="A1048">
            <v>1048</v>
          </cell>
        </row>
        <row r="1049">
          <cell r="A1049">
            <v>1049</v>
          </cell>
        </row>
        <row r="1050">
          <cell r="A1050">
            <v>1050</v>
          </cell>
        </row>
        <row r="1051">
          <cell r="A1051">
            <v>1051</v>
          </cell>
        </row>
        <row r="1052">
          <cell r="A1052">
            <v>1052</v>
          </cell>
        </row>
        <row r="1053">
          <cell r="A1053">
            <v>1053</v>
          </cell>
        </row>
        <row r="1054">
          <cell r="A1054">
            <v>1054</v>
          </cell>
        </row>
        <row r="1055">
          <cell r="A1055">
            <v>1055</v>
          </cell>
        </row>
        <row r="1056">
          <cell r="A1056">
            <v>1056</v>
          </cell>
        </row>
        <row r="1057">
          <cell r="A1057">
            <v>1057</v>
          </cell>
        </row>
        <row r="1058">
          <cell r="A1058">
            <v>1058</v>
          </cell>
        </row>
        <row r="1059">
          <cell r="A1059">
            <v>1059</v>
          </cell>
        </row>
        <row r="1060">
          <cell r="A1060">
            <v>1060</v>
          </cell>
        </row>
        <row r="1061">
          <cell r="A1061">
            <v>1061</v>
          </cell>
        </row>
        <row r="1062">
          <cell r="A1062">
            <v>1062</v>
          </cell>
        </row>
        <row r="1063">
          <cell r="A1063">
            <v>1063</v>
          </cell>
        </row>
        <row r="1064">
          <cell r="A1064">
            <v>1064</v>
          </cell>
        </row>
        <row r="1065">
          <cell r="A1065">
            <v>1065</v>
          </cell>
        </row>
        <row r="1066">
          <cell r="A1066">
            <v>1066</v>
          </cell>
        </row>
        <row r="1067">
          <cell r="A1067">
            <v>1067</v>
          </cell>
        </row>
        <row r="1068">
          <cell r="A1068">
            <v>1068</v>
          </cell>
        </row>
        <row r="1069">
          <cell r="A1069">
            <v>1069</v>
          </cell>
        </row>
        <row r="1070">
          <cell r="A1070">
            <v>1070</v>
          </cell>
        </row>
        <row r="1071">
          <cell r="A1071">
            <v>1071</v>
          </cell>
        </row>
        <row r="1072">
          <cell r="A1072">
            <v>1072</v>
          </cell>
        </row>
        <row r="1073">
          <cell r="A1073">
            <v>1073</v>
          </cell>
        </row>
        <row r="1074">
          <cell r="A1074">
            <v>1074</v>
          </cell>
        </row>
        <row r="1075">
          <cell r="A1075">
            <v>1075</v>
          </cell>
        </row>
        <row r="1076">
          <cell r="A1076">
            <v>1076</v>
          </cell>
        </row>
        <row r="1077">
          <cell r="A1077">
            <v>1077</v>
          </cell>
        </row>
        <row r="1078">
          <cell r="A1078">
            <v>1078</v>
          </cell>
        </row>
        <row r="1079">
          <cell r="A1079">
            <v>1079</v>
          </cell>
        </row>
        <row r="1080">
          <cell r="A1080">
            <v>1080</v>
          </cell>
        </row>
        <row r="1081">
          <cell r="A1081">
            <v>1081</v>
          </cell>
        </row>
        <row r="1082">
          <cell r="A1082">
            <v>1082</v>
          </cell>
        </row>
        <row r="1083">
          <cell r="A1083">
            <v>1083</v>
          </cell>
        </row>
        <row r="1084">
          <cell r="A1084">
            <v>1084</v>
          </cell>
        </row>
        <row r="1085">
          <cell r="A1085">
            <v>1085</v>
          </cell>
        </row>
        <row r="1086">
          <cell r="A1086">
            <v>1086</v>
          </cell>
        </row>
        <row r="1087">
          <cell r="A1087">
            <v>1087</v>
          </cell>
        </row>
        <row r="1088">
          <cell r="A1088">
            <v>1088</v>
          </cell>
        </row>
        <row r="1089">
          <cell r="A1089">
            <v>1089</v>
          </cell>
        </row>
        <row r="1090">
          <cell r="A1090">
            <v>1090</v>
          </cell>
        </row>
        <row r="1091">
          <cell r="A1091">
            <v>1091</v>
          </cell>
        </row>
        <row r="1092">
          <cell r="A1092">
            <v>1092</v>
          </cell>
        </row>
        <row r="1093">
          <cell r="A1093">
            <v>1093</v>
          </cell>
        </row>
        <row r="1094">
          <cell r="A1094">
            <v>1094</v>
          </cell>
        </row>
        <row r="1095">
          <cell r="A1095">
            <v>1095</v>
          </cell>
        </row>
        <row r="1096">
          <cell r="A1096">
            <v>1096</v>
          </cell>
        </row>
        <row r="1097">
          <cell r="A1097">
            <v>1097</v>
          </cell>
        </row>
        <row r="1098">
          <cell r="A1098">
            <v>1098</v>
          </cell>
        </row>
        <row r="1099">
          <cell r="A1099">
            <v>1099</v>
          </cell>
        </row>
        <row r="1100">
          <cell r="A1100">
            <v>1100</v>
          </cell>
        </row>
        <row r="1101">
          <cell r="A1101">
            <v>1101</v>
          </cell>
        </row>
        <row r="1102">
          <cell r="A1102">
            <v>1102</v>
          </cell>
        </row>
        <row r="1103">
          <cell r="A1103">
            <v>1103</v>
          </cell>
        </row>
        <row r="1104">
          <cell r="A1104">
            <v>1104</v>
          </cell>
        </row>
        <row r="1105">
          <cell r="A1105">
            <v>1105</v>
          </cell>
        </row>
        <row r="1106">
          <cell r="A1106">
            <v>1106</v>
          </cell>
        </row>
        <row r="1107">
          <cell r="A1107">
            <v>1107</v>
          </cell>
        </row>
        <row r="1108">
          <cell r="A1108">
            <v>1108</v>
          </cell>
        </row>
        <row r="1109">
          <cell r="A1109">
            <v>1109</v>
          </cell>
        </row>
        <row r="1110">
          <cell r="A1110">
            <v>1110</v>
          </cell>
        </row>
        <row r="1111">
          <cell r="A1111">
            <v>1111</v>
          </cell>
        </row>
        <row r="1112">
          <cell r="A1112">
            <v>1112</v>
          </cell>
        </row>
        <row r="1113">
          <cell r="A1113">
            <v>1113</v>
          </cell>
        </row>
        <row r="1114">
          <cell r="A1114">
            <v>1114</v>
          </cell>
        </row>
        <row r="1115">
          <cell r="A1115">
            <v>1115</v>
          </cell>
        </row>
        <row r="1116">
          <cell r="A1116">
            <v>1116</v>
          </cell>
        </row>
        <row r="1117">
          <cell r="A1117">
            <v>1117</v>
          </cell>
        </row>
        <row r="1118">
          <cell r="A1118">
            <v>1118</v>
          </cell>
        </row>
        <row r="1119">
          <cell r="A1119">
            <v>1119</v>
          </cell>
        </row>
        <row r="1120">
          <cell r="A1120">
            <v>1120</v>
          </cell>
        </row>
        <row r="1121">
          <cell r="A1121">
            <v>1121</v>
          </cell>
        </row>
        <row r="1122">
          <cell r="A1122">
            <v>1122</v>
          </cell>
        </row>
        <row r="1123">
          <cell r="A1123">
            <v>1123</v>
          </cell>
        </row>
        <row r="1124">
          <cell r="A1124">
            <v>1124</v>
          </cell>
        </row>
        <row r="1125">
          <cell r="A1125">
            <v>1125</v>
          </cell>
        </row>
        <row r="1126">
          <cell r="A1126">
            <v>1126</v>
          </cell>
        </row>
        <row r="1127">
          <cell r="A1127">
            <v>1127</v>
          </cell>
        </row>
        <row r="1128">
          <cell r="A1128">
            <v>1128</v>
          </cell>
        </row>
        <row r="1129">
          <cell r="A1129">
            <v>1129</v>
          </cell>
        </row>
        <row r="1130">
          <cell r="A1130">
            <v>1130</v>
          </cell>
        </row>
        <row r="1131">
          <cell r="A1131">
            <v>1131</v>
          </cell>
        </row>
        <row r="1132">
          <cell r="A1132">
            <v>1132</v>
          </cell>
        </row>
        <row r="1133">
          <cell r="A1133">
            <v>1133</v>
          </cell>
        </row>
        <row r="1134">
          <cell r="A1134">
            <v>1134</v>
          </cell>
        </row>
        <row r="1135">
          <cell r="A1135">
            <v>1135</v>
          </cell>
        </row>
        <row r="1136">
          <cell r="A1136">
            <v>1136</v>
          </cell>
        </row>
        <row r="1137">
          <cell r="A1137">
            <v>1137</v>
          </cell>
        </row>
        <row r="1138">
          <cell r="A1138">
            <v>1138</v>
          </cell>
        </row>
        <row r="1139">
          <cell r="A1139">
            <v>1139</v>
          </cell>
        </row>
        <row r="1140">
          <cell r="A1140">
            <v>1140</v>
          </cell>
        </row>
        <row r="1141">
          <cell r="A1141">
            <v>1141</v>
          </cell>
        </row>
        <row r="1142">
          <cell r="A1142">
            <v>1142</v>
          </cell>
        </row>
        <row r="1143">
          <cell r="A1143">
            <v>1143</v>
          </cell>
        </row>
        <row r="1144">
          <cell r="A1144">
            <v>1144</v>
          </cell>
        </row>
        <row r="1145">
          <cell r="A1145">
            <v>1145</v>
          </cell>
        </row>
        <row r="1146">
          <cell r="A1146">
            <v>1146</v>
          </cell>
        </row>
        <row r="1147">
          <cell r="A1147">
            <v>1147</v>
          </cell>
        </row>
        <row r="1148">
          <cell r="A1148">
            <v>1148</v>
          </cell>
        </row>
        <row r="1149">
          <cell r="A1149">
            <v>1149</v>
          </cell>
        </row>
        <row r="1150">
          <cell r="A1150">
            <v>1150</v>
          </cell>
        </row>
        <row r="1151">
          <cell r="A1151">
            <v>1151</v>
          </cell>
        </row>
        <row r="1152">
          <cell r="A1152">
            <v>1152</v>
          </cell>
        </row>
        <row r="1153">
          <cell r="A1153">
            <v>1153</v>
          </cell>
        </row>
        <row r="1154">
          <cell r="A1154">
            <v>1154</v>
          </cell>
        </row>
        <row r="1155">
          <cell r="A1155">
            <v>1155</v>
          </cell>
        </row>
        <row r="1156">
          <cell r="A1156">
            <v>1156</v>
          </cell>
        </row>
        <row r="1157">
          <cell r="A1157">
            <v>1157</v>
          </cell>
        </row>
        <row r="1158">
          <cell r="A1158">
            <v>1158</v>
          </cell>
        </row>
        <row r="1159">
          <cell r="A1159">
            <v>1159</v>
          </cell>
        </row>
        <row r="1160">
          <cell r="A1160">
            <v>1160</v>
          </cell>
        </row>
        <row r="1161">
          <cell r="A1161">
            <v>1161</v>
          </cell>
        </row>
        <row r="1162">
          <cell r="A1162">
            <v>1162</v>
          </cell>
        </row>
        <row r="1163">
          <cell r="A1163">
            <v>1163</v>
          </cell>
        </row>
        <row r="1164">
          <cell r="A1164">
            <v>1164</v>
          </cell>
        </row>
        <row r="1165">
          <cell r="A1165">
            <v>1165</v>
          </cell>
        </row>
        <row r="1166">
          <cell r="A1166">
            <v>1166</v>
          </cell>
        </row>
        <row r="1167">
          <cell r="A1167">
            <v>1167</v>
          </cell>
        </row>
        <row r="1168">
          <cell r="A1168">
            <v>1168</v>
          </cell>
        </row>
        <row r="1169">
          <cell r="A1169">
            <v>1169</v>
          </cell>
        </row>
        <row r="1170">
          <cell r="A1170">
            <v>1170</v>
          </cell>
        </row>
        <row r="1171">
          <cell r="A1171">
            <v>1171</v>
          </cell>
        </row>
        <row r="1172">
          <cell r="A1172">
            <v>1172</v>
          </cell>
        </row>
        <row r="1173">
          <cell r="A1173">
            <v>1173</v>
          </cell>
        </row>
        <row r="1174">
          <cell r="A1174">
            <v>1174</v>
          </cell>
        </row>
        <row r="1175">
          <cell r="A1175">
            <v>1175</v>
          </cell>
        </row>
        <row r="1176">
          <cell r="A1176">
            <v>1176</v>
          </cell>
        </row>
        <row r="1177">
          <cell r="A1177">
            <v>1177</v>
          </cell>
        </row>
        <row r="1178">
          <cell r="A1178">
            <v>1178</v>
          </cell>
        </row>
        <row r="1179">
          <cell r="A1179">
            <v>1179</v>
          </cell>
        </row>
        <row r="1180">
          <cell r="A1180">
            <v>1180</v>
          </cell>
        </row>
        <row r="1181">
          <cell r="A1181">
            <v>1181</v>
          </cell>
        </row>
        <row r="1182">
          <cell r="A1182">
            <v>1182</v>
          </cell>
        </row>
        <row r="1183">
          <cell r="A1183">
            <v>1183</v>
          </cell>
        </row>
        <row r="1184">
          <cell r="A1184">
            <v>1184</v>
          </cell>
        </row>
        <row r="1185">
          <cell r="A1185">
            <v>1185</v>
          </cell>
        </row>
        <row r="1186">
          <cell r="A1186">
            <v>1186</v>
          </cell>
        </row>
        <row r="1187">
          <cell r="A1187">
            <v>1187</v>
          </cell>
        </row>
        <row r="1188">
          <cell r="A1188">
            <v>1188</v>
          </cell>
        </row>
        <row r="1189">
          <cell r="A1189">
            <v>1189</v>
          </cell>
        </row>
        <row r="1190">
          <cell r="A1190">
            <v>1190</v>
          </cell>
        </row>
        <row r="1191">
          <cell r="A1191">
            <v>1191</v>
          </cell>
        </row>
        <row r="1192">
          <cell r="A1192">
            <v>1192</v>
          </cell>
        </row>
        <row r="1193">
          <cell r="A1193">
            <v>1193</v>
          </cell>
        </row>
        <row r="1194">
          <cell r="A1194">
            <v>1194</v>
          </cell>
        </row>
        <row r="1195">
          <cell r="A1195">
            <v>1195</v>
          </cell>
        </row>
        <row r="1196">
          <cell r="A1196">
            <v>1196</v>
          </cell>
        </row>
        <row r="1197">
          <cell r="A1197">
            <v>1197</v>
          </cell>
        </row>
        <row r="1198">
          <cell r="A1198">
            <v>1198</v>
          </cell>
        </row>
        <row r="1199">
          <cell r="A1199">
            <v>1199</v>
          </cell>
        </row>
        <row r="1200">
          <cell r="A1200">
            <v>1200</v>
          </cell>
        </row>
        <row r="1201">
          <cell r="A1201">
            <v>1201</v>
          </cell>
        </row>
        <row r="1202">
          <cell r="A1202">
            <v>1202</v>
          </cell>
        </row>
        <row r="1203">
          <cell r="A1203">
            <v>1203</v>
          </cell>
        </row>
        <row r="1204">
          <cell r="A1204">
            <v>1204</v>
          </cell>
        </row>
        <row r="1205">
          <cell r="A1205">
            <v>1205</v>
          </cell>
        </row>
        <row r="1206">
          <cell r="A1206">
            <v>1206</v>
          </cell>
        </row>
        <row r="1207">
          <cell r="A1207">
            <v>1207</v>
          </cell>
        </row>
        <row r="1208">
          <cell r="A1208">
            <v>1208</v>
          </cell>
        </row>
        <row r="1209">
          <cell r="A1209">
            <v>1209</v>
          </cell>
        </row>
        <row r="1210">
          <cell r="A1210">
            <v>1210</v>
          </cell>
        </row>
        <row r="1211">
          <cell r="A1211">
            <v>1211</v>
          </cell>
        </row>
        <row r="1212">
          <cell r="A1212">
            <v>1212</v>
          </cell>
        </row>
        <row r="1213">
          <cell r="A1213">
            <v>1213</v>
          </cell>
        </row>
        <row r="1214">
          <cell r="A1214">
            <v>1214</v>
          </cell>
        </row>
        <row r="1215">
          <cell r="A1215">
            <v>1215</v>
          </cell>
        </row>
        <row r="1216">
          <cell r="A1216">
            <v>1216</v>
          </cell>
        </row>
        <row r="1217">
          <cell r="A1217">
            <v>1217</v>
          </cell>
        </row>
        <row r="1218">
          <cell r="A1218">
            <v>1218</v>
          </cell>
        </row>
        <row r="1219">
          <cell r="A1219">
            <v>1219</v>
          </cell>
        </row>
        <row r="1220">
          <cell r="A1220">
            <v>1220</v>
          </cell>
        </row>
        <row r="1221">
          <cell r="A1221">
            <v>1221</v>
          </cell>
        </row>
        <row r="1222">
          <cell r="A1222">
            <v>1222</v>
          </cell>
        </row>
        <row r="1223">
          <cell r="A1223">
            <v>1223</v>
          </cell>
        </row>
        <row r="1224">
          <cell r="A1224">
            <v>1224</v>
          </cell>
        </row>
        <row r="1225">
          <cell r="A1225">
            <v>1225</v>
          </cell>
        </row>
        <row r="1226">
          <cell r="A1226">
            <v>1226</v>
          </cell>
        </row>
        <row r="1227">
          <cell r="A1227">
            <v>1227</v>
          </cell>
        </row>
        <row r="1228">
          <cell r="A1228">
            <v>1228</v>
          </cell>
        </row>
        <row r="1229">
          <cell r="A1229">
            <v>1229</v>
          </cell>
        </row>
        <row r="1230">
          <cell r="A1230">
            <v>1230</v>
          </cell>
        </row>
        <row r="1231">
          <cell r="A1231">
            <v>1231</v>
          </cell>
        </row>
        <row r="1232">
          <cell r="A1232">
            <v>1232</v>
          </cell>
        </row>
        <row r="1233">
          <cell r="A1233">
            <v>1233</v>
          </cell>
        </row>
        <row r="1234">
          <cell r="A1234">
            <v>1234</v>
          </cell>
        </row>
        <row r="1235">
          <cell r="A1235">
            <v>1235</v>
          </cell>
        </row>
        <row r="1236">
          <cell r="A1236">
            <v>1236</v>
          </cell>
        </row>
        <row r="1237">
          <cell r="A1237">
            <v>1237</v>
          </cell>
        </row>
        <row r="1238">
          <cell r="A1238">
            <v>1238</v>
          </cell>
        </row>
        <row r="1239">
          <cell r="A1239">
            <v>1239</v>
          </cell>
        </row>
        <row r="1240">
          <cell r="A1240">
            <v>1240</v>
          </cell>
        </row>
        <row r="1241">
          <cell r="A1241">
            <v>1241</v>
          </cell>
        </row>
        <row r="1242">
          <cell r="A1242">
            <v>1242</v>
          </cell>
        </row>
        <row r="1243">
          <cell r="A1243">
            <v>1243</v>
          </cell>
        </row>
        <row r="1244">
          <cell r="A1244">
            <v>1244</v>
          </cell>
        </row>
        <row r="1245">
          <cell r="A1245">
            <v>1245</v>
          </cell>
        </row>
        <row r="1246">
          <cell r="A1246">
            <v>1246</v>
          </cell>
        </row>
        <row r="1247">
          <cell r="A1247">
            <v>1247</v>
          </cell>
        </row>
        <row r="1248">
          <cell r="A1248">
            <v>1248</v>
          </cell>
        </row>
        <row r="1249">
          <cell r="A1249">
            <v>1249</v>
          </cell>
        </row>
        <row r="1250">
          <cell r="A1250">
            <v>1250</v>
          </cell>
        </row>
        <row r="1251">
          <cell r="A1251">
            <v>1251</v>
          </cell>
        </row>
        <row r="1252">
          <cell r="A1252">
            <v>1252</v>
          </cell>
        </row>
        <row r="1253">
          <cell r="A1253">
            <v>1253</v>
          </cell>
        </row>
        <row r="1254">
          <cell r="A1254">
            <v>1254</v>
          </cell>
        </row>
        <row r="1255">
          <cell r="A1255">
            <v>1255</v>
          </cell>
        </row>
        <row r="1256">
          <cell r="A1256">
            <v>1256</v>
          </cell>
        </row>
        <row r="1257">
          <cell r="A1257">
            <v>1257</v>
          </cell>
        </row>
        <row r="1258">
          <cell r="A1258">
            <v>1258</v>
          </cell>
        </row>
        <row r="1259">
          <cell r="A1259">
            <v>1259</v>
          </cell>
        </row>
        <row r="1260">
          <cell r="A1260">
            <v>1260</v>
          </cell>
        </row>
        <row r="1261">
          <cell r="A1261">
            <v>1261</v>
          </cell>
        </row>
        <row r="1262">
          <cell r="A1262">
            <v>1262</v>
          </cell>
        </row>
        <row r="1263">
          <cell r="A1263">
            <v>1263</v>
          </cell>
        </row>
        <row r="1264">
          <cell r="A1264">
            <v>1264</v>
          </cell>
        </row>
        <row r="1265">
          <cell r="A1265">
            <v>1265</v>
          </cell>
        </row>
        <row r="1266">
          <cell r="A1266">
            <v>1266</v>
          </cell>
        </row>
        <row r="1267">
          <cell r="A1267">
            <v>1267</v>
          </cell>
        </row>
        <row r="1268">
          <cell r="A1268">
            <v>1268</v>
          </cell>
        </row>
        <row r="1269">
          <cell r="A1269">
            <v>1269</v>
          </cell>
        </row>
        <row r="1270">
          <cell r="A1270">
            <v>1270</v>
          </cell>
        </row>
        <row r="1271">
          <cell r="A1271">
            <v>1271</v>
          </cell>
        </row>
        <row r="1272">
          <cell r="A1272">
            <v>1272</v>
          </cell>
        </row>
        <row r="1273">
          <cell r="A1273">
            <v>1273</v>
          </cell>
        </row>
        <row r="1274">
          <cell r="A1274">
            <v>1274</v>
          </cell>
        </row>
        <row r="1275">
          <cell r="A1275">
            <v>1275</v>
          </cell>
        </row>
        <row r="1276">
          <cell r="A1276">
            <v>1276</v>
          </cell>
        </row>
        <row r="1277">
          <cell r="A1277">
            <v>1277</v>
          </cell>
        </row>
        <row r="1278">
          <cell r="A1278">
            <v>1278</v>
          </cell>
        </row>
        <row r="1279">
          <cell r="A1279">
            <v>1279</v>
          </cell>
        </row>
        <row r="1280">
          <cell r="A1280">
            <v>1280</v>
          </cell>
        </row>
        <row r="1281">
          <cell r="A1281">
            <v>1281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용지매수비산출"/>
      <sheetName val="보상물(건물)조서"/>
      <sheetName val="전주이설물조서"/>
      <sheetName val="편입조서(총괄)"/>
      <sheetName val="편입조서(신규단지)"/>
      <sheetName val="편입조서(기존마을)"/>
      <sheetName val="편입조서(하수처리)"/>
      <sheetName val="지목별조서(총괄)"/>
      <sheetName val="지목별 조서"/>
      <sheetName val="국공유지총괄"/>
      <sheetName val="국공유지및사유지"/>
      <sheetName val="지목별총괄"/>
      <sheetName val="계산자료"/>
      <sheetName val="용지매수"/>
      <sheetName val="총편입"/>
      <sheetName val="신규단지"/>
      <sheetName val="기존마을"/>
      <sheetName val="마을하수도"/>
      <sheetName val="ABUT수량-A1"/>
      <sheetName val="일위대가(계측기설치)"/>
      <sheetName val="IMPEADENCE MAP 취수장"/>
      <sheetName val="입찰안"/>
      <sheetName val="방어머리 임시주차장 조성공사(최종).xlsx"/>
      <sheetName val="수로교총재료집계"/>
    </sheetNames>
    <sheetDataSet>
      <sheetData sheetId="0"/>
      <sheetData sheetId="1"/>
      <sheetData sheetId="2"/>
      <sheetData sheetId="3"/>
      <sheetData sheetId="4"/>
      <sheetData sheetId="5"/>
      <sheetData sheetId="6"/>
      <sheetData sheetId="7"/>
      <sheetData sheetId="8"/>
      <sheetData sheetId="9"/>
      <sheetData sheetId="10">
        <row r="3">
          <cell r="C3" t="str">
            <v>지 번</v>
          </cell>
        </row>
      </sheetData>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터파기및재료"/>
      <sheetName val="조명시설"/>
      <sheetName val="내역서"/>
      <sheetName val="신우"/>
      <sheetName val="기계경비"/>
      <sheetName val="맨홀수량산출(A-LINE)"/>
      <sheetName val="마산방향"/>
      <sheetName val="진주방향"/>
      <sheetName val="차선도색-연장,수량(1)"/>
      <sheetName val="가압장(토목)"/>
      <sheetName val="Sheet1"/>
      <sheetName val="석축설면"/>
      <sheetName val="법면단"/>
      <sheetName val="석축단"/>
      <sheetName val="법면수집"/>
      <sheetName val="2"/>
      <sheetName val="주차구획선수량"/>
      <sheetName val="실행철강하도"/>
      <sheetName val="집계표"/>
      <sheetName val="준검 내역서"/>
      <sheetName val="설비"/>
      <sheetName val="ABUT수량-A1"/>
      <sheetName val="단위수량산출"/>
      <sheetName val="내역"/>
      <sheetName val="토사(PE)"/>
      <sheetName val="DATE"/>
      <sheetName val="맨홀"/>
      <sheetName val="3-2PS"/>
      <sheetName val="일위대가"/>
      <sheetName val="일반수량"/>
      <sheetName val="#REF"/>
      <sheetName val="시중노임단가"/>
      <sheetName val="원형1호맨홀토공수량"/>
      <sheetName val="예산서"/>
      <sheetName val="일 위 대 가 표"/>
      <sheetName val="자재단가"/>
      <sheetName val="N賃率-職"/>
      <sheetName val="96보완계획7.12"/>
      <sheetName val="INPUT"/>
      <sheetName val="2000년1차"/>
      <sheetName val="포장공"/>
      <sheetName val="식생블럭단위수량"/>
      <sheetName val="토목공사"/>
      <sheetName val="사다리"/>
      <sheetName val="포장공총괄수량집계표"/>
      <sheetName val="06 일위대가목록"/>
      <sheetName val="본선차로수량집계표"/>
      <sheetName val="수량산출"/>
      <sheetName val="금호"/>
      <sheetName val="2호맨홀공제수량"/>
      <sheetName val=" 토목 처리장도급내역서 "/>
      <sheetName val="노임단가"/>
      <sheetName val="대치판정"/>
      <sheetName val="날개벽수량표"/>
      <sheetName val="흄관기초"/>
      <sheetName val="보차도경계석"/>
      <sheetName val="Sheet3"/>
      <sheetName val="Sheet2"/>
      <sheetName val="대로근거"/>
      <sheetName val="일위"/>
      <sheetName val="3련 BOX"/>
      <sheetName val="T13(P68~72,78)"/>
      <sheetName val="직노"/>
      <sheetName val="guard(mac)"/>
      <sheetName val="제-노임"/>
      <sheetName val="BID"/>
      <sheetName val="3.하중계산"/>
      <sheetName val="관접합및부설"/>
      <sheetName val="방음벽기초(H=4m)"/>
      <sheetName val="맨홀수량"/>
      <sheetName val="입찰안"/>
      <sheetName val="8.PILE  (돌출)"/>
      <sheetName val="단가"/>
      <sheetName val="옹벽수량집계"/>
      <sheetName val="Sheet1 (2)"/>
      <sheetName val="물가시세"/>
      <sheetName val="집수A"/>
      <sheetName val="품셈TABLE"/>
      <sheetName val="1-2공구"/>
      <sheetName val="연결임시"/>
      <sheetName val="배수공"/>
      <sheetName val="총괄내역"/>
      <sheetName val="평균터파기고(1-2,ASP)"/>
      <sheetName val="출력X"/>
      <sheetName val="일위집계표"/>
      <sheetName val="시점교대"/>
      <sheetName val="데리네이타현황"/>
      <sheetName val="배수내역"/>
      <sheetName val="맨홀수량산출"/>
      <sheetName val="소야공정계획표"/>
      <sheetName val="연습"/>
      <sheetName val="포장총괄집계표"/>
      <sheetName val="포장공자재집계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일위대가"/>
      <sheetName val="조명시설"/>
    </sheetNames>
    <sheetDataSet>
      <sheetData sheetId="0"/>
      <sheetData sheetId="1"/>
      <sheetData sheetId="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4030H1.65"/>
      <sheetName val="우각부보강"/>
      <sheetName val="Sheet7"/>
      <sheetName val="Sheet8"/>
      <sheetName val="Sheet9"/>
      <sheetName val="Sheet10"/>
      <sheetName val="Sheet11"/>
      <sheetName val="Sheet12"/>
      <sheetName val="Sheet13"/>
      <sheetName val="Sheet14"/>
      <sheetName val="Sheet15"/>
      <sheetName val="Sheet16"/>
      <sheetName val="#REF"/>
      <sheetName val="계화배수"/>
      <sheetName val="노임"/>
      <sheetName val="B3@4030h2"/>
      <sheetName val="ABUT수량-A1"/>
      <sheetName val="Y-WORK"/>
      <sheetName val="입찰안"/>
      <sheetName val="배수공"/>
      <sheetName val="3BL공동구 수량"/>
      <sheetName val="설계조건"/>
      <sheetName val="안정계산"/>
      <sheetName val="단면검토"/>
      <sheetName val="교각계산"/>
      <sheetName val="Sheet17"/>
      <sheetName val="집계표"/>
      <sheetName val="변화치수"/>
      <sheetName val="기초공"/>
      <sheetName val="기둥(원형)"/>
      <sheetName val="원형1호맨홀토공수량"/>
      <sheetName val="터파기및재료"/>
      <sheetName val="말뚝지지력산정"/>
      <sheetName val="전기일위대가"/>
      <sheetName val="깨기"/>
      <sheetName val="Sheet3"/>
      <sheetName val="COPING"/>
      <sheetName val="1.설계조건"/>
      <sheetName val="사용성검토"/>
      <sheetName val="단가표 "/>
      <sheetName val="5지구단위"/>
      <sheetName val="진주방향"/>
      <sheetName val="각형맨홀"/>
      <sheetName val="날개벽"/>
      <sheetName val="사각맨홀"/>
      <sheetName val="guard(mac)"/>
      <sheetName val="총괄표"/>
      <sheetName val="내역서"/>
      <sheetName val="조건표"/>
      <sheetName val="교각1"/>
      <sheetName val="방음벽기초"/>
      <sheetName val="화산경계"/>
      <sheetName val="대비"/>
      <sheetName val="수자재단위당"/>
      <sheetName val="XXXXXX"/>
      <sheetName val="주요자재집계"/>
      <sheetName val="몰탈자재집계"/>
      <sheetName val="수량총괄집계"/>
      <sheetName val="철근총괄집계"/>
      <sheetName val="BOX수량집계"/>
      <sheetName val="BOX철근"/>
      <sheetName val="BOX수량"/>
      <sheetName val="출입문수량집계"/>
      <sheetName val="출입문철근"/>
      <sheetName val="출입문(A-A)수량"/>
      <sheetName val="출입문(B-B)수량"/>
      <sheetName val="출입문(C-C)수량 "/>
      <sheetName val="출입문(D-D)수량"/>
      <sheetName val="출입문마감부"/>
      <sheetName val="접속슬래브"/>
      <sheetName val="U-TYPE수량집계"/>
      <sheetName val="U-TYPE철근"/>
      <sheetName val="U-TYPE(334~360)"/>
      <sheetName val="U-TYPE(360~380)"/>
      <sheetName val="U-TYPE(380~400)"/>
      <sheetName val="U-TYPE(400~420)"/>
      <sheetName val="간지"/>
      <sheetName val="차액보증"/>
      <sheetName val="반중력식옹벽3.5"/>
      <sheetName val="1차변경내역"/>
      <sheetName val="BID"/>
      <sheetName val="소비자가"/>
      <sheetName val="대로근거"/>
      <sheetName val="조도계산"/>
      <sheetName val="HDECGTY"/>
      <sheetName val="신축수량"/>
      <sheetName val="U-TYPE(1)"/>
      <sheetName val="중로근거"/>
      <sheetName val="자료"/>
      <sheetName val="수량산출"/>
      <sheetName val="재집"/>
      <sheetName val="A"/>
      <sheetName val="G.R300경비"/>
      <sheetName val="W1"/>
      <sheetName val="일위대가"/>
      <sheetName val="DATE"/>
      <sheetName val="대능1리"/>
      <sheetName val="대가수량"/>
      <sheetName val="조명시설"/>
      <sheetName val="주차구획선수량"/>
      <sheetName val="type-F"/>
      <sheetName val="S0"/>
      <sheetName val="D-3503"/>
      <sheetName val="6PILE  (돌출)"/>
      <sheetName val="단위단가"/>
      <sheetName val="성토도수로현황(횡배수관)"/>
      <sheetName val="1"/>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간 지"/>
      <sheetName val="1.설계조건"/>
      <sheetName val="BOX 설계"/>
      <sheetName val="SAP DATA"/>
      <sheetName val="단면력 집계"/>
      <sheetName val="구체철근량"/>
      <sheetName val="사용성 검토"/>
      <sheetName val="주철근조립도"/>
      <sheetName val="말뚝지지력산정"/>
      <sheetName val="부력안정검토"/>
      <sheetName val="설계조건"/>
      <sheetName val="woo(mac)"/>
      <sheetName val="ABUT수량-A1"/>
      <sheetName val="대비"/>
    </sheetNames>
    <sheetDataSet>
      <sheetData sheetId="0"/>
      <sheetData sheetId="1"/>
      <sheetData sheetId="2"/>
      <sheetData sheetId="3"/>
      <sheetData sheetId="4"/>
      <sheetData sheetId="5"/>
      <sheetData sheetId="6"/>
      <sheetData sheetId="7"/>
      <sheetData sheetId="8" refreshError="1"/>
      <sheetData sheetId="9"/>
      <sheetData sheetId="10" refreshError="1"/>
      <sheetData sheetId="11" refreshError="1"/>
      <sheetData sheetId="12" refreshError="1"/>
      <sheetData sheetId="1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마실교"/>
      <sheetName val="Sheet17"/>
      <sheetName val="INPUT"/>
      <sheetName val="Sheet2"/>
      <sheetName val="Sheet1 (2)"/>
      <sheetName val="상행-교대(A1-A2)"/>
      <sheetName val="ABUT수량-A1"/>
      <sheetName val="산출내역서집계표"/>
      <sheetName val="터파기및재료"/>
      <sheetName val="빗물받이(910-510-410)"/>
      <sheetName val="4.2유효폭의 계산"/>
      <sheetName val="입찰"/>
      <sheetName val="현경"/>
      <sheetName val="초기화면"/>
      <sheetName val="현황산출서"/>
      <sheetName val="분전함신설"/>
      <sheetName val="접지1종"/>
      <sheetName val="수량산출"/>
      <sheetName val="U-TYPE(1)"/>
      <sheetName val="지급자재"/>
      <sheetName val="DATE"/>
      <sheetName val="중기사용료"/>
      <sheetName val="도면출력"/>
      <sheetName val="부하계산서"/>
      <sheetName val="D-3109"/>
      <sheetName val="설계조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최적단면"/>
    </sheetNames>
    <sheetDataSet>
      <sheetData sheetId="0" refreshError="1">
        <row r="88">
          <cell r="C88">
            <v>4.6666666666666671E-3</v>
          </cell>
        </row>
        <row r="89">
          <cell r="C89">
            <v>5.7060265899122817E-3</v>
          </cell>
        </row>
        <row r="90">
          <cell r="C90">
            <v>6.7453865131578954E-3</v>
          </cell>
        </row>
        <row r="91">
          <cell r="C91">
            <v>7.7847464364035092E-3</v>
          </cell>
        </row>
        <row r="92">
          <cell r="C92">
            <v>8.8241063596491247E-3</v>
          </cell>
        </row>
        <row r="93">
          <cell r="C93">
            <v>9.8634662828947367E-3</v>
          </cell>
        </row>
        <row r="94">
          <cell r="C94">
            <v>1.0902826206140352E-2</v>
          </cell>
        </row>
        <row r="95">
          <cell r="C95">
            <v>1.1942186129385968E-2</v>
          </cell>
        </row>
        <row r="96">
          <cell r="C96">
            <v>1.298154605263158E-2</v>
          </cell>
        </row>
        <row r="97">
          <cell r="C97">
            <v>1.4020905975877195E-2</v>
          </cell>
        </row>
        <row r="98">
          <cell r="C98">
            <v>1.5060265899122807E-2</v>
          </cell>
        </row>
        <row r="99">
          <cell r="C99">
            <v>1.6099625822368423E-2</v>
          </cell>
        </row>
        <row r="100">
          <cell r="C100">
            <v>1.7138985745614038E-2</v>
          </cell>
        </row>
        <row r="101">
          <cell r="C101">
            <v>1.817834566885965E-2</v>
          </cell>
        </row>
        <row r="102">
          <cell r="C102">
            <v>1.9217705592105266E-2</v>
          </cell>
        </row>
        <row r="103">
          <cell r="C103">
            <v>2.0257065515350881E-2</v>
          </cell>
        </row>
        <row r="104">
          <cell r="C104">
            <v>2.1296425438596493E-2</v>
          </cell>
        </row>
        <row r="105">
          <cell r="C105">
            <v>2.2335785361842109E-2</v>
          </cell>
        </row>
        <row r="106">
          <cell r="C106">
            <v>2.3375145285087721E-2</v>
          </cell>
        </row>
        <row r="107">
          <cell r="C107">
            <v>2.4414505208333336E-2</v>
          </cell>
        </row>
        <row r="108">
          <cell r="C108">
            <v>2.5453865131578948E-2</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토ABUT수량-1"/>
      <sheetName val="토ABUT수량-2"/>
      <sheetName val="토PIER수량-1"/>
      <sheetName val="토PIER수량-2"/>
      <sheetName val="토PIER수량-3"/>
      <sheetName val="슬래브단면도"/>
      <sheetName val="SLAB수량(46.0)"/>
      <sheetName val="ABUT수량-A1"/>
      <sheetName val="ABUT수량-A2"/>
      <sheetName val="PIER수량-1"/>
      <sheetName val="PIER수량-2"/>
      <sheetName val="PIER수량-3"/>
      <sheetName val="가도공사"/>
      <sheetName val="수량총괄"/>
      <sheetName val="슬래브"/>
      <sheetName val="교대"/>
      <sheetName val="교각"/>
      <sheetName val="옹벽"/>
      <sheetName val="철근"/>
      <sheetName val="토공총괄"/>
      <sheetName val="토교대"/>
      <sheetName val="토교각"/>
      <sheetName val="주요자재집계"/>
      <sheetName val="몰탈자재집계"/>
      <sheetName val="간지"/>
      <sheetName val="장내교(한경46)"/>
      <sheetName val="Sheet2"/>
      <sheetName val="Sheet1 (2)"/>
      <sheetName val="상행-교대(A1-A2)"/>
      <sheetName val="교각계산"/>
      <sheetName val="터파기및재료"/>
      <sheetName val="코드표"/>
      <sheetName val="저판(버림100)"/>
      <sheetName val="수로교총재료집계"/>
      <sheetName val="DATE"/>
      <sheetName val="COPING"/>
      <sheetName val="실행철강하도"/>
      <sheetName val="기초공"/>
      <sheetName val="기둥(원형)"/>
      <sheetName val="데이타"/>
      <sheetName val="DATA"/>
      <sheetName val="공사비집계"/>
      <sheetName val="BID"/>
      <sheetName val="수량산출"/>
      <sheetName val="사용성검토"/>
      <sheetName val="말뚝지지력산정"/>
      <sheetName val="C_DATA"/>
      <sheetName val="교각1"/>
      <sheetName val="법면수집"/>
      <sheetName val="석축설면"/>
      <sheetName val="법면단"/>
      <sheetName val="6PILE  (돌출)"/>
      <sheetName val="1.설계조건"/>
      <sheetName val="도로토적"/>
      <sheetName val="단면 (2)"/>
      <sheetName val="설계조건"/>
      <sheetName val="INPUT"/>
      <sheetName val="VXXXXXXX"/>
      <sheetName val="#REF"/>
      <sheetName val="tggwan(mac)"/>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재집계표"/>
      <sheetName val="토공집계표"/>
      <sheetName val="토적계산서"/>
      <sheetName val="배수공수량집계표"/>
      <sheetName val="횡배수관수량집계표"/>
      <sheetName val="횡배수관단위수량"/>
      <sheetName val="날개벽수량표"/>
      <sheetName val="날개벽단위수량"/>
      <sheetName val="포장공수량표"/>
      <sheetName val="포장공단위수량"/>
      <sheetName val="부대공"/>
      <sheetName val="운반계통도"/>
      <sheetName val="Sheet1"/>
      <sheetName val="노임단가"/>
      <sheetName val="ABUT수량-A1"/>
      <sheetName val="댐주변마을"/>
      <sheetName val="Sheet2"/>
      <sheetName val="Sheet1 (2)"/>
      <sheetName val="상행-교대(A1-A2)"/>
      <sheetName val="토공"/>
      <sheetName val="도장"/>
      <sheetName val="인부신상자료"/>
      <sheetName val="2공구산출내역"/>
      <sheetName val="일위대가"/>
      <sheetName val="단가및재료비"/>
      <sheetName val="중기단가"/>
      <sheetName val="조명시설"/>
      <sheetName val="철거산출근거"/>
      <sheetName val="단위단가"/>
      <sheetName val="P1(좌,우)"/>
      <sheetName val="화재 탐지 설비"/>
      <sheetName val="실행철강하도"/>
      <sheetName val="총괄내역서"/>
      <sheetName val="터파기및재료"/>
      <sheetName val="내역서"/>
      <sheetName val="원형1호맨홀토공수량"/>
      <sheetName val="가스"/>
      <sheetName val="교각계산"/>
      <sheetName val="교각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배수공1"/>
      <sheetName val="우각부보강"/>
      <sheetName val="왕십리방향"/>
      <sheetName val="집수정(600-700)"/>
      <sheetName val="3BL공동구 수량"/>
      <sheetName val="N賃率-職"/>
      <sheetName val="설계조건"/>
      <sheetName val="안정계산"/>
      <sheetName val="단면검토"/>
      <sheetName val="기기리스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구조물공(3)"/>
      <sheetName val="구조물공사집계표"/>
      <sheetName val="옹벽평균연장"/>
      <sheetName val="옹벽(집계)"/>
      <sheetName val="옹벽(단위)"/>
      <sheetName val="공동구(집계)"/>
      <sheetName val="공동구(단위)"/>
      <sheetName val="내역서"/>
      <sheetName val="#REF"/>
      <sheetName val="조도계산서 (도서)"/>
      <sheetName val="터파기및재료"/>
      <sheetName val="교각계산"/>
      <sheetName val="데리네이타현황"/>
      <sheetName val="조명시설"/>
      <sheetName val="INPUT"/>
      <sheetName val="2"/>
      <sheetName val="일위대가(가설)"/>
      <sheetName val="신표지1"/>
      <sheetName val="현장관리비"/>
      <sheetName val="DATA"/>
      <sheetName val="데이타"/>
      <sheetName val="H-PILE수량집계"/>
      <sheetName val="배수공1"/>
      <sheetName val="날개벽"/>
      <sheetName val="단가"/>
      <sheetName val="97 사업추정(WEKI)"/>
      <sheetName val="Sheet1"/>
      <sheetName val="3BL공동구 수량"/>
      <sheetName val="DT"/>
      <sheetName val="롤러"/>
      <sheetName val="BH"/>
      <sheetName val="펌프차타설"/>
      <sheetName val="2호맨홀공제수량"/>
      <sheetName val="수량(구조물,포장)"/>
      <sheetName val="000000"/>
      <sheetName val="배수관접합및부설  "/>
      <sheetName val="토공집계"/>
      <sheetName val="토목"/>
      <sheetName val="COVER"/>
      <sheetName val="노임"/>
      <sheetName val="산출근거"/>
      <sheetName val="DATE"/>
      <sheetName val="1~69"/>
      <sheetName val="TOTAL3"/>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적용"/>
      <sheetName val="재료총괄"/>
      <sheetName val="옹벽철근"/>
      <sheetName val="수량집계"/>
      <sheetName val="역T형"/>
      <sheetName val="역T형(key)"/>
      <sheetName val="L형"/>
      <sheetName val="L형(key)"/>
      <sheetName val="반중력식(KEY)"/>
      <sheetName val="반중력식"/>
      <sheetName val="단위수량(출력X)"/>
      <sheetName val="#REF"/>
      <sheetName val="DATE"/>
      <sheetName val="평균터파기고(1-2,ASP)"/>
      <sheetName val="8.PILE  (돌출)"/>
      <sheetName val="C_DATA"/>
      <sheetName val="직노"/>
      <sheetName val="일위대가"/>
      <sheetName val="A LINE"/>
      <sheetName val="날개벽"/>
      <sheetName val="1.설계조건"/>
      <sheetName val="옹벽수량"/>
      <sheetName val="DATA"/>
      <sheetName val="ABUT수량-A1"/>
      <sheetName val="입찰안"/>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자재집계표"/>
      <sheetName val="배수공총괄수량집계표"/>
      <sheetName val="BOX총괄집계"/>
      <sheetName val="도수로총괄집계"/>
      <sheetName val="GABION옹벽 총괄집계"/>
      <sheetName val="부대공총괄"/>
      <sheetName val="토공총괄집계"/>
      <sheetName val="제목"/>
      <sheetName val="자재"/>
      <sheetName val="집계표"/>
      <sheetName val="관로토공"/>
      <sheetName val="평균토피"/>
      <sheetName val="제수변실토공"/>
      <sheetName val="공기변실토공"/>
      <sheetName val="펌프실토공"/>
      <sheetName val="제수변실"/>
      <sheetName val="공기변실"/>
      <sheetName val="제수변보호통"/>
      <sheetName val="지상식소화전"/>
      <sheetName val="펌프실"/>
      <sheetName val="수량양식"/>
      <sheetName val="A간지"/>
      <sheetName val="A집계"/>
      <sheetName val="A관자재계"/>
      <sheetName val="A관로"/>
      <sheetName val="A토공계"/>
      <sheetName val="A관로토공"/>
      <sheetName val="A평균H"/>
      <sheetName val="A맨홀계"/>
      <sheetName val="A맨홀"/>
      <sheetName val="A맨홀H"/>
      <sheetName val="A연결관"/>
      <sheetName val="A연결토공"/>
      <sheetName val="A연결조서"/>
      <sheetName val="A터파기단위"/>
      <sheetName val="간지_포장공"/>
      <sheetName val="간지_내역서적용수량"/>
      <sheetName val="내역서"/>
      <sheetName val="간지_수량집계표"/>
      <sheetName val="●수량총괄"/>
      <sheetName val="차선도색"/>
      <sheetName val="노면절삭및덧씌우기"/>
      <sheetName val="미끄럼방지시설 "/>
      <sheetName val="아스콘덧씌우기 "/>
      <sheetName val="차선도색집계"/>
      <sheetName val="방향"/>
      <sheetName val="u형측구 집계표"/>
      <sheetName val="1지구u형측구"/>
      <sheetName val="2지구u형측구 "/>
      <sheetName val="표지"/>
      <sheetName val="주요"/>
      <sheetName val="제목(집계)"/>
      <sheetName val="주요자재"/>
      <sheetName val="제목 (토공)"/>
      <sheetName val="토공집계표"/>
      <sheetName val="토공수량(좌안)"/>
      <sheetName val="토적표좌안"/>
      <sheetName val="규준틀및경계말목 (좌안)"/>
      <sheetName val="제목(호안)"/>
      <sheetName val="호안공집계"/>
      <sheetName val="전석집계"/>
      <sheetName val="전석수량(좌1)"/>
      <sheetName val="전석면적(좌1)"/>
      <sheetName val="입찰안"/>
      <sheetName val="말뚝지지력산정"/>
      <sheetName val="특2호하천산근"/>
      <sheetName val="특2호부관하천산근"/>
      <sheetName val="4)유동표"/>
      <sheetName val="구조물철거타공정이월"/>
      <sheetName val="수량산출"/>
      <sheetName val="옹벽철근"/>
      <sheetName val="교각1"/>
      <sheetName val="간선계산"/>
      <sheetName val="방음벽기초"/>
      <sheetName val="INPUT"/>
      <sheetName val="총괄수량집계"/>
      <sheetName val="일반전기"/>
      <sheetName val="guard(mac)"/>
      <sheetName val="단위수량(출력X)"/>
      <sheetName val="수량집계"/>
      <sheetName val="흄관기초"/>
      <sheetName val="빗물받이(910-510-410)"/>
      <sheetName val="4.2유효폭의 계산"/>
      <sheetName val="하중"/>
      <sheetName val="기계내역"/>
      <sheetName val="F5"/>
      <sheetName val="98비정기소모"/>
      <sheetName val="품셈TABLE"/>
      <sheetName val="부대공사비"/>
      <sheetName val="간지"/>
      <sheetName val="자재집계"/>
      <sheetName val="시멘트모래산정"/>
      <sheetName val="식재총괄"/>
      <sheetName val="건축내역"/>
      <sheetName val="DATE"/>
      <sheetName val="ABUT수량-A1"/>
      <sheetName val="XL4Poppy"/>
      <sheetName val="도급예산내역서봉투"/>
      <sheetName val="도급예산내역서총괄표"/>
      <sheetName val="설계산출기초"/>
      <sheetName val="을부담운반비"/>
      <sheetName val="운반비산출"/>
      <sheetName val="설계산출표지"/>
      <sheetName val="버스운행안내"/>
      <sheetName val="예방접종계획"/>
      <sheetName val="근태계획서"/>
      <sheetName val="물량집계"/>
      <sheetName val="-15.0"/>
      <sheetName val="Sheet17"/>
      <sheetName val="교각계산"/>
      <sheetName val="#REF"/>
      <sheetName val="위치조서"/>
      <sheetName val="LinerWt"/>
      <sheetName val="광혁기성"/>
      <sheetName val="좌측"/>
      <sheetName val="sum"/>
      <sheetName val="공무2과"/>
      <sheetName val="(C)원내역"/>
      <sheetName val="내역"/>
      <sheetName val="값"/>
      <sheetName val="변실"/>
      <sheetName val="이음부"/>
      <sheetName val="단중표"/>
      <sheetName val="부안일위"/>
      <sheetName val="조건표"/>
      <sheetName val="상수도토공집계표"/>
      <sheetName val="Sheet1 (2)"/>
      <sheetName val="조작대(1연)"/>
      <sheetName val="DATA"/>
      <sheetName val="A-4"/>
      <sheetName val="5.정산서"/>
      <sheetName val="입출재고현황 (2)"/>
      <sheetName val="SLAB"/>
      <sheetName val="주형"/>
      <sheetName val="단면 (2)"/>
      <sheetName val="기둥(원형)"/>
      <sheetName val="COPING"/>
      <sheetName val="품목"/>
      <sheetName val="횡배수관"/>
      <sheetName val="청천내"/>
      <sheetName val="공사비예산서(토목분)"/>
      <sheetName val="점수계산1-2"/>
      <sheetName val="제수"/>
      <sheetName val="1호맨홀토공"/>
      <sheetName val="터파기및재료"/>
      <sheetName val="자판실행"/>
      <sheetName val="일위대가표"/>
      <sheetName val="기준자료"/>
      <sheetName val="VV보온LINK"/>
      <sheetName val="데이타"/>
      <sheetName val="기초INPUT"/>
      <sheetName val="접수부"/>
      <sheetName val="암거"/>
      <sheetName val="공사내역"/>
      <sheetName val="경상비"/>
      <sheetName val="데리네이타현황"/>
      <sheetName val="도장수량(하1)"/>
      <sheetName val="AAA"/>
      <sheetName val="신기1-LINE별연장"/>
      <sheetName val="포장복구집계"/>
      <sheetName val="차도조도계산"/>
      <sheetName val="조명율표"/>
      <sheetName val="수원BOM-원본"/>
      <sheetName val="1.설계조건"/>
      <sheetName val="포장수량산출"/>
      <sheetName val="토공총괄집계표"/>
      <sheetName val="제목(수량)"/>
      <sheetName val="수량총괄집계"/>
      <sheetName val="수량산출대비표"/>
      <sheetName val="분전함신설"/>
      <sheetName val="접지1종"/>
      <sheetName val="낙찰표"/>
      <sheetName val="설계"/>
      <sheetName val="woo(mac)"/>
      <sheetName val="단면상수 및 주빔설계"/>
      <sheetName val="철거산출근거"/>
      <sheetName val="평균터파기고(1-2,ASP)"/>
      <sheetName val="C_DATA"/>
      <sheetName val="상부집계표"/>
      <sheetName val="진주방향"/>
      <sheetName val="마산방향"/>
      <sheetName val="설계조건"/>
      <sheetName val="지장물C"/>
      <sheetName val="검암IC교 하부 총괄집계표"/>
      <sheetName val="FIT보온LINK"/>
      <sheetName val="보온자재단가표"/>
      <sheetName val="부하계산서"/>
      <sheetName val="부표총괄"/>
      <sheetName val="Summary Sheets"/>
      <sheetName val="20-25"/>
      <sheetName val="TB-내역서"/>
      <sheetName val="CAB_OD"/>
      <sheetName val="전기"/>
      <sheetName val="총괄표"/>
      <sheetName val="2공구산출내역"/>
      <sheetName val="06 일위대가목록"/>
      <sheetName val="가도공"/>
      <sheetName val="토공사"/>
      <sheetName val="인사자료총집계"/>
      <sheetName val="변경내역대비표(2)"/>
      <sheetName val="GABION옹벽_총괄집계"/>
      <sheetName val="미끄럼방지시설_"/>
      <sheetName val="아스콘덧씌우기_"/>
      <sheetName val="u형측구_집계표"/>
      <sheetName val="2지구u형측구_"/>
      <sheetName val="제목_(토공)"/>
      <sheetName val="규준틀및경계말목_(좌안)"/>
      <sheetName val="장비가동"/>
      <sheetName val="역T형"/>
      <sheetName val="PROJECT BRIEF(EX.NEW)"/>
      <sheetName val="단가"/>
      <sheetName val="9GNG운반"/>
      <sheetName val="조건"/>
      <sheetName val="기둥(하중)"/>
      <sheetName val="시화점실행"/>
      <sheetName val="suk(mac)"/>
      <sheetName val="Data&amp;Result"/>
      <sheetName val="원가계산(2)"/>
      <sheetName val="예정(3)"/>
      <sheetName val="배수공"/>
      <sheetName val="암거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sheetData sheetId="96"/>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비정기소모"/>
      <sheetName val="960318-1"/>
      <sheetName val="ABUT수량-A1"/>
      <sheetName val="일위대가"/>
      <sheetName val="토공(우물통,기타) "/>
      <sheetName val="설계개요"/>
      <sheetName val="품셈TABLE"/>
      <sheetName val="날개벽수량표"/>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찰안"/>
      <sheetName val="적격점수"/>
      <sheetName val="심사평가"/>
      <sheetName val="자재인력"/>
      <sheetName val="설계실행"/>
      <sheetName val="관리비"/>
      <sheetName val="표지1"/>
      <sheetName val="총괄1"/>
      <sheetName val="하도사항1"/>
      <sheetName val="별지1"/>
      <sheetName val="토공11"/>
      <sheetName val="토공12"/>
      <sheetName val="토공13"/>
      <sheetName val="토공14"/>
      <sheetName val="토공15"/>
      <sheetName val="철콘11"/>
      <sheetName val="철콘12"/>
      <sheetName val="철콘13"/>
      <sheetName val="철콘14"/>
      <sheetName val="철콘15"/>
      <sheetName val="철강1"/>
      <sheetName val="표지2"/>
      <sheetName val="총괄2"/>
      <sheetName val="하도사항2"/>
      <sheetName val="별지2"/>
      <sheetName val="토공21"/>
      <sheetName val="토공22"/>
      <sheetName val="토공23"/>
      <sheetName val="토공24"/>
      <sheetName val="토공25"/>
      <sheetName val="철콘21"/>
      <sheetName val="철콘22"/>
      <sheetName val="철콘23"/>
      <sheetName val="철콘24"/>
      <sheetName val="철콘25"/>
      <sheetName val="철강2"/>
      <sheetName val="조경"/>
      <sheetName val="포장"/>
      <sheetName val="P-F"/>
      <sheetName val="선정.1"/>
      <sheetName val="선정.2"/>
      <sheetName val="선정.3"/>
      <sheetName val="선정.4"/>
      <sheetName val="선정.5"/>
      <sheetName val="견적결과"/>
      <sheetName val="집행(1)"/>
      <sheetName val="집행(2)"/>
      <sheetName val="합의서"/>
      <sheetName val="견적조건"/>
      <sheetName val="전기집계"/>
      <sheetName val="전기투찰"/>
      <sheetName val="토목총괄"/>
      <sheetName val="전기총괄"/>
      <sheetName val="양수장(기계)"/>
      <sheetName val="추풍최종"/>
      <sheetName val="입출재고현황 (2)"/>
      <sheetName val="INPUT"/>
      <sheetName val="기본DATA"/>
      <sheetName val="지급자재"/>
      <sheetName val="설 계"/>
      <sheetName val="차액보증"/>
      <sheetName val="내역서"/>
      <sheetName val="노임"/>
      <sheetName val="A-4"/>
      <sheetName val="도급"/>
      <sheetName val="갑지"/>
      <sheetName val="2000년하반기"/>
      <sheetName val="단가"/>
      <sheetName val="전기"/>
      <sheetName val="일위대가(가설)"/>
      <sheetName val="45,46"/>
      <sheetName val="3F"/>
      <sheetName val="점수계산1-2"/>
      <sheetName val="표지"/>
      <sheetName val="단가표"/>
      <sheetName val="취수탑"/>
      <sheetName val="내역(설계)"/>
      <sheetName val="설계"/>
      <sheetName val="Sheet5"/>
      <sheetName val="전계가"/>
      <sheetName val="품셈TABLE"/>
      <sheetName val="횡배수관토공수량"/>
      <sheetName val="기초자료(x)"/>
      <sheetName val="2000년1차"/>
      <sheetName val="2000전체분"/>
      <sheetName val="ABUT수량-A1"/>
      <sheetName val="청천내"/>
      <sheetName val="일위대가(계측기설치)"/>
      <sheetName val="기계내역"/>
      <sheetName val="전신환매도율"/>
      <sheetName val="BID"/>
      <sheetName val="건축내역"/>
      <sheetName val="반중력식옹벽"/>
      <sheetName val="공문"/>
      <sheetName val="낙찰표"/>
      <sheetName val="시멘트"/>
      <sheetName val="ASP포장"/>
      <sheetName val="통합"/>
      <sheetName val="내역"/>
      <sheetName val="궤간정정"/>
      <sheetName val="면(37)"/>
      <sheetName val="면맞춤"/>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
      <sheetName val="98수문일위"/>
      <sheetName val="국공유지및사유지"/>
      <sheetName val="슬래브"/>
      <sheetName val="1호맨홀토공"/>
      <sheetName val="토공실행"/>
      <sheetName val="현경"/>
      <sheetName val="공사비집계"/>
      <sheetName val="조명율표"/>
      <sheetName val="EACT10"/>
      <sheetName val="인건비"/>
      <sheetName val="관개"/>
      <sheetName val="내역표지"/>
      <sheetName val="G.R300경비"/>
      <sheetName val="송라터널총괄"/>
      <sheetName val="매원개착터널총괄"/>
      <sheetName val="DC-O-4-S(설명서)"/>
      <sheetName val="일위대가"/>
      <sheetName val="MEXICO-C"/>
      <sheetName val="7.가스"/>
      <sheetName val="준검 내역서"/>
      <sheetName val="원본"/>
      <sheetName val="BSD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터널조도"/>
      <sheetName val="노임"/>
      <sheetName val="ABUT수량_A1"/>
      <sheetName val="입찰안"/>
      <sheetName val="식재총괄"/>
      <sheetName val="NOMUBI"/>
      <sheetName val="sw1"/>
      <sheetName val="설계"/>
      <sheetName val="A-4"/>
      <sheetName val="터파기및재료"/>
      <sheetName val="중산교"/>
      <sheetName val="동원(3)"/>
      <sheetName val="Sheet1"/>
      <sheetName val="1.설계조건"/>
      <sheetName val="예정(3)"/>
      <sheetName val="우각부보강"/>
      <sheetName val="일위"/>
      <sheetName val="4)유동표"/>
      <sheetName val="6PILE  (돌출)"/>
      <sheetName val="#REF"/>
      <sheetName val="기본DATA"/>
      <sheetName val="ETC"/>
      <sheetName val="XXXXXX"/>
      <sheetName val="주요자재집계"/>
      <sheetName val="몰탈자재집계"/>
      <sheetName val="수량총괄집계"/>
      <sheetName val="철근총괄집계"/>
      <sheetName val="BOX수량집계"/>
      <sheetName val="BOX철근"/>
      <sheetName val="BOX수량"/>
      <sheetName val="출입문수량집계"/>
      <sheetName val="출입문철근"/>
      <sheetName val="출입문(A-A)수량"/>
      <sheetName val="출입문(B-B)수량"/>
      <sheetName val="출입문(C-C)수량 "/>
      <sheetName val="출입문(D-D)수량"/>
      <sheetName val="출입문마감부"/>
      <sheetName val="접속슬래브"/>
      <sheetName val="U-TYPE수량집계"/>
      <sheetName val="U-TYPE철근"/>
      <sheetName val="U-TYPE(334~360)"/>
      <sheetName val="U-TYPE(360~380)"/>
      <sheetName val="U-TYPE(380~400)"/>
      <sheetName val="U-TYPE(400~420)"/>
      <sheetName val="간지"/>
      <sheetName val="수안보-MBR1"/>
      <sheetName val="총괄내역서"/>
      <sheetName val="옹벽철근"/>
      <sheetName val="단위수량(출력X)"/>
      <sheetName val="수량집계"/>
      <sheetName val="200"/>
      <sheetName val="INPUT"/>
      <sheetName val="종배수관"/>
      <sheetName val="배수장토목공사비"/>
      <sheetName val="말뚝지지력산정"/>
      <sheetName val="공량산출서"/>
      <sheetName val="DATE"/>
      <sheetName val="노임단가"/>
      <sheetName val="Sheet2"/>
      <sheetName val="지장물C"/>
      <sheetName val="일위대가"/>
      <sheetName val="설비"/>
      <sheetName val="청천내"/>
      <sheetName val="실행철강하도"/>
      <sheetName val="전신환매도율"/>
      <sheetName val="tggwan(mac)"/>
      <sheetName val="단면치수"/>
      <sheetName val="제잡비.xls"/>
      <sheetName val="계산중"/>
      <sheetName val="횡배위치"/>
      <sheetName val="J형측구단위수량"/>
      <sheetName val="신기1-LINE별연장"/>
      <sheetName val="원형1호맨홀토공수량"/>
      <sheetName val="Sheet1 (2)"/>
      <sheetName val="ITEM"/>
      <sheetName val="원가"/>
      <sheetName val="TYPE-A"/>
      <sheetName val="인건-측정"/>
      <sheetName val="眞비상(진주)"/>
      <sheetName val="산출근거"/>
      <sheetName val="상수도토공집계표"/>
      <sheetName val="별표집계"/>
      <sheetName val="쌍송교"/>
      <sheetName val="3련 BOX"/>
      <sheetName val="자재단가"/>
      <sheetName val="토량산출서"/>
      <sheetName val="수질정화시설"/>
      <sheetName val="Sheet17"/>
      <sheetName val="JUCKEYK"/>
      <sheetName val="도근좌표"/>
      <sheetName val="단면 (2)"/>
      <sheetName val="J直材4"/>
      <sheetName val="흄관기초"/>
      <sheetName val="DATA"/>
      <sheetName val="집계장(대목_실행)"/>
      <sheetName val="전계가"/>
      <sheetName val="품셈TABLE"/>
      <sheetName val="횡배수관토공수량"/>
      <sheetName val="9GNG운반"/>
      <sheetName val="용소리교"/>
      <sheetName val="SG"/>
      <sheetName val="EACT10"/>
      <sheetName val="자재단가비교표"/>
      <sheetName val="PIER수량m1"/>
      <sheetName val="1-1평균터파기고(1)"/>
      <sheetName val="Macro(차단기)"/>
      <sheetName val="주형"/>
      <sheetName val="기존"/>
      <sheetName val="식생블럭단위수량"/>
      <sheetName val="자압"/>
      <sheetName val="부하계산서"/>
      <sheetName val="공사내역"/>
      <sheetName val="3BL공동구 수량"/>
      <sheetName val="연결임시"/>
      <sheetName val="단면검토"/>
      <sheetName val="설계조건"/>
      <sheetName val="b_balju_cho"/>
      <sheetName val="조도계산서 (도서)"/>
      <sheetName val="도장수량(하1)"/>
      <sheetName val="BID"/>
      <sheetName val="가시설단위수량"/>
      <sheetName val="1호맨홀토공"/>
      <sheetName val="IMPEADENCE MAP 취수장"/>
      <sheetName val="내역서"/>
      <sheetName val="제수"/>
      <sheetName val="COPING"/>
      <sheetName val="노임이"/>
      <sheetName val="깨기"/>
      <sheetName val="SCH"/>
      <sheetName val="변화치수"/>
      <sheetName val="MOTOR"/>
      <sheetName val="공용시설내역"/>
      <sheetName val="단위중량"/>
      <sheetName val="단위수량"/>
      <sheetName val="내역서(당초변경)"/>
      <sheetName val="공사비집계"/>
      <sheetName val="ASP포장"/>
      <sheetName val="대치판정"/>
      <sheetName val="1SPAN"/>
      <sheetName val="좌측"/>
      <sheetName val="주방환기"/>
      <sheetName val="차선도색현황"/>
      <sheetName val="위치조서"/>
      <sheetName val="일위대가목차"/>
      <sheetName val="바닥판"/>
      <sheetName val="토사(PE)"/>
      <sheetName val="통합"/>
      <sheetName val="날개벽"/>
      <sheetName val="내역"/>
      <sheetName val="MFAB"/>
      <sheetName val="MFRT"/>
      <sheetName val="MPKG"/>
      <sheetName val="MPRD"/>
      <sheetName val="자료입력"/>
      <sheetName val="현장관리비 산출내역"/>
      <sheetName val="단가비교표"/>
      <sheetName val="대로근거"/>
      <sheetName val="중로근거"/>
      <sheetName val="실행내역서"/>
      <sheetName val="플랜트 설치"/>
      <sheetName val="충주"/>
      <sheetName val="상 부"/>
      <sheetName val="데리네이타현황"/>
      <sheetName val="기초계산(Pmax)"/>
      <sheetName val="입출재고현황 (2)"/>
      <sheetName val="L형옹벽단위수량(25)"/>
      <sheetName val="L형옹벽단위수량(35)"/>
      <sheetName val="화산경계"/>
      <sheetName val="일위대가표"/>
      <sheetName val="기둥(원형)"/>
      <sheetName val="부속동"/>
      <sheetName val="단면가정"/>
      <sheetName val="2000년1차"/>
      <sheetName val="SORCE1"/>
      <sheetName val="기초1"/>
      <sheetName val="배수통관토공수량"/>
      <sheetName val="1_설계조건"/>
      <sheetName val="Sheet1_(2)"/>
      <sheetName val="6PILE__(돌출)"/>
      <sheetName val="출입문(C-C)수량_"/>
      <sheetName val="ilch"/>
      <sheetName val="항목별세부내역"/>
      <sheetName val="일위대가(계측기설치)"/>
      <sheetName val="부안변전"/>
      <sheetName val="외천교"/>
      <sheetName val="1,2공구원가계산서"/>
      <sheetName val="2공구산출내역"/>
      <sheetName val="1공구산출내역서"/>
      <sheetName val="투찰내역"/>
      <sheetName val="공사개요"/>
      <sheetName val="FOOTING단면력"/>
      <sheetName val="중기일위대가"/>
      <sheetName val="반중력식옹벽"/>
      <sheetName val="Type(123)"/>
      <sheetName val="지급자재"/>
      <sheetName val="적용단위길이"/>
      <sheetName val="교각토공"/>
      <sheetName val="capbeam(1)"/>
      <sheetName val="수목단가"/>
      <sheetName val="시설수량표"/>
      <sheetName val="토공1차"/>
      <sheetName val="수량"/>
      <sheetName val="개별직종노임단가(2003.9)"/>
      <sheetName val="중기경유지급대장"/>
      <sheetName val="중기잡유공제"/>
      <sheetName val="중기잡유지급대장"/>
      <sheetName val="중기임차료"/>
      <sheetName val="중기경유공제"/>
      <sheetName val="일반맨홀수량집계"/>
      <sheetName val="토목공사일반"/>
      <sheetName val="안전노무비(3월)"/>
      <sheetName val="PROJECT BRIEF(EX.NEW)"/>
      <sheetName val="전력구구조물산근2구간"/>
      <sheetName val="배수내역 (2)"/>
      <sheetName val="정부노임단가"/>
      <sheetName val="금액내역서"/>
      <sheetName val="PE관"/>
      <sheetName val="회사정보"/>
      <sheetName val="8.PILE  (돌출)"/>
      <sheetName val="경비단가"/>
      <sheetName val="배수공 주요자재 집계표"/>
      <sheetName val="도로토적"/>
      <sheetName val="HANDHOLE(2)"/>
      <sheetName val="POOM_MOTO"/>
      <sheetName val="우수맨홀공제단위수량"/>
      <sheetName val="교각1"/>
      <sheetName val="양식"/>
      <sheetName val="인건비"/>
      <sheetName val="단가조사서"/>
      <sheetName val="진접"/>
      <sheetName val="가시설수량"/>
      <sheetName val="이토변실(A3-LINE)"/>
      <sheetName val="입력"/>
      <sheetName val="부안일위"/>
      <sheetName val="수문일1"/>
      <sheetName val="1-1"/>
      <sheetName val="물가시세"/>
      <sheetName val="말뚝기초"/>
      <sheetName val="ⴭⴭⴭⴭ"/>
      <sheetName val="8-3기계경비"/>
      <sheetName val="코드표"/>
      <sheetName val="집수정"/>
      <sheetName val="기초자료"/>
      <sheetName val="심사계산"/>
      <sheetName val="심사물량"/>
      <sheetName val="D-3109"/>
      <sheetName val="골재산출"/>
      <sheetName val="시행후면적"/>
      <sheetName val="수지예산"/>
      <sheetName val="일위_파일"/>
      <sheetName val="신표지1"/>
      <sheetName val="당초내역서"/>
      <sheetName val="배수공1"/>
      <sheetName val="토공"/>
      <sheetName val="U-TYPE(1)"/>
      <sheetName val="철근단면적"/>
      <sheetName val="국공유지및사유지"/>
      <sheetName val="입찰"/>
      <sheetName val="현경"/>
      <sheetName val="변경집계표"/>
      <sheetName val="백호우계수"/>
      <sheetName val="EQUIP LIST"/>
      <sheetName val="감가상각"/>
      <sheetName val="2.단면가정"/>
      <sheetName val="관로공수량집계표(본선)"/>
      <sheetName val="약품설비"/>
      <sheetName val="Stem Footing"/>
      <sheetName val="3. 지하차도 물량 집계표"/>
      <sheetName val="가도공"/>
      <sheetName val="Macro1"/>
      <sheetName val="차액보증"/>
      <sheetName val="표지판현황"/>
      <sheetName val="우배수"/>
      <sheetName val="지장물"/>
      <sheetName val="설계내역서"/>
      <sheetName val="70%"/>
      <sheetName val="제-노임"/>
      <sheetName val="제직재"/>
      <sheetName val="실행비교"/>
      <sheetName val="C"/>
      <sheetName val="전기일위대가"/>
      <sheetName val="샌딩 에폭시 도장"/>
      <sheetName val="(A)내역서"/>
      <sheetName val="A_4"/>
      <sheetName val="대비"/>
      <sheetName val="입찰결과보고"/>
      <sheetName val="WORK"/>
      <sheetName val="1련박스"/>
      <sheetName val="수량3"/>
      <sheetName val="단가"/>
      <sheetName val="지중자재단가"/>
      <sheetName val="20관리비율"/>
      <sheetName val="방음벽기초(H=4m)"/>
      <sheetName val="guard(mac)"/>
      <sheetName val="98수문일위"/>
      <sheetName val="주beam"/>
      <sheetName val="일위(PN)"/>
      <sheetName val="PROCESS"/>
      <sheetName val="부하(성남)"/>
      <sheetName val="단가비교"/>
      <sheetName val="2000년하반기"/>
      <sheetName val="기계경비"/>
      <sheetName val="c_balju"/>
      <sheetName val="Excel"/>
      <sheetName val="수량산출"/>
      <sheetName val="일반공사"/>
      <sheetName val="현장타설맨홀수량산출"/>
      <sheetName val="가압장(토목)"/>
      <sheetName val="하수급견적대비"/>
      <sheetName val="평균터파기고(1-2,ASP)"/>
      <sheetName val="SLAB&quot;1&quot;"/>
      <sheetName val="입력DATA"/>
      <sheetName val="조도계산(1)"/>
      <sheetName val="안정계산"/>
      <sheetName val="DIAPHRAGM"/>
      <sheetName val="물량집계"/>
      <sheetName val="직노"/>
      <sheetName val="우수"/>
      <sheetName val="L형옹벽(key)"/>
      <sheetName val="건축내역"/>
      <sheetName val="부대내역"/>
      <sheetName val="원가계산서"/>
      <sheetName val="45,46"/>
      <sheetName val="물질수지(2011)"/>
      <sheetName val="Sheet5"/>
      <sheetName val="포장재료(1)"/>
      <sheetName val="토공집계"/>
      <sheetName val="4.구조물boq"/>
      <sheetName val="기술자료 (연수)"/>
      <sheetName val="공사요율"/>
      <sheetName val="표층포설및다짐"/>
      <sheetName val="전체내역 (2)"/>
      <sheetName val="인건비 "/>
      <sheetName val="cash"/>
      <sheetName val="노무비"/>
      <sheetName val="CALCULATION"/>
      <sheetName val="조건표"/>
      <sheetName val="토지평가조서(발송용)"/>
      <sheetName val="토지가격산출근거(발송용)"/>
      <sheetName val="토지가격산출근거"/>
      <sheetName val="2009.06지가변동율"/>
      <sheetName val="2006 표준지공시지가"/>
      <sheetName val="제시액조서(토지)"/>
      <sheetName val="기타요인 산출근거"/>
      <sheetName val="리스(CIF)산출"/>
      <sheetName val="토지평가조서"/>
      <sheetName val="편입조서"/>
      <sheetName val="토지조서"/>
      <sheetName val="A(Rev.3)"/>
      <sheetName val="가설건물"/>
      <sheetName val="4.고용보험"/>
      <sheetName val="공기"/>
      <sheetName val="9902"/>
      <sheetName val="말뚝물량"/>
      <sheetName val="단가 및 재료비"/>
      <sheetName val="단가산출2"/>
      <sheetName val="단가산출1"/>
      <sheetName val="관공일위대가"/>
      <sheetName val="증감대비"/>
      <sheetName val="계산식"/>
      <sheetName val="조정금액결과표 (차수별)"/>
      <sheetName val="단중표"/>
      <sheetName val="투찰"/>
      <sheetName val="기계경비일람"/>
      <sheetName val="견적서"/>
      <sheetName val="1.설계기준"/>
      <sheetName val="보차도경계석"/>
      <sheetName val="견적내역서"/>
      <sheetName val="5월항목"/>
      <sheetName val="대창(장성)"/>
      <sheetName val="자재집계표"/>
      <sheetName val="10.1"/>
      <sheetName val="노무비단가"/>
      <sheetName val="시멘트"/>
      <sheetName val="PARAMETER"/>
      <sheetName val="LEGEND"/>
      <sheetName val="수량산출서(당초)"/>
      <sheetName val="원형측구(B-type)"/>
      <sheetName val="옹벽(수량)"/>
      <sheetName val="일위대가(뷔페)"/>
      <sheetName val="맨홀수량집계"/>
      <sheetName val="경비"/>
      <sheetName val="상부집계표"/>
      <sheetName val="날개벽(시점좌측)"/>
      <sheetName val="전기 원가계산서"/>
      <sheetName val="지구단위계획"/>
      <sheetName val="취수탑"/>
      <sheetName val="지진시"/>
      <sheetName val="공정코드"/>
      <sheetName val="일위집계표"/>
      <sheetName val="수량이동"/>
      <sheetName val="화재 탐지 설비"/>
      <sheetName val="내역을"/>
      <sheetName val="자료"/>
      <sheetName val="맨홀수량"/>
      <sheetName val="농로수량집계"/>
      <sheetName val="농로토공집계"/>
      <sheetName val="L형 옹벽"/>
      <sheetName val="암거단위"/>
      <sheetName val="횡 연장"/>
      <sheetName val="자압1"/>
      <sheetName val="대림경상68억"/>
      <sheetName val="계약서"/>
      <sheetName val="접속 SLAB,BRACKET 설계"/>
      <sheetName val="JUCK"/>
      <sheetName val="토목내역서"/>
      <sheetName val="조명시설"/>
      <sheetName val="1공구내역서(1)"/>
      <sheetName val="일반맨홀수량집계(A-7 LINE)"/>
      <sheetName val="가시설(TYPE-A)"/>
      <sheetName val="가격조사서"/>
      <sheetName val="anaysis_sheet"/>
      <sheetName val="가람과비교"/>
      <sheetName val="표준지"/>
      <sheetName val="피벗테이블데이터분석"/>
      <sheetName val="특수기호강도거푸집"/>
      <sheetName val="종배수관면벽신"/>
      <sheetName val="종배수관(신)"/>
      <sheetName val="맨홀수량산출"/>
      <sheetName val="건축집계"/>
      <sheetName val="출입구총집계"/>
      <sheetName val="단가산출"/>
      <sheetName val="전기일위목록"/>
      <sheetName val="요율"/>
      <sheetName val="양수장내역"/>
      <sheetName val="부대공사비"/>
      <sheetName val="수공기"/>
      <sheetName val="기초공"/>
      <sheetName val="가설공사비"/>
      <sheetName val="양수장(기계)"/>
      <sheetName val="관개"/>
      <sheetName val="주현(해보)"/>
      <sheetName val="주현(영광)"/>
      <sheetName val="INPUT-DATA"/>
      <sheetName val="물질수지"/>
      <sheetName val="도장"/>
      <sheetName val="1"/>
      <sheetName val="계수시트"/>
      <sheetName val="자재집게표 "/>
      <sheetName val="수입"/>
      <sheetName val="수지"/>
      <sheetName val="데이타"/>
      <sheetName val="주관사업"/>
      <sheetName val="법곳동"/>
      <sheetName val="대화동"/>
      <sheetName val="명세표"/>
      <sheetName val="Intro2"/>
      <sheetName val="Id"/>
      <sheetName val="변수"/>
      <sheetName val="1월"/>
      <sheetName val="97 사업추정(WEKI)"/>
      <sheetName val="증감내역서"/>
      <sheetName val="건축-물가변동"/>
      <sheetName val="MSG 수량"/>
      <sheetName val="배수관토공산출"/>
      <sheetName val="횡배수관 토공량 산출"/>
      <sheetName val="용수량(생활용수)"/>
      <sheetName val="산출내역서집계표"/>
      <sheetName val="날개벽(TYPE2)"/>
      <sheetName val="공사비 내역 (가)"/>
      <sheetName val="변경후-SHEET"/>
      <sheetName val="집1"/>
      <sheetName val="대창(함평)-창열"/>
      <sheetName val="단가(반정1교-원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efreshError="1"/>
      <sheetData sheetId="83" refreshError="1"/>
      <sheetData sheetId="84" refreshError="1"/>
      <sheetData sheetId="85" refreshError="1"/>
      <sheetData sheetId="86" refreshError="1"/>
      <sheetData sheetId="87" refreshError="1"/>
      <sheetData sheetId="88"/>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sheetData sheetId="468"/>
      <sheetData sheetId="469"/>
      <sheetData sheetId="470"/>
      <sheetData sheetId="47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sheetData sheetId="481"/>
      <sheetData sheetId="482"/>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공(콘크리트)"/>
      <sheetName val="제목"/>
      <sheetName val="자재"/>
      <sheetName val="집계표"/>
      <sheetName val="관로토공"/>
      <sheetName val="제수변실토공"/>
      <sheetName val="공기변실토공"/>
      <sheetName val="펌프실토공"/>
      <sheetName val="제수변실"/>
      <sheetName val="공기변실"/>
      <sheetName val="제수변보호통"/>
      <sheetName val="지상식소화전"/>
      <sheetName val="펌프실"/>
      <sheetName val="수량양식"/>
      <sheetName val="BOX2020"/>
      <sheetName val="2@BOX"/>
      <sheetName val="변화2020~3020"/>
      <sheetName val="변화3020~2@2520"/>
      <sheetName val="굴곡부2020"/>
      <sheetName val="마감벽1518"/>
      <sheetName val="받침대1010"/>
      <sheetName val="신축이음단위수량"/>
      <sheetName val="저류지"/>
      <sheetName val="사이펀"/>
      <sheetName val="가압장(토목)"/>
      <sheetName val="ABUT수량-A1"/>
      <sheetName val="4)유동표"/>
      <sheetName val="guard(mac)"/>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
      <sheetName val="PILE "/>
      <sheetName val="6PILE  (돌출)"/>
      <sheetName val="INPUT"/>
      <sheetName val="PILE"/>
      <sheetName val="ABUT수량-A1"/>
      <sheetName val="1TL종점(1)"/>
      <sheetName val="1호맨홀토공"/>
      <sheetName val="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제수"/>
      <sheetName val="공기"/>
      <sheetName val="터널조도"/>
      <sheetName val="외천교"/>
      <sheetName val="수안보-MBR1"/>
      <sheetName val="부하(성남)"/>
      <sheetName val="J直材4"/>
      <sheetName val="우각부보강"/>
      <sheetName val="노임"/>
      <sheetName val="중산교"/>
      <sheetName val="Sheet1"/>
      <sheetName val="설계"/>
      <sheetName val="노임단가"/>
      <sheetName val="Sheet2"/>
      <sheetName val="Sheet1 (2)"/>
      <sheetName val="상행-교대(A1-A2)"/>
      <sheetName val="암거날개벽재료집계"/>
      <sheetName val="FOOTING단면력"/>
      <sheetName val="A-4"/>
      <sheetName val="2000년1차"/>
      <sheetName val="2000전체분"/>
      <sheetName val="일위대가(계측기설치)"/>
      <sheetName val="접속슬래브"/>
      <sheetName val="기본DATA"/>
      <sheetName val="공사비집계"/>
      <sheetName val="입찰안"/>
      <sheetName val="실행철강하도"/>
      <sheetName val="GAEYO"/>
      <sheetName val="북방3터널"/>
      <sheetName val="#REF"/>
      <sheetName val="MOTOR"/>
      <sheetName val="자재일람"/>
      <sheetName val="견적서"/>
      <sheetName val="8.PILE  (돌출)"/>
      <sheetName val="3련 BOX"/>
      <sheetName val="교각1"/>
      <sheetName val="Sheet17"/>
      <sheetName val="INPUT"/>
      <sheetName val="1.설계조건"/>
      <sheetName val="중사"/>
      <sheetName val="설산1.나"/>
      <sheetName val="본사S"/>
      <sheetName val="기초계산(Pmax)"/>
      <sheetName val="5.모델링"/>
      <sheetName val="1SPAN"/>
      <sheetName val="검토"/>
      <sheetName val="부하계산서"/>
      <sheetName val="반중력식옹벽"/>
      <sheetName val="ETC"/>
      <sheetName val="대치판정"/>
      <sheetName val="내역"/>
      <sheetName val="터파기및재료"/>
      <sheetName val="인건비"/>
      <sheetName val="Y-WORK"/>
      <sheetName val="약품공급2"/>
      <sheetName val="DATE"/>
      <sheetName val="단면치수"/>
      <sheetName val="자재단가비교표"/>
      <sheetName val="대조표(0108)"/>
      <sheetName val="1.설계기준"/>
      <sheetName val="접속도수량집계표"/>
      <sheetName val="자재조사표"/>
      <sheetName val="품셈총괄표"/>
      <sheetName val="시중노임단가"/>
      <sheetName val="일위대가"/>
      <sheetName val="일위대가(1)"/>
      <sheetName val="코드표"/>
      <sheetName val="일위_파일"/>
      <sheetName val="빗물받이(910-510-410)"/>
      <sheetName val="수량산출"/>
      <sheetName val="단면설계"/>
      <sheetName val="안정검토"/>
      <sheetName val="교대(A1)"/>
      <sheetName val="을지"/>
      <sheetName val="보차도경계석"/>
      <sheetName val="준공정산"/>
      <sheetName val="상수도토공집계표"/>
      <sheetName val="방호벽"/>
      <sheetName val="용수량(생활용수)"/>
      <sheetName val="조도계산서 (도서)"/>
      <sheetName val="플랜트 설치"/>
      <sheetName val="ⴭⴭⴭⴭ"/>
      <sheetName val="MFAB"/>
      <sheetName val="MFRT"/>
      <sheetName val="MPKG"/>
      <sheetName val="MPRD"/>
      <sheetName val="부대내역"/>
      <sheetName val="일반공사"/>
      <sheetName val="구조물집계"/>
      <sheetName val="토공집계"/>
      <sheetName val="미드수량"/>
      <sheetName val="앉음벽 (2)"/>
      <sheetName val="교대A1"/>
      <sheetName val="9GNG운반"/>
      <sheetName val="산출근거"/>
      <sheetName val="입력"/>
      <sheetName val="단가산출서"/>
      <sheetName val="직노"/>
      <sheetName val="원형1호맨홀토공수량"/>
      <sheetName val="일위대가표"/>
      <sheetName val="단가산출"/>
      <sheetName val="백암비스타내역"/>
      <sheetName val="BOX형 교대"/>
      <sheetName val="2.단면가정"/>
      <sheetName val="소야공정계획표"/>
      <sheetName val="96보완계획7.12"/>
      <sheetName val="C"/>
      <sheetName val="지급자재"/>
      <sheetName val="PSCbeam설계"/>
      <sheetName val="단중표"/>
      <sheetName val="4)유동표"/>
      <sheetName val="Regenerator  Concrete Structure"/>
      <sheetName val="guard(mac)"/>
      <sheetName val="1"/>
      <sheetName val="Sheet3"/>
      <sheetName val="suk(mac)"/>
      <sheetName val="가시설수량"/>
      <sheetName val="단위수량"/>
      <sheetName val="설계조건"/>
      <sheetName val="재료비"/>
      <sheetName val="COPING"/>
      <sheetName val="한강운반비"/>
      <sheetName val="위치조서"/>
      <sheetName val="접속도로1"/>
      <sheetName val="자료"/>
      <sheetName val="공통(20-91)"/>
      <sheetName val="전차선로 물량표"/>
      <sheetName val="자재"/>
      <sheetName val="98수문일위"/>
      <sheetName val="SLAB&quot;1&quot;"/>
      <sheetName val="품셈TABLE"/>
      <sheetName val="천방교접속"/>
      <sheetName val="대포2교접속"/>
      <sheetName val="내역서"/>
      <sheetName val="BOQ(전체)"/>
      <sheetName val="CAT_5"/>
      <sheetName val="프랜트면허"/>
      <sheetName val="태안9)3-2)원내역"/>
      <sheetName val="평균터파기고(1-2,ASP)"/>
      <sheetName val="편입토지조서"/>
      <sheetName val="상부집계표"/>
      <sheetName val="건축내역"/>
      <sheetName val="집1"/>
      <sheetName val="저"/>
      <sheetName val="DATA"/>
      <sheetName val="통합"/>
      <sheetName val="작성기준"/>
      <sheetName val="도장수량(하1)"/>
      <sheetName val="주형"/>
      <sheetName val="T형보"/>
      <sheetName val="말뚝지지력산정"/>
      <sheetName val="토지조서"/>
      <sheetName val="조명시설"/>
      <sheetName val="가도공"/>
      <sheetName val="기초공"/>
      <sheetName val="기둥(원형)"/>
      <sheetName val="3BL공동구 수량"/>
      <sheetName val="Ext. Stone-P"/>
      <sheetName val="6PILE  (돌출)"/>
      <sheetName val="자재목록"/>
      <sheetName val="토목내역서"/>
      <sheetName val="BOX(상시)"/>
      <sheetName val="별표집계"/>
      <sheetName val="수우미양가(Vlookup)"/>
      <sheetName val="단가목록"/>
      <sheetName val="원가계산서구조조정"/>
      <sheetName val="우배수"/>
      <sheetName val="계산식"/>
      <sheetName val="접도구역경계표주현황"/>
      <sheetName val="WORK"/>
      <sheetName val="MCC제원"/>
      <sheetName val="BQ"/>
      <sheetName val="간지"/>
      <sheetName val="리스(CIF)산출"/>
      <sheetName val="포장면적산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Sheet1"/>
      <sheetName val="#REF"/>
      <sheetName val="교각1"/>
      <sheetName val="temp"/>
      <sheetName val="Sheet1 (2)"/>
      <sheetName val="TOTAL"/>
      <sheetName val="부대공"/>
      <sheetName val="토공"/>
      <sheetName val="집수정"/>
      <sheetName val="ABUT수량-A1"/>
      <sheetName val="2BOX본체"/>
      <sheetName val="INPUT"/>
      <sheetName val="DATE"/>
      <sheetName val="가압장(토목)"/>
      <sheetName val="주차구획선수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교각계산"/>
      <sheetName val="CAPBEAM 단면계산"/>
      <sheetName val="교좌면설계"/>
      <sheetName val="Sheet5"/>
      <sheetName val="Sheet6"/>
      <sheetName val="Sheet7"/>
      <sheetName val="Sheet8"/>
      <sheetName val="Sheet9"/>
      <sheetName val="Sheet10"/>
      <sheetName val="Sheet11"/>
      <sheetName val="Sheet12"/>
      <sheetName val="Sheet13"/>
      <sheetName val="Sheet14"/>
      <sheetName val="Sheet15"/>
      <sheetName val="Sheet16"/>
      <sheetName val="설계조건"/>
      <sheetName val="단면검토"/>
      <sheetName val="교각1"/>
      <sheetName val="Sheet17"/>
      <sheetName val="INPUT"/>
      <sheetName val="2.2.2입적표"/>
      <sheetName val="부하계산서"/>
      <sheetName val="역T형"/>
      <sheetName val="3BL공동구 수량"/>
      <sheetName val="ABUT수량-A1"/>
      <sheetName val="포장복구집계"/>
      <sheetName val="일반수량총괄"/>
      <sheetName val="인부신상자료"/>
      <sheetName val="여흥"/>
      <sheetName val="소양2-P5"/>
      <sheetName val="2.주요계수총괄"/>
      <sheetName val="점수계산1-2"/>
      <sheetName val="횡배수관토공수량"/>
      <sheetName val="간선계산"/>
      <sheetName val="사용성검토"/>
      <sheetName val="단면가정"/>
      <sheetName val="부재력정리"/>
      <sheetName val="기둥(원형)"/>
      <sheetName val="갑지"/>
      <sheetName val="중기사용료"/>
      <sheetName val="원형맨홀수량"/>
      <sheetName val="도장수량(하1)"/>
      <sheetName val="주형"/>
      <sheetName val="부하(성남)"/>
      <sheetName val="단면 (2)"/>
      <sheetName val="B2BERP"/>
      <sheetName val="수로교총재료집계"/>
      <sheetName val="반중력식옹벽"/>
      <sheetName val="통합"/>
      <sheetName val="지장물C"/>
      <sheetName val="4)유동표"/>
      <sheetName val="일위_파일"/>
      <sheetName val="신표지1"/>
      <sheetName val="당초내역서"/>
      <sheetName val="배수공1"/>
      <sheetName val="토공"/>
      <sheetName val="工완성공사율"/>
      <sheetName val="구조물철거타공정이월"/>
      <sheetName val="SLAB"/>
      <sheetName val="정부노임단가"/>
      <sheetName val="안정계산"/>
      <sheetName val="CABLE SIZE-3"/>
      <sheetName val="가공비"/>
      <sheetName val="2000년1차"/>
      <sheetName val="B부대공"/>
      <sheetName val="안정검토"/>
      <sheetName val="단면설계"/>
      <sheetName val="수량산출"/>
      <sheetName val="2F 회의실견적(5_14 일대)"/>
      <sheetName val="식재품셈"/>
      <sheetName val="차액보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
      <sheetName val="주형"/>
      <sheetName val="guard(mac)"/>
      <sheetName val="안정검토"/>
      <sheetName val="단면설계"/>
      <sheetName val="암거공"/>
    </sheetNames>
    <sheetDataSet>
      <sheetData sheetId="0">
        <row r="125">
          <cell r="O125">
            <v>2.7</v>
          </cell>
        </row>
      </sheetData>
      <sheetData sheetId="1"/>
      <sheetData sheetId="2" refreshError="1"/>
      <sheetData sheetId="3" refreshError="1"/>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교량주요자재집계"/>
      <sheetName val="강재자재집계"/>
      <sheetName val="교량수량집계표"/>
      <sheetName val="토(벽체시점)"/>
      <sheetName val="토(교각)"/>
      <sheetName val="토(벽체종점)"/>
      <sheetName val="수량산출서"/>
      <sheetName val="구조물깨기"/>
      <sheetName val="철근"/>
      <sheetName val="부대공주요자재집계"/>
      <sheetName val="몰탈자재집계"/>
      <sheetName val="부대공수량집계"/>
      <sheetName val="낙차보"/>
      <sheetName val="석축토공집계"/>
      <sheetName val="토공(석축)"/>
      <sheetName val="석축수량"/>
      <sheetName val="간지"/>
      <sheetName val="ABUT수량-A1"/>
      <sheetName val="우각부보강"/>
      <sheetName val="설계"/>
      <sheetName val="골재산출"/>
      <sheetName val="안정검토"/>
      <sheetName val="수량산출"/>
      <sheetName val="type-F"/>
      <sheetName val="설계조건"/>
      <sheetName val="단면검토"/>
      <sheetName val="터파기및재료"/>
      <sheetName val="말뚝지지력산정"/>
      <sheetName val="Sheet1 (2)"/>
      <sheetName val="guard(mac)"/>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제목"/>
      <sheetName val="자재"/>
      <sheetName val="집계표"/>
      <sheetName val="관로토공"/>
      <sheetName val="평균토피"/>
      <sheetName val="제수변실토공"/>
      <sheetName val="공기변실토공"/>
      <sheetName val="펌프실토공"/>
      <sheetName val="제수변실"/>
      <sheetName val="공기변실"/>
      <sheetName val="제수변보호통"/>
      <sheetName val="지상식소화전"/>
      <sheetName val="펌프실"/>
      <sheetName val="수량양식"/>
      <sheetName val="원형맨홀수량"/>
      <sheetName val="원형1호맨홀토공(암선않걸릴때)"/>
      <sheetName val="원형1호맨홀토공(암선걸릴때)"/>
      <sheetName val="설계조건"/>
      <sheetName val="H-PILE수량집계"/>
      <sheetName val="안정계산"/>
      <sheetName val="단면검토"/>
      <sheetName val="ABUT수량-A1"/>
      <sheetName val="단면가정"/>
      <sheetName val="대로근거"/>
      <sheetName val="단위중량"/>
      <sheetName val="중로근거"/>
      <sheetName val="안정검토"/>
      <sheetName val="단위수량"/>
      <sheetName val="가시설수량"/>
      <sheetName val="Sheet1"/>
      <sheetName val="기둥"/>
      <sheetName val="저판(버림100)"/>
      <sheetName val="설계"/>
      <sheetName val="guard(mac)"/>
      <sheetName val="CRUDE RE-bar"/>
      <sheetName val="차액보증"/>
      <sheetName val="DATA"/>
      <sheetName val="기초공"/>
      <sheetName val="기둥(원형)"/>
      <sheetName val="전기일위대가"/>
      <sheetName val="내역"/>
      <sheetName val="전기"/>
      <sheetName val="11.자재단가"/>
      <sheetName val="수량산출"/>
      <sheetName val="데이타"/>
      <sheetName val="통합"/>
      <sheetName val="INPUT(덕도방향-시점)"/>
      <sheetName val="점수계산1-2"/>
      <sheetName val="원가입력"/>
      <sheetName val="약품설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설계조건"/>
      <sheetName val="단면가정"/>
      <sheetName val="하중계산"/>
      <sheetName val="입력자료"/>
      <sheetName val="지반반력계수"/>
      <sheetName val="Sheet1"/>
      <sheetName val="하중재하 "/>
      <sheetName val="안정검토-상시"/>
      <sheetName val="하중조합"/>
      <sheetName val="배근도"/>
      <sheetName val="거더기둥계산"/>
      <sheetName val="deep beam"/>
      <sheetName val="우각부"/>
      <sheetName val="조작대(1연)"/>
      <sheetName val="기둥"/>
      <sheetName val="저판(버림100)"/>
      <sheetName val="통합"/>
      <sheetName val="공통가설"/>
      <sheetName val="설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danga"/>
      <sheetName val="ilch"/>
      <sheetName val="단면가정"/>
      <sheetName val="2F 회의실견적(5_14 일대)"/>
      <sheetName val="교각계산"/>
      <sheetName val="일위대가목차"/>
      <sheetName val="맨홀수량집계"/>
      <sheetName val="기둥(원형)"/>
      <sheetName val="Sheet5"/>
      <sheetName val="공통가설"/>
      <sheetName val="INPUT(덕도방향-시점)"/>
      <sheetName val="1-1"/>
      <sheetName val="Y-WORK"/>
      <sheetName val="을"/>
      <sheetName val="내역서"/>
      <sheetName val="JUCKEYK"/>
      <sheetName val="내역"/>
      <sheetName val="정부노임단가"/>
      <sheetName val="토목내역"/>
      <sheetName val="3BL공동구 수량"/>
      <sheetName val="토공"/>
      <sheetName val="DATA"/>
      <sheetName val="96수출"/>
      <sheetName val="LEGEND"/>
      <sheetName val="설계조건"/>
      <sheetName val="안정계산"/>
      <sheetName val="단면검토"/>
      <sheetName val="일위대가표"/>
      <sheetName val="일위대가"/>
      <sheetName val="code"/>
      <sheetName val="평가데이터"/>
      <sheetName val="총괄-1"/>
      <sheetName val="현장"/>
      <sheetName val="전기"/>
      <sheetName val="연령현황"/>
      <sheetName val=" 견적서"/>
      <sheetName val="일반물자(한국통신)"/>
      <sheetName val="VXXXXXXX"/>
      <sheetName val="TABLE"/>
      <sheetName val="직노"/>
      <sheetName val="계화배수"/>
      <sheetName val="1월"/>
      <sheetName val="공사비예산서(토목분)"/>
      <sheetName val="직공비"/>
      <sheetName val="COPING"/>
      <sheetName val="3.하중산정4.지지력"/>
      <sheetName val="원형맨홀수량"/>
      <sheetName val="SLAB&quot;1&quot;"/>
      <sheetName val="품셈"/>
      <sheetName val="교각1"/>
      <sheetName val="설계변경원가계산총괄표"/>
      <sheetName val="BID"/>
      <sheetName val="토공(완충)"/>
      <sheetName val="input"/>
      <sheetName val="공사비명세서"/>
      <sheetName val="설산1.나"/>
      <sheetName val="본사S"/>
      <sheetName val="가설건물"/>
      <sheetName val="변화치수"/>
      <sheetName val="Total"/>
      <sheetName val="부하(성남)"/>
      <sheetName val="깨기"/>
      <sheetName val="일반맨홀수량집계"/>
      <sheetName val="I一般比"/>
      <sheetName val="정보매체A동"/>
      <sheetName val="품목"/>
      <sheetName val="날개벽(시점좌측)"/>
      <sheetName val="기본단가표"/>
      <sheetName val="목록"/>
      <sheetName val="데이타"/>
      <sheetName val="공통부대비"/>
      <sheetName val="기성내역"/>
      <sheetName val="표지"/>
      <sheetName val="대비"/>
      <sheetName val="쌍송교"/>
      <sheetName val="마산방향철근집계"/>
      <sheetName val="진주방향"/>
      <sheetName val="마산방향"/>
      <sheetName val="Macro1"/>
      <sheetName val="투찰"/>
      <sheetName val="ITB COST"/>
      <sheetName val="SORCE1"/>
      <sheetName val="가시설단위수량"/>
      <sheetName val="20관리비율"/>
      <sheetName val="기초공"/>
      <sheetName val="D-3503"/>
      <sheetName val="갑지(추정)"/>
      <sheetName val="Sheet1"/>
      <sheetName val="#REF"/>
      <sheetName val="우배수"/>
      <sheetName val="조건표"/>
      <sheetName val="자재단가비교표"/>
      <sheetName val="N賃率-職"/>
      <sheetName val="수량3"/>
      <sheetName val="차액보증"/>
      <sheetName val="Sheet4"/>
      <sheetName val="포장절단"/>
      <sheetName val="내역1"/>
      <sheetName val="가공비"/>
      <sheetName val="단위수량"/>
      <sheetName val="집계표"/>
      <sheetName val="열린교실"/>
      <sheetName val="TB-내역서"/>
      <sheetName val="증감분석"/>
      <sheetName val="단가"/>
      <sheetName val="목표세부명세"/>
      <sheetName val="작성"/>
      <sheetName val="산출내역"/>
      <sheetName val="전기품산출"/>
      <sheetName val="부대내역"/>
      <sheetName val="대치판정"/>
      <sheetName val="일반맨홀수량집계(A-7 LINE)"/>
      <sheetName val="LOPCALC"/>
      <sheetName val="물량산출근거"/>
      <sheetName val="공사개요"/>
      <sheetName val="예산서"/>
      <sheetName val="b_gunmul"/>
      <sheetName val="b_balju (2)"/>
      <sheetName val="J直材4"/>
      <sheetName val="연부97-1"/>
      <sheetName val="갑지1"/>
      <sheetName val="공정집계_국별"/>
      <sheetName val="적용률"/>
      <sheetName val="기본일위"/>
      <sheetName val="총괄"/>
      <sheetName val="부속동"/>
      <sheetName val="토목품셈"/>
      <sheetName val="기계경비"/>
      <sheetName val="인건비(환율)"/>
      <sheetName val="단가표 "/>
      <sheetName val="woo(mac)"/>
      <sheetName val="방송일위대가"/>
      <sheetName val="모니터"/>
      <sheetName val="건축내역"/>
      <sheetName val="CAT_5"/>
      <sheetName val="방송노임"/>
      <sheetName val="세부내역"/>
      <sheetName val="2F_회의실견적(5_14_일대)"/>
      <sheetName val="3BL공동구_수량"/>
      <sheetName val="부재력정리"/>
      <sheetName val="하중계산"/>
      <sheetName val="간선계산"/>
      <sheetName val="우각부보강"/>
      <sheetName val="주경기-오배수"/>
      <sheetName val="남양시작동자105노65기1.3화1.2"/>
      <sheetName val="실행내역 "/>
      <sheetName val="guard(mac)"/>
      <sheetName val="노임단가"/>
      <sheetName val="단가조사서"/>
      <sheetName val="입찰안"/>
      <sheetName val="공사비"/>
      <sheetName val="관람석제출"/>
      <sheetName val="케이블"/>
      <sheetName val="XL4Poppy"/>
      <sheetName val="설계명세서(선로)"/>
      <sheetName val="기계내역"/>
      <sheetName val="CIVIL"/>
      <sheetName val="DATA-1"/>
      <sheetName val="공통가설공사"/>
      <sheetName val="BEND LOSS"/>
      <sheetName val="RING WALL"/>
      <sheetName val="수량산출"/>
      <sheetName val="DATE"/>
      <sheetName val="허용전류-IEC"/>
      <sheetName val="허용전류-IEC DATA"/>
      <sheetName val="WORK"/>
      <sheetName val="간노_콘"/>
      <sheetName val="DATA1"/>
      <sheetName val="산출근거"/>
      <sheetName val="단가대비표"/>
      <sheetName val="조작대(1연)"/>
      <sheetName val="CABdata"/>
      <sheetName val="전압강하계산"/>
      <sheetName val="월선수금"/>
      <sheetName val="백암비스타내역"/>
      <sheetName val="내역서2안"/>
      <sheetName val="TYPE-A"/>
      <sheetName val="감시제어"/>
      <sheetName val="목차임시"/>
      <sheetName val="견적대비"/>
      <sheetName val="KMT물량"/>
      <sheetName val="내역서-CCTV"/>
      <sheetName val="공문"/>
      <sheetName val="1.설계조건"/>
      <sheetName val="공구원가계산"/>
      <sheetName val="내역서(갑)"/>
      <sheetName val="경산"/>
      <sheetName val="제품"/>
      <sheetName val="식재품셈"/>
      <sheetName val="CONCRETE"/>
      <sheetName val="EACT10"/>
      <sheetName val="자재"/>
      <sheetName val="보도경계블럭"/>
      <sheetName val="Sheet2"/>
      <sheetName val="원형1호맨홀토공수량"/>
      <sheetName val="별표"/>
      <sheetName val="조명시설"/>
      <sheetName val="원가"/>
      <sheetName val="ABUT수량-A1"/>
      <sheetName val="정렬"/>
      <sheetName val="실행"/>
      <sheetName val="대전21토목내역서"/>
      <sheetName val="조명율표"/>
      <sheetName val="말뚝지지력산정"/>
      <sheetName val="CPM챠트"/>
      <sheetName val="B부대공"/>
      <sheetName val="배수공"/>
      <sheetName val="치수표"/>
      <sheetName val="마감물량3"/>
      <sheetName val="제원.설계조건"/>
      <sheetName val="FAB별"/>
      <sheetName val="FRT_O"/>
      <sheetName val="FAB_I"/>
      <sheetName val="DATA(BAC)"/>
      <sheetName val="도장수량(하1)"/>
      <sheetName val="주형"/>
      <sheetName val="대전월평내역"/>
      <sheetName val="을지"/>
      <sheetName val="기초1"/>
      <sheetName val="A-4"/>
      <sheetName val="물가자료"/>
      <sheetName val="일반수량집계표"/>
      <sheetName val="단면(RW1)"/>
      <sheetName val="보차도경계석"/>
      <sheetName val="_산근2_"/>
      <sheetName val="_산근4_"/>
      <sheetName val="_산근5_"/>
      <sheetName val="심사내역서(선감길외).xlsx"/>
      <sheetName val="일위_파일"/>
      <sheetName val="연결임시"/>
      <sheetName val="산출금액내역"/>
      <sheetName val="내역서1999.8최종"/>
      <sheetName val="신우"/>
      <sheetName val="운임"/>
      <sheetName val="충주"/>
      <sheetName val="과천MAIN"/>
      <sheetName val="지장물C"/>
      <sheetName val="ITEM"/>
      <sheetName val="일 위 대 가 표"/>
      <sheetName val="6PILE  (돌출)"/>
      <sheetName val="4.2유효폭의 계산"/>
      <sheetName val="배수관공"/>
      <sheetName val="중기사용료산출근거"/>
      <sheetName val="단가 및 재료비"/>
      <sheetName val="TEL"/>
      <sheetName val="기둥"/>
      <sheetName val="저판(버림100)"/>
      <sheetName val="계산근거"/>
      <sheetName val="공사요율"/>
      <sheetName val="배수장공사비명세서"/>
      <sheetName val="단가견적조사표"/>
      <sheetName val="단면 (2)"/>
      <sheetName val="날개벽"/>
      <sheetName val="특2호하천산근"/>
      <sheetName val="특2호부관하천산근"/>
      <sheetName val="산근(PE,300)"/>
      <sheetName val="집수정"/>
      <sheetName val="2.가정단면"/>
      <sheetName val="cross beam"/>
      <sheetName val="안정검토"/>
      <sheetName val="기흥하도용"/>
      <sheetName val="소비자가"/>
      <sheetName val="L형옹벽(key)"/>
      <sheetName val="옹벽"/>
      <sheetName val="BSD (2)"/>
      <sheetName val="원가계산서"/>
      <sheetName val="전기일위대가"/>
      <sheetName val="경비2내역"/>
      <sheetName val="1단계"/>
      <sheetName val="2000.05"/>
      <sheetName val="일위"/>
      <sheetName val="SANTOGO"/>
      <sheetName val="SANBAISU"/>
      <sheetName val="입찰보고"/>
      <sheetName val="현장관리비내역서"/>
      <sheetName val="슬래브"/>
      <sheetName val="현장관리비집계표"/>
      <sheetName val="기계경비일람"/>
      <sheetName val="근고 블록 유형별 수량"/>
      <sheetName val="1.우편집중내역서"/>
      <sheetName val="집1"/>
      <sheetName val="CABLE SIZE-3"/>
      <sheetName val="토사(PE)"/>
      <sheetName val="총계"/>
      <sheetName val="설계명세서"/>
      <sheetName val="노무산출서"/>
      <sheetName val="F-Assump"/>
      <sheetName val="도급"/>
      <sheetName val="SLAB"/>
      <sheetName val="단가산출1"/>
      <sheetName val="Sheet3"/>
      <sheetName val="일위대가(가설)"/>
      <sheetName val="부하계산서"/>
      <sheetName val="견적대비표"/>
      <sheetName val="개요"/>
      <sheetName val="수량산출서"/>
      <sheetName val="설계"/>
      <sheetName val="방음벽기초-수량"/>
      <sheetName val="COPING-1"/>
      <sheetName val="역T형교대-2수량"/>
      <sheetName val="토공(우물통,기타) "/>
      <sheetName val="내역서form"/>
      <sheetName val="SILICATE"/>
      <sheetName val="06-BATCH "/>
      <sheetName val="실행내역"/>
      <sheetName val="Tables"/>
      <sheetName val="금액내역서"/>
      <sheetName val="영업.일1"/>
      <sheetName val="광혁기성"/>
      <sheetName val="일위대가목록"/>
      <sheetName val="전장품(관리용)"/>
      <sheetName val="출력X"/>
      <sheetName val="폐토수익화 "/>
      <sheetName val="종합일지"/>
      <sheetName val="금액"/>
      <sheetName val="1을"/>
      <sheetName val="copy"/>
      <sheetName val="서식"/>
      <sheetName val="FACTOR"/>
      <sheetName val="공사비 내역 (가)"/>
      <sheetName val="인테리어세부내역"/>
      <sheetName val="피엘"/>
      <sheetName val="공사비내역서"/>
      <sheetName val="빙장비사양"/>
      <sheetName val="장비사양"/>
      <sheetName val="월별수입"/>
      <sheetName val="2공구산출내역"/>
      <sheetName val="ETC"/>
      <sheetName val="샘플표지"/>
      <sheetName val="적용기준"/>
      <sheetName val="시설물일위"/>
      <sheetName val="계수시트"/>
      <sheetName val="주관사업"/>
      <sheetName val="기초자료"/>
      <sheetName val="견적집계표"/>
      <sheetName val="별표집계"/>
      <sheetName val="기본"/>
      <sheetName val="97년추정손익계산서"/>
      <sheetName val="단가산출2"/>
      <sheetName val="공종집계"/>
      <sheetName val="설직재-1"/>
      <sheetName val="제직재"/>
      <sheetName val="제-노임"/>
      <sheetName val="부하"/>
      <sheetName val="P.M 별"/>
      <sheetName val="960318-1"/>
      <sheetName val="단중표"/>
      <sheetName val="삼성전기"/>
      <sheetName val="Sheet1 (2)"/>
      <sheetName val="2.냉난방설비공사"/>
      <sheetName val="A"/>
      <sheetName val="민속촌메뉴"/>
      <sheetName val="type-F"/>
      <sheetName val="경비_원본"/>
      <sheetName val="PRE"/>
      <sheetName val="PLCAL"/>
      <sheetName val="C-직노1"/>
      <sheetName val="BLOCK(1)"/>
      <sheetName val="횡분배정리(DB)"/>
      <sheetName val="식재인부"/>
      <sheetName val="말뚝물량"/>
      <sheetName val="재집"/>
      <sheetName val="직재"/>
      <sheetName val="각종양식"/>
      <sheetName val="모래운반"/>
      <sheetName val="사급자재"/>
      <sheetName val="타공종이기"/>
      <sheetName val="대전-교대(A1-A2)"/>
      <sheetName val="수량산출내역1115"/>
      <sheetName val="공통자료"/>
      <sheetName val="약품공급2"/>
      <sheetName val="단면치수"/>
      <sheetName val="리터팬내장형"/>
      <sheetName val="설비"/>
      <sheetName val="이토변실제원"/>
      <sheetName val="ASP"/>
      <sheetName val="내역(입찰)"/>
      <sheetName val="Customer Databas"/>
      <sheetName val="b_balju"/>
      <sheetName val="와동25-3(변경)"/>
      <sheetName val="금액집계"/>
      <sheetName val="공주-교대(A1)"/>
      <sheetName val="Parts"/>
      <sheetName val="Menu A"/>
      <sheetName val="배"/>
      <sheetName val="동관마찰손실표"/>
      <sheetName val="06 일위대가목록"/>
      <sheetName val="흄관기초"/>
      <sheetName val="토공총괄표"/>
      <sheetName val="교각1(좌)"/>
      <sheetName val="갑지"/>
      <sheetName val="터파기및재료"/>
      <sheetName val="UserData"/>
      <sheetName val="Sheet6"/>
      <sheetName val="지중자재단가"/>
      <sheetName val="환율"/>
      <sheetName val="단가조사"/>
      <sheetName val="단"/>
      <sheetName val="단가일람"/>
      <sheetName val="항목별"/>
      <sheetName val="합천내역"/>
      <sheetName val="내외국인총괄"/>
      <sheetName val="대,유,램"/>
      <sheetName val="Mc1"/>
      <sheetName val="공종별 집계"/>
      <sheetName val="gvl"/>
      <sheetName val="단가표"/>
      <sheetName val="재료-CODE"/>
      <sheetName val="내역_FILE"/>
      <sheetName val="9.2단가산출서"/>
      <sheetName val="손료"/>
      <sheetName val="데리네이타현황"/>
      <sheetName val="3_하중산정4_지지력"/>
      <sheetName val="_견적서"/>
      <sheetName val="설산1_나"/>
      <sheetName val="일반맨홀수량집계(A-7_LINE)"/>
      <sheetName val="b_balju_(2)"/>
      <sheetName val="2F_회의실견적(5_14_일대)1"/>
      <sheetName val="3_하중산정4_지지력1"/>
      <sheetName val="3BL공동구_수량1"/>
      <sheetName val="_견적서1"/>
      <sheetName val="설산1_나1"/>
      <sheetName val="일반맨홀수량집계(A-7_LINE)1"/>
      <sheetName val="b_balju_(2)1"/>
      <sheetName val="단가표_"/>
      <sheetName val="영업_일1"/>
      <sheetName val="BSD_(2)"/>
      <sheetName val="BEND_LOSS"/>
      <sheetName val="1_우편집중내역서"/>
      <sheetName val="06-BATCH_"/>
      <sheetName val="RING_WALL"/>
      <sheetName val="허용전류-IEC_DATA"/>
      <sheetName val="ITB_COST"/>
      <sheetName val="P_M_별"/>
      <sheetName val="남양시작동자105노65기1_3화1_2"/>
      <sheetName val="Sheet1_(2)"/>
      <sheetName val="2_냉난방설비공사"/>
      <sheetName val="CP-E2 (품셈표)"/>
      <sheetName val="보합"/>
      <sheetName val="11.단가비교표_"/>
      <sheetName val="16.기계경비산출내역_"/>
      <sheetName val="상부하중"/>
      <sheetName val="풍하중1"/>
      <sheetName val="HW"/>
      <sheetName val="DS-최종"/>
      <sheetName val="한강운반비"/>
      <sheetName val="5지구단위"/>
      <sheetName val=" HIT-&gt;HMC 견적(3900)"/>
      <sheetName val="조도계산서 (도서)"/>
      <sheetName val="IMPEADENCE MAP 취수장"/>
      <sheetName val="기별"/>
      <sheetName val="적용건축"/>
      <sheetName val="가정급수관"/>
      <sheetName val="인공LIST"/>
      <sheetName val="CAL."/>
      <sheetName val="건설노임"/>
      <sheetName val="전체"/>
      <sheetName val="심사계산"/>
      <sheetName val="심사물량"/>
      <sheetName val="토공대가"/>
      <sheetName val="구조대가"/>
      <sheetName val="포설대가1"/>
      <sheetName val="부대대가"/>
      <sheetName val="노단"/>
      <sheetName val="관리비"/>
      <sheetName val="sum"/>
      <sheetName val="인건-측정"/>
      <sheetName val="인건비"/>
      <sheetName val="8.PILE  (돌출)"/>
      <sheetName val="특별교실"/>
      <sheetName val="기둥(하중)"/>
      <sheetName val="2000전체분"/>
      <sheetName val="점수계산1-2"/>
      <sheetName val="예산M12A"/>
      <sheetName val="준검 내역서"/>
      <sheetName val="대로근거"/>
      <sheetName val="입출재고현황 (2)"/>
      <sheetName val="자재대"/>
      <sheetName val="가설공사"/>
      <sheetName val="단가결정"/>
      <sheetName val="내역아"/>
      <sheetName val="울타리"/>
      <sheetName val="송라터널총괄"/>
      <sheetName val="참조 (2)"/>
      <sheetName val="SG"/>
      <sheetName val="외자내역"/>
      <sheetName val="외자배분"/>
      <sheetName val="설비내역서"/>
      <sheetName val="건축내역서"/>
      <sheetName val="전기내역서"/>
      <sheetName val="운동장 (2)"/>
      <sheetName val="공사비증감"/>
      <sheetName val="UNIT"/>
      <sheetName val="인사자료총집계"/>
      <sheetName val="참조"/>
      <sheetName val="wall"/>
      <sheetName val="dg"/>
      <sheetName val="PAINT"/>
      <sheetName val="손익분석"/>
      <sheetName val="차수"/>
      <sheetName val="자재단가"/>
      <sheetName val="인건비 "/>
      <sheetName val="member design"/>
      <sheetName val="design criteria"/>
      <sheetName val="working load at the btm ft."/>
      <sheetName val="plan&amp;section of foundation"/>
      <sheetName val="soil bearing check"/>
      <sheetName val="토공연장"/>
      <sheetName val="재1"/>
      <sheetName val="MATRLDATA"/>
      <sheetName val="견적"/>
      <sheetName val="DESIGN"/>
      <sheetName val="일위(시설)"/>
      <sheetName val="재료집계"/>
      <sheetName val="파일의이용"/>
      <sheetName val="Baby일위대가"/>
      <sheetName val="포장수량집계"/>
      <sheetName val="기타 정보통신공사"/>
      <sheetName val="원가입력"/>
      <sheetName val="협조전"/>
      <sheetName val="선로정수계산"/>
      <sheetName val="입력시트"/>
      <sheetName val="1차증가원가계산"/>
      <sheetName val="소모"/>
      <sheetName val="98수문일위"/>
      <sheetName val="사통"/>
      <sheetName val="전신환매도율"/>
      <sheetName val="내역서_1.(3)"/>
      <sheetName val="2F È¸ÀÇ½Ç°ßÀû(5_14 ÀÏ´ë)"/>
      <sheetName val="À»"/>
      <sheetName val="ÀÏÀ§´ë°¡"/>
      <sheetName val="´Ü¸é°¡Á¤"/>
      <sheetName val="Á÷°øºñ"/>
      <sheetName val="³»¿ª¼­"/>
      <sheetName val="Á÷³ë"/>
      <sheetName val="°èÈ­¹è¼ö"/>
      <sheetName val="IìéÚõÝï"/>
      <sheetName val="1¿ù"/>
      <sheetName val="Á¤º¸¸ÅÃ¼Aµ¿"/>
      <sheetName val="±âº»´Ü°¡Ç¥"/>
      <sheetName val="20°ü¸®ºñÀ²"/>
      <sheetName val="Æò°¡µ¥ÀÌÅÍ"/>
      <sheetName val="³¯°³º®(½ÃÁ¡ÁÂÃø)"/>
      <sheetName val="Á¤ºÎ³ëÀÓ´Ü°¡"/>
      <sheetName val="°øÅë°¡¼³"/>
      <sheetName val="ÀÏÀ§´ë°¡¸ñÂ÷"/>
      <sheetName val="¸ÇÈ¦¼ö·®Áý°è"/>
      <sheetName val="¹°·®»êÃâ±Ù°Å"/>
      <sheetName val="°ø»ç°³¿ä"/>
      <sheetName val="TB-³»¿ª¼­"/>
      <sheetName val="INPUT(´öµµ¹æÇâ-½ÃÁ¡)"/>
      <sheetName val="³»¿ª"/>
      <sheetName val="Åä¸ñ³»¿ª"/>
      <sheetName val="3BL°øµ¿±¸ ¼ö·®"/>
      <sheetName val="ÀÏÀ§´ë°¡Ç¥"/>
      <sheetName val="±³°¢°è»ê"/>
      <sheetName val="±âµÕ(¿øÇü)"/>
      <sheetName val="Åä°ø"/>
      <sheetName val="Áý°èÇ¥"/>
      <sheetName val="ÀÏ¹Ý¹°ÀÚ(ÇÑ±¹Åë½Å)"/>
      <sheetName val="3.ÇÏÁß»êÁ¤4.ÁöÁö·Â"/>
      <sheetName val="°ø»çºñ¸í¼¼¼­"/>
      <sheetName val="Æ÷ÀåÀý´Ü"/>
      <sheetName val="Àü±â"/>
      <sheetName val="¿¬·ÉÇöÈ²"/>
      <sheetName val="¿­¸°±³½Ç"/>
      <sheetName val="버스운행안내"/>
      <sheetName val="예방접종계획"/>
      <sheetName val="근태계획서"/>
      <sheetName val="비교표"/>
      <sheetName val="화산경계"/>
      <sheetName val="부표총괄"/>
      <sheetName val="품셈1-17"/>
      <sheetName val="수목데이타 "/>
      <sheetName val="요율"/>
      <sheetName val="단가산출"/>
      <sheetName val="골재산출"/>
      <sheetName val="LABTOTAL"/>
      <sheetName val="견"/>
      <sheetName val="Macro(전선)"/>
      <sheetName val="11.자재단가"/>
      <sheetName val="석축단"/>
      <sheetName val="법면수집"/>
      <sheetName val="석축설면"/>
      <sheetName val="법면단"/>
      <sheetName val="가정단면"/>
      <sheetName val="Proposal"/>
      <sheetName val="암거공"/>
      <sheetName val="터널조도"/>
      <sheetName val="변경총괄지(1)"/>
      <sheetName val="토적표"/>
      <sheetName val="세부내역(직접인건비)"/>
      <sheetName val="현장지지물물량"/>
      <sheetName val="환률"/>
      <sheetName val="해외 연수비용 계산-삭제"/>
      <sheetName val="카메라"/>
      <sheetName val="해외 기술훈련비 (합계)"/>
      <sheetName val="국공유지및사유지"/>
      <sheetName val="고정단포트구조계산서"/>
      <sheetName val="물량표"/>
      <sheetName val="비용"/>
      <sheetName val="국별인원"/>
      <sheetName val="Sheet17"/>
      <sheetName val="OPT손익 내수"/>
      <sheetName val="OPT손익 수출"/>
      <sheetName val="공사비총괄표"/>
      <sheetName val="6.수량산출서(설치공사)"/>
      <sheetName val="기별(종합)"/>
      <sheetName val="Facility Information"/>
      <sheetName val="General"/>
      <sheetName val="Instructions"/>
      <sheetName val="People"/>
      <sheetName val="Quality"/>
      <sheetName val="Risk"/>
      <sheetName val="Training"/>
      <sheetName val="부대비율"/>
      <sheetName val="CDU"/>
      <sheetName val="本体適用"/>
      <sheetName val="기초DATA(2)"/>
      <sheetName val="FKM_장애분류별"/>
      <sheetName val="기초DATA(5)"/>
      <sheetName val="archi(본사)"/>
      <sheetName val="집계"/>
      <sheetName val="NNV"/>
      <sheetName val="매장-시행견적"/>
      <sheetName val="수리결과"/>
      <sheetName val="BS Prior"/>
      <sheetName val="Threshold Table"/>
      <sheetName val="조직"/>
      <sheetName val="부대대비"/>
      <sheetName val="냉연집계"/>
      <sheetName val="일위집계표"/>
      <sheetName val="가격정보"/>
      <sheetName val="#1,2"/>
      <sheetName val="예산분석"/>
      <sheetName val="내역서1"/>
      <sheetName val="내역색인"/>
      <sheetName val="표준내역"/>
      <sheetName val="품셈TABLE"/>
      <sheetName val="산업"/>
      <sheetName val="횡배수관토공수량"/>
      <sheetName val="9."/>
      <sheetName val="단락전류-A"/>
      <sheetName val="자재집계표"/>
      <sheetName val="노임"/>
      <sheetName val="OCT.FDN"/>
      <sheetName val="계단수량집계"/>
      <sheetName val="하수실행"/>
      <sheetName val="사용자정의"/>
      <sheetName val="제품표준규격"/>
      <sheetName val="1공구 건정토건 토공"/>
      <sheetName val="음료실행"/>
      <sheetName val="Project Information In-Out"/>
      <sheetName val="케이블(6)"/>
      <sheetName val="구조물"/>
      <sheetName val="Macro(차단기)"/>
      <sheetName val="CALCULATION"/>
      <sheetName val="부표총괄표"/>
      <sheetName val="단가_및_재료비"/>
      <sheetName val="1_설계조건"/>
      <sheetName val="단면_(2)"/>
      <sheetName val="토공(우물통,기타)_"/>
      <sheetName val="CABLE_SIZE-3"/>
      <sheetName val="Customer_Databas"/>
      <sheetName val="cross_beam"/>
      <sheetName val="실행내역_"/>
      <sheetName val="제원_설계조건"/>
      <sheetName val="3BL공동구_수량2"/>
      <sheetName val="2F_회의실견적(5_14_일대)2"/>
      <sheetName val="남양시작동자105노65기1_3화1_21"/>
      <sheetName val="단가_및_재료비1"/>
      <sheetName val="cross_beam1"/>
      <sheetName val="P_M_별1"/>
      <sheetName val="BEND_LOSS1"/>
      <sheetName val="BSD_(2)1"/>
      <sheetName val="RING_WALL1"/>
      <sheetName val="ITB_COST1"/>
      <sheetName val="Sheet1_(2)1"/>
      <sheetName val="1_설계조건1"/>
      <sheetName val="단면_(2)1"/>
      <sheetName val="토공(우물통,기타)_1"/>
      <sheetName val="단가표_1"/>
      <sheetName val="CABLE_SIZE-31"/>
      <sheetName val="Customer_Databas1"/>
      <sheetName val="1_우편집중내역서1"/>
      <sheetName val="실행내역_1"/>
      <sheetName val="제원_설계조건1"/>
      <sheetName val="영업_일11"/>
      <sheetName val="06-BATCH_1"/>
      <sheetName val="허용전류-IEC_DATA1"/>
      <sheetName val="2_냉난방설비공사1"/>
      <sheetName val="일위대가(목록)"/>
      <sheetName val="산근(목록)"/>
      <sheetName val="재료비"/>
      <sheetName val="이형관중량"/>
      <sheetName val="지출결의서(1-3)"/>
      <sheetName val="FB25JN"/>
      <sheetName val="공사시행계획"/>
      <sheetName val="정산서"/>
      <sheetName val="매장-정산내역"/>
      <sheetName val="매장-공사완료보고서"/>
      <sheetName val="매장-시행합의"/>
      <sheetName val="공사완료보고"/>
      <sheetName val="빌트인시행합의"/>
      <sheetName val="사무실-시행합의"/>
      <sheetName val="집기견적서"/>
      <sheetName val="Sheet1(X)"/>
      <sheetName val="교량전기"/>
      <sheetName val="중기일위대가"/>
      <sheetName val="품질 및 특성 보정계수"/>
      <sheetName val="수원 호매실 119안전센터"/>
      <sheetName val="목차"/>
      <sheetName val="수량"/>
      <sheetName val="간접재료비산출표-27-30"/>
      <sheetName val="1.관로"/>
      <sheetName val="부대공Ⅱ"/>
      <sheetName val="3련 BOX"/>
      <sheetName val="제수"/>
      <sheetName val="공기"/>
      <sheetName val="예산"/>
      <sheetName val="수량산출기초(케블등)"/>
      <sheetName val="MCC제원"/>
      <sheetName val="NOMUBI"/>
      <sheetName val="sw1"/>
      <sheetName val="노무비"/>
      <sheetName val="가압장(토목)"/>
      <sheetName val="XXXXXXXX"/>
      <sheetName val="견적대비 견적서"/>
      <sheetName val="J"/>
      <sheetName val="일위목록"/>
      <sheetName val="산출내역서"/>
      <sheetName val="B2BERP"/>
      <sheetName val="배수내역"/>
      <sheetName val="뚝토공"/>
      <sheetName val="Y_WORK"/>
      <sheetName val="상호참고자료"/>
      <sheetName val="11.우각부 보강"/>
      <sheetName val="플랜트 설치"/>
      <sheetName val="주요가정"/>
      <sheetName val="MOTOR"/>
      <sheetName val="내역(전체)"/>
      <sheetName val="가로내역"/>
      <sheetName val="stability check"/>
      <sheetName val="design load"/>
      <sheetName val="가시설수량"/>
      <sheetName val="setup"/>
      <sheetName val="견적서세부내용"/>
      <sheetName val="견적내용입력"/>
      <sheetName val="RAHMEN"/>
      <sheetName val="D040416"/>
      <sheetName val="자판실행"/>
      <sheetName val="교통시설 표지판"/>
      <sheetName val="물량"/>
      <sheetName val="입출재고현황_(2)"/>
      <sheetName val="건축원가계산서"/>
      <sheetName val="비열TABLE"/>
      <sheetName val="현황"/>
      <sheetName val="투찰내역"/>
      <sheetName val="1. 설계조건 2.단면가정 3. 하중계산"/>
      <sheetName val="DATA 입력란"/>
      <sheetName val="날개벽수량표"/>
      <sheetName val="토공사"/>
      <sheetName val="1.물가시세표"/>
      <sheetName val="5.노임단가"/>
      <sheetName val="4.중기단가산출"/>
      <sheetName val="index"/>
      <sheetName val="해외법인"/>
      <sheetName val="자료입력"/>
      <sheetName val="1.취수장"/>
      <sheetName val="SE-611"/>
      <sheetName val="ACDIM6D"/>
      <sheetName val="공사비집계표(서해안고속도로)"/>
      <sheetName val="70%"/>
      <sheetName val="부대공"/>
      <sheetName val="지급자재"/>
      <sheetName val="도급철콘내역"/>
      <sheetName val="노임이"/>
      <sheetName val="총집계표"/>
      <sheetName val="지열설계-1"/>
      <sheetName val="c_balju"/>
      <sheetName val="여방토적"/>
      <sheetName val="묘곡여방 철근"/>
      <sheetName val="경상비"/>
      <sheetName val="공조유량"/>
      <sheetName val="2.단면가정"/>
      <sheetName val="4.말뚝설계"/>
      <sheetName val="공내역"/>
      <sheetName val="가도공"/>
      <sheetName val="06_BATCH "/>
      <sheetName val="NAI"/>
      <sheetName val="기본입력"/>
      <sheetName val="책임감리공제요율"/>
      <sheetName val="건설공사인월수"/>
      <sheetName val="조달요청서"/>
      <sheetName val="중기조종사 단위단가"/>
      <sheetName val="ML"/>
      <sheetName val="직원현황(최근)"/>
      <sheetName val="수처리사업"/>
      <sheetName val="Summary"/>
      <sheetName val="BS"/>
      <sheetName val="BS_Prior"/>
      <sheetName val="Threshold_Table"/>
      <sheetName val="11_자재단가"/>
      <sheetName val="BS_Prior1"/>
      <sheetName val="Threshold_Table1"/>
      <sheetName val="11_자재단가1"/>
      <sheetName val="Asset9809CAK"/>
      <sheetName val="B탱크"/>
      <sheetName val="수안보-MBR1"/>
    </sheetNames>
    <sheetDataSet>
      <sheetData sheetId="0">
        <row r="1">
          <cell r="A1" t="str">
            <v>코드</v>
          </cell>
        </row>
      </sheetData>
      <sheetData sheetId="1" refreshError="1">
        <row r="1">
          <cell r="A1" t="str">
            <v>코드</v>
          </cell>
          <cell r="B1">
            <v>0</v>
          </cell>
          <cell r="C1">
            <v>0</v>
          </cell>
          <cell r="D1" t="str">
            <v/>
          </cell>
          <cell r="E1" t="str">
            <v/>
          </cell>
          <cell r="F1">
            <v>0</v>
          </cell>
          <cell r="G1" t="str">
            <v>단위당 소요인원</v>
          </cell>
        </row>
        <row r="2">
          <cell r="A2" t="str">
            <v>번호</v>
          </cell>
          <cell r="B2">
            <v>0</v>
          </cell>
          <cell r="C2">
            <v>0</v>
          </cell>
          <cell r="D2">
            <v>0</v>
          </cell>
          <cell r="E2">
            <v>0</v>
          </cell>
          <cell r="F2">
            <v>0</v>
          </cell>
          <cell r="G2" t="str">
            <v>내선전공</v>
          </cell>
          <cell r="H2" t="str">
            <v>프랜트전공</v>
          </cell>
          <cell r="I2" t="str">
            <v>통신내선공</v>
          </cell>
          <cell r="J2" t="str">
            <v>통신CA공</v>
          </cell>
          <cell r="K2" t="str">
            <v>통신설비공</v>
          </cell>
          <cell r="L2" t="str">
            <v>배관공</v>
          </cell>
          <cell r="M2" t="str">
            <v>보통인부</v>
          </cell>
        </row>
        <row r="3">
          <cell r="A3" t="str">
            <v>d001</v>
          </cell>
          <cell r="B3">
            <v>1</v>
          </cell>
          <cell r="C3" t="str">
            <v>노 무 비</v>
          </cell>
          <cell r="D3" t="str">
            <v>특고압케이블전공</v>
          </cell>
          <cell r="E3" t="str">
            <v>인</v>
          </cell>
          <cell r="F3">
            <v>86408</v>
          </cell>
          <cell r="G3">
            <v>1693</v>
          </cell>
          <cell r="H3">
            <v>1693</v>
          </cell>
          <cell r="I3">
            <v>11024</v>
          </cell>
          <cell r="J3">
            <v>11024</v>
          </cell>
        </row>
        <row r="4">
          <cell r="A4" t="str">
            <v>d002</v>
          </cell>
          <cell r="B4">
            <v>2</v>
          </cell>
          <cell r="C4" t="str">
            <v>노 무 비</v>
          </cell>
          <cell r="D4" t="str">
            <v>기계공</v>
          </cell>
          <cell r="E4" t="str">
            <v>인</v>
          </cell>
          <cell r="F4">
            <v>58509</v>
          </cell>
          <cell r="G4">
            <v>1733</v>
          </cell>
          <cell r="H4">
            <v>1733</v>
          </cell>
          <cell r="I4">
            <v>11024</v>
          </cell>
          <cell r="J4">
            <v>11024</v>
          </cell>
        </row>
        <row r="5">
          <cell r="A5" t="str">
            <v>d003</v>
          </cell>
          <cell r="B5">
            <v>3</v>
          </cell>
          <cell r="C5" t="str">
            <v>노 무 비</v>
          </cell>
          <cell r="D5" t="str">
            <v>기계설치공</v>
          </cell>
          <cell r="E5" t="str">
            <v>인</v>
          </cell>
          <cell r="F5">
            <v>52520</v>
          </cell>
          <cell r="G5">
            <v>1755</v>
          </cell>
          <cell r="H5">
            <v>1755</v>
          </cell>
          <cell r="I5">
            <v>1101</v>
          </cell>
          <cell r="J5">
            <v>1101</v>
          </cell>
        </row>
        <row r="6">
          <cell r="A6" t="str">
            <v>d004</v>
          </cell>
          <cell r="B6">
            <v>4</v>
          </cell>
          <cell r="C6" t="str">
            <v>노 무 비</v>
          </cell>
          <cell r="D6" t="str">
            <v>내선전공</v>
          </cell>
          <cell r="E6" t="str">
            <v>인</v>
          </cell>
          <cell r="F6">
            <v>53181</v>
          </cell>
          <cell r="G6">
            <v>1775</v>
          </cell>
          <cell r="H6">
            <v>1775</v>
          </cell>
          <cell r="I6">
            <v>1101</v>
          </cell>
          <cell r="J6">
            <v>1101</v>
          </cell>
        </row>
        <row r="7">
          <cell r="A7" t="str">
            <v>d005</v>
          </cell>
          <cell r="B7">
            <v>5</v>
          </cell>
          <cell r="C7" t="str">
            <v>노 무 비</v>
          </cell>
          <cell r="D7" t="str">
            <v>목도</v>
          </cell>
          <cell r="E7" t="str">
            <v>인</v>
          </cell>
          <cell r="F7">
            <v>58119</v>
          </cell>
          <cell r="G7">
            <v>1799</v>
          </cell>
          <cell r="H7">
            <v>1799</v>
          </cell>
          <cell r="I7">
            <v>1101</v>
          </cell>
          <cell r="J7">
            <v>1101</v>
          </cell>
        </row>
        <row r="8">
          <cell r="A8" t="str">
            <v>d006</v>
          </cell>
          <cell r="B8">
            <v>6</v>
          </cell>
          <cell r="C8" t="str">
            <v>노 무 비</v>
          </cell>
          <cell r="D8" t="str">
            <v>무선안테나공</v>
          </cell>
          <cell r="E8" t="str">
            <v>인</v>
          </cell>
          <cell r="F8">
            <v>103707</v>
          </cell>
          <cell r="G8">
            <v>2075</v>
          </cell>
          <cell r="H8">
            <v>2075</v>
          </cell>
          <cell r="I8">
            <v>1101</v>
          </cell>
          <cell r="J8">
            <v>1101</v>
          </cell>
        </row>
        <row r="9">
          <cell r="A9" t="str">
            <v>d007</v>
          </cell>
          <cell r="B9">
            <v>7</v>
          </cell>
          <cell r="C9" t="str">
            <v>노 무 비</v>
          </cell>
          <cell r="D9" t="str">
            <v>배관공</v>
          </cell>
          <cell r="E9" t="str">
            <v>인</v>
          </cell>
          <cell r="F9">
            <v>53408</v>
          </cell>
          <cell r="G9">
            <v>2201</v>
          </cell>
          <cell r="H9">
            <v>2201</v>
          </cell>
          <cell r="I9">
            <v>1101</v>
          </cell>
          <cell r="J9">
            <v>1101</v>
          </cell>
        </row>
        <row r="10">
          <cell r="A10" t="str">
            <v>d008</v>
          </cell>
          <cell r="B10">
            <v>8</v>
          </cell>
          <cell r="C10" t="str">
            <v>노 무 비</v>
          </cell>
          <cell r="D10" t="str">
            <v>배전전공</v>
          </cell>
          <cell r="E10" t="str">
            <v>인</v>
          </cell>
          <cell r="F10">
            <v>176675</v>
          </cell>
          <cell r="G10">
            <v>2457</v>
          </cell>
          <cell r="H10">
            <v>2457</v>
          </cell>
          <cell r="I10">
            <v>1101</v>
          </cell>
          <cell r="J10">
            <v>1101</v>
          </cell>
        </row>
        <row r="11">
          <cell r="A11" t="str">
            <v>d009</v>
          </cell>
          <cell r="B11">
            <v>9</v>
          </cell>
          <cell r="C11" t="str">
            <v>노 무 비</v>
          </cell>
          <cell r="D11" t="str">
            <v>배전활선전공</v>
          </cell>
          <cell r="E11" t="str">
            <v>인</v>
          </cell>
          <cell r="F11">
            <v>202051</v>
          </cell>
          <cell r="G11">
            <v>591.86800000000005</v>
          </cell>
          <cell r="H11">
            <v>591.86800000000005</v>
          </cell>
          <cell r="I11">
            <v>1787</v>
          </cell>
          <cell r="J11">
            <v>1787</v>
          </cell>
        </row>
        <row r="12">
          <cell r="A12" t="str">
            <v>d010</v>
          </cell>
          <cell r="B12">
            <v>10</v>
          </cell>
          <cell r="C12" t="str">
            <v>노 무 비</v>
          </cell>
          <cell r="D12" t="str">
            <v>보일러공</v>
          </cell>
          <cell r="E12" t="str">
            <v>인</v>
          </cell>
          <cell r="F12">
            <v>53408</v>
          </cell>
          <cell r="G12">
            <v>236.34500000000003</v>
          </cell>
          <cell r="H12">
            <v>236.34500000000003</v>
          </cell>
          <cell r="I12">
            <v>3216</v>
          </cell>
          <cell r="J12">
            <v>3216</v>
          </cell>
        </row>
        <row r="13">
          <cell r="A13" t="str">
            <v>d011</v>
          </cell>
          <cell r="B13">
            <v>11</v>
          </cell>
          <cell r="C13" t="str">
            <v>노 무 비</v>
          </cell>
          <cell r="D13" t="str">
            <v>보통인부</v>
          </cell>
          <cell r="E13" t="str">
            <v>인</v>
          </cell>
          <cell r="F13">
            <v>34947</v>
          </cell>
          <cell r="G13">
            <v>27913</v>
          </cell>
          <cell r="H13">
            <v>27913</v>
          </cell>
          <cell r="I13">
            <v>2176675</v>
          </cell>
          <cell r="J13">
            <v>2176675</v>
          </cell>
        </row>
        <row r="14">
          <cell r="A14" t="str">
            <v>d012</v>
          </cell>
          <cell r="B14">
            <v>12</v>
          </cell>
          <cell r="C14" t="str">
            <v>노 무 비</v>
          </cell>
          <cell r="D14" t="str">
            <v>비계공</v>
          </cell>
          <cell r="E14" t="str">
            <v>인</v>
          </cell>
          <cell r="F14">
            <v>78568</v>
          </cell>
          <cell r="G14">
            <v>54876</v>
          </cell>
          <cell r="H14">
            <v>54876</v>
          </cell>
          <cell r="I14">
            <v>196800</v>
          </cell>
          <cell r="J14">
            <v>196800</v>
          </cell>
        </row>
        <row r="15">
          <cell r="A15" t="str">
            <v>d013</v>
          </cell>
          <cell r="B15">
            <v>13</v>
          </cell>
          <cell r="C15" t="str">
            <v>노 무 비</v>
          </cell>
          <cell r="D15" t="str">
            <v>송전전공</v>
          </cell>
          <cell r="E15" t="str">
            <v>인</v>
          </cell>
          <cell r="F15">
            <v>213858</v>
          </cell>
          <cell r="G15">
            <v>0</v>
          </cell>
          <cell r="H15">
            <v>0</v>
          </cell>
          <cell r="I15">
            <v>10483</v>
          </cell>
          <cell r="J15">
            <v>10483</v>
          </cell>
        </row>
        <row r="16">
          <cell r="A16" t="str">
            <v>d014</v>
          </cell>
          <cell r="B16">
            <v>14</v>
          </cell>
          <cell r="C16" t="str">
            <v>노 무 비</v>
          </cell>
          <cell r="D16" t="str">
            <v>철공</v>
          </cell>
          <cell r="E16" t="str">
            <v>인</v>
          </cell>
          <cell r="F16">
            <v>67900</v>
          </cell>
          <cell r="G16">
            <v>7188.4515000000001</v>
          </cell>
          <cell r="H16">
            <v>7188.4515000000001</v>
          </cell>
          <cell r="I16">
            <v>166035.663</v>
          </cell>
          <cell r="J16">
            <v>166035.663</v>
          </cell>
        </row>
        <row r="17">
          <cell r="A17" t="str">
            <v>d015</v>
          </cell>
          <cell r="B17">
            <v>15</v>
          </cell>
          <cell r="C17" t="str">
            <v>노 무 비</v>
          </cell>
          <cell r="D17" t="str">
            <v>안전관리기사 1급</v>
          </cell>
          <cell r="E17" t="str">
            <v>인</v>
          </cell>
          <cell r="F17">
            <v>42091</v>
          </cell>
          <cell r="G17">
            <v>167121</v>
          </cell>
          <cell r="H17">
            <v>167121</v>
          </cell>
          <cell r="I17">
            <v>244058</v>
          </cell>
          <cell r="J17">
            <v>244058</v>
          </cell>
        </row>
        <row r="18">
          <cell r="A18" t="str">
            <v>d016</v>
          </cell>
          <cell r="B18">
            <v>16</v>
          </cell>
          <cell r="C18" t="str">
            <v>노 무 비</v>
          </cell>
          <cell r="D18" t="str">
            <v>안전관리기사 2급</v>
          </cell>
          <cell r="E18" t="str">
            <v>인</v>
          </cell>
          <cell r="F18">
            <v>36222</v>
          </cell>
          <cell r="G18">
            <v>209376</v>
          </cell>
          <cell r="H18">
            <v>209376</v>
          </cell>
          <cell r="I18">
            <v>213125</v>
          </cell>
          <cell r="J18">
            <v>213125</v>
          </cell>
        </row>
        <row r="19">
          <cell r="A19" t="str">
            <v>d017</v>
          </cell>
          <cell r="B19">
            <v>17</v>
          </cell>
          <cell r="C19" t="str">
            <v>노 무 비</v>
          </cell>
          <cell r="D19" t="str">
            <v>용접공(일반)</v>
          </cell>
          <cell r="E19" t="str">
            <v>인</v>
          </cell>
          <cell r="F19">
            <v>65529</v>
          </cell>
          <cell r="G19">
            <v>773105</v>
          </cell>
          <cell r="H19">
            <v>773105</v>
          </cell>
          <cell r="I19">
            <v>130426.31999999999</v>
          </cell>
          <cell r="J19">
            <v>130426.31999999999</v>
          </cell>
        </row>
        <row r="20">
          <cell r="A20" t="str">
            <v>d018</v>
          </cell>
          <cell r="B20">
            <v>18</v>
          </cell>
          <cell r="C20" t="str">
            <v>노 무 비</v>
          </cell>
          <cell r="D20" t="str">
            <v>저압케이블전공</v>
          </cell>
          <cell r="E20" t="str">
            <v>인</v>
          </cell>
          <cell r="F20">
            <v>63007</v>
          </cell>
          <cell r="G20">
            <v>3296</v>
          </cell>
          <cell r="H20">
            <v>3296</v>
          </cell>
          <cell r="I20">
            <v>8508</v>
          </cell>
          <cell r="J20">
            <v>8508</v>
          </cell>
        </row>
        <row r="21">
          <cell r="A21" t="str">
            <v>d019</v>
          </cell>
          <cell r="B21">
            <v>19</v>
          </cell>
          <cell r="C21" t="str">
            <v>노 무 비</v>
          </cell>
          <cell r="D21" t="str">
            <v>전기공사 기사1급</v>
          </cell>
          <cell r="E21" t="str">
            <v>인</v>
          </cell>
          <cell r="F21">
            <v>65241</v>
          </cell>
          <cell r="G21">
            <v>3566</v>
          </cell>
          <cell r="H21">
            <v>3566</v>
          </cell>
          <cell r="I21">
            <v>8508</v>
          </cell>
          <cell r="J21">
            <v>8508</v>
          </cell>
        </row>
        <row r="22">
          <cell r="A22" t="str">
            <v>d020</v>
          </cell>
          <cell r="B22">
            <v>20</v>
          </cell>
          <cell r="C22" t="str">
            <v>노 무 비</v>
          </cell>
          <cell r="D22" t="str">
            <v>전기공사 기사2급</v>
          </cell>
          <cell r="E22" t="str">
            <v>인</v>
          </cell>
          <cell r="F22">
            <v>57636</v>
          </cell>
          <cell r="G22">
            <v>55680</v>
          </cell>
          <cell r="H22">
            <v>55680</v>
          </cell>
          <cell r="I22">
            <v>13827</v>
          </cell>
          <cell r="J22">
            <v>13827</v>
          </cell>
        </row>
        <row r="23">
          <cell r="A23" t="str">
            <v>d021</v>
          </cell>
          <cell r="B23">
            <v>21</v>
          </cell>
          <cell r="C23" t="str">
            <v>노 무 비</v>
          </cell>
          <cell r="D23" t="str">
            <v>통신 기능사</v>
          </cell>
          <cell r="E23" t="str">
            <v>인</v>
          </cell>
          <cell r="F23">
            <v>72145</v>
          </cell>
          <cell r="G23">
            <v>524487</v>
          </cell>
          <cell r="H23">
            <v>524487</v>
          </cell>
          <cell r="I23">
            <v>881611</v>
          </cell>
          <cell r="J23">
            <v>881611</v>
          </cell>
        </row>
        <row r="24">
          <cell r="A24" t="str">
            <v>d022</v>
          </cell>
          <cell r="B24">
            <v>22</v>
          </cell>
          <cell r="C24" t="str">
            <v>노 무 비</v>
          </cell>
          <cell r="D24" t="str">
            <v>통신기사 1급</v>
          </cell>
          <cell r="E24" t="str">
            <v>인</v>
          </cell>
          <cell r="F24">
            <v>89527</v>
          </cell>
        </row>
        <row r="25">
          <cell r="A25" t="str">
            <v>d023</v>
          </cell>
          <cell r="B25">
            <v>23</v>
          </cell>
          <cell r="C25" t="str">
            <v>노 무 비</v>
          </cell>
          <cell r="D25" t="str">
            <v>통신기사 2급</v>
          </cell>
          <cell r="E25" t="str">
            <v>인</v>
          </cell>
          <cell r="F25">
            <v>78395</v>
          </cell>
        </row>
        <row r="26">
          <cell r="A26" t="str">
            <v>d024</v>
          </cell>
          <cell r="B26">
            <v>24</v>
          </cell>
          <cell r="C26" t="str">
            <v>노 무 비</v>
          </cell>
          <cell r="D26" t="str">
            <v>통신내선공</v>
          </cell>
          <cell r="E26" t="str">
            <v>인</v>
          </cell>
          <cell r="F26">
            <v>70804</v>
          </cell>
        </row>
        <row r="27">
          <cell r="A27" t="str">
            <v>d025</v>
          </cell>
          <cell r="B27">
            <v>25</v>
          </cell>
          <cell r="C27" t="str">
            <v>노 무 비</v>
          </cell>
          <cell r="D27" t="str">
            <v>통신설비공</v>
          </cell>
          <cell r="E27" t="str">
            <v>인</v>
          </cell>
          <cell r="F27">
            <v>73709</v>
          </cell>
        </row>
        <row r="28">
          <cell r="A28" t="str">
            <v>d026</v>
          </cell>
          <cell r="B28">
            <v>26</v>
          </cell>
          <cell r="C28" t="str">
            <v>노 무 비</v>
          </cell>
          <cell r="D28" t="str">
            <v>통신외선공</v>
          </cell>
          <cell r="E28" t="str">
            <v>인</v>
          </cell>
          <cell r="F28">
            <v>84302</v>
          </cell>
        </row>
        <row r="29">
          <cell r="A29" t="str">
            <v>d027</v>
          </cell>
          <cell r="B29">
            <v>27</v>
          </cell>
          <cell r="C29" t="str">
            <v>노 무 비</v>
          </cell>
          <cell r="D29" t="str">
            <v>통신케이블공</v>
          </cell>
          <cell r="E29" t="str">
            <v>인</v>
          </cell>
          <cell r="F29">
            <v>87823</v>
          </cell>
        </row>
        <row r="30">
          <cell r="A30" t="str">
            <v>d028</v>
          </cell>
          <cell r="B30">
            <v>28</v>
          </cell>
          <cell r="C30" t="str">
            <v>노 무 비</v>
          </cell>
          <cell r="D30" t="str">
            <v>특별인부</v>
          </cell>
          <cell r="E30" t="str">
            <v>인</v>
          </cell>
          <cell r="F30">
            <v>55074</v>
          </cell>
        </row>
        <row r="31">
          <cell r="A31" t="str">
            <v>d029</v>
          </cell>
          <cell r="B31">
            <v>29</v>
          </cell>
          <cell r="C31" t="str">
            <v>노 무 비</v>
          </cell>
          <cell r="D31" t="str">
            <v>프랜트전공</v>
          </cell>
          <cell r="E31" t="str">
            <v>인</v>
          </cell>
          <cell r="F31">
            <v>62877</v>
          </cell>
        </row>
        <row r="32">
          <cell r="A32" t="str">
            <v>d030</v>
          </cell>
          <cell r="B32">
            <v>30</v>
          </cell>
          <cell r="C32" t="str">
            <v>노 무 비</v>
          </cell>
          <cell r="D32" t="str">
            <v>형틀목공</v>
          </cell>
          <cell r="E32" t="str">
            <v>인</v>
          </cell>
          <cell r="F32">
            <v>70616</v>
          </cell>
        </row>
        <row r="33">
          <cell r="A33" t="str">
            <v>d031</v>
          </cell>
          <cell r="B33">
            <v>31</v>
          </cell>
          <cell r="C33" t="str">
            <v>노 무 비</v>
          </cell>
          <cell r="D33" t="str">
            <v>CPU 시험기사</v>
          </cell>
          <cell r="E33" t="str">
            <v>인</v>
          </cell>
          <cell r="F33">
            <v>76241</v>
          </cell>
        </row>
        <row r="34">
          <cell r="A34" t="str">
            <v>d032</v>
          </cell>
          <cell r="B34">
            <v>32</v>
          </cell>
          <cell r="C34" t="str">
            <v>노 무 비</v>
          </cell>
          <cell r="D34" t="str">
            <v>H/W 설치기사</v>
          </cell>
          <cell r="E34" t="str">
            <v>인</v>
          </cell>
          <cell r="F34">
            <v>79720</v>
          </cell>
        </row>
        <row r="35">
          <cell r="A35" t="str">
            <v>d033</v>
          </cell>
          <cell r="B35">
            <v>33</v>
          </cell>
          <cell r="C35" t="str">
            <v>노 무 비</v>
          </cell>
          <cell r="D35" t="str">
            <v>H/W 시험기사</v>
          </cell>
          <cell r="E35" t="str">
            <v>인</v>
          </cell>
          <cell r="F35">
            <v>75373</v>
          </cell>
        </row>
        <row r="36">
          <cell r="A36" t="str">
            <v>d034</v>
          </cell>
          <cell r="B36">
            <v>34</v>
          </cell>
          <cell r="C36" t="str">
            <v>노 무 비</v>
          </cell>
          <cell r="D36" t="str">
            <v>S/W 시험기사</v>
          </cell>
          <cell r="E36" t="str">
            <v>인</v>
          </cell>
          <cell r="F36">
            <v>75292</v>
          </cell>
        </row>
        <row r="37">
          <cell r="A37" t="str">
            <v>d035</v>
          </cell>
          <cell r="B37">
            <v>35</v>
          </cell>
          <cell r="C37" t="str">
            <v>노 무 비</v>
          </cell>
          <cell r="D37" t="str">
            <v>도장공</v>
          </cell>
          <cell r="E37" t="str">
            <v>인</v>
          </cell>
          <cell r="F37">
            <v>59569</v>
          </cell>
        </row>
        <row r="38">
          <cell r="A38" t="str">
            <v>d186</v>
          </cell>
          <cell r="B38">
            <v>186</v>
          </cell>
          <cell r="C38" t="str">
            <v>90도 H Elbow</v>
          </cell>
          <cell r="D38" t="str">
            <v>W=300</v>
          </cell>
          <cell r="E38" t="str">
            <v>EA</v>
          </cell>
          <cell r="F38">
            <v>18000</v>
          </cell>
        </row>
        <row r="39">
          <cell r="A39" t="str">
            <v>d185</v>
          </cell>
          <cell r="B39">
            <v>185</v>
          </cell>
          <cell r="C39" t="str">
            <v>90도 V Elbow</v>
          </cell>
          <cell r="D39" t="str">
            <v>W=300</v>
          </cell>
          <cell r="E39" t="str">
            <v>EA</v>
          </cell>
          <cell r="F39">
            <v>13500</v>
          </cell>
        </row>
        <row r="40">
          <cell r="A40" t="str">
            <v>d036</v>
          </cell>
          <cell r="B40">
            <v>36</v>
          </cell>
          <cell r="C40" t="str">
            <v>가요전선관</v>
          </cell>
          <cell r="D40" t="str">
            <v>방수 16mm</v>
          </cell>
          <cell r="E40" t="str">
            <v>M</v>
          </cell>
          <cell r="F40">
            <v>240</v>
          </cell>
          <cell r="G40">
            <v>5.8799999999999998E-2</v>
          </cell>
        </row>
        <row r="41">
          <cell r="A41" t="str">
            <v>d037</v>
          </cell>
          <cell r="B41">
            <v>37</v>
          </cell>
          <cell r="C41" t="str">
            <v>가요전선관</v>
          </cell>
          <cell r="D41" t="str">
            <v>방수 22mm</v>
          </cell>
          <cell r="E41" t="str">
            <v>M</v>
          </cell>
          <cell r="F41">
            <v>330</v>
          </cell>
          <cell r="G41">
            <v>7.5600000000000001E-2</v>
          </cell>
        </row>
        <row r="42">
          <cell r="A42" t="str">
            <v>d038</v>
          </cell>
          <cell r="B42">
            <v>38</v>
          </cell>
          <cell r="C42" t="str">
            <v>가요전선관</v>
          </cell>
          <cell r="D42" t="str">
            <v>비방수 16mm</v>
          </cell>
          <cell r="E42" t="str">
            <v>M</v>
          </cell>
          <cell r="F42">
            <v>160</v>
          </cell>
          <cell r="G42">
            <v>4.9000000000000002E-2</v>
          </cell>
        </row>
        <row r="43">
          <cell r="A43" t="str">
            <v>d039</v>
          </cell>
          <cell r="B43">
            <v>39</v>
          </cell>
          <cell r="C43" t="str">
            <v>가요전선관</v>
          </cell>
          <cell r="D43" t="str">
            <v>비방수 22mm</v>
          </cell>
          <cell r="E43" t="str">
            <v>M</v>
          </cell>
          <cell r="F43">
            <v>190</v>
          </cell>
          <cell r="G43">
            <v>6.3E-2</v>
          </cell>
        </row>
        <row r="44">
          <cell r="A44" t="str">
            <v>d040</v>
          </cell>
          <cell r="B44">
            <v>40</v>
          </cell>
          <cell r="C44" t="str">
            <v>감지기</v>
          </cell>
          <cell r="D44" t="str">
            <v>연기식</v>
          </cell>
          <cell r="E44" t="str">
            <v>EA</v>
          </cell>
          <cell r="F44">
            <v>4500</v>
          </cell>
          <cell r="G44">
            <v>0.13</v>
          </cell>
        </row>
        <row r="45">
          <cell r="A45" t="str">
            <v>d041</v>
          </cell>
          <cell r="B45">
            <v>41</v>
          </cell>
          <cell r="C45" t="str">
            <v>감지기</v>
          </cell>
          <cell r="D45" t="str">
            <v>차동식</v>
          </cell>
          <cell r="E45" t="str">
            <v>EA</v>
          </cell>
          <cell r="F45">
            <v>4500</v>
          </cell>
          <cell r="G45">
            <v>0.13</v>
          </cell>
        </row>
        <row r="46">
          <cell r="A46" t="str">
            <v>d042</v>
          </cell>
          <cell r="B46">
            <v>42</v>
          </cell>
          <cell r="C46" t="str">
            <v>강관</v>
          </cell>
          <cell r="D46" t="str">
            <v>백관 32mm</v>
          </cell>
          <cell r="E46" t="str">
            <v>M</v>
          </cell>
          <cell r="F46">
            <v>1485</v>
          </cell>
        </row>
        <row r="47">
          <cell r="A47" t="str">
            <v>d043</v>
          </cell>
          <cell r="B47">
            <v>43</v>
          </cell>
          <cell r="C47" t="str">
            <v>강관</v>
          </cell>
          <cell r="D47" t="str">
            <v>백관 40mm</v>
          </cell>
          <cell r="E47" t="str">
            <v>M</v>
          </cell>
          <cell r="F47">
            <v>1710</v>
          </cell>
        </row>
        <row r="48">
          <cell r="A48" t="str">
            <v>d044</v>
          </cell>
          <cell r="B48">
            <v>44</v>
          </cell>
          <cell r="C48" t="str">
            <v>경종</v>
          </cell>
          <cell r="D48" t="str">
            <v>DC 24V MBD</v>
          </cell>
          <cell r="E48" t="str">
            <v>EA</v>
          </cell>
          <cell r="F48">
            <v>5000</v>
          </cell>
          <cell r="G48">
            <v>0.15</v>
          </cell>
        </row>
        <row r="49">
          <cell r="A49" t="str">
            <v>d046</v>
          </cell>
          <cell r="B49">
            <v>46</v>
          </cell>
          <cell r="C49" t="str">
            <v>계량기 함</v>
          </cell>
          <cell r="D49" t="str">
            <v>1Ø2W 3-4세대용(SUS)</v>
          </cell>
          <cell r="E49" t="str">
            <v>EA</v>
          </cell>
          <cell r="F49">
            <v>36400</v>
          </cell>
          <cell r="G49">
            <v>0.3</v>
          </cell>
        </row>
        <row r="50">
          <cell r="A50" t="str">
            <v>d045</v>
          </cell>
          <cell r="B50">
            <v>45</v>
          </cell>
          <cell r="C50" t="str">
            <v>계량기 함</v>
          </cell>
          <cell r="D50" t="str">
            <v>합성수지 3Ø4W 중형</v>
          </cell>
          <cell r="E50" t="str">
            <v>EA</v>
          </cell>
          <cell r="F50">
            <v>17100</v>
          </cell>
          <cell r="G50">
            <v>0.3</v>
          </cell>
        </row>
        <row r="51">
          <cell r="A51" t="str">
            <v>d047</v>
          </cell>
          <cell r="B51">
            <v>47</v>
          </cell>
          <cell r="C51" t="str">
            <v>고압 애폭시애자</v>
          </cell>
          <cell r="D51" t="str">
            <v>7.2KV 55mm x 80mm</v>
          </cell>
          <cell r="E51" t="str">
            <v>EA</v>
          </cell>
          <cell r="F51">
            <v>3000</v>
          </cell>
          <cell r="G51">
            <v>0</v>
          </cell>
          <cell r="H51">
            <v>0.21</v>
          </cell>
          <cell r="I51">
            <v>0</v>
          </cell>
          <cell r="J51">
            <v>0</v>
          </cell>
          <cell r="K51">
            <v>0</v>
          </cell>
          <cell r="L51">
            <v>0</v>
          </cell>
          <cell r="M51">
            <v>0.15</v>
          </cell>
        </row>
        <row r="52">
          <cell r="A52" t="str">
            <v>d048</v>
          </cell>
          <cell r="B52">
            <v>48</v>
          </cell>
          <cell r="C52" t="str">
            <v>고조도 반삿갓</v>
          </cell>
          <cell r="D52" t="str">
            <v>220(V)x20Wx2등</v>
          </cell>
          <cell r="E52" t="str">
            <v>EA</v>
          </cell>
          <cell r="F52">
            <v>5780</v>
          </cell>
        </row>
        <row r="53">
          <cell r="A53" t="str">
            <v>d049</v>
          </cell>
          <cell r="B53">
            <v>49</v>
          </cell>
          <cell r="C53" t="str">
            <v>고조도 반삿갓</v>
          </cell>
          <cell r="D53" t="str">
            <v>220(V)x40Wx2등</v>
          </cell>
          <cell r="E53" t="str">
            <v>EA</v>
          </cell>
          <cell r="F53">
            <v>8000</v>
          </cell>
        </row>
        <row r="54">
          <cell r="A54" t="str">
            <v>d050</v>
          </cell>
          <cell r="B54">
            <v>50</v>
          </cell>
          <cell r="C54" t="str">
            <v>나이프 S/W</v>
          </cell>
          <cell r="D54" t="str">
            <v>4P 200A</v>
          </cell>
          <cell r="E54" t="str">
            <v>EA</v>
          </cell>
          <cell r="F54">
            <v>45000</v>
          </cell>
          <cell r="G54">
            <v>0.68899999999999995</v>
          </cell>
        </row>
        <row r="55">
          <cell r="A55" t="str">
            <v>d051</v>
          </cell>
          <cell r="B55">
            <v>51</v>
          </cell>
          <cell r="C55" t="str">
            <v>넛트 와샤</v>
          </cell>
          <cell r="D55" t="str">
            <v>Ø10</v>
          </cell>
          <cell r="E55" t="str">
            <v>EA</v>
          </cell>
          <cell r="F55">
            <v>11.34</v>
          </cell>
        </row>
        <row r="56">
          <cell r="A56" t="str">
            <v>d208</v>
          </cell>
          <cell r="B56">
            <v>208</v>
          </cell>
          <cell r="C56" t="str">
            <v>넝         마</v>
          </cell>
          <cell r="D56">
            <v>0</v>
          </cell>
          <cell r="E56">
            <v>0</v>
          </cell>
          <cell r="F56">
            <v>0</v>
          </cell>
        </row>
        <row r="57">
          <cell r="A57" t="str">
            <v>d052</v>
          </cell>
          <cell r="B57">
            <v>52</v>
          </cell>
          <cell r="C57" t="str">
            <v>노말밴드</v>
          </cell>
          <cell r="D57" t="str">
            <v>HIPVC28mm</v>
          </cell>
          <cell r="E57" t="str">
            <v>EA</v>
          </cell>
          <cell r="F57">
            <v>585</v>
          </cell>
        </row>
        <row r="58">
          <cell r="A58" t="str">
            <v>d053</v>
          </cell>
          <cell r="B58">
            <v>53</v>
          </cell>
          <cell r="C58" t="str">
            <v>노말밴드</v>
          </cell>
          <cell r="D58" t="str">
            <v>HIPVC36mm</v>
          </cell>
          <cell r="E58" t="str">
            <v>EA</v>
          </cell>
          <cell r="F58">
            <v>750</v>
          </cell>
        </row>
        <row r="59">
          <cell r="A59" t="str">
            <v>d054</v>
          </cell>
          <cell r="B59">
            <v>54</v>
          </cell>
          <cell r="C59" t="str">
            <v>노말밴드</v>
          </cell>
          <cell r="D59" t="str">
            <v>HIPVC42mm</v>
          </cell>
          <cell r="E59" t="str">
            <v>EA</v>
          </cell>
          <cell r="F59">
            <v>950</v>
          </cell>
        </row>
        <row r="60">
          <cell r="A60" t="str">
            <v>d055</v>
          </cell>
          <cell r="B60">
            <v>55</v>
          </cell>
          <cell r="C60" t="str">
            <v>노말밴드</v>
          </cell>
          <cell r="D60" t="str">
            <v>HIPVC54mm</v>
          </cell>
          <cell r="E60" t="str">
            <v>EA</v>
          </cell>
          <cell r="F60">
            <v>1430</v>
          </cell>
        </row>
        <row r="61">
          <cell r="A61" t="str">
            <v>d056</v>
          </cell>
          <cell r="B61">
            <v>56</v>
          </cell>
          <cell r="C61" t="str">
            <v>노말밴드</v>
          </cell>
          <cell r="D61" t="str">
            <v>S/T 28mm</v>
          </cell>
          <cell r="E61" t="str">
            <v>EA</v>
          </cell>
          <cell r="F61">
            <v>1440</v>
          </cell>
        </row>
        <row r="62">
          <cell r="A62" t="str">
            <v>d057</v>
          </cell>
          <cell r="B62">
            <v>57</v>
          </cell>
          <cell r="C62" t="str">
            <v>노말밴드</v>
          </cell>
          <cell r="D62" t="str">
            <v>S/T 36mm</v>
          </cell>
          <cell r="E62" t="str">
            <v>EA</v>
          </cell>
          <cell r="F62">
            <v>2240</v>
          </cell>
        </row>
        <row r="63">
          <cell r="A63" t="str">
            <v>d058</v>
          </cell>
          <cell r="B63">
            <v>58</v>
          </cell>
          <cell r="C63" t="str">
            <v>노말밴드</v>
          </cell>
          <cell r="D63" t="str">
            <v>S/T 42mm</v>
          </cell>
          <cell r="E63" t="str">
            <v>EA</v>
          </cell>
          <cell r="F63">
            <v>2640</v>
          </cell>
        </row>
        <row r="64">
          <cell r="A64" t="str">
            <v>d059</v>
          </cell>
          <cell r="B64">
            <v>59</v>
          </cell>
          <cell r="C64" t="str">
            <v>노말밴드</v>
          </cell>
          <cell r="D64" t="str">
            <v>S/T 54mm</v>
          </cell>
          <cell r="E64" t="str">
            <v>EA</v>
          </cell>
          <cell r="F64">
            <v>4000</v>
          </cell>
        </row>
        <row r="65">
          <cell r="A65" t="str">
            <v>d230</v>
          </cell>
          <cell r="B65">
            <v>230</v>
          </cell>
          <cell r="C65" t="str">
            <v>노말밴드</v>
          </cell>
          <cell r="D65" t="str">
            <v>S/T 104mm</v>
          </cell>
          <cell r="E65" t="str">
            <v>EA</v>
          </cell>
          <cell r="F65">
            <v>18400</v>
          </cell>
        </row>
        <row r="66">
          <cell r="A66" t="str">
            <v>d206</v>
          </cell>
          <cell r="B66">
            <v>206</v>
          </cell>
          <cell r="C66" t="str">
            <v>녹막이  페 인 트</v>
          </cell>
          <cell r="D66" t="str">
            <v>2종 1급</v>
          </cell>
          <cell r="E66" t="str">
            <v>ℓ</v>
          </cell>
          <cell r="F66">
            <v>0</v>
          </cell>
        </row>
        <row r="67">
          <cell r="A67" t="str">
            <v>d211</v>
          </cell>
          <cell r="B67">
            <v>211</v>
          </cell>
          <cell r="C67" t="str">
            <v>ㄷ 형강</v>
          </cell>
          <cell r="D67" t="str">
            <v>5.0t 100x50</v>
          </cell>
          <cell r="E67" t="str">
            <v>EA</v>
          </cell>
          <cell r="F67">
            <v>300</v>
          </cell>
        </row>
        <row r="68">
          <cell r="A68" t="str">
            <v>d064</v>
          </cell>
          <cell r="B68">
            <v>64</v>
          </cell>
          <cell r="C68" t="str">
            <v>동 압착 슬리브</v>
          </cell>
          <cell r="D68" t="str">
            <v>C형 100-38㎟</v>
          </cell>
          <cell r="E68" t="str">
            <v>EA</v>
          </cell>
          <cell r="F68">
            <v>2000</v>
          </cell>
          <cell r="G68">
            <v>0.15</v>
          </cell>
        </row>
        <row r="69">
          <cell r="A69" t="str">
            <v>d065</v>
          </cell>
          <cell r="B69">
            <v>65</v>
          </cell>
          <cell r="C69" t="str">
            <v>동 압착 슬리브</v>
          </cell>
          <cell r="D69" t="str">
            <v>C형 100㎟</v>
          </cell>
          <cell r="E69" t="str">
            <v>EA</v>
          </cell>
          <cell r="F69">
            <v>2375</v>
          </cell>
          <cell r="G69">
            <v>0.15</v>
          </cell>
        </row>
        <row r="70">
          <cell r="A70" t="str">
            <v>d066</v>
          </cell>
          <cell r="B70">
            <v>66</v>
          </cell>
          <cell r="C70" t="str">
            <v>동 압착 슬리브</v>
          </cell>
          <cell r="D70" t="str">
            <v>C형 150㎟</v>
          </cell>
          <cell r="E70" t="str">
            <v>EA</v>
          </cell>
          <cell r="F70">
            <v>2850</v>
          </cell>
          <cell r="G70">
            <v>0.15</v>
          </cell>
        </row>
        <row r="71">
          <cell r="A71" t="str">
            <v>d067</v>
          </cell>
          <cell r="B71">
            <v>67</v>
          </cell>
          <cell r="C71" t="str">
            <v>동 압착 슬리브</v>
          </cell>
          <cell r="D71" t="str">
            <v>C형 200㎟</v>
          </cell>
          <cell r="E71" t="str">
            <v>EA</v>
          </cell>
          <cell r="F71">
            <v>3800</v>
          </cell>
          <cell r="G71">
            <v>0.15</v>
          </cell>
        </row>
        <row r="72">
          <cell r="A72" t="str">
            <v>d060</v>
          </cell>
          <cell r="B72">
            <v>60</v>
          </cell>
          <cell r="C72" t="str">
            <v>동 압착 슬리브</v>
          </cell>
          <cell r="D72" t="str">
            <v>C형 22㎟</v>
          </cell>
          <cell r="E72" t="str">
            <v>EA</v>
          </cell>
          <cell r="F72">
            <v>950</v>
          </cell>
          <cell r="G72">
            <v>0.15</v>
          </cell>
        </row>
        <row r="73">
          <cell r="A73" t="str">
            <v>d068</v>
          </cell>
          <cell r="B73">
            <v>68</v>
          </cell>
          <cell r="C73" t="str">
            <v>동 압착 슬리브</v>
          </cell>
          <cell r="D73" t="str">
            <v>C형 250㎟</v>
          </cell>
          <cell r="E73" t="str">
            <v>EA</v>
          </cell>
          <cell r="F73">
            <v>4940</v>
          </cell>
          <cell r="G73">
            <v>0.15</v>
          </cell>
        </row>
        <row r="74">
          <cell r="A74" t="str">
            <v>d061</v>
          </cell>
          <cell r="B74">
            <v>61</v>
          </cell>
          <cell r="C74" t="str">
            <v>동 압착 슬리브</v>
          </cell>
          <cell r="D74" t="str">
            <v>C형 38㎟</v>
          </cell>
          <cell r="E74" t="str">
            <v>EA</v>
          </cell>
          <cell r="F74">
            <v>1235</v>
          </cell>
          <cell r="G74">
            <v>0.15</v>
          </cell>
        </row>
        <row r="75">
          <cell r="A75" t="str">
            <v>d069</v>
          </cell>
          <cell r="B75">
            <v>69</v>
          </cell>
          <cell r="C75" t="str">
            <v>동 압착 슬리브</v>
          </cell>
          <cell r="D75" t="str">
            <v>C형 400-50㎟</v>
          </cell>
          <cell r="E75" t="str">
            <v>EA</v>
          </cell>
          <cell r="F75">
            <v>11000</v>
          </cell>
          <cell r="G75">
            <v>0.15</v>
          </cell>
        </row>
        <row r="76">
          <cell r="A76" t="str">
            <v>d062</v>
          </cell>
          <cell r="B76">
            <v>62</v>
          </cell>
          <cell r="C76" t="str">
            <v>동 압착 슬리브</v>
          </cell>
          <cell r="D76" t="str">
            <v>C형 50㎟</v>
          </cell>
          <cell r="E76" t="str">
            <v>EA</v>
          </cell>
          <cell r="F76">
            <v>1520</v>
          </cell>
          <cell r="G76">
            <v>0.15</v>
          </cell>
        </row>
        <row r="77">
          <cell r="A77" t="str">
            <v>d063</v>
          </cell>
          <cell r="B77">
            <v>63</v>
          </cell>
          <cell r="C77" t="str">
            <v>동 압착 슬리브</v>
          </cell>
          <cell r="D77" t="str">
            <v>C형 80㎟</v>
          </cell>
          <cell r="E77" t="str">
            <v>EA</v>
          </cell>
          <cell r="F77">
            <v>1900</v>
          </cell>
          <cell r="G77">
            <v>0.15</v>
          </cell>
        </row>
        <row r="78">
          <cell r="A78" t="str">
            <v>d070</v>
          </cell>
          <cell r="B78">
            <v>70</v>
          </cell>
          <cell r="C78" t="str">
            <v>동 피뢰침</v>
          </cell>
          <cell r="D78" t="str">
            <v>14 x 485mm</v>
          </cell>
          <cell r="E78" t="str">
            <v>EA</v>
          </cell>
          <cell r="F78">
            <v>9000</v>
          </cell>
          <cell r="G78">
            <v>1.5</v>
          </cell>
        </row>
        <row r="79">
          <cell r="A79" t="str">
            <v>d077</v>
          </cell>
          <cell r="B79">
            <v>77</v>
          </cell>
          <cell r="C79" t="str">
            <v>동관단자</v>
          </cell>
          <cell r="D79" t="str">
            <v>2홀 100㎟</v>
          </cell>
          <cell r="E79" t="str">
            <v>EA</v>
          </cell>
          <cell r="F79">
            <v>1500</v>
          </cell>
        </row>
        <row r="80">
          <cell r="A80" t="str">
            <v>d072</v>
          </cell>
          <cell r="B80">
            <v>72</v>
          </cell>
          <cell r="C80" t="str">
            <v>동관단자</v>
          </cell>
          <cell r="D80" t="str">
            <v>2홀 14㎟</v>
          </cell>
          <cell r="E80" t="str">
            <v>EA</v>
          </cell>
          <cell r="F80">
            <v>330</v>
          </cell>
        </row>
        <row r="81">
          <cell r="A81" t="str">
            <v>d078</v>
          </cell>
          <cell r="B81">
            <v>78</v>
          </cell>
          <cell r="C81" t="str">
            <v>동관단자</v>
          </cell>
          <cell r="D81" t="str">
            <v>2홀 150㎟</v>
          </cell>
          <cell r="E81" t="str">
            <v>EA</v>
          </cell>
          <cell r="F81">
            <v>2400</v>
          </cell>
        </row>
        <row r="82">
          <cell r="A82" t="str">
            <v>d079</v>
          </cell>
          <cell r="B82">
            <v>79</v>
          </cell>
          <cell r="C82" t="str">
            <v>동관단자</v>
          </cell>
          <cell r="D82" t="str">
            <v>2홀 200㎟</v>
          </cell>
          <cell r="E82" t="str">
            <v>EA</v>
          </cell>
          <cell r="F82">
            <v>2800</v>
          </cell>
        </row>
        <row r="83">
          <cell r="A83" t="str">
            <v>d073</v>
          </cell>
          <cell r="B83">
            <v>73</v>
          </cell>
          <cell r="C83" t="str">
            <v>동관단자</v>
          </cell>
          <cell r="D83" t="str">
            <v>2홀 22㎟</v>
          </cell>
          <cell r="E83" t="str">
            <v>EA</v>
          </cell>
          <cell r="F83">
            <v>380</v>
          </cell>
        </row>
        <row r="84">
          <cell r="A84" t="str">
            <v>d080</v>
          </cell>
          <cell r="B84">
            <v>80</v>
          </cell>
          <cell r="C84" t="str">
            <v>동관단자</v>
          </cell>
          <cell r="D84" t="str">
            <v>2홀 250㎟</v>
          </cell>
          <cell r="E84" t="str">
            <v>EA</v>
          </cell>
          <cell r="F84">
            <v>3800</v>
          </cell>
        </row>
        <row r="85">
          <cell r="A85" t="str">
            <v>d081</v>
          </cell>
          <cell r="B85">
            <v>81</v>
          </cell>
          <cell r="C85" t="str">
            <v>동관단자</v>
          </cell>
          <cell r="D85" t="str">
            <v>2홀 325㎟</v>
          </cell>
          <cell r="E85" t="str">
            <v>EA</v>
          </cell>
          <cell r="F85">
            <v>6500</v>
          </cell>
        </row>
        <row r="86">
          <cell r="A86" t="str">
            <v>d074</v>
          </cell>
          <cell r="B86">
            <v>74</v>
          </cell>
          <cell r="C86" t="str">
            <v>동관단자</v>
          </cell>
          <cell r="D86" t="str">
            <v>2홀 38㎟</v>
          </cell>
          <cell r="E86" t="str">
            <v>EA</v>
          </cell>
          <cell r="F86">
            <v>520</v>
          </cell>
        </row>
        <row r="87">
          <cell r="A87" t="str">
            <v>d082</v>
          </cell>
          <cell r="B87">
            <v>82</v>
          </cell>
          <cell r="C87" t="str">
            <v>동관단자</v>
          </cell>
          <cell r="D87" t="str">
            <v>2홀 400㎟</v>
          </cell>
          <cell r="E87" t="str">
            <v>EA</v>
          </cell>
          <cell r="F87">
            <v>8000</v>
          </cell>
        </row>
        <row r="88">
          <cell r="A88" t="str">
            <v>d075</v>
          </cell>
          <cell r="B88">
            <v>75</v>
          </cell>
          <cell r="C88" t="str">
            <v>동관단자</v>
          </cell>
          <cell r="D88" t="str">
            <v>2홀 60㎟</v>
          </cell>
          <cell r="E88" t="str">
            <v>EA</v>
          </cell>
          <cell r="F88">
            <v>800</v>
          </cell>
        </row>
        <row r="89">
          <cell r="A89" t="str">
            <v>d076</v>
          </cell>
          <cell r="B89">
            <v>76</v>
          </cell>
          <cell r="C89" t="str">
            <v>동관단자</v>
          </cell>
          <cell r="D89" t="str">
            <v>2홀 80㎟</v>
          </cell>
          <cell r="E89" t="str">
            <v>EA</v>
          </cell>
          <cell r="F89">
            <v>990</v>
          </cell>
        </row>
        <row r="90">
          <cell r="A90" t="str">
            <v>d071</v>
          </cell>
          <cell r="B90">
            <v>71</v>
          </cell>
          <cell r="C90" t="str">
            <v>동관단자</v>
          </cell>
          <cell r="D90" t="str">
            <v>2홀 8㎟</v>
          </cell>
          <cell r="E90" t="str">
            <v>EA</v>
          </cell>
          <cell r="F90">
            <v>280</v>
          </cell>
        </row>
        <row r="91">
          <cell r="A91" t="str">
            <v>d083</v>
          </cell>
          <cell r="B91">
            <v>83</v>
          </cell>
          <cell r="C91" t="str">
            <v>동축케이블(T.V)</v>
          </cell>
          <cell r="D91" t="str">
            <v>ECX 5C-2V</v>
          </cell>
          <cell r="E91" t="str">
            <v>M</v>
          </cell>
          <cell r="F91">
            <v>330</v>
          </cell>
          <cell r="G91">
            <v>0</v>
          </cell>
          <cell r="H91">
            <v>0</v>
          </cell>
          <cell r="I91">
            <v>0</v>
          </cell>
          <cell r="J91">
            <v>0</v>
          </cell>
          <cell r="K91">
            <v>1.7999999999999999E-2</v>
          </cell>
        </row>
        <row r="92">
          <cell r="A92" t="str">
            <v>d084</v>
          </cell>
          <cell r="B92">
            <v>84</v>
          </cell>
          <cell r="C92" t="str">
            <v>리미트 S/W</v>
          </cell>
          <cell r="D92" t="str">
            <v>250V15A 로라레바형</v>
          </cell>
          <cell r="E92" t="str">
            <v>EA</v>
          </cell>
          <cell r="F92">
            <v>5100</v>
          </cell>
          <cell r="G92">
            <v>0.12</v>
          </cell>
        </row>
        <row r="93">
          <cell r="A93" t="str">
            <v>d085</v>
          </cell>
          <cell r="B93">
            <v>85</v>
          </cell>
          <cell r="C93" t="str">
            <v>모  래</v>
          </cell>
          <cell r="D93" t="str">
            <v>세사</v>
          </cell>
          <cell r="E93" t="str">
            <v>㎣</v>
          </cell>
          <cell r="F93">
            <v>7000</v>
          </cell>
        </row>
        <row r="94">
          <cell r="A94" t="str">
            <v>d086</v>
          </cell>
          <cell r="B94">
            <v>86</v>
          </cell>
          <cell r="C94" t="str">
            <v>발신기</v>
          </cell>
          <cell r="D94" t="str">
            <v>2급(보통형)</v>
          </cell>
          <cell r="E94" t="str">
            <v>EA</v>
          </cell>
          <cell r="F94">
            <v>3400</v>
          </cell>
          <cell r="G94">
            <v>0.3</v>
          </cell>
        </row>
        <row r="95">
          <cell r="A95" t="str">
            <v>d200</v>
          </cell>
          <cell r="B95">
            <v>200</v>
          </cell>
          <cell r="C95" t="str">
            <v>발전기 접속함</v>
          </cell>
          <cell r="D95" t="str">
            <v>접속자 200A</v>
          </cell>
          <cell r="E95" t="str">
            <v>면</v>
          </cell>
          <cell r="F95">
            <v>0</v>
          </cell>
          <cell r="G95">
            <v>0.92200000000000004</v>
          </cell>
        </row>
        <row r="96">
          <cell r="A96" t="str">
            <v>d087</v>
          </cell>
          <cell r="B96">
            <v>87</v>
          </cell>
          <cell r="C96" t="str">
            <v>백열등기구</v>
          </cell>
          <cell r="D96" t="str">
            <v>220V 100W 방폭증</v>
          </cell>
          <cell r="E96" t="str">
            <v>SET</v>
          </cell>
          <cell r="F96">
            <v>56000</v>
          </cell>
          <cell r="G96">
            <v>0.36</v>
          </cell>
        </row>
        <row r="97">
          <cell r="A97" t="str">
            <v>d197</v>
          </cell>
          <cell r="B97">
            <v>197</v>
          </cell>
          <cell r="C97" t="str">
            <v>백열등기구</v>
          </cell>
          <cell r="D97" t="str">
            <v>직부형</v>
          </cell>
          <cell r="E97" t="str">
            <v>SET</v>
          </cell>
          <cell r="F97">
            <v>5000</v>
          </cell>
          <cell r="G97">
            <v>0.18</v>
          </cell>
        </row>
        <row r="98">
          <cell r="A98" t="str">
            <v>d088</v>
          </cell>
          <cell r="B98">
            <v>88</v>
          </cell>
          <cell r="C98" t="str">
            <v>백열전구</v>
          </cell>
          <cell r="D98" t="str">
            <v>220V 60W</v>
          </cell>
          <cell r="E98" t="str">
            <v>EA</v>
          </cell>
          <cell r="F98">
            <v>220</v>
          </cell>
        </row>
        <row r="99">
          <cell r="A99" t="str">
            <v>d091</v>
          </cell>
          <cell r="B99">
            <v>91</v>
          </cell>
          <cell r="C99" t="str">
            <v>브스바</v>
          </cell>
          <cell r="D99" t="str">
            <v>100x100x1000mm(8.9)</v>
          </cell>
          <cell r="E99" t="str">
            <v>Kg</v>
          </cell>
          <cell r="F99">
            <v>2850</v>
          </cell>
          <cell r="G99">
            <v>0</v>
          </cell>
          <cell r="H99">
            <v>0.13</v>
          </cell>
          <cell r="I99">
            <v>0</v>
          </cell>
          <cell r="J99">
            <v>0</v>
          </cell>
          <cell r="K99">
            <v>0</v>
          </cell>
          <cell r="L99">
            <v>0</v>
          </cell>
          <cell r="M99">
            <v>0.09</v>
          </cell>
        </row>
        <row r="100">
          <cell r="A100" t="str">
            <v>d089</v>
          </cell>
          <cell r="B100">
            <v>89</v>
          </cell>
          <cell r="C100" t="str">
            <v>브스바</v>
          </cell>
          <cell r="D100" t="str">
            <v>3.0mm x 25(0.66)</v>
          </cell>
          <cell r="E100" t="str">
            <v>Kg</v>
          </cell>
          <cell r="F100">
            <v>2850</v>
          </cell>
          <cell r="G100">
            <v>0</v>
          </cell>
          <cell r="H100">
            <v>0.12</v>
          </cell>
          <cell r="I100">
            <v>0</v>
          </cell>
          <cell r="J100">
            <v>0</v>
          </cell>
          <cell r="K100">
            <v>0</v>
          </cell>
          <cell r="L100">
            <v>0</v>
          </cell>
          <cell r="M100">
            <v>0.08</v>
          </cell>
        </row>
        <row r="101">
          <cell r="A101" t="str">
            <v>d090</v>
          </cell>
          <cell r="B101">
            <v>90</v>
          </cell>
          <cell r="C101" t="str">
            <v>브스바</v>
          </cell>
          <cell r="D101" t="str">
            <v>3.0mm x 50(1.33)</v>
          </cell>
          <cell r="E101" t="str">
            <v>Kg</v>
          </cell>
          <cell r="F101">
            <v>2850</v>
          </cell>
          <cell r="G101">
            <v>0</v>
          </cell>
          <cell r="H101">
            <v>0.12</v>
          </cell>
          <cell r="I101">
            <v>0</v>
          </cell>
          <cell r="J101">
            <v>0</v>
          </cell>
          <cell r="K101">
            <v>0</v>
          </cell>
          <cell r="L101">
            <v>0</v>
          </cell>
          <cell r="M101">
            <v>0.08</v>
          </cell>
        </row>
        <row r="102">
          <cell r="A102" t="str">
            <v>d092</v>
          </cell>
          <cell r="B102">
            <v>92</v>
          </cell>
          <cell r="C102" t="str">
            <v>비디오폰</v>
          </cell>
          <cell r="D102" t="str">
            <v xml:space="preserve">CH 911SV 화재,방범,가스 </v>
          </cell>
          <cell r="E102" t="str">
            <v>SET</v>
          </cell>
          <cell r="F102">
            <v>440000</v>
          </cell>
          <cell r="G102">
            <v>0.44</v>
          </cell>
        </row>
        <row r="103">
          <cell r="A103" t="str">
            <v>d095</v>
          </cell>
          <cell r="B103">
            <v>95</v>
          </cell>
          <cell r="C103" t="str">
            <v>세프티 S/W</v>
          </cell>
          <cell r="D103" t="str">
            <v>3P 100A</v>
          </cell>
          <cell r="E103" t="str">
            <v>EA</v>
          </cell>
          <cell r="F103">
            <v>56300</v>
          </cell>
          <cell r="G103">
            <v>0.4</v>
          </cell>
        </row>
        <row r="104">
          <cell r="A104" t="str">
            <v>d096</v>
          </cell>
          <cell r="B104">
            <v>96</v>
          </cell>
          <cell r="C104" t="str">
            <v>세프티 S/W</v>
          </cell>
          <cell r="D104" t="str">
            <v>3P 200A</v>
          </cell>
          <cell r="E104" t="str">
            <v>EA</v>
          </cell>
          <cell r="F104">
            <v>112500</v>
          </cell>
          <cell r="G104">
            <v>0.55000000000000004</v>
          </cell>
        </row>
        <row r="105">
          <cell r="A105" t="str">
            <v>d093</v>
          </cell>
          <cell r="B105">
            <v>93</v>
          </cell>
          <cell r="C105" t="str">
            <v>세프티 S/W</v>
          </cell>
          <cell r="D105" t="str">
            <v>3P 30A</v>
          </cell>
          <cell r="E105" t="str">
            <v>EA</v>
          </cell>
          <cell r="F105">
            <v>22500</v>
          </cell>
          <cell r="G105">
            <v>0.2</v>
          </cell>
        </row>
        <row r="106">
          <cell r="A106" t="str">
            <v>d094</v>
          </cell>
          <cell r="B106">
            <v>94</v>
          </cell>
          <cell r="C106" t="str">
            <v>세프티 S/W</v>
          </cell>
          <cell r="D106" t="str">
            <v>3P 60A</v>
          </cell>
          <cell r="E106" t="str">
            <v>EA</v>
          </cell>
          <cell r="F106">
            <v>30400</v>
          </cell>
          <cell r="G106">
            <v>0.3</v>
          </cell>
        </row>
        <row r="107">
          <cell r="A107" t="str">
            <v>d097</v>
          </cell>
          <cell r="B107">
            <v>97</v>
          </cell>
          <cell r="C107" t="str">
            <v>셋트 앙카</v>
          </cell>
          <cell r="D107" t="str">
            <v>1/2" x 100</v>
          </cell>
          <cell r="E107" t="str">
            <v>EA</v>
          </cell>
          <cell r="F107">
            <v>140</v>
          </cell>
          <cell r="G107">
            <v>0.08</v>
          </cell>
          <cell r="H107">
            <v>0</v>
          </cell>
          <cell r="I107">
            <v>0</v>
          </cell>
          <cell r="J107">
            <v>0</v>
          </cell>
          <cell r="K107">
            <v>0</v>
          </cell>
          <cell r="L107">
            <v>0</v>
          </cell>
          <cell r="M107">
            <v>3.5999999999999997E-2</v>
          </cell>
        </row>
        <row r="108">
          <cell r="A108" t="str">
            <v>d098</v>
          </cell>
          <cell r="B108">
            <v>98</v>
          </cell>
          <cell r="C108" t="str">
            <v>수신기</v>
          </cell>
          <cell r="D108" t="str">
            <v>P형 1급 5CC</v>
          </cell>
          <cell r="E108" t="str">
            <v>대</v>
          </cell>
          <cell r="F108">
            <v>180000</v>
          </cell>
          <cell r="G108">
            <v>7.5</v>
          </cell>
        </row>
        <row r="109">
          <cell r="A109" t="str">
            <v>d099</v>
          </cell>
          <cell r="B109">
            <v>99</v>
          </cell>
          <cell r="C109" t="str">
            <v>스위치 박스</v>
          </cell>
          <cell r="D109" t="str">
            <v>S/W BOX 54mm 1EA</v>
          </cell>
          <cell r="E109" t="str">
            <v>EA</v>
          </cell>
          <cell r="F109">
            <v>440</v>
          </cell>
          <cell r="G109">
            <v>0.2</v>
          </cell>
        </row>
        <row r="110">
          <cell r="A110" t="str">
            <v>d100</v>
          </cell>
          <cell r="B110">
            <v>100</v>
          </cell>
          <cell r="C110" t="str">
            <v>스위치(매입램프)</v>
          </cell>
          <cell r="D110" t="str">
            <v>250V15A1구 ALW1111</v>
          </cell>
          <cell r="E110" t="str">
            <v>EA</v>
          </cell>
          <cell r="F110">
            <v>820</v>
          </cell>
          <cell r="G110">
            <v>6.5000000000000002E-2</v>
          </cell>
        </row>
        <row r="111">
          <cell r="A111" t="str">
            <v>d101</v>
          </cell>
          <cell r="B111">
            <v>101</v>
          </cell>
          <cell r="C111" t="str">
            <v>스위치(매입램프)</v>
          </cell>
          <cell r="D111" t="str">
            <v>250V15A2구 ALW1111</v>
          </cell>
          <cell r="E111" t="str">
            <v>EA</v>
          </cell>
          <cell r="F111">
            <v>1080</v>
          </cell>
          <cell r="G111">
            <v>7.8E-2</v>
          </cell>
        </row>
        <row r="112">
          <cell r="A112" t="str">
            <v>d102</v>
          </cell>
          <cell r="B112">
            <v>102</v>
          </cell>
          <cell r="C112" t="str">
            <v>스위치(매입램프)</v>
          </cell>
          <cell r="D112" t="str">
            <v>250V15A3구 ALW1111</v>
          </cell>
          <cell r="E112" t="str">
            <v>EA</v>
          </cell>
          <cell r="F112">
            <v>2600</v>
          </cell>
          <cell r="G112">
            <v>9.0999999999999998E-2</v>
          </cell>
        </row>
        <row r="113">
          <cell r="A113" t="str">
            <v>d103</v>
          </cell>
          <cell r="B113">
            <v>103</v>
          </cell>
          <cell r="C113" t="str">
            <v>스위치(매입램프)</v>
          </cell>
          <cell r="D113" t="str">
            <v>250V15A3로 ALW1111</v>
          </cell>
          <cell r="E113" t="str">
            <v>EA</v>
          </cell>
          <cell r="F113">
            <v>1004</v>
          </cell>
          <cell r="G113">
            <v>9.5000000000000001E-2</v>
          </cell>
        </row>
        <row r="114">
          <cell r="A114" t="str">
            <v>d207</v>
          </cell>
          <cell r="B114">
            <v>207</v>
          </cell>
          <cell r="C114" t="str">
            <v>신         너</v>
          </cell>
          <cell r="D114" t="str">
            <v>1종 1급 DR291</v>
          </cell>
          <cell r="E114" t="str">
            <v>ℓ</v>
          </cell>
          <cell r="F114">
            <v>0</v>
          </cell>
        </row>
        <row r="115">
          <cell r="A115" t="str">
            <v>d104</v>
          </cell>
          <cell r="B115">
            <v>104</v>
          </cell>
          <cell r="C115" t="str">
            <v>아우트레트 박스</v>
          </cell>
          <cell r="D115" t="str">
            <v>4각BOX 54mm</v>
          </cell>
          <cell r="E115" t="str">
            <v>EA</v>
          </cell>
          <cell r="F115">
            <v>489</v>
          </cell>
          <cell r="G115">
            <v>0.2</v>
          </cell>
        </row>
        <row r="116">
          <cell r="A116" t="str">
            <v>d105</v>
          </cell>
          <cell r="B116">
            <v>105</v>
          </cell>
          <cell r="C116" t="str">
            <v>아우트레트 박스</v>
          </cell>
          <cell r="D116" t="str">
            <v>8각BOX 54mm</v>
          </cell>
          <cell r="E116" t="str">
            <v>EA</v>
          </cell>
          <cell r="F116">
            <v>445</v>
          </cell>
          <cell r="G116">
            <v>0.2</v>
          </cell>
        </row>
        <row r="117">
          <cell r="A117" t="str">
            <v>d106</v>
          </cell>
          <cell r="B117">
            <v>106</v>
          </cell>
          <cell r="C117" t="str">
            <v>아우트레트 박스</v>
          </cell>
          <cell r="D117" t="str">
            <v>S/WBOX 54mm</v>
          </cell>
          <cell r="E117" t="str">
            <v>EA</v>
          </cell>
          <cell r="F117">
            <v>360</v>
          </cell>
          <cell r="G117">
            <v>0.2</v>
          </cell>
        </row>
        <row r="118">
          <cell r="A118" t="str">
            <v>d213</v>
          </cell>
          <cell r="B118">
            <v>213</v>
          </cell>
          <cell r="C118" t="str">
            <v>앵 카 볼 트</v>
          </cell>
          <cell r="D118" t="str">
            <v>13MM(1/2)x125L</v>
          </cell>
          <cell r="E118" t="str">
            <v>EA</v>
          </cell>
          <cell r="F118">
            <v>145</v>
          </cell>
        </row>
        <row r="119">
          <cell r="A119" t="str">
            <v>d210</v>
          </cell>
          <cell r="B119">
            <v>210</v>
          </cell>
          <cell r="C119" t="str">
            <v>연   마   지</v>
          </cell>
          <cell r="D119" t="str">
            <v>22.8 x 25Cm</v>
          </cell>
          <cell r="E119">
            <v>0</v>
          </cell>
          <cell r="F119">
            <v>0</v>
          </cell>
        </row>
        <row r="120">
          <cell r="A120" t="str">
            <v>d107</v>
          </cell>
          <cell r="B120">
            <v>107</v>
          </cell>
          <cell r="C120" t="str">
            <v>오뚜기식 제어기</v>
          </cell>
          <cell r="D120" t="str">
            <v>부력식형</v>
          </cell>
          <cell r="E120" t="str">
            <v>EA</v>
          </cell>
          <cell r="F120">
            <v>33000</v>
          </cell>
          <cell r="G120">
            <v>0.08</v>
          </cell>
        </row>
        <row r="121">
          <cell r="A121" t="str">
            <v>d108</v>
          </cell>
          <cell r="B121">
            <v>108</v>
          </cell>
          <cell r="C121" t="str">
            <v>위샤캡</v>
          </cell>
          <cell r="D121" t="str">
            <v>S/T 28mm</v>
          </cell>
          <cell r="E121" t="str">
            <v>EA</v>
          </cell>
          <cell r="F121">
            <v>2100</v>
          </cell>
          <cell r="G121">
            <v>0.03</v>
          </cell>
        </row>
        <row r="122">
          <cell r="A122" t="str">
            <v>d109</v>
          </cell>
          <cell r="B122">
            <v>109</v>
          </cell>
          <cell r="C122" t="str">
            <v>위샤캡</v>
          </cell>
          <cell r="D122" t="str">
            <v>S/T 36mm</v>
          </cell>
          <cell r="E122" t="str">
            <v>EA</v>
          </cell>
          <cell r="F122">
            <v>2480</v>
          </cell>
          <cell r="G122">
            <v>0.04</v>
          </cell>
        </row>
        <row r="123">
          <cell r="A123" t="str">
            <v>d110</v>
          </cell>
          <cell r="B123">
            <v>110</v>
          </cell>
          <cell r="C123" t="str">
            <v>위샤캡</v>
          </cell>
          <cell r="D123" t="str">
            <v>S/T 42mm</v>
          </cell>
          <cell r="E123" t="str">
            <v>EA</v>
          </cell>
          <cell r="F123">
            <v>2770</v>
          </cell>
          <cell r="G123">
            <v>0.04</v>
          </cell>
        </row>
        <row r="124">
          <cell r="A124" t="str">
            <v>d111</v>
          </cell>
          <cell r="B124">
            <v>111</v>
          </cell>
          <cell r="C124" t="str">
            <v>위샤캡</v>
          </cell>
          <cell r="D124" t="str">
            <v>S/T 54mm</v>
          </cell>
          <cell r="E124" t="str">
            <v>EA</v>
          </cell>
          <cell r="F124">
            <v>3440</v>
          </cell>
          <cell r="G124">
            <v>0.04</v>
          </cell>
        </row>
        <row r="125">
          <cell r="A125" t="str">
            <v>d229</v>
          </cell>
          <cell r="B125">
            <v>229</v>
          </cell>
          <cell r="C125" t="str">
            <v>위샤캡</v>
          </cell>
          <cell r="D125" t="str">
            <v>S/T 104mm</v>
          </cell>
          <cell r="E125" t="str">
            <v>EA</v>
          </cell>
          <cell r="F125">
            <v>23906</v>
          </cell>
          <cell r="G125">
            <v>0.04</v>
          </cell>
        </row>
        <row r="126">
          <cell r="A126" t="str">
            <v>d212</v>
          </cell>
          <cell r="B126">
            <v>212</v>
          </cell>
          <cell r="C126" t="str">
            <v>유니스트러트 챤넬</v>
          </cell>
          <cell r="D126" t="str">
            <v>2.3t 42x42</v>
          </cell>
          <cell r="E126" t="str">
            <v>EA</v>
          </cell>
          <cell r="F126">
            <v>0</v>
          </cell>
        </row>
        <row r="127">
          <cell r="A127" t="str">
            <v>d205</v>
          </cell>
          <cell r="B127">
            <v>205</v>
          </cell>
          <cell r="C127" t="str">
            <v>은            분</v>
          </cell>
          <cell r="D127">
            <v>0</v>
          </cell>
          <cell r="E127" t="str">
            <v>ℓ</v>
          </cell>
          <cell r="F127">
            <v>0</v>
          </cell>
        </row>
        <row r="128">
          <cell r="A128" t="str">
            <v>d112</v>
          </cell>
          <cell r="B128">
            <v>112</v>
          </cell>
          <cell r="C128" t="str">
            <v>작은나사</v>
          </cell>
          <cell r="D128" t="str">
            <v>황동 1/8"x1 1/4"</v>
          </cell>
          <cell r="E128" t="str">
            <v>EA</v>
          </cell>
          <cell r="F128">
            <v>4.5999999999999996</v>
          </cell>
        </row>
        <row r="129">
          <cell r="A129" t="str">
            <v>d113</v>
          </cell>
          <cell r="B129">
            <v>113</v>
          </cell>
          <cell r="C129" t="str">
            <v>장미전구</v>
          </cell>
          <cell r="D129" t="str">
            <v>220(V) x 20W전자식</v>
          </cell>
          <cell r="E129" t="str">
            <v>EA</v>
          </cell>
          <cell r="F129">
            <v>7500</v>
          </cell>
          <cell r="G129">
            <v>0.245</v>
          </cell>
        </row>
        <row r="130">
          <cell r="A130" t="str">
            <v>d116</v>
          </cell>
          <cell r="B130">
            <v>116</v>
          </cell>
          <cell r="C130" t="str">
            <v>전  선</v>
          </cell>
          <cell r="D130" t="str">
            <v>CPEV 0.65mm 10P</v>
          </cell>
          <cell r="E130" t="str">
            <v>M</v>
          </cell>
          <cell r="F130">
            <v>523</v>
          </cell>
          <cell r="G130">
            <v>0</v>
          </cell>
          <cell r="H130">
            <v>0</v>
          </cell>
          <cell r="I130">
            <v>0</v>
          </cell>
          <cell r="J130">
            <v>0.18</v>
          </cell>
        </row>
        <row r="131">
          <cell r="A131" t="str">
            <v>d114</v>
          </cell>
          <cell r="B131">
            <v>114</v>
          </cell>
          <cell r="C131" t="str">
            <v>전극봉식 제어기</v>
          </cell>
          <cell r="D131" t="str">
            <v>3선 3극</v>
          </cell>
          <cell r="E131" t="str">
            <v>EA</v>
          </cell>
          <cell r="F131">
            <v>33000</v>
          </cell>
          <cell r="G131">
            <v>0.08</v>
          </cell>
        </row>
        <row r="132">
          <cell r="A132" t="str">
            <v>d115</v>
          </cell>
          <cell r="B132">
            <v>115</v>
          </cell>
          <cell r="C132" t="str">
            <v>전기맨홀</v>
          </cell>
          <cell r="D132" t="str">
            <v>Ø950(Ø750)소형</v>
          </cell>
          <cell r="E132" t="str">
            <v>EA</v>
          </cell>
          <cell r="F132">
            <v>365000</v>
          </cell>
        </row>
        <row r="133">
          <cell r="A133" t="str">
            <v>d117</v>
          </cell>
          <cell r="B133">
            <v>117</v>
          </cell>
          <cell r="C133" t="str">
            <v>전선</v>
          </cell>
          <cell r="D133" t="str">
            <v>CV 5.5㎟/1C</v>
          </cell>
          <cell r="E133" t="str">
            <v>M</v>
          </cell>
          <cell r="F133">
            <v>270</v>
          </cell>
          <cell r="G133">
            <v>0.01</v>
          </cell>
        </row>
        <row r="134">
          <cell r="A134" t="str">
            <v>d118</v>
          </cell>
          <cell r="B134">
            <v>118</v>
          </cell>
          <cell r="C134" t="str">
            <v>전선</v>
          </cell>
          <cell r="D134" t="str">
            <v>CV 8㎟/1C</v>
          </cell>
          <cell r="E134" t="str">
            <v>M</v>
          </cell>
          <cell r="F134">
            <v>350</v>
          </cell>
          <cell r="G134">
            <v>0.02</v>
          </cell>
        </row>
        <row r="135">
          <cell r="A135" t="str">
            <v>d119</v>
          </cell>
          <cell r="B135">
            <v>119</v>
          </cell>
          <cell r="C135" t="str">
            <v>전선</v>
          </cell>
          <cell r="D135" t="str">
            <v>CV 14㎟/1C</v>
          </cell>
          <cell r="E135" t="str">
            <v>M</v>
          </cell>
          <cell r="F135">
            <v>615</v>
          </cell>
          <cell r="G135">
            <v>0.02</v>
          </cell>
        </row>
        <row r="136">
          <cell r="A136" t="str">
            <v>d120</v>
          </cell>
          <cell r="B136">
            <v>120</v>
          </cell>
          <cell r="C136" t="str">
            <v>전선</v>
          </cell>
          <cell r="D136" t="str">
            <v>CV 22㎟/1C</v>
          </cell>
          <cell r="E136" t="str">
            <v>M</v>
          </cell>
          <cell r="F136">
            <v>812</v>
          </cell>
          <cell r="G136">
            <v>3.1E-2</v>
          </cell>
        </row>
        <row r="137">
          <cell r="A137" t="str">
            <v>d121</v>
          </cell>
          <cell r="B137">
            <v>121</v>
          </cell>
          <cell r="C137" t="str">
            <v>전선</v>
          </cell>
          <cell r="D137" t="str">
            <v>CV 38㎟/1C</v>
          </cell>
          <cell r="E137" t="str">
            <v>M</v>
          </cell>
          <cell r="F137">
            <v>1250</v>
          </cell>
          <cell r="G137">
            <v>3.1E-2</v>
          </cell>
        </row>
        <row r="138">
          <cell r="A138" t="str">
            <v>d228</v>
          </cell>
          <cell r="B138">
            <v>228</v>
          </cell>
          <cell r="C138" t="str">
            <v>전선</v>
          </cell>
          <cell r="D138" t="str">
            <v>CV 100㎟/1C</v>
          </cell>
          <cell r="E138" t="str">
            <v>M</v>
          </cell>
          <cell r="F138">
            <v>3518</v>
          </cell>
          <cell r="G138">
            <v>6.4000000000000001E-2</v>
          </cell>
        </row>
        <row r="139">
          <cell r="A139" t="str">
            <v>d122</v>
          </cell>
          <cell r="B139">
            <v>122</v>
          </cell>
          <cell r="C139" t="str">
            <v>전선</v>
          </cell>
          <cell r="D139" t="str">
            <v>CVV 2.0㎟/1C</v>
          </cell>
          <cell r="E139" t="str">
            <v>M</v>
          </cell>
          <cell r="F139">
            <v>95</v>
          </cell>
          <cell r="G139">
            <v>0.01</v>
          </cell>
        </row>
        <row r="140">
          <cell r="A140" t="str">
            <v>d125</v>
          </cell>
          <cell r="B140">
            <v>125</v>
          </cell>
          <cell r="C140" t="str">
            <v>전선</v>
          </cell>
          <cell r="D140" t="str">
            <v>GV 100㎟</v>
          </cell>
          <cell r="E140" t="str">
            <v>M</v>
          </cell>
          <cell r="F140">
            <v>3518</v>
          </cell>
          <cell r="G140">
            <v>0.02</v>
          </cell>
        </row>
        <row r="141">
          <cell r="A141" t="str">
            <v>d128</v>
          </cell>
          <cell r="B141">
            <v>128</v>
          </cell>
          <cell r="C141" t="str">
            <v>전선</v>
          </cell>
          <cell r="D141" t="str">
            <v>GV 14㎟</v>
          </cell>
          <cell r="E141" t="str">
            <v>M</v>
          </cell>
          <cell r="F141">
            <v>715</v>
          </cell>
          <cell r="G141">
            <v>0.02</v>
          </cell>
        </row>
        <row r="142">
          <cell r="A142" t="str">
            <v>d123</v>
          </cell>
          <cell r="B142">
            <v>123</v>
          </cell>
          <cell r="C142" t="str">
            <v>전선</v>
          </cell>
          <cell r="D142" t="str">
            <v>GV 38㎟</v>
          </cell>
          <cell r="E142" t="str">
            <v>M</v>
          </cell>
          <cell r="F142">
            <v>1494</v>
          </cell>
          <cell r="G142">
            <v>3.1E-2</v>
          </cell>
        </row>
        <row r="143">
          <cell r="A143" t="str">
            <v>d126</v>
          </cell>
          <cell r="B143">
            <v>126</v>
          </cell>
          <cell r="C143" t="str">
            <v>전선</v>
          </cell>
          <cell r="D143" t="str">
            <v>GV 400㎟</v>
          </cell>
          <cell r="E143" t="str">
            <v>M</v>
          </cell>
          <cell r="F143">
            <v>13768</v>
          </cell>
          <cell r="G143">
            <v>2.5000000000000001E-2</v>
          </cell>
        </row>
        <row r="144">
          <cell r="A144" t="str">
            <v>d124</v>
          </cell>
          <cell r="B144">
            <v>124</v>
          </cell>
          <cell r="C144" t="str">
            <v>전선</v>
          </cell>
          <cell r="D144" t="str">
            <v>GV 50㎟</v>
          </cell>
          <cell r="E144" t="str">
            <v>M</v>
          </cell>
          <cell r="F144">
            <v>2006</v>
          </cell>
          <cell r="G144">
            <v>1.4999999999999999E-2</v>
          </cell>
        </row>
        <row r="145">
          <cell r="A145" t="str">
            <v>d214</v>
          </cell>
          <cell r="B145">
            <v>214</v>
          </cell>
          <cell r="C145" t="str">
            <v>전선</v>
          </cell>
          <cell r="D145" t="str">
            <v>GV 8㎟</v>
          </cell>
          <cell r="E145" t="str">
            <v>M</v>
          </cell>
          <cell r="F145">
            <v>414</v>
          </cell>
          <cell r="G145">
            <v>0.02</v>
          </cell>
        </row>
        <row r="146">
          <cell r="A146" t="str">
            <v>d127</v>
          </cell>
          <cell r="B146">
            <v>127</v>
          </cell>
          <cell r="C146" t="str">
            <v>전선</v>
          </cell>
          <cell r="D146" t="str">
            <v>HIV 2.0mm</v>
          </cell>
          <cell r="E146" t="str">
            <v>M</v>
          </cell>
          <cell r="F146">
            <v>94</v>
          </cell>
          <cell r="G146">
            <v>0.01</v>
          </cell>
        </row>
        <row r="147">
          <cell r="A147" t="str">
            <v>d129</v>
          </cell>
          <cell r="B147">
            <v>129</v>
          </cell>
          <cell r="C147" t="str">
            <v>전선</v>
          </cell>
          <cell r="D147" t="str">
            <v>HIV 5.5㎟</v>
          </cell>
          <cell r="E147" t="str">
            <v>M</v>
          </cell>
          <cell r="F147">
            <v>183</v>
          </cell>
          <cell r="G147">
            <v>0.01</v>
          </cell>
        </row>
        <row r="148">
          <cell r="A148" t="str">
            <v>d130</v>
          </cell>
          <cell r="B148">
            <v>130</v>
          </cell>
          <cell r="C148" t="str">
            <v>전선</v>
          </cell>
          <cell r="D148" t="str">
            <v>HIV 8㎟</v>
          </cell>
          <cell r="E148" t="str">
            <v>M</v>
          </cell>
          <cell r="F148">
            <v>265</v>
          </cell>
          <cell r="G148">
            <v>0.02</v>
          </cell>
        </row>
        <row r="149">
          <cell r="A149" t="str">
            <v>d131</v>
          </cell>
          <cell r="B149">
            <v>131</v>
          </cell>
          <cell r="C149" t="str">
            <v>전선</v>
          </cell>
          <cell r="D149" t="str">
            <v>TIV 0.8mm/2C</v>
          </cell>
          <cell r="E149" t="str">
            <v>M</v>
          </cell>
          <cell r="F149">
            <v>38</v>
          </cell>
          <cell r="G149">
            <v>0</v>
          </cell>
          <cell r="H149">
            <v>0</v>
          </cell>
          <cell r="I149">
            <v>1.4999999999999999E-2</v>
          </cell>
        </row>
        <row r="150">
          <cell r="A150" t="str">
            <v>d217</v>
          </cell>
          <cell r="B150">
            <v>217</v>
          </cell>
          <cell r="C150" t="str">
            <v>전선관</v>
          </cell>
          <cell r="D150" t="str">
            <v>ELP D : 30</v>
          </cell>
          <cell r="E150" t="str">
            <v>M</v>
          </cell>
          <cell r="F150">
            <v>305</v>
          </cell>
          <cell r="G150">
            <v>1.2E-2</v>
          </cell>
          <cell r="H150">
            <v>0</v>
          </cell>
          <cell r="I150">
            <v>0</v>
          </cell>
          <cell r="J150">
            <v>0</v>
          </cell>
          <cell r="K150">
            <v>0</v>
          </cell>
          <cell r="L150">
            <v>0</v>
          </cell>
          <cell r="M150">
            <v>2.9000000000000001E-2</v>
          </cell>
        </row>
        <row r="151">
          <cell r="A151" t="str">
            <v>d218</v>
          </cell>
          <cell r="B151">
            <v>218</v>
          </cell>
          <cell r="C151" t="str">
            <v>전선관</v>
          </cell>
          <cell r="D151" t="str">
            <v>ELP D : 40</v>
          </cell>
          <cell r="E151" t="str">
            <v>M</v>
          </cell>
          <cell r="F151">
            <v>500</v>
          </cell>
          <cell r="G151">
            <v>1.2E-2</v>
          </cell>
          <cell r="H151">
            <v>0</v>
          </cell>
          <cell r="I151">
            <v>0</v>
          </cell>
          <cell r="J151">
            <v>0</v>
          </cell>
          <cell r="K151">
            <v>0</v>
          </cell>
          <cell r="L151">
            <v>0</v>
          </cell>
          <cell r="M151">
            <v>2.9000000000000001E-2</v>
          </cell>
        </row>
        <row r="152">
          <cell r="A152" t="str">
            <v>d219</v>
          </cell>
          <cell r="B152">
            <v>219</v>
          </cell>
          <cell r="C152" t="str">
            <v>전선관</v>
          </cell>
          <cell r="D152" t="str">
            <v>ELP D : 50</v>
          </cell>
          <cell r="E152" t="str">
            <v>M</v>
          </cell>
          <cell r="F152">
            <v>630</v>
          </cell>
          <cell r="G152">
            <v>1.2E-2</v>
          </cell>
          <cell r="H152">
            <v>0</v>
          </cell>
          <cell r="I152">
            <v>0</v>
          </cell>
          <cell r="J152">
            <v>0</v>
          </cell>
          <cell r="K152">
            <v>0</v>
          </cell>
          <cell r="L152">
            <v>0</v>
          </cell>
          <cell r="M152">
            <v>2.9000000000000001E-2</v>
          </cell>
        </row>
        <row r="153">
          <cell r="A153" t="str">
            <v>d220</v>
          </cell>
          <cell r="B153">
            <v>220</v>
          </cell>
          <cell r="C153" t="str">
            <v>전선관</v>
          </cell>
          <cell r="D153" t="str">
            <v>ELP D : 65</v>
          </cell>
          <cell r="E153" t="str">
            <v>M</v>
          </cell>
          <cell r="F153">
            <v>925</v>
          </cell>
          <cell r="G153">
            <v>1.4999999999999999E-2</v>
          </cell>
          <cell r="H153">
            <v>0</v>
          </cell>
          <cell r="I153">
            <v>0</v>
          </cell>
          <cell r="J153">
            <v>0</v>
          </cell>
          <cell r="K153">
            <v>0</v>
          </cell>
          <cell r="L153">
            <v>0</v>
          </cell>
          <cell r="M153">
            <v>3.5000000000000003E-2</v>
          </cell>
        </row>
        <row r="154">
          <cell r="A154" t="str">
            <v>d132</v>
          </cell>
          <cell r="B154">
            <v>132</v>
          </cell>
          <cell r="C154" t="str">
            <v>전선관</v>
          </cell>
          <cell r="D154" t="str">
            <v>HIPVC 16mm</v>
          </cell>
          <cell r="E154" t="str">
            <v>M</v>
          </cell>
          <cell r="F154">
            <v>235</v>
          </cell>
          <cell r="G154">
            <v>0.05</v>
          </cell>
        </row>
        <row r="155">
          <cell r="A155" t="str">
            <v>d133</v>
          </cell>
          <cell r="B155">
            <v>133</v>
          </cell>
          <cell r="C155" t="str">
            <v>전선관</v>
          </cell>
          <cell r="D155" t="str">
            <v>HIPVC 22mm</v>
          </cell>
          <cell r="E155" t="str">
            <v>M</v>
          </cell>
          <cell r="F155">
            <v>283</v>
          </cell>
          <cell r="G155">
            <v>0.06</v>
          </cell>
        </row>
        <row r="156">
          <cell r="A156" t="str">
            <v>d134</v>
          </cell>
          <cell r="B156">
            <v>134</v>
          </cell>
          <cell r="C156" t="str">
            <v>전선관</v>
          </cell>
          <cell r="D156" t="str">
            <v>HIPVC 28mm</v>
          </cell>
          <cell r="E156" t="str">
            <v>M</v>
          </cell>
          <cell r="F156">
            <v>548</v>
          </cell>
          <cell r="G156">
            <v>0.08</v>
          </cell>
        </row>
        <row r="157">
          <cell r="A157" t="str">
            <v>d135</v>
          </cell>
          <cell r="B157">
            <v>135</v>
          </cell>
          <cell r="C157" t="str">
            <v>전선관</v>
          </cell>
          <cell r="D157" t="str">
            <v>HIPVC 36mm</v>
          </cell>
          <cell r="E157" t="str">
            <v>M</v>
          </cell>
          <cell r="F157">
            <v>760</v>
          </cell>
          <cell r="G157">
            <v>0.01</v>
          </cell>
        </row>
        <row r="158">
          <cell r="A158" t="str">
            <v>d136</v>
          </cell>
          <cell r="B158">
            <v>136</v>
          </cell>
          <cell r="C158" t="str">
            <v>전선관</v>
          </cell>
          <cell r="D158" t="str">
            <v>HIPVC 42mm</v>
          </cell>
          <cell r="E158" t="str">
            <v>M</v>
          </cell>
          <cell r="F158">
            <v>996</v>
          </cell>
          <cell r="G158">
            <v>0.13</v>
          </cell>
        </row>
        <row r="159">
          <cell r="A159" t="str">
            <v>d137</v>
          </cell>
          <cell r="B159">
            <v>137</v>
          </cell>
          <cell r="C159" t="str">
            <v>전선관</v>
          </cell>
          <cell r="D159" t="str">
            <v>HIPVC 54mm</v>
          </cell>
          <cell r="E159" t="str">
            <v>M</v>
          </cell>
          <cell r="F159">
            <v>1413</v>
          </cell>
          <cell r="G159">
            <v>0.19</v>
          </cell>
        </row>
        <row r="160">
          <cell r="A160" t="str">
            <v>d138</v>
          </cell>
          <cell r="B160">
            <v>138</v>
          </cell>
          <cell r="C160" t="str">
            <v>전선관</v>
          </cell>
          <cell r="D160" t="str">
            <v>S/T 16mm</v>
          </cell>
          <cell r="E160" t="str">
            <v>M</v>
          </cell>
          <cell r="F160">
            <v>665</v>
          </cell>
          <cell r="G160">
            <v>0.08</v>
          </cell>
        </row>
        <row r="161">
          <cell r="A161" t="str">
            <v>d139</v>
          </cell>
          <cell r="B161">
            <v>139</v>
          </cell>
          <cell r="C161" t="str">
            <v>전선관</v>
          </cell>
          <cell r="D161" t="str">
            <v>S/T 22mm</v>
          </cell>
          <cell r="E161" t="str">
            <v>M</v>
          </cell>
          <cell r="F161">
            <v>852</v>
          </cell>
          <cell r="G161">
            <v>0.11</v>
          </cell>
        </row>
        <row r="162">
          <cell r="A162" t="str">
            <v>d140</v>
          </cell>
          <cell r="B162">
            <v>140</v>
          </cell>
          <cell r="C162" t="str">
            <v>전선관</v>
          </cell>
          <cell r="D162" t="str">
            <v>S/T 28mm</v>
          </cell>
          <cell r="E162" t="str">
            <v>M</v>
          </cell>
          <cell r="F162">
            <v>1112</v>
          </cell>
          <cell r="G162">
            <v>0.14000000000000001</v>
          </cell>
        </row>
        <row r="163">
          <cell r="A163" t="str">
            <v>d141</v>
          </cell>
          <cell r="B163">
            <v>141</v>
          </cell>
          <cell r="C163" t="str">
            <v>전선관</v>
          </cell>
          <cell r="D163" t="str">
            <v>S/T 36mm</v>
          </cell>
          <cell r="E163" t="str">
            <v>M</v>
          </cell>
          <cell r="F163">
            <v>1365</v>
          </cell>
          <cell r="G163">
            <v>0.2</v>
          </cell>
        </row>
        <row r="164">
          <cell r="A164" t="str">
            <v>d142</v>
          </cell>
          <cell r="B164">
            <v>142</v>
          </cell>
          <cell r="C164" t="str">
            <v>전선관</v>
          </cell>
          <cell r="D164" t="str">
            <v>S/T 42mm</v>
          </cell>
          <cell r="E164" t="str">
            <v>M</v>
          </cell>
          <cell r="F164">
            <v>1582</v>
          </cell>
          <cell r="G164">
            <v>0.25</v>
          </cell>
        </row>
        <row r="165">
          <cell r="A165" t="str">
            <v>d143</v>
          </cell>
          <cell r="B165">
            <v>143</v>
          </cell>
          <cell r="C165" t="str">
            <v>전선관</v>
          </cell>
          <cell r="D165" t="str">
            <v>S/T 54mm</v>
          </cell>
          <cell r="E165" t="str">
            <v>M</v>
          </cell>
          <cell r="F165">
            <v>2206</v>
          </cell>
          <cell r="G165">
            <v>0.34</v>
          </cell>
        </row>
        <row r="166">
          <cell r="A166" t="str">
            <v>d227</v>
          </cell>
          <cell r="B166">
            <v>143</v>
          </cell>
          <cell r="C166" t="str">
            <v>전선관</v>
          </cell>
          <cell r="D166" t="str">
            <v>S/T 104mm</v>
          </cell>
          <cell r="E166" t="str">
            <v>M</v>
          </cell>
          <cell r="F166">
            <v>5019</v>
          </cell>
          <cell r="G166">
            <v>0.71</v>
          </cell>
        </row>
        <row r="167">
          <cell r="A167" t="str">
            <v>d144</v>
          </cell>
          <cell r="B167">
            <v>144</v>
          </cell>
          <cell r="C167" t="str">
            <v>전화 콘센트</v>
          </cell>
          <cell r="D167" t="str">
            <v>4P</v>
          </cell>
          <cell r="E167" t="str">
            <v>EA</v>
          </cell>
          <cell r="F167">
            <v>730</v>
          </cell>
          <cell r="G167">
            <v>0</v>
          </cell>
          <cell r="H167">
            <v>0</v>
          </cell>
          <cell r="I167">
            <v>7.0000000000000007E-2</v>
          </cell>
        </row>
        <row r="168">
          <cell r="A168" t="str">
            <v>d145</v>
          </cell>
          <cell r="B168">
            <v>145</v>
          </cell>
          <cell r="C168" t="str">
            <v>접지 단자함(SUS)</v>
          </cell>
          <cell r="D168" t="str">
            <v>1 CCT</v>
          </cell>
          <cell r="E168" t="str">
            <v>EA</v>
          </cell>
          <cell r="F168">
            <v>70000</v>
          </cell>
          <cell r="G168">
            <v>0.66</v>
          </cell>
        </row>
        <row r="169">
          <cell r="A169" t="str">
            <v>d146</v>
          </cell>
          <cell r="B169">
            <v>146</v>
          </cell>
          <cell r="C169" t="str">
            <v>접지동봉</v>
          </cell>
          <cell r="D169" t="str">
            <v>ø18 x 2400</v>
          </cell>
          <cell r="E169" t="str">
            <v>본</v>
          </cell>
          <cell r="F169">
            <v>5300</v>
          </cell>
          <cell r="G169">
            <v>0.2</v>
          </cell>
          <cell r="H169">
            <v>0</v>
          </cell>
          <cell r="I169">
            <v>0</v>
          </cell>
          <cell r="J169">
            <v>0</v>
          </cell>
          <cell r="K169">
            <v>0</v>
          </cell>
          <cell r="L169">
            <v>0</v>
          </cell>
          <cell r="M169">
            <v>0.1</v>
          </cell>
        </row>
        <row r="170">
          <cell r="A170" t="str">
            <v>d195</v>
          </cell>
          <cell r="B170">
            <v>195</v>
          </cell>
          <cell r="C170" t="str">
            <v>접지목</v>
          </cell>
          <cell r="D170" t="str">
            <v>100x100x1000</v>
          </cell>
          <cell r="E170" t="str">
            <v>EA</v>
          </cell>
          <cell r="F170">
            <v>30000</v>
          </cell>
        </row>
        <row r="171">
          <cell r="A171" t="str">
            <v>d147</v>
          </cell>
          <cell r="B171">
            <v>147</v>
          </cell>
          <cell r="C171" t="str">
            <v>접지저항 저감제</v>
          </cell>
          <cell r="D171" t="str">
            <v>아스판-M</v>
          </cell>
          <cell r="E171" t="str">
            <v>포</v>
          </cell>
          <cell r="F171">
            <v>15000</v>
          </cell>
        </row>
        <row r="172">
          <cell r="A172" t="str">
            <v>d148</v>
          </cell>
          <cell r="B172">
            <v>148</v>
          </cell>
          <cell r="C172" t="str">
            <v>정온전선</v>
          </cell>
          <cell r="D172" t="str">
            <v>15W/M 220V</v>
          </cell>
          <cell r="E172" t="str">
            <v>M</v>
          </cell>
          <cell r="F172">
            <v>5600</v>
          </cell>
          <cell r="G172">
            <v>0.4</v>
          </cell>
        </row>
        <row r="173">
          <cell r="A173" t="str">
            <v>d149</v>
          </cell>
          <cell r="B173">
            <v>149</v>
          </cell>
          <cell r="C173" t="str">
            <v>주택용 분전반</v>
          </cell>
          <cell r="D173" t="str">
            <v>ME-4회로</v>
          </cell>
          <cell r="E173" t="str">
            <v>면</v>
          </cell>
          <cell r="F173">
            <v>21000</v>
          </cell>
          <cell r="G173">
            <v>0.43</v>
          </cell>
        </row>
        <row r="174">
          <cell r="A174" t="str">
            <v>d152</v>
          </cell>
          <cell r="B174">
            <v>152</v>
          </cell>
          <cell r="C174" t="str">
            <v>중간 단자함</v>
          </cell>
          <cell r="D174" t="str">
            <v>SUS 10P</v>
          </cell>
          <cell r="E174" t="str">
            <v>EA</v>
          </cell>
          <cell r="F174">
            <v>24800</v>
          </cell>
          <cell r="G174">
            <v>0</v>
          </cell>
          <cell r="H174">
            <v>0</v>
          </cell>
          <cell r="I174">
            <v>0.55000000000000004</v>
          </cell>
          <cell r="J174">
            <v>0</v>
          </cell>
          <cell r="K174">
            <v>0</v>
          </cell>
          <cell r="L174">
            <v>0</v>
          </cell>
          <cell r="M174">
            <v>0.45</v>
          </cell>
        </row>
        <row r="175">
          <cell r="A175" t="str">
            <v>d153</v>
          </cell>
          <cell r="B175">
            <v>153</v>
          </cell>
          <cell r="C175" t="str">
            <v>중간단자함</v>
          </cell>
          <cell r="D175" t="str">
            <v>SUS 20P</v>
          </cell>
          <cell r="E175" t="str">
            <v>EA</v>
          </cell>
          <cell r="F175">
            <v>27600</v>
          </cell>
          <cell r="G175">
            <v>0</v>
          </cell>
          <cell r="H175">
            <v>0</v>
          </cell>
          <cell r="I175">
            <v>0.55000000000000004</v>
          </cell>
          <cell r="J175">
            <v>0</v>
          </cell>
          <cell r="K175">
            <v>0</v>
          </cell>
          <cell r="L175">
            <v>0</v>
          </cell>
          <cell r="M175">
            <v>0.45</v>
          </cell>
        </row>
        <row r="176">
          <cell r="A176" t="str">
            <v>d150</v>
          </cell>
          <cell r="B176">
            <v>150</v>
          </cell>
          <cell r="C176" t="str">
            <v>철재분전함(D:SUS)</v>
          </cell>
          <cell r="D176" t="str">
            <v>450x300x150</v>
          </cell>
          <cell r="E176" t="str">
            <v>EA</v>
          </cell>
          <cell r="F176">
            <v>18000</v>
          </cell>
        </row>
        <row r="177">
          <cell r="A177" t="str">
            <v>d151</v>
          </cell>
          <cell r="B177">
            <v>151</v>
          </cell>
          <cell r="C177" t="str">
            <v>철재분전함(D:SUS)</v>
          </cell>
          <cell r="D177" t="str">
            <v>450x360X180</v>
          </cell>
          <cell r="E177" t="str">
            <v>EA</v>
          </cell>
          <cell r="F177">
            <v>21000</v>
          </cell>
        </row>
        <row r="178">
          <cell r="A178" t="str">
            <v>d154</v>
          </cell>
          <cell r="B178">
            <v>154</v>
          </cell>
          <cell r="C178" t="str">
            <v>커버 나이프 S/W</v>
          </cell>
          <cell r="D178" t="str">
            <v>3P 30A</v>
          </cell>
          <cell r="E178" t="str">
            <v>EA</v>
          </cell>
          <cell r="F178">
            <v>2304</v>
          </cell>
          <cell r="G178">
            <v>0.2</v>
          </cell>
        </row>
        <row r="179">
          <cell r="A179" t="str">
            <v>d155</v>
          </cell>
          <cell r="B179">
            <v>155</v>
          </cell>
          <cell r="C179" t="str">
            <v>커버 나이프 S/W</v>
          </cell>
          <cell r="D179" t="str">
            <v>쌍투 3P30A</v>
          </cell>
          <cell r="E179" t="str">
            <v>EA</v>
          </cell>
          <cell r="F179">
            <v>3372</v>
          </cell>
          <cell r="G179">
            <v>0.24</v>
          </cell>
        </row>
        <row r="180">
          <cell r="A180" t="str">
            <v>d156</v>
          </cell>
          <cell r="B180">
            <v>156</v>
          </cell>
          <cell r="C180" t="str">
            <v>콘센트</v>
          </cell>
          <cell r="D180" t="str">
            <v>250V15A1구(무)</v>
          </cell>
          <cell r="E180" t="str">
            <v>EA</v>
          </cell>
          <cell r="F180">
            <v>820</v>
          </cell>
          <cell r="G180">
            <v>6.5000000000000002E-2</v>
          </cell>
        </row>
        <row r="181">
          <cell r="A181" t="str">
            <v>d157</v>
          </cell>
          <cell r="B181">
            <v>157</v>
          </cell>
          <cell r="C181" t="str">
            <v>콘센트</v>
          </cell>
          <cell r="D181" t="str">
            <v>250V15A2구(접)</v>
          </cell>
          <cell r="E181" t="str">
            <v>EA</v>
          </cell>
          <cell r="F181">
            <v>1045</v>
          </cell>
          <cell r="G181">
            <v>6.5000000000000002E-2</v>
          </cell>
        </row>
        <row r="182">
          <cell r="A182" t="str">
            <v>d158</v>
          </cell>
          <cell r="B182">
            <v>158</v>
          </cell>
          <cell r="C182" t="str">
            <v>타임머(24H)</v>
          </cell>
          <cell r="D182" t="str">
            <v>220V25A최소15분</v>
          </cell>
          <cell r="E182" t="str">
            <v>EA</v>
          </cell>
          <cell r="F182">
            <v>22600</v>
          </cell>
          <cell r="G182">
            <v>0.2</v>
          </cell>
        </row>
        <row r="183">
          <cell r="A183" t="str">
            <v>d165</v>
          </cell>
          <cell r="B183">
            <v>165</v>
          </cell>
          <cell r="C183" t="str">
            <v>통로유도등</v>
          </cell>
          <cell r="D183" t="str">
            <v>매입 10W 소형</v>
          </cell>
          <cell r="E183" t="str">
            <v>EA</v>
          </cell>
          <cell r="F183">
            <v>24500</v>
          </cell>
          <cell r="G183">
            <v>0.2</v>
          </cell>
        </row>
        <row r="184">
          <cell r="A184" t="str">
            <v>d194</v>
          </cell>
          <cell r="B184">
            <v>194</v>
          </cell>
          <cell r="C184" t="str">
            <v>통신용 접지함</v>
          </cell>
          <cell r="D184" t="str">
            <v>아크릴 5t</v>
          </cell>
          <cell r="E184" t="str">
            <v>EA</v>
          </cell>
          <cell r="F184">
            <v>130000</v>
          </cell>
          <cell r="G184">
            <v>0.66</v>
          </cell>
        </row>
        <row r="185">
          <cell r="A185" t="str">
            <v>d199</v>
          </cell>
          <cell r="B185">
            <v>199</v>
          </cell>
          <cell r="C185" t="str">
            <v>통합분전반</v>
          </cell>
          <cell r="D185" t="str">
            <v>ATS 200A 3Ø4W</v>
          </cell>
          <cell r="E185" t="str">
            <v>면</v>
          </cell>
          <cell r="F185">
            <v>0</v>
          </cell>
          <cell r="G185">
            <v>0.92200000000000004</v>
          </cell>
        </row>
        <row r="186">
          <cell r="A186" t="str">
            <v>d159</v>
          </cell>
          <cell r="B186">
            <v>159</v>
          </cell>
          <cell r="C186" t="str">
            <v>파이프 행거</v>
          </cell>
          <cell r="D186" t="str">
            <v>16C</v>
          </cell>
          <cell r="E186" t="str">
            <v>EA</v>
          </cell>
          <cell r="F186">
            <v>435</v>
          </cell>
        </row>
        <row r="187">
          <cell r="A187" t="str">
            <v>d160</v>
          </cell>
          <cell r="B187">
            <v>160</v>
          </cell>
          <cell r="C187" t="str">
            <v>파이프 행거</v>
          </cell>
          <cell r="D187" t="str">
            <v>22C</v>
          </cell>
          <cell r="E187" t="str">
            <v>EA</v>
          </cell>
          <cell r="F187">
            <v>445</v>
          </cell>
        </row>
        <row r="188">
          <cell r="A188" t="str">
            <v>d161</v>
          </cell>
          <cell r="B188">
            <v>161</v>
          </cell>
          <cell r="C188" t="str">
            <v>파이프 행거</v>
          </cell>
          <cell r="D188" t="str">
            <v>28C</v>
          </cell>
          <cell r="E188" t="str">
            <v>EA</v>
          </cell>
          <cell r="F188">
            <v>457</v>
          </cell>
        </row>
        <row r="189">
          <cell r="A189" t="str">
            <v>d162</v>
          </cell>
          <cell r="B189">
            <v>162</v>
          </cell>
          <cell r="C189" t="str">
            <v>파이프 행거</v>
          </cell>
          <cell r="D189" t="str">
            <v>36C</v>
          </cell>
          <cell r="E189" t="str">
            <v>EA</v>
          </cell>
          <cell r="F189">
            <v>595</v>
          </cell>
        </row>
        <row r="190">
          <cell r="A190" t="str">
            <v>d163</v>
          </cell>
          <cell r="B190">
            <v>163</v>
          </cell>
          <cell r="C190" t="str">
            <v>파이프 행거</v>
          </cell>
          <cell r="D190" t="str">
            <v>42C</v>
          </cell>
          <cell r="E190" t="str">
            <v>EA</v>
          </cell>
          <cell r="F190">
            <v>658</v>
          </cell>
        </row>
        <row r="191">
          <cell r="A191" t="str">
            <v>d164</v>
          </cell>
          <cell r="B191">
            <v>164</v>
          </cell>
          <cell r="C191" t="str">
            <v>파이프 행거</v>
          </cell>
          <cell r="D191" t="str">
            <v>54C</v>
          </cell>
          <cell r="E191" t="str">
            <v>EA</v>
          </cell>
          <cell r="F191">
            <v>786</v>
          </cell>
        </row>
        <row r="192">
          <cell r="A192" t="str">
            <v>d166</v>
          </cell>
          <cell r="B192">
            <v>166</v>
          </cell>
          <cell r="C192" t="str">
            <v>표시등</v>
          </cell>
          <cell r="D192" t="str">
            <v>DC 24V (IL-D24)</v>
          </cell>
          <cell r="E192" t="str">
            <v>EA</v>
          </cell>
          <cell r="F192">
            <v>1000</v>
          </cell>
          <cell r="G192">
            <v>0.2</v>
          </cell>
        </row>
        <row r="193">
          <cell r="A193" t="str">
            <v>d167</v>
          </cell>
          <cell r="B193">
            <v>167</v>
          </cell>
          <cell r="C193" t="str">
            <v>풀박스</v>
          </cell>
          <cell r="D193" t="str">
            <v>200x200x100</v>
          </cell>
          <cell r="E193" t="str">
            <v>EA</v>
          </cell>
          <cell r="F193">
            <v>2790</v>
          </cell>
          <cell r="G193">
            <v>0.66</v>
          </cell>
        </row>
        <row r="194">
          <cell r="A194" t="str">
            <v>d168</v>
          </cell>
          <cell r="B194">
            <v>168</v>
          </cell>
          <cell r="C194" t="str">
            <v>풀박스</v>
          </cell>
          <cell r="D194" t="str">
            <v>250x250x150</v>
          </cell>
          <cell r="E194" t="str">
            <v>EA</v>
          </cell>
          <cell r="F194">
            <v>4500</v>
          </cell>
          <cell r="G194">
            <v>0.66</v>
          </cell>
        </row>
        <row r="195">
          <cell r="A195" t="str">
            <v>d169</v>
          </cell>
          <cell r="B195">
            <v>169</v>
          </cell>
          <cell r="C195" t="str">
            <v>풀박스</v>
          </cell>
          <cell r="D195" t="str">
            <v>300x300x150</v>
          </cell>
          <cell r="E195" t="str">
            <v>EA</v>
          </cell>
          <cell r="F195">
            <v>5180</v>
          </cell>
          <cell r="G195">
            <v>0.66</v>
          </cell>
        </row>
        <row r="196">
          <cell r="A196" t="str">
            <v>d170</v>
          </cell>
          <cell r="B196">
            <v>170</v>
          </cell>
          <cell r="C196" t="str">
            <v>풀박스</v>
          </cell>
          <cell r="D196" t="str">
            <v>FRP 200x150x130</v>
          </cell>
          <cell r="E196" t="str">
            <v>EA</v>
          </cell>
          <cell r="F196">
            <v>35000</v>
          </cell>
          <cell r="G196">
            <v>0.66</v>
          </cell>
        </row>
        <row r="197">
          <cell r="A197" t="str">
            <v>d171</v>
          </cell>
          <cell r="B197">
            <v>171</v>
          </cell>
          <cell r="C197" t="str">
            <v>피난구 유도등</v>
          </cell>
          <cell r="D197" t="str">
            <v>노출 10W 소형</v>
          </cell>
          <cell r="E197" t="str">
            <v>EA</v>
          </cell>
          <cell r="F197">
            <v>24500</v>
          </cell>
          <cell r="G197">
            <v>0.2</v>
          </cell>
        </row>
        <row r="198">
          <cell r="A198" t="str">
            <v>d181</v>
          </cell>
          <cell r="B198">
            <v>181</v>
          </cell>
          <cell r="C198" t="str">
            <v>행거볼트</v>
          </cell>
          <cell r="D198" t="str">
            <v>Ø9x1000</v>
          </cell>
          <cell r="E198" t="str">
            <v>EA</v>
          </cell>
          <cell r="F198">
            <v>404</v>
          </cell>
        </row>
        <row r="199">
          <cell r="A199" t="str">
            <v>d172</v>
          </cell>
          <cell r="B199">
            <v>172</v>
          </cell>
          <cell r="C199" t="str">
            <v>형광등기구(매입루바)</v>
          </cell>
          <cell r="D199" t="str">
            <v>220(V)x20Wx2등 전자</v>
          </cell>
          <cell r="E199" t="str">
            <v>SET</v>
          </cell>
          <cell r="F199">
            <v>34260</v>
          </cell>
          <cell r="G199">
            <v>0.3</v>
          </cell>
        </row>
        <row r="200">
          <cell r="A200" t="str">
            <v>d173</v>
          </cell>
          <cell r="B200">
            <v>173</v>
          </cell>
          <cell r="C200" t="str">
            <v>형광등기구(매입루바)</v>
          </cell>
          <cell r="D200" t="str">
            <v>220(V)x40Wx2등 전자</v>
          </cell>
          <cell r="E200" t="str">
            <v>SET</v>
          </cell>
          <cell r="F200">
            <v>43120</v>
          </cell>
          <cell r="G200">
            <v>0.46</v>
          </cell>
        </row>
        <row r="201">
          <cell r="A201" t="str">
            <v>d174</v>
          </cell>
          <cell r="B201">
            <v>174</v>
          </cell>
          <cell r="C201" t="str">
            <v>형광등기구(안전증)</v>
          </cell>
          <cell r="D201" t="str">
            <v>220(V)x20Wx2등</v>
          </cell>
          <cell r="E201" t="str">
            <v>SET</v>
          </cell>
          <cell r="F201">
            <v>80000</v>
          </cell>
          <cell r="G201">
            <v>0.6</v>
          </cell>
        </row>
        <row r="202">
          <cell r="A202" t="str">
            <v>d175</v>
          </cell>
          <cell r="B202">
            <v>175</v>
          </cell>
          <cell r="C202" t="str">
            <v>형광등기구(안전증)</v>
          </cell>
          <cell r="D202" t="str">
            <v>220(V)x40Wx2등</v>
          </cell>
          <cell r="E202" t="str">
            <v>SET</v>
          </cell>
          <cell r="F202">
            <v>114000</v>
          </cell>
          <cell r="G202">
            <v>0.92</v>
          </cell>
        </row>
        <row r="203">
          <cell r="A203" t="str">
            <v>d215</v>
          </cell>
          <cell r="B203">
            <v>215</v>
          </cell>
          <cell r="C203" t="str">
            <v>형광등기구(직부)</v>
          </cell>
          <cell r="D203" t="str">
            <v>220(V)x20Wx2등 전자</v>
          </cell>
          <cell r="E203" t="str">
            <v>SET</v>
          </cell>
          <cell r="F203">
            <v>29000</v>
          </cell>
          <cell r="G203">
            <v>0.19500000000000001</v>
          </cell>
        </row>
        <row r="204">
          <cell r="A204" t="str">
            <v>d216</v>
          </cell>
          <cell r="B204">
            <v>216</v>
          </cell>
          <cell r="C204" t="str">
            <v>형광등기구(직부)</v>
          </cell>
          <cell r="D204" t="str">
            <v>220(V)x40Wx2등 전자</v>
          </cell>
          <cell r="E204" t="str">
            <v>SET</v>
          </cell>
          <cell r="F204">
            <v>39400</v>
          </cell>
          <cell r="G204">
            <v>0.30499999999999999</v>
          </cell>
        </row>
        <row r="205">
          <cell r="A205" t="str">
            <v>d176</v>
          </cell>
          <cell r="B205">
            <v>176</v>
          </cell>
          <cell r="C205" t="str">
            <v>형광램프</v>
          </cell>
          <cell r="D205" t="str">
            <v>220(V)x20W</v>
          </cell>
          <cell r="E205" t="str">
            <v>EA</v>
          </cell>
          <cell r="F205">
            <v>650</v>
          </cell>
        </row>
        <row r="206">
          <cell r="A206" t="str">
            <v>d177</v>
          </cell>
          <cell r="B206">
            <v>177</v>
          </cell>
          <cell r="C206" t="str">
            <v>형광램프</v>
          </cell>
          <cell r="D206" t="str">
            <v>220(V)x40W</v>
          </cell>
          <cell r="E206" t="str">
            <v>EA</v>
          </cell>
          <cell r="F206">
            <v>1050</v>
          </cell>
        </row>
        <row r="207">
          <cell r="A207" t="str">
            <v>d178</v>
          </cell>
          <cell r="B207">
            <v>178</v>
          </cell>
          <cell r="C207" t="str">
            <v>환풍기(일반용)</v>
          </cell>
          <cell r="D207" t="str">
            <v>300 x 300</v>
          </cell>
          <cell r="E207" t="str">
            <v>EA</v>
          </cell>
          <cell r="F207">
            <v>16000</v>
          </cell>
          <cell r="G207">
            <v>0.48</v>
          </cell>
        </row>
        <row r="208">
          <cell r="A208" t="str">
            <v>d179</v>
          </cell>
          <cell r="B208">
            <v>179</v>
          </cell>
          <cell r="C208" t="str">
            <v>황동 볼트너트</v>
          </cell>
          <cell r="D208" t="str">
            <v>M10 x 40</v>
          </cell>
          <cell r="E208" t="str">
            <v>EA</v>
          </cell>
          <cell r="F208">
            <v>183</v>
          </cell>
        </row>
        <row r="209">
          <cell r="A209" t="str">
            <v>d180</v>
          </cell>
          <cell r="B209">
            <v>180</v>
          </cell>
          <cell r="C209" t="str">
            <v>황동 평와셔</v>
          </cell>
          <cell r="D209" t="str">
            <v>3/8" 0.5mm</v>
          </cell>
          <cell r="E209" t="str">
            <v>EA</v>
          </cell>
          <cell r="F209">
            <v>6.5</v>
          </cell>
        </row>
        <row r="210">
          <cell r="A210" t="str">
            <v>d209</v>
          </cell>
          <cell r="B210">
            <v>209</v>
          </cell>
          <cell r="C210" t="str">
            <v>휘 발 유</v>
          </cell>
          <cell r="D210">
            <v>0</v>
          </cell>
          <cell r="E210" t="str">
            <v>ℓ</v>
          </cell>
          <cell r="F210">
            <v>0</v>
          </cell>
        </row>
        <row r="211">
          <cell r="A211" t="str">
            <v>d196</v>
          </cell>
          <cell r="B211">
            <v>196</v>
          </cell>
          <cell r="C211" t="str">
            <v>BASE PLAT</v>
          </cell>
          <cell r="D211" t="str">
            <v>200x200x9t</v>
          </cell>
          <cell r="E211" t="str">
            <v>EA</v>
          </cell>
          <cell r="F211">
            <v>1500</v>
          </cell>
        </row>
        <row r="212">
          <cell r="A212" t="str">
            <v>d182</v>
          </cell>
          <cell r="B212">
            <v>182</v>
          </cell>
          <cell r="C212" t="str">
            <v>BOX 및 DOOR</v>
          </cell>
          <cell r="D212" t="str">
            <v>400x500x200x1.5t</v>
          </cell>
          <cell r="E212" t="str">
            <v>SET</v>
          </cell>
          <cell r="F212">
            <v>40000</v>
          </cell>
        </row>
        <row r="213">
          <cell r="A213" t="str">
            <v>d183</v>
          </cell>
          <cell r="B213">
            <v>183</v>
          </cell>
          <cell r="C213" t="str">
            <v>BOX COVER</v>
          </cell>
          <cell r="D213" t="str">
            <v>평 4각 &amp; 8각</v>
          </cell>
          <cell r="E213" t="str">
            <v>EA</v>
          </cell>
          <cell r="F213">
            <v>160</v>
          </cell>
        </row>
        <row r="214">
          <cell r="A214" t="str">
            <v>d184</v>
          </cell>
          <cell r="B214">
            <v>184</v>
          </cell>
          <cell r="C214" t="str">
            <v>CABLE TRAY</v>
          </cell>
          <cell r="D214" t="str">
            <v>STRAIGHT TRAY W300</v>
          </cell>
          <cell r="E214" t="str">
            <v>M</v>
          </cell>
          <cell r="F214">
            <v>11340</v>
          </cell>
          <cell r="G214">
            <v>0.28499999999999998</v>
          </cell>
        </row>
        <row r="215">
          <cell r="A215" t="str">
            <v>d198</v>
          </cell>
          <cell r="B215">
            <v>198</v>
          </cell>
          <cell r="C215" t="str">
            <v>DOWN LIGHT</v>
          </cell>
          <cell r="D215" t="str">
            <v>5" 반사매입형</v>
          </cell>
          <cell r="E215" t="str">
            <v>EA</v>
          </cell>
          <cell r="F215">
            <v>6000</v>
          </cell>
          <cell r="G215">
            <v>0.245</v>
          </cell>
        </row>
        <row r="216">
          <cell r="A216" t="str">
            <v>d187</v>
          </cell>
          <cell r="B216">
            <v>187</v>
          </cell>
          <cell r="C216" t="str">
            <v>ELB</v>
          </cell>
          <cell r="D216" t="str">
            <v>2P 30AF 20AT</v>
          </cell>
          <cell r="E216" t="str">
            <v>EA</v>
          </cell>
          <cell r="F216">
            <v>5300</v>
          </cell>
          <cell r="G216">
            <v>0.19</v>
          </cell>
        </row>
        <row r="217">
          <cell r="A217" t="str">
            <v>d188</v>
          </cell>
          <cell r="B217">
            <v>188</v>
          </cell>
          <cell r="C217" t="str">
            <v>NFB</v>
          </cell>
          <cell r="D217" t="str">
            <v>ABE 3P 50AF 30AT</v>
          </cell>
          <cell r="E217" t="str">
            <v>EA</v>
          </cell>
          <cell r="F217">
            <v>21800</v>
          </cell>
          <cell r="G217">
            <v>0.26</v>
          </cell>
        </row>
        <row r="218">
          <cell r="A218" t="str">
            <v>d231</v>
          </cell>
          <cell r="B218">
            <v>231</v>
          </cell>
          <cell r="C218" t="str">
            <v>NFB</v>
          </cell>
          <cell r="D218" t="str">
            <v>ABS 4P 400AF 400AT</v>
          </cell>
          <cell r="E218" t="str">
            <v>EA</v>
          </cell>
          <cell r="F218">
            <v>250000</v>
          </cell>
          <cell r="G218">
            <v>0.68</v>
          </cell>
        </row>
        <row r="219">
          <cell r="A219" t="str">
            <v>d189</v>
          </cell>
          <cell r="B219">
            <v>189</v>
          </cell>
          <cell r="C219" t="str">
            <v>NFB</v>
          </cell>
          <cell r="D219" t="str">
            <v>ABS 4P 100AF 75AT</v>
          </cell>
          <cell r="E219" t="str">
            <v>EA</v>
          </cell>
          <cell r="F219">
            <v>51100</v>
          </cell>
          <cell r="G219">
            <v>0.46800000000000003</v>
          </cell>
        </row>
        <row r="220">
          <cell r="A220" t="str">
            <v>d190</v>
          </cell>
          <cell r="B220">
            <v>190</v>
          </cell>
          <cell r="C220" t="str">
            <v>NFB</v>
          </cell>
          <cell r="D220" t="str">
            <v>ABS 4P 50AF 50AT</v>
          </cell>
          <cell r="E220" t="str">
            <v>EA</v>
          </cell>
          <cell r="F220">
            <v>28200</v>
          </cell>
          <cell r="G220">
            <v>0.33800000000000002</v>
          </cell>
        </row>
        <row r="221">
          <cell r="A221" t="str">
            <v>d191</v>
          </cell>
          <cell r="B221">
            <v>191</v>
          </cell>
          <cell r="C221" t="str">
            <v>T.V 유니트</v>
          </cell>
          <cell r="D221" t="str">
            <v>AUV 7-3-3</v>
          </cell>
          <cell r="E221" t="str">
            <v>조</v>
          </cell>
          <cell r="F221">
            <v>1700</v>
          </cell>
          <cell r="G221">
            <v>0</v>
          </cell>
          <cell r="H221">
            <v>0</v>
          </cell>
          <cell r="I221">
            <v>0.08</v>
          </cell>
        </row>
        <row r="222">
          <cell r="A222" t="str">
            <v>d192</v>
          </cell>
          <cell r="B222">
            <v>192</v>
          </cell>
          <cell r="C222" t="str">
            <v>U-CHANNEL</v>
          </cell>
          <cell r="D222" t="str">
            <v>42x25x2.3t</v>
          </cell>
          <cell r="E222" t="str">
            <v>M</v>
          </cell>
          <cell r="F222">
            <v>2800</v>
          </cell>
        </row>
        <row r="223">
          <cell r="A223" t="str">
            <v>d193</v>
          </cell>
          <cell r="B223">
            <v>193</v>
          </cell>
          <cell r="C223" t="str">
            <v>U-CHANNEL</v>
          </cell>
          <cell r="D223" t="str">
            <v>42x42x2.6t</v>
          </cell>
          <cell r="E223" t="str">
            <v>M</v>
          </cell>
          <cell r="F223">
            <v>3000</v>
          </cell>
        </row>
        <row r="224">
          <cell r="A224" t="str">
            <v>d204</v>
          </cell>
          <cell r="B224">
            <v>0</v>
          </cell>
          <cell r="C224">
            <v>0</v>
          </cell>
          <cell r="D224">
            <v>0</v>
          </cell>
          <cell r="E224">
            <v>0</v>
          </cell>
          <cell r="F224">
            <v>0</v>
          </cell>
        </row>
        <row r="225">
          <cell r="A225" t="str">
            <v>d201</v>
          </cell>
          <cell r="B225">
            <v>201</v>
          </cell>
          <cell r="C225" t="str">
            <v>부속품율</v>
          </cell>
          <cell r="D225" t="str">
            <v>전선관의 15%</v>
          </cell>
          <cell r="E225" t="str">
            <v>식</v>
          </cell>
          <cell r="F225">
            <v>0</v>
          </cell>
        </row>
        <row r="226">
          <cell r="A226" t="str">
            <v>d202</v>
          </cell>
          <cell r="B226">
            <v>202</v>
          </cell>
          <cell r="C226" t="str">
            <v>잡자재비</v>
          </cell>
          <cell r="D226" t="str">
            <v>배관.배선의 2%</v>
          </cell>
          <cell r="E226" t="str">
            <v>식</v>
          </cell>
          <cell r="F226">
            <v>0</v>
          </cell>
        </row>
        <row r="227">
          <cell r="A227" t="str">
            <v>d203</v>
          </cell>
          <cell r="B227">
            <v>203</v>
          </cell>
          <cell r="C227" t="str">
            <v>공구손료</v>
          </cell>
          <cell r="D227" t="str">
            <v>인건비의 3%</v>
          </cell>
          <cell r="E227" t="str">
            <v>식</v>
          </cell>
          <cell r="F227">
            <v>0</v>
          </cell>
        </row>
        <row r="228">
          <cell r="F228">
            <v>0</v>
          </cell>
        </row>
        <row r="229">
          <cell r="A229" t="str">
            <v>d221</v>
          </cell>
          <cell r="B229">
            <v>221</v>
          </cell>
          <cell r="C229" t="str">
            <v>케이블 덕트(W/C)</v>
          </cell>
          <cell r="D229" t="str">
            <v>W 200 x 150</v>
          </cell>
          <cell r="E229" t="str">
            <v>M</v>
          </cell>
          <cell r="F229">
            <v>19000</v>
          </cell>
          <cell r="G229">
            <v>0.5</v>
          </cell>
        </row>
        <row r="230">
          <cell r="A230" t="str">
            <v>d222</v>
          </cell>
          <cell r="B230">
            <v>222</v>
          </cell>
          <cell r="C230" t="str">
            <v>케이블 덕트(W/C)</v>
          </cell>
          <cell r="D230" t="str">
            <v>W 300 x 150</v>
          </cell>
          <cell r="E230" t="str">
            <v>M</v>
          </cell>
          <cell r="F230">
            <v>20560</v>
          </cell>
          <cell r="G230">
            <v>0.5</v>
          </cell>
        </row>
        <row r="231">
          <cell r="A231" t="str">
            <v>d223</v>
          </cell>
          <cell r="B231">
            <v>223</v>
          </cell>
          <cell r="C231" t="str">
            <v>수평용 엘보</v>
          </cell>
          <cell r="D231" t="str">
            <v>W 200 x 150</v>
          </cell>
          <cell r="E231" t="str">
            <v>EA</v>
          </cell>
          <cell r="F231">
            <v>14190</v>
          </cell>
          <cell r="G231">
            <v>0.5</v>
          </cell>
        </row>
        <row r="232">
          <cell r="A232" t="str">
            <v>d224</v>
          </cell>
          <cell r="B232">
            <v>224</v>
          </cell>
          <cell r="C232" t="str">
            <v>수평용 엘보</v>
          </cell>
          <cell r="D232" t="str">
            <v>W 300 x 150</v>
          </cell>
          <cell r="E232" t="str">
            <v>EA</v>
          </cell>
          <cell r="F232">
            <v>16200</v>
          </cell>
          <cell r="G232">
            <v>0.5</v>
          </cell>
        </row>
        <row r="233">
          <cell r="A233" t="str">
            <v>d225</v>
          </cell>
          <cell r="B233">
            <v>225</v>
          </cell>
          <cell r="C233" t="str">
            <v>수직용 엘보</v>
          </cell>
          <cell r="D233" t="str">
            <v>W 200 x 150</v>
          </cell>
          <cell r="E233" t="str">
            <v>EA</v>
          </cell>
          <cell r="F233">
            <v>13500</v>
          </cell>
          <cell r="G233">
            <v>0.5</v>
          </cell>
        </row>
        <row r="234">
          <cell r="A234" t="str">
            <v>d226</v>
          </cell>
          <cell r="B234">
            <v>226</v>
          </cell>
          <cell r="C234" t="str">
            <v>수직용 엘보</v>
          </cell>
          <cell r="D234" t="str">
            <v>W 300 x 150</v>
          </cell>
          <cell r="E234" t="str">
            <v>EA</v>
          </cell>
          <cell r="F234">
            <v>14180</v>
          </cell>
          <cell r="G234">
            <v>0.5</v>
          </cell>
        </row>
        <row r="235">
          <cell r="A235" t="str">
            <v>d232</v>
          </cell>
          <cell r="B235">
            <v>232</v>
          </cell>
        </row>
      </sheetData>
      <sheetData sheetId="2" refreshError="1">
        <row r="3">
          <cell r="A3" t="str">
            <v>t0001</v>
          </cell>
          <cell r="B3">
            <v>1</v>
          </cell>
          <cell r="C3" t="str">
            <v>전선관 지지행거</v>
          </cell>
          <cell r="D3" t="str">
            <v>W:200</v>
          </cell>
          <cell r="E3" t="str">
            <v>개소</v>
          </cell>
          <cell r="F3">
            <v>1</v>
          </cell>
          <cell r="G3">
            <v>1693</v>
          </cell>
          <cell r="H3">
            <v>1693</v>
          </cell>
          <cell r="I3">
            <v>11024</v>
          </cell>
          <cell r="J3">
            <v>11024</v>
          </cell>
        </row>
        <row r="4">
          <cell r="A4" t="str">
            <v>t0002</v>
          </cell>
          <cell r="B4">
            <v>2</v>
          </cell>
          <cell r="C4" t="str">
            <v>전선관 지지행거</v>
          </cell>
          <cell r="D4" t="str">
            <v>W:300</v>
          </cell>
          <cell r="E4" t="str">
            <v>개소</v>
          </cell>
          <cell r="F4">
            <v>1</v>
          </cell>
          <cell r="G4">
            <v>1733</v>
          </cell>
          <cell r="H4">
            <v>1733</v>
          </cell>
          <cell r="I4">
            <v>11024</v>
          </cell>
          <cell r="J4">
            <v>11024</v>
          </cell>
        </row>
        <row r="5">
          <cell r="A5" t="str">
            <v>t0003</v>
          </cell>
          <cell r="B5">
            <v>3</v>
          </cell>
          <cell r="C5" t="str">
            <v>전선관 지지행거</v>
          </cell>
          <cell r="D5" t="str">
            <v>16C</v>
          </cell>
          <cell r="E5" t="str">
            <v>개소</v>
          </cell>
          <cell r="F5">
            <v>1</v>
          </cell>
          <cell r="G5">
            <v>1755</v>
          </cell>
          <cell r="H5">
            <v>1755</v>
          </cell>
          <cell r="I5">
            <v>1101</v>
          </cell>
          <cell r="J5">
            <v>1101</v>
          </cell>
        </row>
        <row r="6">
          <cell r="A6" t="str">
            <v>t0004</v>
          </cell>
          <cell r="B6">
            <v>4</v>
          </cell>
          <cell r="C6" t="str">
            <v>전선관 지지행거</v>
          </cell>
          <cell r="D6" t="str">
            <v>22C</v>
          </cell>
          <cell r="E6" t="str">
            <v>개소</v>
          </cell>
          <cell r="F6">
            <v>1</v>
          </cell>
          <cell r="G6">
            <v>1775</v>
          </cell>
          <cell r="H6">
            <v>1775</v>
          </cell>
          <cell r="I6">
            <v>1101</v>
          </cell>
          <cell r="J6">
            <v>1101</v>
          </cell>
        </row>
        <row r="7">
          <cell r="A7" t="str">
            <v>t0005</v>
          </cell>
          <cell r="B7">
            <v>5</v>
          </cell>
          <cell r="C7" t="str">
            <v>전선관 지지행거</v>
          </cell>
          <cell r="D7" t="str">
            <v>28C</v>
          </cell>
          <cell r="E7" t="str">
            <v>개소</v>
          </cell>
          <cell r="F7">
            <v>1</v>
          </cell>
          <cell r="G7">
            <v>1799</v>
          </cell>
          <cell r="H7">
            <v>1799</v>
          </cell>
          <cell r="I7">
            <v>1101</v>
          </cell>
          <cell r="J7">
            <v>1101</v>
          </cell>
        </row>
        <row r="8">
          <cell r="A8" t="str">
            <v>t0006</v>
          </cell>
          <cell r="B8">
            <v>6</v>
          </cell>
          <cell r="C8" t="str">
            <v>전선관 지지행거</v>
          </cell>
          <cell r="D8" t="str">
            <v>36C</v>
          </cell>
          <cell r="E8" t="str">
            <v>개소</v>
          </cell>
          <cell r="F8">
            <v>1</v>
          </cell>
          <cell r="G8">
            <v>2075</v>
          </cell>
          <cell r="H8">
            <v>2075</v>
          </cell>
          <cell r="I8">
            <v>1101</v>
          </cell>
          <cell r="J8">
            <v>1101</v>
          </cell>
        </row>
        <row r="9">
          <cell r="A9" t="str">
            <v>t0007</v>
          </cell>
          <cell r="B9">
            <v>7</v>
          </cell>
          <cell r="C9" t="str">
            <v>전선관 지지행거</v>
          </cell>
          <cell r="D9" t="str">
            <v>42C</v>
          </cell>
          <cell r="E9" t="str">
            <v>개소</v>
          </cell>
          <cell r="F9">
            <v>1</v>
          </cell>
          <cell r="G9">
            <v>2201</v>
          </cell>
          <cell r="H9">
            <v>2201</v>
          </cell>
          <cell r="I9">
            <v>1101</v>
          </cell>
          <cell r="J9">
            <v>1101</v>
          </cell>
        </row>
        <row r="10">
          <cell r="A10" t="str">
            <v>t0008</v>
          </cell>
          <cell r="B10">
            <v>8</v>
          </cell>
          <cell r="C10" t="str">
            <v>전선관 지지행거</v>
          </cell>
          <cell r="D10" t="str">
            <v>54C</v>
          </cell>
          <cell r="E10" t="str">
            <v>개소</v>
          </cell>
          <cell r="F10">
            <v>1</v>
          </cell>
          <cell r="G10">
            <v>2457</v>
          </cell>
          <cell r="H10">
            <v>2457</v>
          </cell>
          <cell r="I10">
            <v>1101</v>
          </cell>
          <cell r="J10">
            <v>1101</v>
          </cell>
        </row>
        <row r="11">
          <cell r="A11" t="str">
            <v>t0009</v>
          </cell>
          <cell r="B11">
            <v>9</v>
          </cell>
          <cell r="C11" t="str">
            <v xml:space="preserve">녹막이 페이트 </v>
          </cell>
          <cell r="D11" t="str">
            <v>2회</v>
          </cell>
          <cell r="E11" t="str">
            <v>식</v>
          </cell>
          <cell r="F11">
            <v>1</v>
          </cell>
          <cell r="G11">
            <v>591.86800000000005</v>
          </cell>
          <cell r="H11">
            <v>591.86800000000005</v>
          </cell>
          <cell r="I11">
            <v>1787</v>
          </cell>
          <cell r="J11">
            <v>1787</v>
          </cell>
        </row>
        <row r="12">
          <cell r="A12" t="str">
            <v>t0010</v>
          </cell>
          <cell r="B12">
            <v>10</v>
          </cell>
          <cell r="C12" t="str">
            <v>은분도장</v>
          </cell>
          <cell r="D12" t="str">
            <v>2회</v>
          </cell>
          <cell r="E12" t="str">
            <v>식</v>
          </cell>
          <cell r="F12">
            <v>1</v>
          </cell>
          <cell r="G12">
            <v>236.34500000000003</v>
          </cell>
          <cell r="H12">
            <v>236.34500000000003</v>
          </cell>
          <cell r="I12">
            <v>3216</v>
          </cell>
          <cell r="J12">
            <v>3216</v>
          </cell>
        </row>
        <row r="13">
          <cell r="A13" t="str">
            <v>t0011</v>
          </cell>
          <cell r="B13">
            <v>11</v>
          </cell>
          <cell r="C13" t="str">
            <v>철재류 가공 및 조립</v>
          </cell>
          <cell r="D13" t="str">
            <v>현장제작</v>
          </cell>
          <cell r="E13" t="str">
            <v>식</v>
          </cell>
          <cell r="F13">
            <v>1</v>
          </cell>
          <cell r="G13">
            <v>27913</v>
          </cell>
          <cell r="H13">
            <v>27913</v>
          </cell>
          <cell r="I13">
            <v>2176675</v>
          </cell>
          <cell r="J13">
            <v>2176675</v>
          </cell>
        </row>
        <row r="14">
          <cell r="A14" t="str">
            <v>t0012</v>
          </cell>
          <cell r="B14">
            <v>12</v>
          </cell>
          <cell r="C14" t="str">
            <v>콘크리트 기초</v>
          </cell>
          <cell r="D14" t="str">
            <v>무근</v>
          </cell>
          <cell r="E14" t="str">
            <v>식</v>
          </cell>
          <cell r="F14">
            <v>1</v>
          </cell>
          <cell r="G14">
            <v>54876</v>
          </cell>
          <cell r="H14">
            <v>54876</v>
          </cell>
          <cell r="I14">
            <v>196800</v>
          </cell>
          <cell r="J14">
            <v>196800</v>
          </cell>
        </row>
        <row r="15">
          <cell r="A15" t="str">
            <v>t0013</v>
          </cell>
          <cell r="B15">
            <v>13</v>
          </cell>
          <cell r="C15" t="str">
            <v>터파기 데메우기</v>
          </cell>
          <cell r="D15" t="str">
            <v>1M 이하</v>
          </cell>
          <cell r="E15" t="str">
            <v>㎥</v>
          </cell>
          <cell r="F15">
            <v>1</v>
          </cell>
          <cell r="G15">
            <v>0</v>
          </cell>
          <cell r="H15">
            <v>0</v>
          </cell>
          <cell r="I15">
            <v>10483</v>
          </cell>
          <cell r="J15">
            <v>10483</v>
          </cell>
        </row>
        <row r="16">
          <cell r="A16" t="str">
            <v>t0014</v>
          </cell>
          <cell r="B16">
            <v>14</v>
          </cell>
          <cell r="C16" t="str">
            <v>동력배관 지지가대</v>
          </cell>
          <cell r="D16" t="str">
            <v>ㄷ앵글</v>
          </cell>
          <cell r="E16" t="str">
            <v>㎥</v>
          </cell>
          <cell r="F16">
            <v>1</v>
          </cell>
          <cell r="G16">
            <v>7188.4515000000001</v>
          </cell>
          <cell r="H16">
            <v>7188.4515000000001</v>
          </cell>
          <cell r="I16">
            <v>166035.663</v>
          </cell>
          <cell r="J16">
            <v>166035.663</v>
          </cell>
        </row>
        <row r="17">
          <cell r="A17" t="str">
            <v>t0015</v>
          </cell>
          <cell r="B17">
            <v>15</v>
          </cell>
          <cell r="C17" t="str">
            <v>전등 전열 분전반</v>
          </cell>
          <cell r="D17" t="str">
            <v>L-1</v>
          </cell>
          <cell r="E17" t="str">
            <v>식</v>
          </cell>
          <cell r="F17">
            <v>1</v>
          </cell>
          <cell r="G17">
            <v>167121</v>
          </cell>
          <cell r="H17">
            <v>167121</v>
          </cell>
          <cell r="I17">
            <v>244058</v>
          </cell>
          <cell r="J17">
            <v>244058</v>
          </cell>
        </row>
        <row r="18">
          <cell r="A18" t="str">
            <v>t0016</v>
          </cell>
          <cell r="B18">
            <v>16</v>
          </cell>
          <cell r="C18" t="str">
            <v>전등 전열 분전반</v>
          </cell>
          <cell r="D18" t="str">
            <v>L-2</v>
          </cell>
          <cell r="E18" t="str">
            <v>식</v>
          </cell>
          <cell r="F18">
            <v>1</v>
          </cell>
          <cell r="G18">
            <v>209376</v>
          </cell>
          <cell r="H18">
            <v>209376</v>
          </cell>
          <cell r="I18">
            <v>213125</v>
          </cell>
          <cell r="J18">
            <v>213125</v>
          </cell>
        </row>
        <row r="19">
          <cell r="A19" t="str">
            <v>t0017</v>
          </cell>
          <cell r="B19">
            <v>17</v>
          </cell>
          <cell r="C19" t="str">
            <v>보안용 접지공사</v>
          </cell>
          <cell r="D19" t="str">
            <v>100Ω이하</v>
          </cell>
          <cell r="E19" t="str">
            <v>식</v>
          </cell>
          <cell r="F19">
            <v>1</v>
          </cell>
          <cell r="G19">
            <v>773105</v>
          </cell>
          <cell r="H19">
            <v>773105</v>
          </cell>
          <cell r="I19">
            <v>130426.31999999999</v>
          </cell>
          <cell r="J19">
            <v>130426.31999999999</v>
          </cell>
        </row>
        <row r="20">
          <cell r="A20" t="str">
            <v>t0018</v>
          </cell>
          <cell r="B20">
            <v>18</v>
          </cell>
          <cell r="C20" t="str">
            <v>덕트 지지행거</v>
          </cell>
          <cell r="D20" t="str">
            <v>W : 200</v>
          </cell>
          <cell r="E20" t="str">
            <v>개소</v>
          </cell>
          <cell r="F20">
            <v>1</v>
          </cell>
          <cell r="G20">
            <v>3296</v>
          </cell>
          <cell r="H20">
            <v>3296</v>
          </cell>
          <cell r="I20">
            <v>8508</v>
          </cell>
          <cell r="J20">
            <v>8508</v>
          </cell>
        </row>
        <row r="21">
          <cell r="A21" t="str">
            <v>t0019</v>
          </cell>
          <cell r="B21">
            <v>19</v>
          </cell>
          <cell r="C21" t="str">
            <v>덕트 지지행거</v>
          </cell>
          <cell r="D21" t="str">
            <v>W : 300</v>
          </cell>
          <cell r="E21" t="str">
            <v>개소</v>
          </cell>
          <cell r="F21">
            <v>1</v>
          </cell>
          <cell r="G21">
            <v>3566</v>
          </cell>
          <cell r="H21">
            <v>3566</v>
          </cell>
          <cell r="I21">
            <v>8508</v>
          </cell>
          <cell r="J21">
            <v>8508</v>
          </cell>
        </row>
        <row r="22">
          <cell r="A22" t="str">
            <v>t0020</v>
          </cell>
          <cell r="B22">
            <v>20</v>
          </cell>
          <cell r="C22" t="str">
            <v>냉방기 분전반</v>
          </cell>
          <cell r="D22" t="str">
            <v>M - 50A(노출)</v>
          </cell>
          <cell r="E22" t="str">
            <v>면</v>
          </cell>
          <cell r="F22">
            <v>1</v>
          </cell>
          <cell r="G22">
            <v>55680</v>
          </cell>
          <cell r="H22">
            <v>55680</v>
          </cell>
          <cell r="I22">
            <v>13827</v>
          </cell>
          <cell r="J22">
            <v>13827</v>
          </cell>
        </row>
        <row r="23">
          <cell r="A23" t="str">
            <v>t0021</v>
          </cell>
          <cell r="B23">
            <v>21</v>
          </cell>
          <cell r="C23" t="str">
            <v>동력 분전반</v>
          </cell>
          <cell r="D23" t="str">
            <v>P - 1</v>
          </cell>
          <cell r="E23" t="str">
            <v>면</v>
          </cell>
          <cell r="F23">
            <v>1</v>
          </cell>
          <cell r="G23">
            <v>524487</v>
          </cell>
          <cell r="H23">
            <v>524487</v>
          </cell>
          <cell r="I23">
            <v>881611</v>
          </cell>
          <cell r="J23">
            <v>881611</v>
          </cell>
        </row>
        <row r="24">
          <cell r="A24" t="str">
            <v>t0022</v>
          </cell>
          <cell r="B24">
            <v>22</v>
          </cell>
          <cell r="C24" t="str">
            <v>노 무 비</v>
          </cell>
          <cell r="D24" t="str">
            <v>통신기사 1급</v>
          </cell>
          <cell r="E24" t="str">
            <v>인</v>
          </cell>
          <cell r="F24">
            <v>89527</v>
          </cell>
        </row>
        <row r="25">
          <cell r="A25" t="str">
            <v>t0023</v>
          </cell>
          <cell r="B25">
            <v>25</v>
          </cell>
          <cell r="C25" t="str">
            <v>노 무 비</v>
          </cell>
          <cell r="D25" t="str">
            <v>통신기사 2급</v>
          </cell>
          <cell r="E25" t="str">
            <v>인</v>
          </cell>
          <cell r="F25">
            <v>78395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sheetData sheetId="662"/>
      <sheetData sheetId="663"/>
      <sheetData sheetId="664"/>
      <sheetData sheetId="665"/>
      <sheetData sheetId="666"/>
      <sheetData sheetId="667"/>
      <sheetData sheetId="668"/>
      <sheetData sheetId="669"/>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sheetData sheetId="710"/>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간 지"/>
      <sheetName val="1.설계조건"/>
      <sheetName val="BOX 설계"/>
      <sheetName val="SAP DATA"/>
      <sheetName val="단면력 집계"/>
      <sheetName val="구체철근량"/>
      <sheetName val="사용성 검토"/>
      <sheetName val="주철근조립도"/>
      <sheetName val="말뚝지지력산정"/>
      <sheetName val="부력안정검토"/>
      <sheetName val="danga"/>
      <sheetName val="ilch"/>
      <sheetName val="조작대(1연)"/>
      <sheetName val="3BL공동구 수량"/>
      <sheetName val="Y-WORK"/>
      <sheetName val="단면가정"/>
      <sheetName val="1위임보수"/>
      <sheetName val="6PILE  (돌출)"/>
      <sheetName val="20관리비율"/>
    </sheetNames>
    <sheetDataSet>
      <sheetData sheetId="0"/>
      <sheetData sheetId="1"/>
      <sheetData sheetId="2"/>
      <sheetData sheetId="3"/>
      <sheetData sheetId="4"/>
      <sheetData sheetId="5"/>
      <sheetData sheetId="6"/>
      <sheetData sheetId="7"/>
      <sheetData sheetId="8" refreshError="1">
        <row r="19">
          <cell r="J19">
            <v>350</v>
          </cell>
        </row>
        <row r="22">
          <cell r="L22">
            <v>20</v>
          </cell>
        </row>
      </sheetData>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설계"/>
      <sheetName val="danga"/>
      <sheetName val="ilch"/>
      <sheetName val="지장물C"/>
      <sheetName val="guard(mac)"/>
      <sheetName val="교각1"/>
      <sheetName val="수로교총재료집계"/>
      <sheetName val="도장수량(하1)"/>
      <sheetName val="주형"/>
      <sheetName val="Y-WORK"/>
      <sheetName val="ITEM"/>
      <sheetName val="SLAB&quot;1&quot;"/>
      <sheetName val="날개벽"/>
      <sheetName val="설계조건"/>
      <sheetName val="Sheet2"/>
      <sheetName val="1.우편집중내역서"/>
      <sheetName val="조명시설"/>
      <sheetName val="기초공"/>
      <sheetName val="기둥(원형)"/>
      <sheetName val="말뚝지지력산정"/>
      <sheetName val="단면가정"/>
      <sheetName val="WORK"/>
      <sheetName val="000000"/>
      <sheetName val="역T형"/>
      <sheetName val="Proposal"/>
      <sheetName val="현장지지물물량"/>
      <sheetName val="설계예산서"/>
      <sheetName val="DATE"/>
      <sheetName val="SG"/>
      <sheetName val="차액보증"/>
      <sheetName val="총괄표"/>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
      <sheetName val="PILE "/>
      <sheetName val="6PILE  (돌출)"/>
      <sheetName val="조명시설"/>
      <sheetName val="철근단면적"/>
      <sheetName val="말뚝지지력산정"/>
      <sheetName val="대로근거"/>
      <sheetName val="중로근거"/>
      <sheetName val="FB25J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토ABUT수량-1"/>
      <sheetName val="토ABUT수량-2"/>
      <sheetName val="토PIER수량-1"/>
      <sheetName val="토PIER수량-2"/>
      <sheetName val="토PIER수량-3"/>
      <sheetName val="슬래브단면도"/>
      <sheetName val="SLAB수량(46.0)"/>
      <sheetName val="ABUT수량-A1"/>
      <sheetName val="ABUT수량-A2"/>
      <sheetName val="PIER수량-1"/>
      <sheetName val="PIER수량-2"/>
      <sheetName val="PIER수량-3"/>
      <sheetName val="가도공사"/>
      <sheetName val="수량총괄"/>
      <sheetName val="슬래브"/>
      <sheetName val="교대"/>
      <sheetName val="교각"/>
      <sheetName val="옹벽"/>
      <sheetName val="철근"/>
      <sheetName val="토공총괄"/>
      <sheetName val="토교대"/>
      <sheetName val="토교각"/>
      <sheetName val="주요자재집계"/>
      <sheetName val="몰탈자재집계"/>
      <sheetName val="간지"/>
      <sheetName val="말뚝지지력산정"/>
      <sheetName val="플랜트 설치"/>
      <sheetName val="준검 내역서"/>
      <sheetName val="H-pile(298x299)"/>
      <sheetName val="H-pile(250x250)"/>
      <sheetName val="단면가정"/>
      <sheetName val="공내역"/>
      <sheetName val="날개벽"/>
      <sheetName val="암거단위"/>
      <sheetName val="SG"/>
      <sheetName val="위치조서"/>
      <sheetName val="총괄"/>
      <sheetName val="장내교(한경46)"/>
      <sheetName val="수로단위수량"/>
      <sheetName val="Sheet3"/>
      <sheetName val="교각계산"/>
      <sheetName val="code"/>
      <sheetName val="단위수량"/>
      <sheetName val="복주식단위수량"/>
      <sheetName val="실행철강하도"/>
      <sheetName val="가감수량"/>
      <sheetName val="맨홀수량산출"/>
      <sheetName val="데리네이타현황"/>
      <sheetName val="수량산출"/>
      <sheetName val="노임단가"/>
      <sheetName val="000000"/>
      <sheetName val="부안일위"/>
      <sheetName val="수량집계"/>
      <sheetName val="견적서"/>
      <sheetName val="DATE"/>
      <sheetName val="Sheet2"/>
      <sheetName val="DATA"/>
      <sheetName val="3.공통공사대비"/>
      <sheetName val="tggwan(mac)"/>
      <sheetName val="crude.SLAB RE-bar"/>
      <sheetName val="CRUDE RE-bar"/>
      <sheetName val="우수공"/>
      <sheetName val="집수정(600-700)"/>
      <sheetName val="데이타"/>
      <sheetName val="식재인부"/>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laroux"/>
      <sheetName val="심사표지"/>
      <sheetName val="표지"/>
      <sheetName val="표지 (2)"/>
      <sheetName val="골재집계"/>
      <sheetName val="총자재집계표"/>
      <sheetName val="옹벽수량집계 "/>
      <sheetName val="주요자재집계표"/>
      <sheetName val="토공집계"/>
      <sheetName val="토적계산서"/>
      <sheetName val="교량총수량집계"/>
      <sheetName val="농로교수량집계B=4.0"/>
      <sheetName val="농로교수량집계B=6.0"/>
      <sheetName val="농로교토공수량산출(B=4.5)"/>
      <sheetName val="농로교토공수량산출(B=6.5)"/>
      <sheetName val="농로교수량산출(B=4.5)"/>
      <sheetName val="농로교수량산출(B=6.5)"/>
      <sheetName val="날개벽수량산출 (교량)"/>
      <sheetName val="교량위치조서"/>
      <sheetName val="라이닝수량산출 (4)"/>
      <sheetName val="구조물깨기"/>
      <sheetName val="헐기수량산출"/>
      <sheetName val="구조물헐기조서"/>
      <sheetName val="석축수량"/>
      <sheetName val="석축수량 (2)"/>
      <sheetName val="석축단위수량"/>
      <sheetName val="석축단위수량 (2)"/>
      <sheetName val="수로교수량산출"/>
      <sheetName val="파라팻트보강 (2)"/>
      <sheetName val="석축조서"/>
      <sheetName val="석축조서 (2)"/>
      <sheetName val="석축공제수량"/>
      <sheetName val="전석수량집계"/>
      <sheetName val="자연석조서"/>
      <sheetName val="전석쌓기단위수량"/>
      <sheetName val="자연석공제수량"/>
      <sheetName val="낙차공 수량집계"/>
      <sheetName val="낙차공 수량집계 (2)"/>
      <sheetName val="낙차공위치조서"/>
      <sheetName val="낙차공단위수량"/>
      <sheetName val="낙차공단위수량 (3)"/>
      <sheetName val="낙차공단위수량 (2)"/>
      <sheetName val="구조물집계 (2)"/>
      <sheetName val="옹벽단위수량 (2)"/>
      <sheetName val="옹벽집계"/>
      <sheetName val="옹벽집계 (2)"/>
      <sheetName val="옹벽공집계표"/>
      <sheetName val="위치조서"/>
      <sheetName val="옹벽연장조서"/>
      <sheetName val="옹벽단위수량"/>
      <sheetName val="암거1수량"/>
      <sheetName val="난간벽,차수벽"/>
      <sheetName val="암거단위-1련"/>
      <sheetName val="암거단위-2련"/>
      <sheetName val="BOX현황"/>
      <sheetName val="터파기고(box)"/>
      <sheetName val="날개벽뒷채움"/>
      <sheetName val="날개벽"/>
      <sheetName val="날개벽토공"/>
      <sheetName val="부대공집계"/>
      <sheetName val="파고라부대시설"/>
      <sheetName val="방호책"/>
      <sheetName val="도로경계석"/>
      <sheetName val="보도블럭포장"/>
      <sheetName val="000000"/>
      <sheetName val="box-간지"/>
      <sheetName val="날개벽수량표"/>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설계조건"/>
      <sheetName val="단면가정"/>
      <sheetName val="전산입력자료"/>
      <sheetName val="하중조합"/>
      <sheetName val="단면력집계"/>
      <sheetName val="FOOTING1"/>
      <sheetName val="FOOTING2"/>
      <sheetName val="FOOTING3"/>
      <sheetName val="말뚝기초설계"/>
      <sheetName val="FOOTING 배근도"/>
      <sheetName val="날개벽"/>
      <sheetName val="처짐"/>
      <sheetName val="말뚝지지력산정"/>
      <sheetName val="ABUT수량-A1"/>
      <sheetName val="터파기및재료"/>
      <sheetName val="H-pile(298x299)"/>
      <sheetName val="H-pile(250x250)"/>
    </sheetNames>
    <sheetDataSet>
      <sheetData sheetId="0" refreshError="1"/>
      <sheetData sheetId="1"/>
      <sheetData sheetId="2"/>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내역서적용분수량집계표"/>
      <sheetName val="내역서적용주요자재"/>
      <sheetName val="강재자재집계 (2)"/>
      <sheetName val="몰탈자재집계 (2)"/>
      <sheetName val="철근 (2)"/>
      <sheetName val="이월수량집계표"/>
      <sheetName val="교량주요자재집계"/>
      <sheetName val="강재자재집계"/>
      <sheetName val="교량수량집계표"/>
      <sheetName val="토(벽체시점)"/>
      <sheetName val="토(교각)"/>
      <sheetName val="토(벽체종점)"/>
      <sheetName val="구조물깨기"/>
      <sheetName val="수량산출서"/>
      <sheetName val="철근"/>
      <sheetName val="부대공주요자재집계"/>
      <sheetName val="몰탈자재집계"/>
      <sheetName val="부대공수량집계"/>
      <sheetName val="낙차보"/>
      <sheetName val="석축토공집계"/>
      <sheetName val="토공(석축)"/>
      <sheetName val="석축수량"/>
      <sheetName val="간지"/>
      <sheetName val="#REF"/>
      <sheetName val="ABUT수량-A1"/>
      <sheetName val="tggwan(mac)"/>
      <sheetName val="교각계산"/>
      <sheetName val="가도공"/>
      <sheetName val="차도부연장현황"/>
      <sheetName val="상-교대(A1-A2)"/>
      <sheetName val="총괄"/>
      <sheetName val="말뚝지지력산정"/>
      <sheetName val="신우"/>
      <sheetName val="H-pile(298x299)"/>
      <sheetName val="H-pile(250x250)"/>
      <sheetName val="지장물C"/>
      <sheetName val="Y-WORK"/>
      <sheetName val="ITEM"/>
      <sheetName val="통합"/>
      <sheetName val="일위대가"/>
      <sheetName val="설계"/>
      <sheetName val="guard(mac)"/>
      <sheetName val="안정검토"/>
      <sheetName val="단면설계"/>
      <sheetName val="교각1"/>
      <sheetName val="INPUT"/>
      <sheetName val="수로교총재료집계"/>
      <sheetName val="도장수량(하1)"/>
      <sheetName val="주형"/>
      <sheetName val="터파기및재료"/>
      <sheetName val="골재산출"/>
      <sheetName val="횡배수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4030H1.65"/>
      <sheetName val="우각부보강"/>
      <sheetName val="Sheet7"/>
      <sheetName val="Sheet8"/>
      <sheetName val="Sheet9"/>
      <sheetName val="Sheet10"/>
      <sheetName val="Sheet11"/>
      <sheetName val="Sheet12"/>
      <sheetName val="Sheet13"/>
      <sheetName val="Sheet14"/>
      <sheetName val="Sheet15"/>
      <sheetName val="Sheet16"/>
      <sheetName val="ABUT수량-A1"/>
      <sheetName val="횡배수관"/>
      <sheetName val="Sheet1(X)"/>
      <sheetName val="차액보증"/>
      <sheetName val="교각계산"/>
      <sheetName val="Sheet1"/>
      <sheetName val="일위대가"/>
      <sheetName val="#REF"/>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본체"/>
      <sheetName val="단면력 집계표"/>
      <sheetName val="기초설계"/>
      <sheetName val="사용성검토"/>
      <sheetName val="우각부보강"/>
      <sheetName val="날개벽"/>
      <sheetName val="PARAPHET"/>
      <sheetName val="Sheet1"/>
      <sheetName val="균열검토"/>
      <sheetName val="ABUT수량-A1"/>
      <sheetName val="안정검토"/>
      <sheetName val="설계조건"/>
      <sheetName val="교각계산"/>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sheetData sheetId="10" refreshError="1"/>
      <sheetData sheetId="11" refreshError="1"/>
      <sheetData sheetId="12" refreshError="1"/>
      <sheetData sheetId="13"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내역서적용분수량집계표"/>
      <sheetName val="내역서적용주요자재"/>
      <sheetName val="강재자재집계 (2)"/>
      <sheetName val="몰탈자재집계 (2)"/>
      <sheetName val="철근 (2)"/>
      <sheetName val="이월수량집계표"/>
      <sheetName val="교량주요자재집계"/>
      <sheetName val="강재자재집계"/>
      <sheetName val="교량수량집계표"/>
      <sheetName val="토(벽체시점)"/>
      <sheetName val="토(교각)"/>
      <sheetName val="토(벽체종점)"/>
      <sheetName val="구조물깨기"/>
      <sheetName val="수량산출서"/>
      <sheetName val="철근"/>
      <sheetName val="부대공주요자재집계"/>
      <sheetName val="몰탈자재집계"/>
      <sheetName val="부대공수량집계"/>
      <sheetName val="낙차보"/>
      <sheetName val="석축토공집계"/>
      <sheetName val="토공(석축)"/>
      <sheetName val="석축수량"/>
      <sheetName val="간지"/>
      <sheetName val="ABUT수량-A1"/>
      <sheetName val="우각부보강"/>
      <sheetName val="교각계산"/>
      <sheetName val="설계"/>
      <sheetName val="진주방향"/>
      <sheetName val="3련 BOX"/>
      <sheetName val="대비"/>
      <sheetName val="1.설계조건"/>
      <sheetName val="당율교"/>
      <sheetName val="내역서"/>
      <sheetName val="안정검토"/>
      <sheetName val="일위대가"/>
      <sheetName val="신우"/>
      <sheetName val="말뚝지지력산정"/>
      <sheetName val="H-pile(298x299)"/>
      <sheetName val="H-pile(250x250)"/>
      <sheetName val="지장물C"/>
      <sheetName val="Y-WORK"/>
      <sheetName val="ITEM"/>
      <sheetName val="흥양2교토공집계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내역서적용분수량집계표"/>
      <sheetName val="내역서적용주요자재"/>
      <sheetName val="강재자재집계 (2)"/>
      <sheetName val="몰탈자재집계 (2)"/>
      <sheetName val="철근 (2)"/>
      <sheetName val="이월수량집계표"/>
      <sheetName val="교량주요자재집계"/>
      <sheetName val="강재자재집계"/>
      <sheetName val="교량수량집계표"/>
      <sheetName val="토(벽체시점)"/>
      <sheetName val="토(교각)"/>
      <sheetName val="토(벽체종점)"/>
      <sheetName val="구조물깨기"/>
      <sheetName val="수량산출서"/>
      <sheetName val="철근"/>
      <sheetName val="부대공주요자재집계"/>
      <sheetName val="몰탈자재집계"/>
      <sheetName val="부대공수량집계"/>
      <sheetName val="낙차보"/>
      <sheetName val="석축토공집계"/>
      <sheetName val="토공(석축)"/>
      <sheetName val="석축수량"/>
      <sheetName val="간지"/>
      <sheetName val="ABUT수량-A1"/>
      <sheetName val="사각맨홀"/>
      <sheetName val="소업1교"/>
      <sheetName val="교각계산"/>
      <sheetName val="DATE"/>
      <sheetName val="원가"/>
      <sheetName val="1.설계조건"/>
      <sheetName val="상수도토공집계표"/>
      <sheetName val="#REF"/>
      <sheetName val="3련 BOX"/>
      <sheetName val="TYPE-1"/>
      <sheetName val="가시설단위수량"/>
      <sheetName val="일위대가목차"/>
      <sheetName val="소비자가"/>
      <sheetName val="U-TYPE(1)"/>
      <sheetName val="단면 (2)"/>
      <sheetName val="교각1"/>
      <sheetName val="당율교"/>
      <sheetName val="건축내역"/>
      <sheetName val="입찰안"/>
      <sheetName val="11"/>
      <sheetName val="C_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표지 "/>
      <sheetName val="목차"/>
      <sheetName val="설계설명서"/>
      <sheetName val="일반시방서"/>
      <sheetName val="예정공정표"/>
      <sheetName val="공사갑지"/>
      <sheetName val="원가계산서 "/>
      <sheetName val="내역서"/>
      <sheetName val="수량총괄표"/>
      <sheetName val="단가산출일람표 "/>
      <sheetName val="자재단가"/>
      <sheetName val="자재집계"/>
      <sheetName val="배수공수량집계"/>
      <sheetName val="토공수량집계"/>
      <sheetName val="토적계산서"/>
      <sheetName val="포장공"/>
      <sheetName val="배수관단위수량산출서 "/>
      <sheetName val="배수공수량산출서"/>
      <sheetName val="배수관시공조서"/>
      <sheetName val="노임단가"/>
      <sheetName val="단가산출"/>
      <sheetName val="중기사용일람표"/>
      <sheetName val="중기사용료"/>
      <sheetName val="중기내역"/>
      <sheetName val="Sheet1"/>
      <sheetName val="제목"/>
      <sheetName val="가시설(TYPE-A)"/>
      <sheetName val="1-1평균터파기고(1)"/>
      <sheetName val="(C)원내역"/>
      <sheetName val="맨홀수량산출"/>
      <sheetName val="3련 BOX"/>
      <sheetName val="공정코드"/>
      <sheetName val="우배수"/>
      <sheetName val="건축비목군분류"/>
      <sheetName val="전기"/>
      <sheetName val="C_DATA"/>
      <sheetName val="총괄-1"/>
      <sheetName val="노무비"/>
      <sheetName val="오억미만"/>
      <sheetName val="1.취수장"/>
      <sheetName val="정렬"/>
      <sheetName val="200"/>
      <sheetName val="직노"/>
      <sheetName val="ABUT수량-A1"/>
      <sheetName val="보성조서"/>
      <sheetName val="총공사내역서"/>
      <sheetName val="종단계산"/>
      <sheetName val="주차구획선수량"/>
      <sheetName val="포장수량집계"/>
      <sheetName val="SLAB&quot;1&quot;"/>
      <sheetName val="가정급수관"/>
      <sheetName val="포장공사"/>
      <sheetName val="16,영대리마을간도로포장공사"/>
      <sheetName val="준검 내역서"/>
      <sheetName val="제잡비"/>
      <sheetName val="단가"/>
      <sheetName val="식생블럭단위수량"/>
      <sheetName val="#REF"/>
      <sheetName val="산출근거"/>
      <sheetName val="조명시설"/>
      <sheetName val="가공2원도"/>
      <sheetName val="기둥(원형)"/>
      <sheetName val="COPING"/>
      <sheetName val="터파기및재료"/>
      <sheetName val="1.설계조건"/>
      <sheetName val="교통표지판수량집계표"/>
      <sheetName val="태안9)3-2)원내역"/>
      <sheetName val="2.단면가정3.모델링4.하중"/>
      <sheetName val="자료입력"/>
      <sheetName val="부안일위"/>
      <sheetName val="설계명세서"/>
      <sheetName val="노임"/>
      <sheetName val="플랜트 설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집계표"/>
      <sheetName val="토공(원형)"/>
      <sheetName val="기초공"/>
      <sheetName val="기둥(원형)"/>
      <sheetName val="COPING"/>
      <sheetName val="옹벽"/>
      <sheetName val="DATE"/>
      <sheetName val="조명시설"/>
      <sheetName val="터파기및재료"/>
      <sheetName val="우각부보강"/>
      <sheetName val="가시설단위수량"/>
      <sheetName val="1SPAN"/>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설계조건 "/>
      <sheetName val="PILE "/>
      <sheetName val="6PILE  (돌출)"/>
      <sheetName val="3.하중산정4.지지력"/>
      <sheetName val="부하계산서"/>
      <sheetName val="법면단"/>
      <sheetName val="법면설면"/>
      <sheetName val="석축단"/>
      <sheetName val="법면수집"/>
      <sheetName val="석축설면"/>
      <sheetName val="원형1호맨홀토공수량"/>
      <sheetName val="조명시설"/>
      <sheetName val="허용지지력"/>
      <sheetName val="차선도색(1)"/>
      <sheetName val="D-623D"/>
      <sheetName val="SG"/>
      <sheetName val="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터파기및재료"/>
      <sheetName val="설계조건"/>
      <sheetName val="말뚝지지력산정"/>
      <sheetName val="내역서(총)"/>
      <sheetName val="1.설계조건"/>
      <sheetName val="INPUT"/>
      <sheetName val="조명시설"/>
      <sheetName val="11"/>
      <sheetName val="입찰안"/>
      <sheetName val="일위대가목차"/>
      <sheetName val="type-F"/>
      <sheetName val="소비자가"/>
      <sheetName val="ABUT수량-A1"/>
      <sheetName val="C_DATA"/>
      <sheetName val="woo(mac)"/>
      <sheetName val="3련 BOX"/>
      <sheetName val="정부노임단가"/>
      <sheetName val="교각계산"/>
      <sheetName val="내역서"/>
      <sheetName val="4.2유효폭의 계산"/>
      <sheetName val="가시설단위수량"/>
      <sheetName val="SORCE1"/>
      <sheetName val="진주방향"/>
      <sheetName val="BID"/>
      <sheetName val="소업1교"/>
      <sheetName val="I.설계조건"/>
      <sheetName val="#REF"/>
      <sheetName val="6PILE  (돌출)"/>
      <sheetName val="전기일위대가"/>
      <sheetName val="물가"/>
      <sheetName val="DATE"/>
      <sheetName val="우배수"/>
      <sheetName val="흥양2교토공집계표"/>
      <sheetName val="비목군단가비교표"/>
      <sheetName val="원형맨홀수량"/>
      <sheetName val="대비"/>
      <sheetName val="수량산출"/>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옹벽"/>
      <sheetName val="type-F"/>
      <sheetName val="수량산출"/>
      <sheetName val="안정검토"/>
      <sheetName val="공정별 수량산출서"/>
      <sheetName val="노임단가"/>
      <sheetName val="일반시방서"/>
      <sheetName val="갑지"/>
      <sheetName val="내역서"/>
      <sheetName val="B98P"/>
      <sheetName val="일위대가(조경)"/>
      <sheetName val="공사원가계산서"/>
      <sheetName val="수량집계"/>
      <sheetName val="자재 및 폐기물견적(2008)"/>
      <sheetName val="ABUT수량-A1"/>
      <sheetName val="대비"/>
      <sheetName val="우각부보강"/>
      <sheetName val="사용성검토"/>
      <sheetName val="가시설단위수량"/>
      <sheetName val="SORCE1"/>
      <sheetName val="터파기및재료"/>
      <sheetName val="Y-WORK"/>
      <sheetName val="조명시설"/>
      <sheetName val="통합"/>
      <sheetName val="보차도경계석"/>
      <sheetName val="시중노임단가"/>
      <sheetName val="노임"/>
      <sheetName val="터널조도"/>
      <sheetName val="3BL공동구 수량"/>
      <sheetName val="설계조건"/>
      <sheetName val="인건-측정"/>
      <sheetName val="C_DATA"/>
      <sheetName val="일위대가목차"/>
      <sheetName val="I一般比"/>
      <sheetName val="기초공"/>
      <sheetName val="기둥(원형)"/>
      <sheetName val="교각계산"/>
      <sheetName val="Sheet1 (2)"/>
      <sheetName val="DATE"/>
      <sheetName val="종단계산"/>
      <sheetName val="소업1교"/>
      <sheetName val="토공계산서(부체도로)"/>
      <sheetName val="guard(mac)"/>
      <sheetName val="TYPE-A"/>
      <sheetName val="4.2유효폭의 계산"/>
      <sheetName val="입찰안"/>
      <sheetName val="N賃率-職"/>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명서"/>
      <sheetName val="설계조건"/>
      <sheetName val="안정계산"/>
      <sheetName val="말뚝설계"/>
      <sheetName val="단면검토"/>
      <sheetName val="교좌받침부"/>
      <sheetName val="날개벽(TYPE1)"/>
      <sheetName val="날개벽(TYPE2)"/>
      <sheetName val="날개벽(TYPE3)"/>
      <sheetName val="접속슬래브"/>
      <sheetName val="ABUT수량-A1"/>
      <sheetName val="터파기및재료"/>
      <sheetName val="공사비집계"/>
      <sheetName val="데이타"/>
      <sheetName val="DATA"/>
      <sheetName val="옹벽"/>
    </sheetNames>
    <sheetDataSet>
      <sheetData sheetId="0" refreshError="1"/>
      <sheetData sheetId="1">
        <row r="29">
          <cell r="H29">
            <v>0.15</v>
          </cell>
        </row>
      </sheetData>
      <sheetData sheetId="2"/>
      <sheetData sheetId="3"/>
      <sheetData sheetId="4"/>
      <sheetData sheetId="5" refreshError="1"/>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설계조건"/>
      <sheetName val="수량산출"/>
      <sheetName val="가시설단위수량"/>
      <sheetName val="SORCE1"/>
      <sheetName val="대비"/>
      <sheetName val="내역서"/>
      <sheetName val="우각부보강"/>
      <sheetName val="말뚝물량"/>
      <sheetName val="J형측구단위수량"/>
      <sheetName val="노임단가"/>
      <sheetName val="중산교"/>
      <sheetName val="중간부"/>
      <sheetName val="공사비집계"/>
      <sheetName val="데이타"/>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설계조건"/>
      <sheetName val="횡배수관집현황(2공구)"/>
      <sheetName val="공사비"/>
      <sheetName val="조도계산서 (도서)"/>
      <sheetName val="터파기및재료"/>
      <sheetName val="수량산출"/>
      <sheetName val="1단계"/>
      <sheetName val="VXXXXX"/>
      <sheetName val="100000"/>
      <sheetName val="중산교"/>
      <sheetName val="DATA"/>
      <sheetName val="데이타"/>
      <sheetName val="MOTOR"/>
      <sheetName val="건축내역"/>
      <sheetName val="사각맨홀"/>
      <sheetName val="type-F"/>
      <sheetName val="가시설(TYPE-A)"/>
      <sheetName val="1호맨홀가감수량"/>
      <sheetName val="1-1평균터파기고(1)"/>
      <sheetName val="1호맨홀수량산출"/>
      <sheetName val="SORCE1"/>
      <sheetName val="Sheet1"/>
      <sheetName val="조명시설"/>
      <sheetName val="총괄"/>
      <sheetName val="교각1"/>
      <sheetName val="종배수관(신)"/>
      <sheetName val="자료입력"/>
      <sheetName val="적용단위길이"/>
      <sheetName val="#REF"/>
      <sheetName val="노임단가"/>
      <sheetName val="자료"/>
      <sheetName val="보도경계블럭"/>
      <sheetName val=" 견적서"/>
      <sheetName val="접속 SLAB,BRACKET 설계"/>
      <sheetName val="안정검토"/>
      <sheetName val="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토ABUT수량-1"/>
      <sheetName val="토ABUT수량-2"/>
      <sheetName val="토PIER수량-1"/>
      <sheetName val="토PIER수량-2"/>
      <sheetName val="토PIER수량-3"/>
      <sheetName val="슬래브단면도"/>
      <sheetName val="SLAB수량(46.0)"/>
      <sheetName val="ABUT수량-A1"/>
      <sheetName val="ABUT수량-A2"/>
      <sheetName val="PIER수량-1"/>
      <sheetName val="PIER수량-2"/>
      <sheetName val="PIER수량-3"/>
      <sheetName val="가도공사"/>
      <sheetName val="수량총괄"/>
      <sheetName val="슬래브"/>
      <sheetName val="교대"/>
      <sheetName val="교각"/>
      <sheetName val="옹벽"/>
      <sheetName val="철근"/>
      <sheetName val="토공총괄"/>
      <sheetName val="토교대"/>
      <sheetName val="토교각"/>
      <sheetName val="주요자재집계"/>
      <sheetName val="몰탈자재집계"/>
      <sheetName val="간지"/>
      <sheetName val="1단계"/>
      <sheetName val="골재산출"/>
      <sheetName val="접속 SLAB,BRACKET 설계"/>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차액보증"/>
      <sheetName val="입찰안"/>
      <sheetName val="부대입찰"/>
      <sheetName val="부대공"/>
      <sheetName val="적격점수"/>
      <sheetName val="자재인력"/>
      <sheetName val="입찰조건"/>
      <sheetName val="조건표"/>
      <sheetName val="간지"/>
      <sheetName val="조명시설"/>
      <sheetName val="대비"/>
      <sheetName val="단가조사"/>
      <sheetName val="BID"/>
      <sheetName val="을"/>
      <sheetName val=" 견적서"/>
      <sheetName val="기초공"/>
      <sheetName val="기둥(원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노임단가"/>
      <sheetName val="중산교"/>
      <sheetName val="VXXXXXXX"/>
      <sheetName val="#REF"/>
      <sheetName val="tggwan(mac)"/>
      <sheetName val="상수도토공집계표"/>
      <sheetName val="가압장(토목)"/>
      <sheetName val="반중력식옹벽"/>
      <sheetName val="자재단가비교표"/>
      <sheetName val="입찰안"/>
      <sheetName val="4)유동표"/>
      <sheetName val="INPUT"/>
      <sheetName val="통합"/>
      <sheetName val="지장물C"/>
      <sheetName val="일위_파일"/>
      <sheetName val="신표지1"/>
      <sheetName val="당초내역서"/>
      <sheetName val="배수공1"/>
      <sheetName val="토공"/>
      <sheetName val="Sheet1 (2)"/>
      <sheetName val="Sheet17"/>
      <sheetName val="U-TYPE(1)"/>
      <sheetName val="옹벽철근"/>
      <sheetName val="3CHBDC"/>
      <sheetName val="5CHBDC"/>
      <sheetName val="기초공"/>
      <sheetName val="기둥(원형)"/>
      <sheetName val="차액보증"/>
      <sheetName val="계산중"/>
      <sheetName val="횡배위치"/>
      <sheetName val="BOX형 교대"/>
      <sheetName val="배수공집계"/>
      <sheetName val="우각부보강"/>
      <sheetName val="화산경계"/>
      <sheetName val="CPM챠트"/>
      <sheetName val="일정계산(예정)"/>
      <sheetName val="DATA"/>
      <sheetName val="본체"/>
      <sheetName val="guard(mac)"/>
      <sheetName val="원가서"/>
      <sheetName val="품셈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중산교"/>
      <sheetName val="실행철강하도"/>
      <sheetName val="내역"/>
      <sheetName val="증감대비"/>
      <sheetName val="3차설계"/>
      <sheetName val="BSD (2)"/>
      <sheetName val="tggwan(mac)"/>
      <sheetName val="토사(PE)"/>
      <sheetName val="자재단가_사급"/>
      <sheetName val="노임단가"/>
      <sheetName val="중기적산목록"/>
      <sheetName val="3.바닥판설계"/>
      <sheetName val="STEEL BOX 단면설계(SEC.8)"/>
      <sheetName val="Sheet1(X)"/>
      <sheetName val="Macro(차단기)"/>
      <sheetName val="차액보증"/>
      <sheetName val="기준"/>
      <sheetName val="BOX형 교대"/>
      <sheetName val="토목내역서"/>
      <sheetName val="플랜트 설치"/>
      <sheetName val="5.정산서"/>
      <sheetName val="약품공급2"/>
      <sheetName val="당초"/>
      <sheetName val="안정검토"/>
      <sheetName val="갑지1"/>
      <sheetName val="연부97-1"/>
      <sheetName val="현황산출서"/>
      <sheetName val="내역서"/>
      <sheetName val="N賃率-職"/>
      <sheetName val="Sheet3"/>
      <sheetName val="집계표"/>
      <sheetName val="우각부보강"/>
      <sheetName val="3련 BOX"/>
      <sheetName val="일위_파일"/>
      <sheetName val="이토변실(A3-LINE)"/>
      <sheetName val="규격"/>
      <sheetName val="수종"/>
      <sheetName val="부대tu"/>
      <sheetName val="연결임시"/>
      <sheetName val="파일의이용"/>
      <sheetName val="산출금액내역"/>
      <sheetName val="내역서1999.8최종"/>
      <sheetName val="수량산출"/>
      <sheetName val="신표지1"/>
      <sheetName val="당초내역서"/>
      <sheetName val="배수공1"/>
      <sheetName val="토공"/>
      <sheetName val="Sheet1 (2)"/>
      <sheetName val="Sheet17"/>
      <sheetName val="INPUT"/>
      <sheetName val="U-TYPE(1)"/>
      <sheetName val="우수"/>
      <sheetName val="세목전체"/>
      <sheetName val="LEGEND"/>
      <sheetName val="수량"/>
      <sheetName val="설계조건"/>
      <sheetName val="guard(mac)"/>
      <sheetName val="터파기및재료"/>
      <sheetName val="코드표"/>
      <sheetName val="수로단위수량"/>
      <sheetName val="JUCKEYK"/>
      <sheetName val="현황"/>
      <sheetName val="DATE"/>
      <sheetName val="Sheet1"/>
      <sheetName val="충주"/>
      <sheetName val="BSD_(2)"/>
      <sheetName val="STEEL_BOX_단면설계(SEC_8)"/>
      <sheetName val="BID"/>
      <sheetName val="전기"/>
      <sheetName val="표층포설및다짐"/>
      <sheetName val="단가산출서"/>
      <sheetName val="2000시행"/>
      <sheetName val="예정(3)"/>
      <sheetName val="동원(3)"/>
      <sheetName val="과천MAIN"/>
      <sheetName val="t형"/>
      <sheetName val="Sheet2"/>
      <sheetName val="입찰안"/>
      <sheetName val="수량산출서-2"/>
      <sheetName val="골재산출"/>
      <sheetName val="SG"/>
      <sheetName val="하수급견적대비"/>
      <sheetName val="사전공사"/>
      <sheetName val="공사개요"/>
      <sheetName val="원형1호맨홀토공수량"/>
      <sheetName val="상수도토공집계표"/>
      <sheetName val="조명시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적용분수량집계표"/>
      <sheetName val="수량총괄집계표"/>
      <sheetName val="수량총괄집계표 (2)"/>
      <sheetName val="Sheet1"/>
      <sheetName val="Sheet2"/>
      <sheetName val="Sheet3"/>
      <sheetName val="쉬트파일수량"/>
      <sheetName val="집수정집계"/>
      <sheetName val="집수정철근"/>
      <sheetName val="집수정토공"/>
      <sheetName val="집수정수량"/>
      <sheetName val="유동관토공"/>
      <sheetName val="유동관수량"/>
      <sheetName val="쉬트파일수량 (2)"/>
      <sheetName val="ABUT수량-A1"/>
      <sheetName val="용산1(해보)"/>
      <sheetName val="내역"/>
      <sheetName val="일위_파일"/>
      <sheetName val="원가계산서 "/>
      <sheetName val="이토변실(A3-LINE)"/>
      <sheetName val="중기사용료산출근거"/>
      <sheetName val="단가 및 재료비"/>
      <sheetName val="DATE"/>
      <sheetName val="2공구산출내역"/>
      <sheetName val="단가"/>
      <sheetName val="용역단가"/>
      <sheetName val="출력은 금물"/>
      <sheetName val="집계표샘플"/>
      <sheetName val="부대내역"/>
      <sheetName val="실행"/>
      <sheetName val="노임단가"/>
      <sheetName val="단가조사"/>
      <sheetName val="노임"/>
      <sheetName val="단가 "/>
      <sheetName val="총괄내역서"/>
      <sheetName val="경산"/>
      <sheetName val="Macro1"/>
      <sheetName val="차액보증"/>
      <sheetName val="우각부보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 BOX공))"/>
      <sheetName val="BOX총괄집계"/>
      <sheetName val="BOX총괄토공집계"/>
      <sheetName val="BOX집계"/>
      <sheetName val="BOX연장산출"/>
      <sheetName val="BOX공제연장산출"/>
      <sheetName val="BOX-1510"/>
      <sheetName val="BOX-1515"/>
      <sheetName val="BOX-2015"/>
      <sheetName val="BOX-2515"/>
      <sheetName val="BOX-3015"/>
      <sheetName val="BOX-2@2020"/>
      <sheetName val="BOX-2@3025"/>
      <sheetName val="BOX-2@3030"/>
      <sheetName val="BOX-3@3015"/>
      <sheetName val="BOX-3@3530"/>
      <sheetName val="((토공))"/>
      <sheetName val="BOX토공집계"/>
      <sheetName val="BOX-1510(토)"/>
      <sheetName val="BOX-1515(토)"/>
      <sheetName val="BOX-2015(토)"/>
      <sheetName val="BOX-2515(토)"/>
      <sheetName val="BOX-3015(토)"/>
      <sheetName val="BOX-2@2020(토)"/>
      <sheetName val="BOX-2@3025(토)"/>
      <sheetName val="BOX-2@3030(토)"/>
      <sheetName val="BOX-3@3015(토)"/>
      <sheetName val="BOX-3@3530(토)"/>
      <sheetName val="관로토피고(BOX)"/>
      <sheetName val="((공제))"/>
      <sheetName val="BOX공제량"/>
      <sheetName val="멘홀,우수받이공제(단위)"/>
      <sheetName val="BOX잡석공제연장산출"/>
      <sheetName val="BOX접속공제수량"/>
      <sheetName val="BOX접속공제(단위)"/>
      <sheetName val="BOX접속공제개소"/>
      <sheetName val="수위조절공제집계"/>
      <sheetName val="수위조절공제단위"/>
      <sheetName val="((보강))"/>
      <sheetName val="BOX보강량"/>
      <sheetName val="BOX접속보강수량"/>
      <sheetName val="접속관보강"/>
      <sheetName val="수위조절보강집계"/>
      <sheetName val="수위조절보강단위"/>
      <sheetName val="((장비투입구및마감벽))"/>
      <sheetName val="장비투입및마감벽"/>
      <sheetName val="장비투입접합부"/>
      <sheetName val="마감벽1515"/>
      <sheetName val="마감벽2515"/>
      <sheetName val="((받침대))"/>
      <sheetName val="받침수량집계"/>
      <sheetName val="암거받침단위수량"/>
      <sheetName val="((신축이음))"/>
      <sheetName val="신축이음집계"/>
      <sheetName val="신축이음산출"/>
      <sheetName val="신축이음산출근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본체"/>
      <sheetName val="단면력 집계표"/>
      <sheetName val="기초설계"/>
      <sheetName val="사용성검토"/>
      <sheetName val="우각부보강"/>
      <sheetName val="날개벽"/>
      <sheetName val="PARAPHET"/>
      <sheetName val="Sheet1"/>
      <sheetName val="ABUT수량-A1"/>
      <sheetName val="교각계산"/>
      <sheetName val="TABLE"/>
      <sheetName val="SLAB"/>
      <sheetName val="단면가정"/>
      <sheetName val="설계조건"/>
      <sheetName val="3BL공동구 수량"/>
      <sheetName val="횡배수관"/>
      <sheetName val="내역"/>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ard(mac)"/>
      <sheetName val="낙석방지집계표"/>
      <sheetName val="낙석방지책연장"/>
      <sheetName val="가드레일연장"/>
      <sheetName val="1.설계조건"/>
      <sheetName val="원형1호맨홀토공수량"/>
      <sheetName val="8.PILE  (돌출)"/>
      <sheetName val="버스운행안내"/>
      <sheetName val="예방접종계획"/>
      <sheetName val="근태계획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본체"/>
      <sheetName val="단면력 집계표"/>
      <sheetName val="기초설계"/>
      <sheetName val="사용성검토"/>
      <sheetName val="우각부보강"/>
      <sheetName val="날개벽"/>
      <sheetName val="PARAPHET"/>
      <sheetName val="Sheet1"/>
      <sheetName val="균열검토"/>
      <sheetName val="우각부"/>
      <sheetName val="동물이~1"/>
      <sheetName val="ABUT수량-A1"/>
      <sheetName val="교각계산"/>
      <sheetName val="설계"/>
      <sheetName val="guard(mac)"/>
      <sheetName val="경상비"/>
      <sheetName val="COPING"/>
      <sheetName val="도로구조공사비"/>
      <sheetName val="가설공사비"/>
      <sheetName val="물가시세"/>
      <sheetName val="tggwan(mac)"/>
      <sheetName val="JUCK"/>
      <sheetName val="일위대가"/>
      <sheetName val="안정검토"/>
      <sheetName val="신우"/>
      <sheetName val="말뚝지지력산정"/>
      <sheetName val="H-pile(298x299)"/>
      <sheetName val="H-pile(250x250)"/>
      <sheetName val="지장물C"/>
      <sheetName val="Y-WORK"/>
      <sheetName val="ITEM"/>
      <sheetName val="통합"/>
      <sheetName val="단면설계"/>
      <sheetName val="교각1"/>
      <sheetName val="INPUT"/>
      <sheetName val="Sheet17"/>
      <sheetName val="FOOTING단면력"/>
      <sheetName val="단위수량"/>
      <sheetName val="입찰안"/>
      <sheetName val="배수공"/>
      <sheetName val="정부노임단가"/>
      <sheetName val="TYPE-1"/>
      <sheetName val="DATA"/>
      <sheetName val="1-1"/>
      <sheetName val="설계조건"/>
      <sheetName val="장비내역서"/>
      <sheetName val="부대내역"/>
      <sheetName val="ilch"/>
      <sheetName val="MFAB"/>
      <sheetName val="MFRT"/>
      <sheetName val="MPKG"/>
      <sheetName val="MPRD"/>
      <sheetName val="ⴭⴭⴭⴭ"/>
      <sheetName val="원형1호맨홀토공수량"/>
      <sheetName val="바닥판"/>
      <sheetName val="다이꾸"/>
      <sheetName val="매크로"/>
      <sheetName val="옹벽기초자료"/>
      <sheetName val="현황산출서"/>
      <sheetName val="Macro(차단기)"/>
      <sheetName val="수로교총재료집계"/>
      <sheetName val="도장수량(하1)"/>
      <sheetName val="주형"/>
      <sheetName val="반중력식옹벽"/>
      <sheetName val="4)유동표"/>
      <sheetName val="일위대가(1)"/>
      <sheetName val="피벗테이블데이터분석"/>
      <sheetName val="적용단위길이"/>
      <sheetName val="3BL공동구 수량"/>
      <sheetName val="사각맨홀"/>
      <sheetName val="화산경계"/>
      <sheetName val="6PILE  (돌출)"/>
      <sheetName val="조도계산서 (도서)"/>
      <sheetName val="원형맨홀수량"/>
      <sheetName val="부하계산서"/>
      <sheetName val="DATE"/>
      <sheetName val="내역서"/>
      <sheetName val="XXXXXX"/>
      <sheetName val="주요자재집계"/>
      <sheetName val="몰탈자재집계"/>
      <sheetName val="수량총괄집계"/>
      <sheetName val="철근총괄집계"/>
      <sheetName val="BOX수량집계"/>
      <sheetName val="BOX철근"/>
      <sheetName val="BOX수량"/>
      <sheetName val="출입문수량집계"/>
      <sheetName val="출입문철근"/>
      <sheetName val="출입문(A-A)수량"/>
      <sheetName val="출입문(B-B)수량"/>
      <sheetName val="출입문(C-C)수량 "/>
      <sheetName val="출입문(D-D)수량"/>
      <sheetName val="출입문마감부"/>
      <sheetName val="접속슬래브"/>
      <sheetName val="U-TYPE수량집계"/>
      <sheetName val="U-TYPE철근"/>
      <sheetName val="U-TYPE(334~360)"/>
      <sheetName val="U-TYPE(360~380)"/>
      <sheetName val="U-TYPE(380~400)"/>
      <sheetName val="U-TYPE(400~420)"/>
      <sheetName val="간지"/>
      <sheetName val="와동25-3(변경)"/>
      <sheetName val="3련 BOX"/>
      <sheetName val="001"/>
      <sheetName val="20관리비율"/>
      <sheetName val="건축내역"/>
      <sheetName val="Sheet3"/>
      <sheetName val="SLAB"/>
      <sheetName val="단위중량"/>
      <sheetName val="자료"/>
      <sheetName val="1.설계조건"/>
      <sheetName val="Macro1"/>
      <sheetName val="공사비예비관리공감측설산출내역"/>
      <sheetName val="종배수관(신)"/>
      <sheetName val="부하(성남)"/>
      <sheetName val="LOPCALC"/>
      <sheetName val="B"/>
      <sheetName val="중기일위대가"/>
      <sheetName val="노임단가"/>
      <sheetName val="특별교실"/>
      <sheetName val="POOM_MOTO"/>
      <sheetName val="우수공"/>
      <sheetName val="구의33고"/>
      <sheetName val="전차선로 물량표"/>
      <sheetName val="감가상각"/>
      <sheetName val="1. 설계조건 2.단면가정 3. 하중계산"/>
      <sheetName val="DATA 입력란"/>
      <sheetName val="지진시"/>
      <sheetName val="N賃率-職"/>
      <sheetName val="수량산출"/>
      <sheetName val="소비자가"/>
      <sheetName val="DIAPHRAG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맨홀수량집계"/>
      <sheetName val="맨홀자재집계"/>
      <sheetName val="인버트수량집계"/>
      <sheetName val="부관보호공수량집계"/>
      <sheetName val="맨홀 평균높이"/>
      <sheetName val="1호 맨홀 (TYPE-B)"/>
      <sheetName val="2호 맨홀 (TYPE-B)"/>
      <sheetName val="2호 맨홀 (TYPE-C)"/>
      <sheetName val="3호 맨홀 (TYPE-C)"/>
      <sheetName val="관경별인버트수량산출"/>
      <sheetName val="맨홀유입유출관경(통복)"/>
      <sheetName val="부관보호공수량산출"/>
      <sheetName val="부관평균h산정"/>
      <sheetName val="4호 맨홀 (TYPE-B)"/>
      <sheetName val="4호 맨홀 (TYPE-C)"/>
      <sheetName val="3호 맨홀 (TYPE-B)"/>
      <sheetName val="유입유출관"/>
      <sheetName val="Sheet1"/>
      <sheetName val="일반맨홀수량집계"/>
      <sheetName val="일반맨홀자재집계"/>
      <sheetName val="일반 맨홀 평균높이"/>
      <sheetName val="3BL공동구 수량"/>
      <sheetName val="변화치수"/>
      <sheetName val="바닥판"/>
      <sheetName val="입력DATA"/>
      <sheetName val="ITEM"/>
      <sheetName val="원형맨홀수량"/>
      <sheetName val="INPUT"/>
      <sheetName val="특2호부관하천산근"/>
      <sheetName val="SLAB"/>
      <sheetName val="부하(성남)"/>
      <sheetName val="맨홀 수량"/>
      <sheetName val="ABUT수량-A1"/>
      <sheetName val="정부노임단가"/>
      <sheetName val="TABLE"/>
      <sheetName val="도로횡단-D300"/>
      <sheetName val="우각부보강"/>
      <sheetName val="가시설단위수량"/>
      <sheetName val="SORCE1"/>
      <sheetName val="단위수량"/>
      <sheetName val="DATE"/>
      <sheetName val="장비집계"/>
      <sheetName val="I一般比"/>
      <sheetName val="WORK"/>
      <sheetName val="교각계산"/>
      <sheetName val="비교표"/>
      <sheetName val="보차도경계석"/>
      <sheetName val="2F 회의실견적(5_14 일대)"/>
      <sheetName val="단면가정"/>
      <sheetName val="설계조건"/>
      <sheetName val="SE-611"/>
      <sheetName val="N賃率-職"/>
      <sheetName val="차액보증"/>
      <sheetName val="기초공"/>
      <sheetName val="안정계산"/>
      <sheetName val="기둥(원형)"/>
      <sheetName val="단면검토"/>
      <sheetName val="부대내역"/>
      <sheetName val="안정검토"/>
      <sheetName val="#REF"/>
      <sheetName val="과천MAIN"/>
      <sheetName val="8.PILE  (돌출)"/>
      <sheetName val="치수표"/>
      <sheetName val="사용성검토"/>
      <sheetName val="물량산출근거"/>
      <sheetName val="말뚝지지력산정"/>
      <sheetName val="날개벽"/>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우각부보강"/>
      <sheetName val="대비"/>
      <sheetName val="부하계산서"/>
      <sheetName val="1. 설계조건 2.단면가정 3. 하중계산"/>
      <sheetName val="DATA 입력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레미콘집계"/>
      <sheetName val="자재집계표"/>
      <sheetName val="축제공집계"/>
      <sheetName val="더돋기"/>
      <sheetName val="호안집계"/>
      <sheetName val="스톤조서"/>
      <sheetName val="스톤수량"/>
      <sheetName val="스톤단위"/>
      <sheetName val="앙카조서"/>
      <sheetName val="앙카수량"/>
      <sheetName val="앙카단위"/>
      <sheetName val="돌망태조서"/>
      <sheetName val="돌망태수량"/>
      <sheetName val="돌망태단위"/>
      <sheetName val="배수공총괄표"/>
      <sheetName val="모르터산출"/>
      <sheetName val="횡배수관집계"/>
      <sheetName val="횡배수관조서"/>
      <sheetName val="횡배;구체집"/>
      <sheetName val="횡배;구체단위"/>
      <sheetName val="횡배;토공집"/>
      <sheetName val="횡배토공"/>
      <sheetName val="평균터파기고"/>
      <sheetName val="횡배수;날개"/>
      <sheetName val="횡날단위"/>
      <sheetName val="암거총"/>
      <sheetName val="연장조서"/>
      <sheetName val="구체집계"/>
      <sheetName val="암거단위"/>
      <sheetName val="토공집계"/>
      <sheetName val="토공수량"/>
      <sheetName val="평터파기고"/>
      <sheetName val="날개구체수량;집"/>
      <sheetName val="날개단위"/>
      <sheetName val="구조물공집계"/>
      <sheetName val="모르터산출 (2)"/>
      <sheetName val="교량집계"/>
      <sheetName val="교량6-6-6"/>
      <sheetName val="교량 (2)8-7-8"/>
      <sheetName val="박스집계"/>
      <sheetName val="철근집계"/>
      <sheetName val="3련 BOX"/>
      <sheetName val="1련 BOX"/>
      <sheetName val="공제집계"/>
      <sheetName val="제수변실"/>
      <sheetName val="공기변실"/>
      <sheetName val="포장집계"/>
      <sheetName val="조도계산서 (도서)"/>
      <sheetName val="단위중량"/>
      <sheetName val="MOTOR"/>
      <sheetName val="대로근거"/>
      <sheetName val="맨홀수량"/>
      <sheetName val="맨홀수량집계"/>
      <sheetName val="3BL공동구 수량"/>
      <sheetName val="SLAB"/>
      <sheetName val="특2호부관하천산근"/>
      <sheetName val="WORK"/>
      <sheetName val="부대내역"/>
      <sheetName val="정부노임단가"/>
      <sheetName val="플랜트 설치"/>
      <sheetName val="ITEM"/>
      <sheetName val="중기일위대가"/>
      <sheetName val="우각부보강"/>
      <sheetName val="ABUT수량-A1"/>
      <sheetName val="입력DATA"/>
      <sheetName val="바닥판"/>
      <sheetName val="기둥(원형)"/>
      <sheetName val="중기사용료"/>
      <sheetName val="물량산출근거"/>
      <sheetName val="일반공사"/>
      <sheetName val="횡배위치"/>
      <sheetName val="단위수량"/>
      <sheetName val="기초공"/>
      <sheetName val="수량(남촌)"/>
      <sheetName val="원형맨홀수량"/>
      <sheetName val="8.PILE  (돌출)"/>
      <sheetName val="가시설(TYPE-A)"/>
      <sheetName val="ilch"/>
      <sheetName val="가시설수량"/>
      <sheetName val="Sheet2"/>
      <sheetName val="내역서"/>
      <sheetName val="Sheet3"/>
      <sheetName val="woo(mac)"/>
      <sheetName val="SE-611"/>
      <sheetName val="미드수량"/>
      <sheetName val="4.말뚝설계"/>
      <sheetName val="1.설계조건"/>
      <sheetName val="표지판현황"/>
      <sheetName val="배"/>
      <sheetName val="표준내역"/>
      <sheetName val="우수"/>
      <sheetName val="터파기및재료"/>
      <sheetName val="골재집계"/>
      <sheetName val="원형1호맨홀토공수량"/>
      <sheetName val="변화치수"/>
      <sheetName val="모르터산출_(2)"/>
      <sheetName val="교량_(2)8-7-8"/>
      <sheetName val="3련_BOX"/>
      <sheetName val="1련_BOX"/>
      <sheetName val="SLAB&quot;1&quot;"/>
      <sheetName val="자재집계"/>
      <sheetName val="장비집계"/>
      <sheetName val="조명시설"/>
      <sheetName val="RAHMEN"/>
      <sheetName val="내역표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refreshError="1"/>
      <sheetData sheetId="101" refreshError="1"/>
      <sheetData sheetId="102" refreshError="1"/>
      <sheetData sheetId="103" refreshError="1"/>
      <sheetData sheetId="10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 val="간지"/>
      <sheetName val="자재총괄"/>
      <sheetName val="시멘트레미콘구입량"/>
      <sheetName val="골재구입량"/>
      <sheetName val="3구조물공간지"/>
      <sheetName val="1집계표간지"/>
      <sheetName val="구조물공집계표"/>
      <sheetName val="토공집계표"/>
      <sheetName val="2여과지"/>
      <sheetName val="여과지집계표"/>
      <sheetName val="여과지"/>
      <sheetName val="여과지토적표"/>
      <sheetName val="3배수지"/>
      <sheetName val="배수지집계표"/>
      <sheetName val="배수지"/>
      <sheetName val="배수지토적표"/>
      <sheetName val="4염소투입실"/>
      <sheetName val="염소투입실집계표"/>
      <sheetName val="염소투입실공사"/>
      <sheetName val="1.토공집계"/>
      <sheetName val="2.관대집계표"/>
      <sheetName val="접합"/>
      <sheetName val="3.구조물공"/>
      <sheetName val="4.포장공"/>
      <sheetName val="5.부대공"/>
      <sheetName val="6.주요자재대"/>
      <sheetName val="7.폐기물집계"/>
      <sheetName val="자재집계표"/>
      <sheetName val="주요자재집계표"/>
      <sheetName val="토공"/>
      <sheetName val="총괄토공집계"/>
      <sheetName val="시점부토공"/>
      <sheetName val="종점부토공"/>
      <sheetName val="교각토공"/>
      <sheetName val="총괄집계 "/>
      <sheetName val="총괄철근집계(1)"/>
      <sheetName val="총괄철근집계(2)"/>
      <sheetName val="구조물공"/>
      <sheetName val="본체집계"/>
      <sheetName val="본체철근집계"/>
      <sheetName val="날개벽철근집계 "/>
      <sheetName val="본체그림"/>
      <sheetName val="본체수량"/>
      <sheetName val="접속슬래브집계"/>
      <sheetName val="접속(시점)"/>
      <sheetName val="접속(종점)"/>
      <sheetName val="VXXXXX"/>
      <sheetName val="방음벽수량"/>
      <sheetName val="방음벽기초수량"/>
      <sheetName val="방음벽설치현황"/>
      <sheetName val="단위수량"/>
      <sheetName val="가설방음판넬"/>
      <sheetName val="가설방진망"/>
      <sheetName val="세륜세차시설"/>
      <sheetName val="가도수량집계"/>
      <sheetName val="가도토공"/>
      <sheetName val="가도포장수량집계표"/>
      <sheetName val="가포장조서"/>
      <sheetName val="가도단위수량"/>
      <sheetName val="가배수관"/>
      <sheetName val="골재덮개시설"/>
      <sheetName val="준공표지판집계"/>
      <sheetName val="경계표주집계(X)"/>
      <sheetName val="경계수량(X)"/>
      <sheetName val="경계표주단위수량(X)"/>
      <sheetName val="기존도로유지관리비"/>
      <sheetName val="식재공"/>
      <sheetName val="산림복구비"/>
      <sheetName val="가설건물"/>
      <sheetName val="가옥철거조서"/>
      <sheetName val="자재집계산출"/>
      <sheetName val="지장물보호(수집)"/>
      <sheetName val="지장물산근"/>
      <sheetName val="지장물보호공단위수량"/>
      <sheetName val="Sheet1"/>
      <sheetName val="표지"/>
      <sheetName val="1.토총"/>
      <sheetName val="토적"/>
      <sheetName val="가정오수"/>
      <sheetName val="2.관로집"/>
      <sheetName val="관부설"/>
      <sheetName val="가정연결"/>
      <sheetName val="3.구조물집계"/>
      <sheetName val="맨홀높이"/>
      <sheetName val="맨홀2"/>
      <sheetName val="관로"/>
      <sheetName val="가정연결관"/>
      <sheetName val="(1)가시설공"/>
      <sheetName val="(2)경고"/>
      <sheetName val="(3)기타"/>
      <sheetName val="7.폐기물"/>
      <sheetName val="토실"/>
      <sheetName val="총괄집계표"/>
      <sheetName val="재료집계표"/>
      <sheetName val="몰탈집계표"/>
      <sheetName val="포장집계표"/>
      <sheetName val="본선부집계"/>
      <sheetName val="TYPE별조서"/>
      <sheetName val="본선부산출"/>
      <sheetName val="진입부보도집계"/>
      <sheetName val="진입보도산출"/>
      <sheetName val="접속도로집계"/>
      <sheetName val="진입로집계"/>
      <sheetName val="진입로"/>
      <sheetName val="점자블럭집계"/>
      <sheetName val="점자블럭산출"/>
      <sheetName val="공제량집계"/>
      <sheetName val="공제량"/>
      <sheetName val="경계석총집계"/>
      <sheetName val="보차도수량집계"/>
      <sheetName val="보차도경계조서"/>
      <sheetName val="보차도산출"/>
      <sheetName val="도로경계석집계"/>
      <sheetName val="도로경계조서"/>
      <sheetName val="도로경계산출"/>
      <sheetName val="VXXX"/>
      <sheetName val="Recovered_Sheet1"/>
      <sheetName val="관로공집계"/>
      <sheetName val="수밀검사조서"/>
      <sheetName val="본관조서(PVC)"/>
      <sheetName val="PVC접합개소 산출서"/>
      <sheetName val="PVC이중벽관D300집계"/>
      <sheetName val="PVC이중벽관D300집계-OPEN"/>
      <sheetName val="PVCDC300단위집계-OPEN"/>
      <sheetName val="PVCDC300단위수량-OPEN"/>
      <sheetName val="PVC이중벽관D300집계-가설흙막이"/>
      <sheetName val="PVCDC300단위집계-가설흙막이"/>
      <sheetName val="PVCDC300단위수량-가설흙막이"/>
      <sheetName val="전체맨홀집계"/>
      <sheetName val="원형1호맨홀집계표"/>
      <sheetName val="오수맨홀조서"/>
      <sheetName val="원형1맨홀(무근)집계표"/>
      <sheetName val="원형1호맨홀(철근)집계표"/>
      <sheetName val="오수원형1호맨홀단위집계"/>
      <sheetName val="오수원형맨홀1호"/>
      <sheetName val="원형1호맨홀(철근)단위수량집계"/>
      <sheetName val="원형1호맨홀(철근)단위수량"/>
      <sheetName val="일위대가"/>
      <sheetName val="조견표"/>
      <sheetName val="기계경비(일반)"/>
      <sheetName val="산출근거(마산, 만천, 가례)"/>
      <sheetName val="산출근거(남강)"/>
      <sheetName val="산출근거(가설도로 조성)"/>
      <sheetName val="산출근거(가설도로 성토다짐)"/>
      <sheetName val="산출근거(가설도로 살수)"/>
      <sheetName val="산출근거(가설도로 유지보수)"/>
      <sheetName val="세부내역"/>
      <sheetName val="구조물철거타공정이월"/>
      <sheetName val="데이타"/>
      <sheetName val="식재"/>
      <sheetName val="시설물"/>
      <sheetName val="식재출력용"/>
      <sheetName val="유지관리"/>
      <sheetName val="단가"/>
      <sheetName val="내역"/>
      <sheetName val="bearing"/>
      <sheetName val="연동내역"/>
      <sheetName val="관접합및부설"/>
      <sheetName val="관급자재대"/>
      <sheetName val="변수값"/>
      <sheetName val="중기상차"/>
      <sheetName val="AS복구"/>
      <sheetName val="중기터파기"/>
      <sheetName val="수량산출"/>
      <sheetName val="우수받이"/>
      <sheetName val="Sheet1 (2)"/>
      <sheetName val="배수공총괄 집계표(횡)"/>
      <sheetName val="보차도경계석집계표(종)"/>
      <sheetName val="보차도경계석 조서"/>
      <sheetName val="보차도경계석단위량"/>
      <sheetName val="경계석집계표(종)"/>
      <sheetName val="경계석"/>
      <sheetName val="경계석단위량"/>
      <sheetName val="배수집계표(종)"/>
      <sheetName val="종배수관"/>
      <sheetName val="빗물받이집계"/>
      <sheetName val="빗물받이조서"/>
      <sheetName val="빗물받이단위량"/>
      <sheetName val="맨홀집계표 "/>
      <sheetName val="맨홀조서"/>
      <sheetName val="맨홀단위량"/>
      <sheetName val="진주방향"/>
      <sheetName val="해평견적"/>
      <sheetName val="견적대비표"/>
      <sheetName val="#REF"/>
      <sheetName val="공사설명서"/>
      <sheetName val="자재단가(완)"/>
      <sheetName val="노임단가(완)"/>
      <sheetName val="일위대가_목록"/>
      <sheetName val="일위대가(노임수정(완), 자재 및 물린단산수정필요)"/>
      <sheetName val="2007기계경비산출표(완)"/>
      <sheetName val="단가산출_목록"/>
      <sheetName val="단가산출서"/>
      <sheetName val="시험비 단가"/>
      <sheetName val="내역서"/>
      <sheetName val="일반화물자동차운임"/>
      <sheetName val="일위대가목차"/>
      <sheetName val="장비집계"/>
      <sheetName val="고양관재"/>
      <sheetName val="가도공"/>
      <sheetName val="집계표"/>
      <sheetName val="값"/>
      <sheetName val="Sheet5"/>
      <sheetName val="원가"/>
      <sheetName val="집수정(600-700)"/>
      <sheetName val="BD"/>
      <sheetName val="자료"/>
      <sheetName val="대로근거"/>
      <sheetName val="중로근거"/>
      <sheetName val="관경고용테이프수집"/>
      <sheetName val="관경고용산근"/>
      <sheetName val="총괄내역서"/>
      <sheetName val="SLAB"/>
      <sheetName val="터파기및재료"/>
      <sheetName val="삭제및변경불가"/>
      <sheetName val="단가일람"/>
      <sheetName val="조경일람"/>
      <sheetName val="내역서(전기)"/>
      <sheetName val="기초입력 DATA"/>
      <sheetName val="증감대비표(전체변경)"/>
      <sheetName val="원가계산서(공동+분담)"/>
      <sheetName val="원가계산서(공동)"/>
      <sheetName val="원가계산서(분담-지열)"/>
      <sheetName val="공종별증감대비표"/>
      <sheetName val="건축"/>
      <sheetName val="토목"/>
      <sheetName val="조경"/>
      <sheetName val="기계"/>
      <sheetName val="지열"/>
      <sheetName val="토공 total"/>
      <sheetName val="금액"/>
      <sheetName val="조명시설"/>
      <sheetName val="5.정산서"/>
      <sheetName val="전차선로 물량표"/>
      <sheetName val="한강운반비"/>
      <sheetName val="자재"/>
      <sheetName val="공통(20-91)"/>
      <sheetName val="1-4-2.관(약)"/>
      <sheetName val="고압수량(철거)"/>
      <sheetName val="수안보-MBR1"/>
      <sheetName val="차수별내역서"/>
      <sheetName val="입찰"/>
      <sheetName val="현경"/>
      <sheetName val="총괄내역서(설계)"/>
      <sheetName val="부대내역"/>
      <sheetName val="JUCK"/>
      <sheetName val="신당동집계표"/>
      <sheetName val="데리네이타현황"/>
      <sheetName val="세금자료"/>
      <sheetName val="상부집계표"/>
      <sheetName val="레미콘"/>
      <sheetName val="pe이중벽관"/>
      <sheetName val="pe이중벽관 (우수)"/>
      <sheetName val="D100관"/>
      <sheetName val="D16"/>
      <sheetName val="D20"/>
      <sheetName val="D25"/>
      <sheetName val="D50"/>
      <sheetName val="D75,D100"/>
      <sheetName val="일위대가표"/>
      <sheetName val="건축내역"/>
      <sheetName val="교각1"/>
      <sheetName val="산출근거"/>
      <sheetName val="설계조건"/>
      <sheetName val="요율"/>
      <sheetName val="계산서(곡선부)"/>
      <sheetName val="포장재료집계표"/>
      <sheetName val="정부노임단가"/>
      <sheetName val="증감내역서"/>
      <sheetName val="우배수"/>
      <sheetName val="계산식"/>
      <sheetName val="공사개요"/>
      <sheetName val="전기"/>
      <sheetName val="날개벽(시점좌측)"/>
      <sheetName val="용역비내역-진짜"/>
      <sheetName val="안전시설(수집)"/>
      <sheetName val="안전시설"/>
      <sheetName val="지장물보호공"/>
      <sheetName val="사다리-C"/>
      <sheetName val="상수가스보호"/>
      <sheetName val="통신보호"/>
      <sheetName val="전주지지대"/>
      <sheetName val="L형측구(화강석)"/>
      <sheetName val="L형측구(콘크리트)"/>
      <sheetName val="관보호공단위수량표"/>
      <sheetName val="오수받이뚜껑단위수량"/>
      <sheetName val="석축"/>
      <sheetName val="슬래브(유곡)"/>
      <sheetName val="guard(mac)"/>
      <sheetName val="설계예산서"/>
      <sheetName val="예산내역서"/>
      <sheetName val="우각부보강"/>
      <sheetName val="토공연장"/>
      <sheetName val="법면단"/>
      <sheetName val="석축설면"/>
      <sheetName val="법면설면"/>
      <sheetName val="석축단"/>
      <sheetName val="법면수집"/>
      <sheetName val="비탈면보호공수량산출"/>
      <sheetName val="보차도경계석"/>
      <sheetName val="Total"/>
      <sheetName val="설계명세서"/>
      <sheetName val="식재인부"/>
      <sheetName val="2003상반기노임기준"/>
      <sheetName val="nys"/>
      <sheetName val="설 계"/>
      <sheetName val="가점"/>
      <sheetName val="index"/>
      <sheetName val="etc"/>
      <sheetName val="data"/>
      <sheetName val="실행예산"/>
      <sheetName val="실행대비"/>
      <sheetName val="2000,9월 일위"/>
      <sheetName val="공통단가"/>
      <sheetName val="단가조사"/>
      <sheetName val="코드표"/>
      <sheetName val="재료비"/>
      <sheetName val="운반비"/>
      <sheetName val="단가표"/>
      <sheetName val="개산공사비"/>
      <sheetName val="지급자재"/>
      <sheetName val="수지표"/>
      <sheetName val="셀명"/>
      <sheetName val="공사"/>
      <sheetName val="-치수표(곡선부)"/>
      <sheetName val="P-산#1-1(WOWA1)"/>
      <sheetName val="조건표"/>
      <sheetName val="8.석축단위(H=1.5M)"/>
      <sheetName val="L형 옹벽"/>
      <sheetName val="4차원가계산서"/>
      <sheetName val="맨홀수량산출"/>
      <sheetName val="산출"/>
      <sheetName val="파일의이용"/>
      <sheetName val="골재집계"/>
      <sheetName val="-레미콘집계"/>
      <sheetName val="-몰탈콘크리트"/>
      <sheetName val="자갈,시멘트,모래산출"/>
      <sheetName val="-철근집계"/>
      <sheetName val="포장재료(1)"/>
      <sheetName val="-흄관집계"/>
      <sheetName val="노견단위수량"/>
      <sheetName val="물가대비표"/>
      <sheetName val="견적"/>
      <sheetName val="일위대가(가설)"/>
      <sheetName val="설계예시"/>
      <sheetName val="일위산출"/>
      <sheetName val="건축내역서"/>
      <sheetName val="설비내역서"/>
      <sheetName val="전기내역서"/>
      <sheetName val="중기조종사 단위단가"/>
      <sheetName val="아파트 내역"/>
      <sheetName val="노무"/>
      <sheetName val="8.PILE  (돌출)"/>
      <sheetName val="노임단가(2009.상)"/>
      <sheetName val="10.1 중기기초단가"/>
      <sheetName val="자압"/>
      <sheetName val="b_balju"/>
      <sheetName val="Cost bd-&quot;A&quot;"/>
      <sheetName val="BID"/>
      <sheetName val="노임단가"/>
      <sheetName val="자재단가"/>
      <sheetName val="기계경비적용기준"/>
      <sheetName val="일반공사"/>
      <sheetName val="CODE"/>
      <sheetName val="말뚝지지력산정"/>
      <sheetName val="토사(PE)"/>
      <sheetName val="효성CB 1P기초"/>
      <sheetName val="MOTOR"/>
      <sheetName val="공량산출서"/>
      <sheetName val="FOB발"/>
      <sheetName val="BOX"/>
      <sheetName val="설계"/>
      <sheetName val="일위대가(건축)"/>
      <sheetName val="★도급내역(2공구)"/>
      <sheetName val="차액보증"/>
      <sheetName val="슬래브"/>
      <sheetName val="원가계산"/>
      <sheetName val="5.모델링"/>
      <sheetName val="ABUT수량-A1"/>
      <sheetName val="전선 및 전선관"/>
      <sheetName val="토목검측서"/>
      <sheetName val="배수장토목공사비"/>
      <sheetName val="1.설계조건"/>
      <sheetName val="산근"/>
      <sheetName val="조건"/>
      <sheetName val="강교(Sub)"/>
      <sheetName val="단가조사서"/>
      <sheetName val="매입세율"/>
      <sheetName val="단가및재료비"/>
      <sheetName val="잡비계산"/>
      <sheetName val="맨홀수량집계"/>
      <sheetName val="실행내역"/>
      <sheetName val="경비단가"/>
      <sheetName val="일위대가 "/>
      <sheetName val="참고사항"/>
      <sheetName val="근로자자료입력"/>
      <sheetName val="Macro(차단기)"/>
      <sheetName val="공사비"/>
      <sheetName val="조명율표"/>
      <sheetName val="기계경비(시간당)"/>
      <sheetName val="램머"/>
      <sheetName val="INPUT"/>
      <sheetName val="기본일위"/>
      <sheetName val="중기사용료"/>
      <sheetName val="개비온집계"/>
      <sheetName val="개비온 단위"/>
      <sheetName val="물가자료"/>
      <sheetName val="기둥(원형)"/>
      <sheetName val="원가계산 (2)"/>
      <sheetName val="6PILE  (돌출)"/>
      <sheetName val="조작대(1연)"/>
      <sheetName val="공사요율"/>
      <sheetName val="설비"/>
      <sheetName val="내역서갑지"/>
      <sheetName val="내역서을지"/>
      <sheetName val="전기일위대가"/>
      <sheetName val="APT"/>
      <sheetName val="COPING"/>
      <sheetName val="노임"/>
      <sheetName val="CON'C"/>
      <sheetName val="가시설단위수량"/>
      <sheetName val="SORCE1"/>
      <sheetName val="ITB COST"/>
      <sheetName val="Y-WORK"/>
      <sheetName val="자재대"/>
      <sheetName val="SLAB&quot;1&quot;"/>
      <sheetName val="이토변실(A3-LINE)"/>
      <sheetName val="1,2공구원가계산서"/>
      <sheetName val="2공구산출내역"/>
      <sheetName val="1공구산출내역서"/>
      <sheetName val="감시비교(자동제어비교)"/>
      <sheetName val="HVAC"/>
      <sheetName val="공사명입력"/>
      <sheetName val="POOM_MOTO"/>
      <sheetName val="수량"/>
      <sheetName val="상부공"/>
      <sheetName val="T13(P68~72,78)"/>
      <sheetName val="교각별철근수량집계표"/>
      <sheetName val="토적표"/>
      <sheetName val="배수공수집"/>
      <sheetName val="집수정단위수량600 "/>
      <sheetName val="S.중기사용료"/>
      <sheetName val="입력란"/>
      <sheetName val="D"/>
      <sheetName val="원형1호맨홀토공수량"/>
      <sheetName val="ilch"/>
      <sheetName val="전기실(고압)"/>
      <sheetName val="부시수량"/>
      <sheetName val="wall"/>
      <sheetName val="단가산출내역(노임부분수정)"/>
      <sheetName val="배수지집꓄표"/>
      <sheetName val="밀도포장수량집계표"/>
      <sheetName val="원가계산서"/>
      <sheetName val="기초코드"/>
      <sheetName val="Sheet17"/>
      <sheetName val="설계내역"/>
      <sheetName val="총괄집계_"/>
      <sheetName val="날개벽철근집계_"/>
      <sheetName val="1_토공집계"/>
      <sheetName val="2_관대집계표"/>
      <sheetName val="3_구조물공"/>
      <sheetName val="4_포장공"/>
      <sheetName val="5_부대공"/>
      <sheetName val="6_주요자재대"/>
      <sheetName val="7_폐기물집계"/>
      <sheetName val="1_토총"/>
      <sheetName val="2_관로집"/>
      <sheetName val="3_구조물집계"/>
      <sheetName val="7_폐기물"/>
      <sheetName val="PVC접합개소_산출서"/>
      <sheetName val="산출근거(마산,_만천,_가례)"/>
      <sheetName val="산출근거(가설도로_조성)"/>
      <sheetName val="산출근거(가설도로_성토다짐)"/>
      <sheetName val="산출근거(가설도로_살수)"/>
      <sheetName val="산출근거(가설도로_유지보수)"/>
      <sheetName val="일위대가(노임수정(완),_자재_및_물린단산수정필요)"/>
      <sheetName val="시험비_단가"/>
      <sheetName val="1-4-2_관(약)"/>
      <sheetName val="배수공총괄_집계표(횡)"/>
      <sheetName val="보차도경계석_조서"/>
      <sheetName val="맨홀집계표_"/>
      <sheetName val="Sheet1_(2)"/>
      <sheetName val="전차선로_물량표"/>
      <sheetName val="pe이중벽관_(우수)"/>
      <sheetName val="BQ(실행)"/>
      <sheetName val="공사비증감"/>
      <sheetName val="상호참고자료"/>
      <sheetName val="공사기본내용입력"/>
      <sheetName val="발주처자료입력"/>
      <sheetName val="회사기본자료"/>
      <sheetName val="하자보증자료"/>
      <sheetName val="기술자관련자료"/>
      <sheetName val="깨기"/>
      <sheetName val="인건비"/>
      <sheetName val="단면A-A(TR)"/>
      <sheetName val="도급"/>
      <sheetName val="관경별내역서"/>
      <sheetName val="고유코드_설계"/>
      <sheetName val="70%"/>
      <sheetName val="산출내역서"/>
      <sheetName val="수로BOX"/>
      <sheetName val="3련 BOX"/>
      <sheetName val="입찰견적보고서"/>
      <sheetName val="인건비 "/>
      <sheetName val="자재수량"/>
      <sheetName val="본체"/>
      <sheetName val="내역서1999.8최종"/>
      <sheetName val="기초자료입력"/>
      <sheetName val="수량BOQ"/>
      <sheetName val="L_RPTB02_01"/>
      <sheetName val="이월도표"/>
      <sheetName val="추적+궁합"/>
      <sheetName val="로또정석"/>
      <sheetName val="최근21회정석"/>
      <sheetName val="당첨금"/>
      <sheetName val="로또그림"/>
      <sheetName val="로또용어"/>
      <sheetName val="로또abc"/>
      <sheetName val="로또10계명"/>
      <sheetName val="Sheet7"/>
      <sheetName val="Sheet6"/>
      <sheetName val="Sheet4"/>
      <sheetName val="Sheet3 (2)"/>
      <sheetName val="중부"/>
      <sheetName val="북부"/>
      <sheetName val="남부"/>
      <sheetName val="summary"/>
      <sheetName val="chart"/>
      <sheetName val="chart update"/>
      <sheetName val="남평1"/>
      <sheetName val="남평2"/>
      <sheetName val="남평3"/>
      <sheetName val="회동1"/>
      <sheetName val="회동2"/>
      <sheetName val="회동3"/>
      <sheetName val="회동4"/>
      <sheetName val="기기리스트"/>
      <sheetName val="5.배수관로"/>
      <sheetName val="주요자재"/>
      <sheetName val="폐기물처리"/>
      <sheetName val="단위수량산출"/>
      <sheetName val="A LINE"/>
      <sheetName val="왕십리방향"/>
      <sheetName val="3.2 3차처리시설"/>
      <sheetName val="자재집계"/>
      <sheetName val="설비동집계표-전체"/>
      <sheetName val="설비동집계"/>
      <sheetName val="설비동산근"/>
      <sheetName val="불인산저장조집계"/>
      <sheetName val="설비동-불인산저장조"/>
      <sheetName val="원형맨홀수량"/>
      <sheetName val="수목표준대가"/>
      <sheetName val="대치판정"/>
      <sheetName val="총괄표"/>
      <sheetName val="일반수량"/>
      <sheetName val="을"/>
      <sheetName val="영동(D)"/>
      <sheetName val="간지 (세)"/>
      <sheetName val="단위단가"/>
      <sheetName val="산근터빈"/>
      <sheetName val="가감수량"/>
      <sheetName val="자재단가_사급"/>
      <sheetName val="중기적산목록"/>
      <sheetName val="토공집계"/>
      <sheetName val="40단가산출서"/>
      <sheetName val="40집계"/>
      <sheetName val="백호우계수"/>
      <sheetName val="99노임단가"/>
      <sheetName val="데크수량집계표 (3)"/>
      <sheetName val="수량(숲생태관람데크)"/>
      <sheetName val="수량(암석원관람데크)"/>
      <sheetName val="수량(개비자관람데크)"/>
      <sheetName val="만병초관람데크"/>
      <sheetName val="난간A"/>
      <sheetName val="난간B"/>
      <sheetName val="습지원관람데크"/>
      <sheetName val="전망대"/>
      <sheetName val="전망데크"/>
      <sheetName val="데크산책로A"/>
      <sheetName val="데크산책로B"/>
      <sheetName val="데크산책로C"/>
      <sheetName val="관람데크A"/>
      <sheetName val="관람데크B"/>
      <sheetName val="관람데크C"/>
      <sheetName val="입구계단A"/>
      <sheetName val="입구계단B"/>
      <sheetName val="입구계단C"/>
      <sheetName val="입구계단D"/>
      <sheetName val="입구계단E"/>
      <sheetName val="암석원관람데크"/>
      <sheetName val="숲생태관람데크"/>
      <sheetName val="개비자관람데크"/>
      <sheetName val="기초단가"/>
      <sheetName val="손익분석"/>
      <sheetName val="교대(A1-A2)"/>
      <sheetName val="실행"/>
      <sheetName val="심사계산"/>
      <sheetName val="심사물량"/>
      <sheetName val="내역서적용수량"/>
      <sheetName val="토량1-1"/>
      <sheetName val="계약서"/>
      <sheetName val="2.고용보험료산출근거"/>
      <sheetName val="위치조서"/>
      <sheetName val="기본단가표"/>
      <sheetName val="Sheet2"/>
      <sheetName val="단면가정"/>
      <sheetName val="노무비 근거"/>
      <sheetName val="cal"/>
      <sheetName val="원가서"/>
      <sheetName val="전기단가조사서"/>
      <sheetName val="관련자료입력"/>
      <sheetName val="장비일위대가2002하"/>
      <sheetName val="소비자가"/>
      <sheetName val="내역서단가산출용"/>
      <sheetName val="교사기준면적(초등)"/>
      <sheetName val="유입부"/>
      <sheetName val="개별직종노임단가(2003.9)"/>
      <sheetName val="총괄 내역서"/>
      <sheetName val="1호맨홀토공"/>
      <sheetName val="품목"/>
      <sheetName val="단위중량"/>
      <sheetName val="깨기 총괄"/>
      <sheetName val="이름정의"/>
      <sheetName val="초기화면"/>
      <sheetName val="설명"/>
      <sheetName val="4차공사"/>
      <sheetName val="수자재단위당"/>
      <sheetName val="구체"/>
      <sheetName val="좌측날개벽"/>
      <sheetName val="우측날개벽"/>
      <sheetName val="TOTAL_BOQ"/>
      <sheetName val="DATA1"/>
      <sheetName val="용수량(생활용수)"/>
      <sheetName val="3.하중산정4.지지력"/>
      <sheetName val="마산방향"/>
      <sheetName val="마산방향철근집계"/>
      <sheetName val="7.PILE  (돌출)"/>
      <sheetName val="관경결정"/>
      <sheetName val="전등설비"/>
      <sheetName val="자압1"/>
      <sheetName val="[고양관재.XLSŝ보차도경계석집계표(종)"/>
      <sheetName val="1-1"/>
      <sheetName val="평가데이터"/>
      <sheetName val="공구"/>
      <sheetName val="통관-유입(벌어짐)유출(도수)"/>
      <sheetName val="계림(함평)"/>
      <sheetName val="계림(장성)"/>
      <sheetName val="EP0618"/>
      <sheetName val="수압시험수집"/>
      <sheetName val="수압시험산근"/>
      <sheetName val="2005(공무2)"/>
      <sheetName val="토목(대안)"/>
      <sheetName val="총계"/>
      <sheetName val="오수관연장산출"/>
      <sheetName val="전력구구조물산근"/>
      <sheetName val="부대tu"/>
      <sheetName val="교각계산"/>
      <sheetName val="공사비 증감 내역서"/>
      <sheetName val="단가결정"/>
      <sheetName val="노임단가명세표"/>
      <sheetName val="단가적용기준"/>
      <sheetName val="국산화"/>
      <sheetName val="돌담교 상부수량"/>
      <sheetName val="7월11일"/>
      <sheetName val="기본"/>
      <sheetName val="상세"/>
      <sheetName val="인부노임"/>
      <sheetName val="시설물일위"/>
      <sheetName val="인천성심병원"/>
      <sheetName val="제잡비계산"/>
      <sheetName val="안정검토(온1)"/>
      <sheetName val="LP-S"/>
      <sheetName val="외천교"/>
      <sheetName val="물가시세"/>
      <sheetName val="부하(성남)"/>
      <sheetName val="구동"/>
      <sheetName val="A-4"/>
      <sheetName val="공종목록표"/>
      <sheetName val="역T형"/>
      <sheetName val="내역서01"/>
      <sheetName val="부하계산서"/>
      <sheetName val="토공_total"/>
      <sheetName val="도장"/>
      <sheetName val="토목공사"/>
      <sheetName val="적용단위길이"/>
      <sheetName val="자료입력"/>
      <sheetName val="종배수관면벽신"/>
      <sheetName val="종배수관(신)"/>
      <sheetName val="b_balju_cho"/>
      <sheetName val="견적서을지"/>
      <sheetName val="SG"/>
      <sheetName val="충주"/>
      <sheetName val="동일대내"/>
      <sheetName val="2)관접합"/>
      <sheetName val="을지총괄"/>
      <sheetName val="H-PILE수량집계"/>
      <sheetName val="비계공사"/>
      <sheetName val="3연box"/>
      <sheetName val="일위목록"/>
      <sheetName val="신호등일위대가"/>
      <sheetName val="단가 및 재료비"/>
      <sheetName val="CT "/>
      <sheetName val="3BL공동구 수량"/>
      <sheetName val="s"/>
      <sheetName val="1호맨홀가감수량"/>
      <sheetName val="가시설(TYPE-A)"/>
      <sheetName val="1-1평균터파기고(1)"/>
      <sheetName val="1호맨홀수량산출"/>
      <sheetName val="97노임단가"/>
      <sheetName val="지수"/>
      <sheetName val="기존도수로깨기"/>
      <sheetName val="경  비 "/>
      <sheetName val="노무비"/>
      <sheetName val="증감대비"/>
      <sheetName val="수입"/>
      <sheetName val="계장 품셈표"/>
      <sheetName val="공비대비"/>
      <sheetName val="표준건축비"/>
      <sheetName val="을지"/>
      <sheetName val="경산"/>
      <sheetName val="인건-측정"/>
      <sheetName val="2호맨홀공제수량"/>
      <sheetName val="산출1"/>
      <sheetName val="특수선일위대가"/>
      <sheetName val="공문(신)"/>
      <sheetName val="영업소산출근거"/>
      <sheetName val="WORK"/>
      <sheetName val="6-1. 관개량조서"/>
      <sheetName val="투찰"/>
      <sheetName val="청천내"/>
      <sheetName val="공사비예산서(토목분)"/>
      <sheetName val="2.토목공사"/>
      <sheetName val="명세서"/>
      <sheetName val="설계산출기초"/>
      <sheetName val="도급예산내역서봉투"/>
      <sheetName val="공사원가계산서"/>
      <sheetName val="설계산출표지"/>
      <sheetName val="도급예산내역서총괄표"/>
      <sheetName val="을부담운반비"/>
      <sheetName val="운반비산출"/>
      <sheetName val="경비_원본"/>
      <sheetName val="산정표"/>
      <sheetName val="공사비내역서"/>
      <sheetName val="변경내역"/>
      <sheetName val="계정"/>
      <sheetName val="역T형교대(말뚝기초)"/>
      <sheetName val="7-2"/>
      <sheetName val="PumpSpec"/>
      <sheetName val="공사비_NDE"/>
      <sheetName val="단가(자재)"/>
      <sheetName val="단가(노임)"/>
      <sheetName val="기초목록"/>
      <sheetName val="내역갑지"/>
      <sheetName val="actual"/>
      <sheetName val="철콘"/>
      <sheetName val="2차기성내역서"/>
      <sheetName val="2"/>
      <sheetName val="합계"/>
      <sheetName val="연결관산출조서"/>
      <sheetName val="물돌리기수량집계"/>
      <sheetName val="물돌리기연장산출"/>
      <sheetName val="물돌리기"/>
      <sheetName val="입찰안"/>
      <sheetName val="도근좌표"/>
      <sheetName val="철근총괄집계표"/>
      <sheetName val="안정계산"/>
      <sheetName val="단면검토"/>
      <sheetName val="1.설계기준"/>
      <sheetName val="빗물받이(910-510-410)"/>
      <sheetName val="S0"/>
      <sheetName val="우수"/>
      <sheetName val="FAB별"/>
      <sheetName val="ITEM"/>
      <sheetName val="골막이(야매)"/>
      <sheetName val="실행철강하도"/>
      <sheetName val="99노임기준"/>
      <sheetName val="단가대비표"/>
      <sheetName val="3련_BOX"/>
      <sheetName val="1_토공집계1"/>
      <sheetName val="2_관대집계표1"/>
      <sheetName val="3_구조물공1"/>
      <sheetName val="4_포장공1"/>
      <sheetName val="5_부대공1"/>
      <sheetName val="6_주요자재대1"/>
      <sheetName val="7_폐기물집계1"/>
      <sheetName val="1_토총1"/>
      <sheetName val="2_관로집1"/>
      <sheetName val="3_구조물집계1"/>
      <sheetName val="7_폐기물1"/>
      <sheetName val="총괄집계_1"/>
      <sheetName val="날개벽철근집계_1"/>
      <sheetName val="PVC접합개소_산출서1"/>
      <sheetName val="산출근거(마산,_만천,_가례)1"/>
      <sheetName val="산출근거(가설도로_조성)1"/>
      <sheetName val="산출근거(가설도로_성토다짐)1"/>
      <sheetName val="산출근거(가설도로_살수)1"/>
      <sheetName val="산출근거(가설도로_유지보수)1"/>
      <sheetName val="일위대가(노임수정(완),_자재_및_물린단산수정필요)1"/>
      <sheetName val="시험비_단가1"/>
      <sheetName val="배수공총괄_집계표(횡)1"/>
      <sheetName val="보차도경계석_조서1"/>
      <sheetName val="맨홀집계표_1"/>
      <sheetName val="전차선로_물량표1"/>
      <sheetName val="1-4-2_관(약)1"/>
      <sheetName val="pe이중벽관_(우수)1"/>
      <sheetName val="Sheet1_(2)1"/>
      <sheetName val="3련_BOX1"/>
      <sheetName val="터널조도"/>
      <sheetName val="차도조도계산"/>
      <sheetName val="투자비"/>
      <sheetName val="조성원가DATA"/>
      <sheetName val="사업비"/>
      <sheetName val="현장관리비 산출내역"/>
      <sheetName val="건축일위"/>
      <sheetName val="그라우팅일위"/>
      <sheetName val="6호기"/>
      <sheetName val="참고자료"/>
      <sheetName val="기술자자료입력"/>
      <sheetName val="주현(해보)"/>
      <sheetName val="주현(영광)"/>
      <sheetName val="1.우편집중내역서"/>
      <sheetName val="단가산출"/>
      <sheetName val="A1-DATA"/>
      <sheetName val="단면"/>
      <sheetName val="type-F"/>
      <sheetName val="음봉방향"/>
      <sheetName val="접합 및 부설 "/>
      <sheetName val="천방교접속"/>
      <sheetName val="대포2교접속"/>
      <sheetName val="총_구조물공"/>
      <sheetName val="신우"/>
      <sheetName val="I.설계조건"/>
      <sheetName val="토공유용계획"/>
      <sheetName val="유입관로집계"/>
      <sheetName val="유입관로토적"/>
      <sheetName val="처리장집계"/>
      <sheetName val="처리장토적"/>
      <sheetName val="진입도로토적"/>
      <sheetName val="신당동산출근거"/>
      <sheetName val="SPEC"/>
      <sheetName val="단가비교표"/>
      <sheetName val="가시설수량"/>
      <sheetName val="방음벽기초"/>
      <sheetName val="기초공"/>
      <sheetName val="ⴭⴭⴭⴭ"/>
      <sheetName val="토적(3차분)"/>
      <sheetName val="토량운반계산"/>
      <sheetName val="계수시트"/>
      <sheetName val="교대(A1)"/>
      <sheetName val="공통가설"/>
      <sheetName val="준검 내역서"/>
      <sheetName val="unitpric"/>
      <sheetName val="noyim"/>
      <sheetName val="목록"/>
      <sheetName val="단"/>
      <sheetName val="교량하부공"/>
      <sheetName val="단면 (2)"/>
      <sheetName val="1호인버트수량"/>
      <sheetName val="우수공"/>
      <sheetName val="Help"/>
      <sheetName val="암거공"/>
      <sheetName val="수량총"/>
      <sheetName val="토공총"/>
      <sheetName val="토공(우물통,기타) "/>
      <sheetName val="배수내역"/>
      <sheetName val="간선계산"/>
      <sheetName val="노임단가(2008_x0000__x0000_畸"/>
      <sheetName val="예산서"/>
      <sheetName val="노임단가(2008.상)"/>
      <sheetName val="bm(CIcable)"/>
      <sheetName val="5.소재"/>
      <sheetName val="노무단가"/>
      <sheetName val="구의33고"/>
      <sheetName val="기계상세"/>
      <sheetName val="G.R300경비"/>
      <sheetName val="매설지선굴착"/>
      <sheetName val="적현로"/>
      <sheetName val="갑지"/>
      <sheetName val="기계경비산출기준"/>
      <sheetName val="중기일위대가"/>
      <sheetName val="포장공"/>
      <sheetName val="배수공1"/>
      <sheetName val="점자블럭산_x0002_"/>
      <sheetName val="소도3교"/>
      <sheetName val="산출근거1"/>
      <sheetName val="중기사용료산출근거"/>
      <sheetName val="신광초조도계선사업"/>
      <sheetName val="군남내역서"/>
      <sheetName val="남평내역"/>
      <sheetName val="지장물C"/>
      <sheetName val="철거산출근거"/>
      <sheetName val="2000양배"/>
      <sheetName val="COVER"/>
      <sheetName val="쌍송교"/>
      <sheetName val="진천방향"/>
      <sheetName val="GT 1050x650"/>
      <sheetName val="설계예산2"/>
      <sheetName val="96보완계획7.12"/>
      <sheetName val="약품공급2"/>
      <sheetName val="버스운행안내"/>
      <sheetName val="예방접종계획"/>
      <sheetName val="근태계획서"/>
      <sheetName val="SLA_x0002_"/>
      <sheetName val="각종양식"/>
      <sheetName val="하중계산"/>
      <sheetName val="공사 총괄 내역서"/>
      <sheetName val="재료비단가"/>
      <sheetName val="CTEMCOST"/>
      <sheetName val="Graph (LGEN)"/>
      <sheetName val="out_prog"/>
      <sheetName val="선적schedule (2)"/>
      <sheetName val="직공비"/>
      <sheetName val="토목원가계산"/>
      <sheetName val="단가산출2"/>
      <sheetName val="이토밸브실수량집계(D600)"/>
      <sheetName val="서∼군(2)"/>
      <sheetName val="제출내역 (2)"/>
      <sheetName val="전체내역"/>
      <sheetName val="공용시설내역"/>
      <sheetName val="࠶IĂ_x0000_嫗ऀࠀ"/>
      <sheetName val="매입"/>
      <sheetName val="하수급견적대비"/>
      <sheetName val="취수탑"/>
      <sheetName val="ASCEandUBC"/>
      <sheetName val="토공개요"/>
      <sheetName val="토공(1)"/>
      <sheetName val="견적단가"/>
      <sheetName val="참조"/>
      <sheetName val="참조(2)"/>
      <sheetName val="시가지우회도로공내역서"/>
      <sheetName val="Macro1"/>
      <sheetName val="배수공 주요자재 집계표"/>
      <sheetName val="공토공단위당"/>
      <sheetName val="일위대가(계측기설치)"/>
      <sheetName val="교대"/>
      <sheetName val="하중조건(평상시)"/>
      <sheetName val="INTRO."/>
      <sheetName val="제품"/>
      <sheetName val="토공정보"/>
      <sheetName val="TYPE-1"/>
      <sheetName val="단위수량(출력X)"/>
      <sheetName val="수량집계"/>
      <sheetName val="포설list원본"/>
      <sheetName val="중기목록"/>
      <sheetName val="중기내역"/>
      <sheetName val="구역화물"/>
      <sheetName val="변수"/>
      <sheetName val="5.2.6~7공사요율"/>
      <sheetName val="EACT10"/>
      <sheetName val="역T형(H=6.0) (2)"/>
      <sheetName val="토목주소"/>
      <sheetName val="프랜트면허"/>
      <sheetName val="고상실행"/>
      <sheetName val="하부철근수량"/>
      <sheetName val="이토변실"/>
      <sheetName val="conclusion"/>
      <sheetName val="comparables"/>
      <sheetName val="Deduction"/>
      <sheetName val="other"/>
      <sheetName val="결정단가"/>
      <sheetName val="트렌치집계"/>
      <sheetName val="일반토공견적"/>
      <sheetName val="CRUDE RE-bar"/>
      <sheetName val="crude.SLAB RE-bar"/>
      <sheetName val="1"/>
      <sheetName val="옹벽(수량)"/>
      <sheetName val="9902"/>
      <sheetName val="배수관집계"/>
      <sheetName val="J01"/>
      <sheetName val="용수량_생활용수_"/>
      <sheetName val="계화배수"/>
      <sheetName val="중기상찠"/>
      <sheetName val="중기손료"/>
      <sheetName val="전체철근집계"/>
      <sheetName val="수목단가"/>
      <sheetName val="시설수량표"/>
      <sheetName val="식재수량표"/>
      <sheetName val="DATA 입력란"/>
      <sheetName val="종배수단위_CON기초"/>
      <sheetName val="5.지반반력계수"/>
      <sheetName val="용소리교"/>
      <sheetName val="직접경비"/>
      <sheetName val="직접인건비"/>
      <sheetName val="순공사비"/>
      <sheetName val="기준표"/>
      <sheetName val="와동25-3(변경)"/>
      <sheetName val="수문일1"/>
      <sheetName val="조도계산서 (도서)"/>
      <sheetName val="설계기준"/>
      <sheetName val="접속도로1"/>
      <sheetName val="pier(각형)"/>
      <sheetName val="플랜트 설치"/>
      <sheetName val="계획금액"/>
      <sheetName val="220 (2)"/>
      <sheetName val="4.고용보험"/>
      <sheetName val="3.고용보험료산출근거"/>
      <sheetName val="판"/>
      <sheetName val="사업총괄"/>
      <sheetName val="예산명세서"/>
      <sheetName val="상반기손익차2총괄"/>
      <sheetName val="기본Data"/>
      <sheetName val="경율산정.XLS"/>
      <sheetName val="01"/>
      <sheetName val="횡배수관재료-"/>
      <sheetName val="계산서(직선부)"/>
      <sheetName val="콘크리트측구연장"/>
      <sheetName val="-배수구조물공토공"/>
      <sheetName val="토적표(2차기성)"/>
      <sheetName val="장비일위대가2002상"/>
      <sheetName val="21301동"/>
      <sheetName val="연결임시"/>
      <sheetName val="지수적용공사비내역서"/>
      <sheetName val="설계내역서"/>
      <sheetName val="경상비"/>
      <sheetName val="송장"/>
      <sheetName val="철근정산"/>
      <sheetName val="2000년1차"/>
      <sheetName val="대창(함평)"/>
      <sheetName val="대창(장성)"/>
      <sheetName val="대창(함평)-창열"/>
      <sheetName val="대비"/>
      <sheetName val="Macro(전선)"/>
      <sheetName val="연결관연장산출"/>
      <sheetName val="고양리"/>
      <sheetName val="삼곡리"/>
      <sheetName val="영천리"/>
      <sheetName val="이름표"/>
      <sheetName val="조사자료"/>
      <sheetName val="수주현황2월"/>
      <sheetName val="영업총괄"/>
      <sheetName val="영업권1114"/>
      <sheetName val="원가계산하도"/>
      <sheetName val="직노"/>
      <sheetName val="FOOTING단면력"/>
      <sheetName val="3.공통공사대비"/>
      <sheetName val="자재코드"/>
      <sheetName val="배수공"/>
      <sheetName val="측구공"/>
      <sheetName val="지구단위계획내역서"/>
      <sheetName val="일위대가 1"/>
      <sheetName val="산거 1(인력투입)"/>
      <sheetName val="일위대가 2"/>
      <sheetName val="일위대가 3"/>
      <sheetName val="데이터"/>
      <sheetName val="구분표"/>
      <sheetName val="구간별"/>
      <sheetName val="참조-(2)"/>
      <sheetName val="Macro2"/>
      <sheetName val="기계경비"/>
      <sheetName val="노임단가(2009_상)"/>
      <sheetName val="10_1_중기기초단가"/>
      <sheetName val="5_정산서"/>
      <sheetName val="L형_옹벽"/>
      <sheetName val="2000,9월_일위"/>
      <sheetName val="기초입력_DATA"/>
      <sheetName val="원가계산_(2)"/>
      <sheetName val="용량(1-2)"/>
      <sheetName val="자재단가 (2)"/>
      <sheetName val="건설기계가격표"/>
      <sheetName val="중기시간당사용료1"/>
      <sheetName val="중기시간당사용료2"/>
      <sheetName val="건설기계가격표 (2)"/>
      <sheetName val="중기시간당사용료1 (2)"/>
      <sheetName val="중기시간당사용료2 (2)"/>
      <sheetName val="구역화물운임,소운반"/>
      <sheetName val="운반10.5ton"/>
      <sheetName val="작업량및단가계산 (2)"/>
      <sheetName val="자재대가표1 (2)"/>
      <sheetName val="자재대가표2 (2)"/>
      <sheetName val="소운반4.5ton "/>
      <sheetName val="자재대가표1"/>
      <sheetName val="자재대가표2"/>
      <sheetName val="중기작업"/>
      <sheetName val="중기대가"/>
      <sheetName val="중기작업1 (2)"/>
      <sheetName val="중기작업2 (2)"/>
      <sheetName val="중기대가 (2)"/>
      <sheetName val="일위대가1"/>
      <sheetName val="일위대가1 (2)"/>
      <sheetName val="일위대가2"/>
      <sheetName val="공장가공"/>
      <sheetName val="공사원가(총)"/>
      <sheetName val="공사원가(수)"/>
      <sheetName val="공사원가(평)"/>
      <sheetName val="공사원가(부대공) "/>
      <sheetName val="관급수원공"/>
      <sheetName val="수원총"/>
      <sheetName val="제당"/>
      <sheetName val="여수토"/>
      <sheetName val="사통"/>
      <sheetName val="부대공"/>
      <sheetName val="관급평야부"/>
      <sheetName val="평야부"/>
      <sheetName val="시험비"/>
      <sheetName val="중기대수1"/>
      <sheetName val="시험수량1"/>
      <sheetName val="기둥"/>
      <sheetName val="저판(버림100)"/>
      <sheetName val="TYPE-A"/>
      <sheetName val="관로토공"/>
      <sheetName val="공종"/>
      <sheetName val="STEEL BOX 단면설계(SEC.8)"/>
      <sheetName val="(A)내역서"/>
      <sheetName val="합계금액"/>
      <sheetName val="static.cal"/>
      <sheetName val="7단가"/>
      <sheetName val="맨홀수량산출(A-LINE)"/>
      <sheetName val="산출내역서집계표"/>
      <sheetName val="Site Expenses"/>
      <sheetName val="SRC-B3U2"/>
      <sheetName val="실행(ALT1)"/>
      <sheetName val="신길1동"/>
      <sheetName val="여과지동"/>
      <sheetName val="기초자료"/>
      <sheetName val="품셈TABLE"/>
      <sheetName val="아파트"/>
      <sheetName val="가시설"/>
      <sheetName val="투찰추정"/>
      <sheetName val="공종별산출내역서"/>
      <sheetName val="AS포장복구 "/>
      <sheetName val="관급자재"/>
      <sheetName val="음료실행"/>
      <sheetName val="설계서(본관)"/>
      <sheetName val="000000"/>
      <sheetName val="1.수인터널"/>
      <sheetName val="큰다리교깨기"/>
      <sheetName val="0.단가"/>
      <sheetName val="U-TYPE(1)"/>
      <sheetName val="일위대가단가표"/>
      <sheetName val="8.설치품셈"/>
      <sheetName val="Sheet16 (2)"/>
      <sheetName val="파이프류"/>
      <sheetName val="빙장비사양"/>
      <sheetName val="장비사양"/>
      <sheetName val="01.10월"/>
      <sheetName val="단위량당중기"/>
      <sheetName val="노임단가 (2)"/>
      <sheetName val="건축명"/>
      <sheetName val="소상 &quot;1&quot;"/>
      <sheetName val="계장_품셈표"/>
      <sheetName val="노임단가_(2)"/>
      <sheetName val="수량산출서"/>
      <sheetName val="경비"/>
      <sheetName val="TB-내역서"/>
      <sheetName val="EQT-ESTN"/>
      <sheetName val="6공구(당초)"/>
      <sheetName val="날개벽"/>
      <sheetName val="tggwan(mac)"/>
      <sheetName val="CABLE SIZE-3"/>
      <sheetName val="A1"/>
      <sheetName val="구조물"/>
      <sheetName val="X17-TOTAL"/>
      <sheetName val="산업"/>
      <sheetName val="제경비율"/>
      <sheetName val="기계명"/>
      <sheetName val="전기명"/>
      <sheetName val="토목명"/>
      <sheetName val="토목내역서"/>
      <sheetName val="실행내역 "/>
      <sheetName val="elecdtla"/>
      <sheetName val="단가입력"/>
      <sheetName val="총괄"/>
      <sheetName val="개거산출내역"/>
      <sheetName val="001"/>
      <sheetName val="차선도색수량집계"/>
      <sheetName val="JUCKEYK"/>
      <sheetName val="PIPE"/>
      <sheetName val="FLANGE"/>
      <sheetName val="VALVE"/>
      <sheetName val="도로경계블럭연장조서"/>
      <sheetName val="원가계산서구조조정"/>
      <sheetName val="도로포장면적산출(1)"/>
      <sheetName val="피벗테이블데이터분석"/>
      <sheetName val="원가입력"/>
      <sheetName val="바닥판"/>
      <sheetName val="매입세"/>
      <sheetName val="조정금액결과표 (차수별)"/>
      <sheetName val="CON기초"/>
      <sheetName val="단위집계표"/>
      <sheetName val="원가data"/>
      <sheetName val="삼보지질"/>
      <sheetName val="원가계산서(변경)"/>
      <sheetName val="관람석제출"/>
      <sheetName val="11.우각부 보강"/>
      <sheetName val="부대공Ⅱ"/>
      <sheetName val="공정표"/>
      <sheetName val="차도부연장현황"/>
      <sheetName val="대정2공구"/>
      <sheetName val="입력데이터"/>
      <sheetName val="투찰가"/>
      <sheetName val="목포방향"/>
      <sheetName val="노무비단가"/>
      <sheetName val="연결관암거"/>
      <sheetName val="(전기)설계예산서"/>
      <sheetName val="SE-611"/>
      <sheetName val="남양주부대"/>
      <sheetName val="INFO"/>
      <sheetName val="목차"/>
      <sheetName val="환경기계공정표 (3)"/>
      <sheetName val="참고"/>
      <sheetName val="1. 설계조건 2.단면가정 3. 하중계산"/>
      <sheetName val="산근목록"/>
      <sheetName val="FB25JN"/>
      <sheetName val="SPC노임(5월)"/>
      <sheetName val="주형"/>
      <sheetName val="옹벽1"/>
      <sheetName val="개요"/>
      <sheetName val="࠶IĂ"/>
      <sheetName val="cpm챠트"/>
      <sheetName val="정보"/>
      <sheetName val="가격조사서"/>
      <sheetName val="직재"/>
      <sheetName val="일위"/>
      <sheetName val="참조M"/>
      <sheetName val="NAV000"/>
      <sheetName val="우수총괄표 (2)"/>
      <sheetName val="간지(2)"/>
      <sheetName val="우수수량집계"/>
      <sheetName val="간지(3)"/>
      <sheetName val="관기초집계"/>
      <sheetName val="관기초"/>
      <sheetName val="관로터파기"/>
      <sheetName val="우수연결관"/>
      <sheetName val="관로연장"/>
      <sheetName val="간지(4)"/>
      <sheetName val="맨홀수량집계표"/>
      <sheetName val="1호차도"/>
      <sheetName val="2호차도"/>
      <sheetName val="맨홀수량"/>
      <sheetName val="간지(5)"/>
      <sheetName val="날개벽집계"/>
      <sheetName val="날개벽D600"/>
      <sheetName val="날개벽D800"/>
      <sheetName val="날개벽도면"/>
      <sheetName val="간지(6)"/>
      <sheetName val="우수받이집수정집계"/>
      <sheetName val="우수받이재료"/>
      <sheetName val="우수받이토공"/>
      <sheetName val="집수정재료"/>
      <sheetName val="간지(7)"/>
      <sheetName val="간지(9)"/>
      <sheetName val="약품설비"/>
      <sheetName val="개별지가"/>
      <sheetName val="LOPCALC"/>
      <sheetName val="단가 (2)"/>
      <sheetName val="일위대가-2"/>
      <sheetName val="일위대가-1"/>
      <sheetName val="98수문일위"/>
      <sheetName val="기계경비시간당손료목록"/>
      <sheetName val="설비동거푸집"/>
      <sheetName val="설비동기타"/>
      <sheetName val="준공평가"/>
      <sheetName val="화설내"/>
      <sheetName val="1공구"/>
      <sheetName val="화성태안9공구내역(실행)"/>
      <sheetName val="업체별기성내역"/>
      <sheetName val="CONCRETE"/>
      <sheetName val="기본자료"/>
      <sheetName val="RangeObject"/>
      <sheetName val="2.가정단면"/>
      <sheetName val="L_RPTA05_목록"/>
      <sheetName val="정렬"/>
      <sheetName val="단가대비"/>
      <sheetName val="cable-data"/>
      <sheetName val="금속및금속창호"/>
      <sheetName val="archi(본사)"/>
      <sheetName val="UNIT"/>
      <sheetName val="SIL98"/>
      <sheetName val="GRACE"/>
      <sheetName val="일위_파일"/>
      <sheetName val="1000 DB구축 부표"/>
      <sheetName val="일일작업보고"/>
      <sheetName val="국민연금표"/>
      <sheetName val="별표 "/>
      <sheetName val="철거현황"/>
      <sheetName val="기초일위"/>
      <sheetName val="식재일위"/>
      <sheetName val="기계내역서"/>
      <sheetName val="자재집게표 "/>
      <sheetName val="공사일위대가"/>
      <sheetName val="치수표"/>
      <sheetName val="기준액"/>
      <sheetName val="갱문및옹벽집계"/>
      <sheetName val="배수관산출"/>
      <sheetName val="일위대가목록"/>
      <sheetName val="건설기계"/>
      <sheetName val="기초자재"/>
      <sheetName val="산출기준 (2)"/>
      <sheetName val="3_구조렀⎘"/>
      <sheetName val="3_구조堀⪟"/>
      <sheetName val="ɬ_x0000_栀㞠_x0000__x0000_Ā_x0000_윈월"/>
      <sheetName val="수안보-M쁂㞔 "/>
      <sheetName val="해외(원화)"/>
      <sheetName val="Sheet3"/>
      <sheetName val="백암비스타내역"/>
      <sheetName val="암거단위"/>
      <sheetName val="횡 연장"/>
      <sheetName val="시멘트,모래집계"/>
      <sheetName val="1차 내역서"/>
      <sheetName val="2000전체분"/>
      <sheetName val="DATA2"/>
      <sheetName val="이티입력"/>
      <sheetName val="SILICATE"/>
      <sheetName val="내역총괄"/>
      <sheetName val="VST재료산출"/>
      <sheetName val="danga"/>
      <sheetName val="입력"/>
      <sheetName val="LEGEND"/>
      <sheetName val="내역1"/>
      <sheetName val="8_석축단위(H=1_5M)"/>
      <sheetName val="깨기_총괄"/>
      <sheetName val="설_계"/>
      <sheetName val="원가계산서 (2)"/>
      <sheetName val="공종별집계표"/>
      <sheetName val="공종별내역서"/>
      <sheetName val="중기단가목록"/>
      <sheetName val="중기단가산출서"/>
      <sheetName val="woo(mac)"/>
      <sheetName val="자재목록"/>
      <sheetName val="단가목록"/>
      <sheetName val="1련박스"/>
      <sheetName val="4.중기단가산출"/>
      <sheetName val="1.물가시세표"/>
      <sheetName val="집계"/>
      <sheetName val="설계명세서-2"/>
      <sheetName val="CABdata"/>
      <sheetName val="예정공정표"/>
      <sheetName val="지진시"/>
      <sheetName val="고시단가"/>
      <sheetName val="대총괄"/>
      <sheetName val="횡배수관토공수량"/>
      <sheetName val="설계예산"/>
      <sheetName val="계산중"/>
      <sheetName val="슬래브1"/>
      <sheetName val="3.바닥판  "/>
      <sheetName val="INPUT(덕도방향-시점)"/>
      <sheetName val="교대시점"/>
      <sheetName val="뚝토공"/>
      <sheetName val="3지구단위"/>
      <sheetName val="내역서(교량)전체"/>
      <sheetName val="기계경비일람"/>
      <sheetName val="기초계산(Pmax)"/>
      <sheetName val="금액내역서"/>
      <sheetName val="기종별 합계"/>
      <sheetName val="옥외등신설"/>
      <sheetName val="저케CV22신설"/>
      <sheetName val="저케CV38신설"/>
      <sheetName val="저케CV8신설"/>
      <sheetName val="접지3종"/>
      <sheetName val="재료단가"/>
      <sheetName val="L-type"/>
      <sheetName val="9GNG운반"/>
      <sheetName val="설계변경원가계산총괄표"/>
      <sheetName val="N賃率-職"/>
      <sheetName val="업무량"/>
      <sheetName val="상계견적"/>
      <sheetName val="복선-직선"/>
      <sheetName val="점수계산1-2"/>
      <sheetName val="Front"/>
      <sheetName val="인원조직표"/>
      <sheetName val="에너지동"/>
      <sheetName val="공내역"/>
      <sheetName val="1-최종안"/>
      <sheetName val="사업분석-분양가결정"/>
      <sheetName val="입력DATA"/>
      <sheetName val="도면명"/>
      <sheetName val="자판실행"/>
      <sheetName val="이중벽PE관치수표"/>
      <sheetName val="계측제어설비"/>
      <sheetName val="가로등설치"/>
      <sheetName val="암거 제원표-1단계"/>
      <sheetName val="장척총괄"/>
      <sheetName val="00상노임"/>
      <sheetName val="초"/>
      <sheetName val="개별직종노임단가(2005.1)"/>
      <sheetName val="설계서(7)"/>
      <sheetName val="옹벽"/>
      <sheetName val="다곡2교"/>
      <sheetName val="공사요율산출표"/>
      <sheetName val="특별교실"/>
      <sheetName val="교육종류"/>
      <sheetName val="역사이펀평균높이"/>
      <sheetName val="1-1합"/>
      <sheetName val="1-1오"/>
      <sheetName val="1-1우"/>
      <sheetName val="ygd1-2"/>
      <sheetName val="ygr1-3"/>
      <sheetName val="ygr1-2"/>
      <sheetName val="ygr1-4"/>
      <sheetName val="내#일산설치"/>
      <sheetName val="C3"/>
      <sheetName val="광양 3기 유입수"/>
      <sheetName val="설계서을"/>
      <sheetName val="평가내역"/>
      <sheetName val="통계연보"/>
      <sheetName val="통합"/>
      <sheetName val="도록겼계조서"/>
      <sheetName val="주공 갑지"/>
      <sheetName val="수목데이타"/>
      <sheetName val="빙축열"/>
      <sheetName val="본실행경비"/>
      <sheetName val="SAMPLE!"/>
      <sheetName val="보온자재단가표"/>
      <sheetName val="견적서"/>
      <sheetName val="냉천부속동"/>
      <sheetName val="내역(원안-대안)"/>
      <sheetName val="pier-1"/>
      <sheetName val="노임,재료비"/>
      <sheetName val="가시설공개요"/>
      <sheetName val="개인별조서"/>
      <sheetName val="하천제원"/>
      <sheetName val="대우단가(풍산)"/>
      <sheetName val="공사비산출내역"/>
      <sheetName val="연수동"/>
      <sheetName val="기계가격"/>
      <sheetName val="제수"/>
      <sheetName val="마장"/>
      <sheetName val="시멘트,모래,자갈 및 골재산출표1"/>
      <sheetName val="2선재"/>
      <sheetName val="작성방법"/>
      <sheetName val="세목전체"/>
      <sheetName val="거래처등록"/>
      <sheetName val="공사명등록"/>
      <sheetName val="은행코드"/>
      <sheetName val=" 상부공통집계(총괄)"/>
      <sheetName val="bi"/>
      <sheetName val="106C0300"/>
      <sheetName val="부경대총괄내역서"/>
      <sheetName val="2.대외공문"/>
      <sheetName val="금액결정"/>
      <sheetName val="부대공자재집계표"/>
      <sheetName val="Baby일위대가"/>
      <sheetName val="단가산출목록표"/>
      <sheetName val="1호철근량"/>
      <sheetName val="06 일위대가목록"/>
      <sheetName val="토적계산"/>
      <sheetName val="중기"/>
      <sheetName val="종배수관면벽구"/>
      <sheetName val="광산내역"/>
      <sheetName val="특수기호강도거푸집"/>
      <sheetName val="기계공사"/>
      <sheetName val="2000노임기준"/>
      <sheetName val="식재일위대가"/>
      <sheetName val="노임자재단가"/>
      <sheetName val="일위대가모듈"/>
      <sheetName val="세부내역(직접인건비)"/>
      <sheetName val="세부내역(직접경비)"/>
      <sheetName val="제경비최종"/>
      <sheetName val="암거단위-1련"/>
      <sheetName val="입력단가"/>
      <sheetName val="노임단가자료"/>
      <sheetName val="토지사정조서"/>
      <sheetName val="안산기계장치"/>
      <sheetName val="최종계약서"/>
      <sheetName val="TABLE01"/>
      <sheetName val="건물"/>
      <sheetName val="환율"/>
      <sheetName val="기집"/>
      <sheetName val="날개수량1.5"/>
      <sheetName val="MFAB"/>
      <sheetName val="MFRT"/>
      <sheetName val="MPKG"/>
      <sheetName val="MPRD"/>
      <sheetName val="공정표첨부"/>
      <sheetName val="산출집계"/>
      <sheetName val="1. 조명내역서(조명설치)"/>
      <sheetName val="2. 조명내역서(조명자재)"/>
      <sheetName val="일위대가집계표"/>
      <sheetName val="단중표"/>
      <sheetName val="갑지(추정)"/>
      <sheetName val="공무2과"/>
      <sheetName val="수량산출A"/>
      <sheetName val="과천MAIN"/>
      <sheetName val="총괄설계내역서"/>
      <sheetName val="임금단가"/>
      <sheetName val="5부대시설물공간지"/>
      <sheetName val="1집계표"/>
      <sheetName val="2우수배제공"/>
      <sheetName val="관로토공집계"/>
      <sheetName val="우수관터파기산출"/>
      <sheetName val="우수관로조서"/>
      <sheetName val="원형맨홀재료집계"/>
      <sheetName val="원형맨홀산출근거"/>
      <sheetName val="원형맨홀평균높이및유출입"/>
      <sheetName val="L형측구재료집계 "/>
      <sheetName val="L형측구산출근거"/>
      <sheetName val="L형측구조서"/>
      <sheetName val="연결관토공"/>
      <sheetName val="우수받이조서"/>
      <sheetName val="집수정재료집계"/>
      <sheetName val="집수정산출근거"/>
      <sheetName val="콘크리트측구산출근거"/>
      <sheetName val="집수정조서"/>
      <sheetName val="3포장공"/>
      <sheetName val="내역서적용"/>
      <sheetName val="주요자재집계"/>
      <sheetName val="총괄수량"/>
      <sheetName val="그림"/>
      <sheetName val="4구조물깨기및헐기"/>
      <sheetName val="보도헐기"/>
      <sheetName val="여과기"/>
      <sheetName val="자동여과기중량"/>
      <sheetName val="관리사무소"/>
      <sheetName val="일위합"/>
      <sheetName val="운반공"/>
      <sheetName val="중기사"/>
      <sheetName val="기계경"/>
      <sheetName val="노임단"/>
      <sheetName val="장비단"/>
      <sheetName val="자재단"/>
      <sheetName val="기계합"/>
      <sheetName val="상 부"/>
      <sheetName val="내역서적용수량 (지방도893)"/>
      <sheetName val="시점부교대"/>
      <sheetName val="전기공사"/>
      <sheetName val="96노임기준"/>
      <sheetName val="연장및면적(좌측)"/>
      <sheetName val="물푸기집계"/>
      <sheetName val="관로구간산출(H)"/>
      <sheetName val="물푸기산근"/>
      <sheetName val="화산경계"/>
      <sheetName val="MSG 수량"/>
      <sheetName val="구천"/>
      <sheetName val="지구단위계획"/>
      <sheetName val="평균터파기고(1-2,ASP)"/>
      <sheetName val="내역서(기계)"/>
      <sheetName val="수로단위수량"/>
      <sheetName val="내역서변경성원"/>
      <sheetName val="Data&amp;Result"/>
      <sheetName val="4.장비손료"/>
      <sheetName val="I一般比"/>
      <sheetName val="발주설계서(당초)"/>
      <sheetName val="토공총괄표"/>
      <sheetName val="제경비"/>
      <sheetName val="총집계표"/>
      <sheetName val="토공A"/>
      <sheetName val="산근1,2"/>
      <sheetName val="단 box"/>
      <sheetName val="분석투자 내역(광명)"/>
      <sheetName val="공사원가계산"/>
      <sheetName val="2000.11월설계내역"/>
      <sheetName val="5지구단위"/>
      <sheetName val="A2"/>
      <sheetName val="영동(棠げ"/>
      <sheetName val="4.2유효폭의 계산"/>
      <sheetName val="시중노임단가"/>
      <sheetName val="소방"/>
      <sheetName val="포장복구집계"/>
      <sheetName val="현장경비"/>
      <sheetName val="정부노임"/>
      <sheetName val="현장관리비집계표"/>
      <sheetName val="조명일위"/>
      <sheetName val="COA-17"/>
      <sheetName val="C-18"/>
      <sheetName val="단가산출서1"/>
      <sheetName val="식재총괄"/>
      <sheetName val="신천3호용수로"/>
      <sheetName val="CC16-내역서"/>
      <sheetName val="1.취수장"/>
      <sheetName val="회사기초자료"/>
      <sheetName val="공종단가목록"/>
      <sheetName val="건설기계가격"/>
      <sheetName val="내역(한신APT)"/>
      <sheetName val="진접"/>
      <sheetName val="카렌스센터계량기설치공사"/>
      <sheetName val="스케즐"/>
      <sheetName val="용집"/>
      <sheetName val="동해title"/>
      <sheetName val="인사자료총집계"/>
      <sheetName val="화재 탐지 설비"/>
      <sheetName val="공정계획(내부계획25%,내부w.f)"/>
      <sheetName val="S-F4301"/>
      <sheetName val="gvl"/>
      <sheetName val="당초계약"/>
      <sheetName val="암거"/>
      <sheetName val="MW-S"/>
      <sheetName val="MW-BM"/>
      <sheetName val="자재단가비교표"/>
      <sheetName val="대공종"/>
      <sheetName val="단면치수"/>
      <sheetName val="2001년계약내력출력분"/>
      <sheetName val="1차기성분내력"/>
      <sheetName val="PVC접합개소__x0005__x0000__x0000_"/>
      <sheetName val="PVC접합개소_懸_x0013_颙〒"/>
      <sheetName val="PVC접합개소_颙〒_x0005__x0000_"/>
      <sheetName val="계약요청"/>
      <sheetName val="날개벽수량표"/>
      <sheetName val="밸브설치"/>
      <sheetName val="맨홀"/>
      <sheetName val="CAT_5"/>
      <sheetName val="steel data sheet"/>
      <sheetName val="인부신상자료"/>
      <sheetName val="공문"/>
      <sheetName val="D-623D"/>
      <sheetName val="산출근거(가설_x0005__x0000__x0000__x0000__x0000_园"/>
      <sheetName val="발주내역서"/>
      <sheetName val="부안일위"/>
      <sheetName val="우수공,맨홀,집수정"/>
      <sheetName val="1ESC내역"/>
      <sheetName val="노임이"/>
      <sheetName val="목재동바리"/>
      <sheetName val="입출재고현황 (2)"/>
      <sheetName val="당초내역서"/>
      <sheetName val="전신환매도율"/>
      <sheetName val="RING WALL"/>
      <sheetName val="변화치수"/>
      <sheetName val="5_모델링"/>
      <sheetName val="●수량(침구보관창고-21평)"/>
      <sheetName val="토공계산서(부체도로)"/>
      <sheetName val="설명서 "/>
      <sheetName val="분뇨"/>
      <sheetName val="토사(PE "/>
      <sheetName val="DAN"/>
      <sheetName val="기계상쐄"/>
      <sheetName val="보도경계블럭"/>
      <sheetName val="c_balju"/>
      <sheetName val="내역(정지)"/>
      <sheetName val="Sensitivity"/>
      <sheetName val="장비경비"/>
      <sheetName val="MBR9"/>
      <sheetName val="단가조사-1"/>
      <sheetName val="단가조사-2"/>
      <sheetName val="보정계수산정(1)"/>
      <sheetName val="보정계수산정(2)"/>
      <sheetName val="보정계수산정(3)"/>
      <sheetName val="PARAMETER"/>
      <sheetName val="변경집계표"/>
      <sheetName val="L형옹벽단위수량(35)"/>
      <sheetName val="단가조사서 (2)"/>
      <sheetName val="제직재"/>
      <sheetName val="설직재-1"/>
      <sheetName val="제-노임"/>
      <sheetName val="저"/>
      <sheetName val="pvc vent"/>
      <sheetName val="설계가"/>
      <sheetName val="99총공사내역서"/>
      <sheetName val="RPF_일반수량(35m)"/>
      <sheetName val="지질조사"/>
      <sheetName val="M-MG1"/>
      <sheetName val="사다리"/>
      <sheetName val="NOMUBI"/>
      <sheetName val="sw1"/>
      <sheetName val="대림경상68억"/>
      <sheetName val="본사업"/>
      <sheetName val="8-2.수량산출서_중형"/>
      <sheetName val="COST"/>
      <sheetName val="상수도토공집계표"/>
      <sheetName val="내역서-2"/>
      <sheetName val="기둥(하중)"/>
      <sheetName val="식재가격"/>
      <sheetName val="대3류 "/>
      <sheetName val="직영(직영)"/>
      <sheetName val="3.바닥판설계"/>
      <sheetName val="견적서-을지"/>
      <sheetName val="정화조"/>
      <sheetName val="토공(완충)"/>
      <sheetName val="A4"/>
      <sheetName val="Control"/>
      <sheetName val="수수료율표"/>
      <sheetName val="콘_재료분리(1)"/>
      <sheetName val="본공사"/>
      <sheetName val="J直材4"/>
      <sheetName val="원수조 거푸집"/>
      <sheetName val="원수조 기타"/>
      <sheetName val="4.말뚝설계"/>
      <sheetName val="맨홀토공수량"/>
      <sheetName val="철집"/>
      <sheetName val="SOR纘$헾"/>
      <sheetName val="시행후면적"/>
      <sheetName val="수지예산"/>
      <sheetName val="예총"/>
      <sheetName val="최적단면"/>
      <sheetName val="3CHBDC"/>
      <sheetName val="실행내က"/>
      <sheetName val="조명율"/>
      <sheetName val="piping"/>
      <sheetName val="포장면적산출"/>
      <sheetName val="직영2"/>
      <sheetName val="원가계산서(1공구)"/>
      <sheetName val="부대"/>
      <sheetName val="2-1. 경관조명 내역총괄표"/>
      <sheetName val="주빔의 설계"/>
      <sheetName val="등록자료"/>
      <sheetName val="교각(P1)수량"/>
      <sheetName val="대가수량"/>
      <sheetName val="상부수량(1)"/>
      <sheetName val="시설일위"/>
      <sheetName val="현장관리비"/>
      <sheetName val="장비"/>
      <sheetName val="4)유동표"/>
      <sheetName val="포장공제집계"/>
      <sheetName val="MYUN(MAC)"/>
      <sheetName val="총괄표 "/>
      <sheetName val="000 단가"/>
      <sheetName val="TIE-IN"/>
      <sheetName val="전기산출"/>
      <sheetName val="1_설계조건"/>
      <sheetName val="5_소재"/>
      <sheetName val="Sheet3_(2)"/>
      <sheetName val="chart_update"/>
      <sheetName val="5_배수관로"/>
      <sheetName val="3_2_3차처리시설"/>
      <sheetName val="건축집계"/>
      <sheetName val="사진첩"/>
      <sheetName val="3.골재원검토의견서 갑지"/>
      <sheetName val="견적서을"/>
      <sheetName val="부하놬졣/_x0000_"/>
      <sheetName val="부하⢬⌴　"/>
      <sheetName val="200"/>
      <sheetName val="3.하중산정4.지耀⦓"/>
      <sheetName val="시설물기초"/>
      <sheetName val="관람데ԯ_x0000_"/>
      <sheetName val="관람데뀀轔"/>
      <sheetName val="SLAB&quot;1P"/>
      <sheetName val="SLAB&quot;1_x0000_"/>
      <sheetName val="1안"/>
      <sheetName val="수압시_x0000__x0000__x0005_"/>
      <sheetName val="일반전기"/>
      <sheetName val="신고분기설정참고"/>
      <sheetName val="거래처자료등록"/>
      <sheetName val="EQ"/>
      <sheetName val="예정(3)"/>
      <sheetName val="기술자료 (광화문)"/>
      <sheetName val="기초자료입橂"/>
      <sheetName val="[고양관재.XLS]부하놬졣/_x0000_"/>
      <sheetName val="13.접속슬래브"/>
      <sheetName val="해외"/>
      <sheetName val="산출근거(가설도로_유_x0010__x0000_ఀ"/>
      <sheetName val="교대(A塀/墌/多"/>
      <sheetName val="중기기초자료"/>
      <sheetName val="덕전리"/>
      <sheetName val="표  지"/>
      <sheetName val="단가및재료_x0000_"/>
      <sheetName val="IW-LIST"/>
      <sheetName val="옹벽철근"/>
      <sheetName val="단락전류-A"/>
      <sheetName val="setup"/>
      <sheetName val="공사설계"/>
      <sheetName val="양촌면도평리"/>
      <sheetName val="에너지요금"/>
      <sheetName val="단가산출1"/>
      <sheetName val="오정환"/>
      <sheetName val="백호׉_x0000_缀"/>
      <sheetName val="일위대가︀ᇕ԰"/>
      <sheetName val="일위대가ﻎᇕ԰"/>
      <sheetName val="일위대가Ⴐ"/>
      <sheetName val="교대(A_x0010_"/>
      <sheetName val="일위대가Ⴐ_x0000_倀椨"/>
      <sheetName val="BSD (2)"/>
      <sheetName val="접속슬래브"/>
      <sheetName val="공통비"/>
      <sheetName val="1월요청,실사(운용통보기준)"/>
      <sheetName val="총재료집계(보)"/>
      <sheetName val="설계총괄표"/>
      <sheetName val="TANK견적대지"/>
      <sheetName val="(포장)BOQ-실적공사"/>
      <sheetName val="3.하중계산"/>
      <sheetName val="경유"/>
      <sheetName val="휘발유"/>
      <sheetName val="내역서 "/>
      <sheetName val="방호벽"/>
      <sheetName val="낙석방지책"/>
      <sheetName val="기성공제요청서"/>
      <sheetName val="0226"/>
      <sheetName val="규준틀"/>
      <sheetName val="토 적 표"/>
      <sheetName val="6᭗"/>
      <sheetName val="현관"/>
      <sheetName val="산출근거(가설도로__x0007__x0000_Ԁ_x0000_怀鍶"/>
      <sheetName val="L형측구단위수량"/>
      <sheetName val="L형측구연장조서"/>
      <sheetName val="도로경계블럭단위수량"/>
      <sheetName val="도로경계블럭단위토공"/>
      <sheetName val="입상내역"/>
      <sheetName val="TNHCHINH"/>
      <sheetName val="사  업  비  수  지  예  산  서"/>
      <sheetName val="각형맨홀"/>
      <sheetName val="개거(철근,콘크리트)"/>
      <sheetName val="일반수량집계표"/>
      <sheetName val="가로등기초"/>
      <sheetName val="H PILE수량"/>
      <sheetName val="링크해지용"/>
      <sheetName val="4.2.1 마루높이 검토"/>
      <sheetName val="설정"/>
      <sheetName val="보강토옹벽"/>
      <sheetName val="1호수량집계"/>
      <sheetName val="1호산출근거"/>
      <sheetName val="1호그리드"/>
      <sheetName val="2호수량집계"/>
      <sheetName val="2호산출근거"/>
      <sheetName val="2호그리드"/>
      <sheetName val="3호수량집계"/>
      <sheetName val="3호산출근거"/>
      <sheetName val="3호그리드"/>
      <sheetName val="그리드"/>
      <sheetName val="Strip"/>
      <sheetName val="기계설비-물가변동"/>
      <sheetName val="흄관기초"/>
      <sheetName val="FJ단가"/>
      <sheetName val="7.지층별제원"/>
      <sheetName val="매매"/>
      <sheetName val="보차도경계석수량"/>
      <sheetName val="A-8 PD(도로중앙)"/>
      <sheetName val="임시정보시트"/>
      <sheetName val="기술부 VENDOR LIST"/>
      <sheetName val="단가 "/>
      <sheetName val="횡배위치"/>
      <sheetName val="도대하도변경최종정산조경"/>
      <sheetName val="[고양관재.XLS][고양관재.XLS]부하놬졣/_x0000_"/>
      <sheetName val="교대(A_x0005__x0000__x0000__x0000_"/>
      <sheetName val="교대(A닑"/>
      <sheetName val="5.1 단가비교표(분전반)"/>
      <sheetName val="5.2 단가비교표(CCTV, 방송, 주차관제, 타워폴)"/>
      <sheetName val="3. 단위내역목록"/>
      <sheetName val="6. 인건비"/>
      <sheetName val="[고양관재.XLS]교대(A塀/墌/多"/>
      <sheetName val="도로횡단-D300"/>
      <sheetName val="물량집계"/>
      <sheetName val="96정변2"/>
      <sheetName val="1호토공"/>
      <sheetName val="2@ BOX"/>
      <sheetName val="투입집계표"/>
      <sheetName val="이형관재료표(A-L)"/>
      <sheetName val="장비단가(010427)"/>
      <sheetName val="9811"/>
      <sheetName val="BEND LOSS"/>
      <sheetName val="guard(mac)_x0000__x0000__x0000__x0000__x0000__x0000__x0000__x0000__x0000_ _x0000_㣬ǚ_x0000__x0004__x0000__x0000__x0000__x0000__x0000__x0000_"/>
      <sheetName val="공종단가"/>
      <sheetName val="TH VL, NC, DDHT Thanhphuoc"/>
      <sheetName val="guard(mac)_x0000__x0000__x0000__x0000__x0000__x0000__x0000__x0000__x0000__x0009__x0000_㣬ǚ_x0000__x0004__x0000__x0000__x0000__x0000__x0000__x0000_"/>
      <sheetName val="공양식"/>
      <sheetName val="지장물닑⿬_x0005_"/>
      <sheetName val="적정심사"/>
      <sheetName val="표지 (2)"/>
      <sheetName val="L형옹벽측구"/>
      <sheetName val="조내역"/>
      <sheetName val="노단"/>
      <sheetName val="단산"/>
      <sheetName val="명세"/>
      <sheetName val="일대"/>
      <sheetName val="PVC접합개소_산출서4"/>
      <sheetName val="총괄집계_4"/>
      <sheetName val="날개벽철근집계_4"/>
      <sheetName val="산출근거(마산,_만천,_가례)4"/>
      <sheetName val="산출근거(가설도로_조성)4"/>
      <sheetName val="산출근거(가설도로_성토다짐)4"/>
      <sheetName val="산출근거(가설도로_살수)4"/>
      <sheetName val="산출근거(가설도로_유지보수)4"/>
      <sheetName val="1_토공집계4"/>
      <sheetName val="2_관대집계표4"/>
      <sheetName val="3_구조물공4"/>
      <sheetName val="4_포장공4"/>
      <sheetName val="5_부대공4"/>
      <sheetName val="6_주요자재대4"/>
      <sheetName val="7_폐기물집계4"/>
      <sheetName val="1_토총4"/>
      <sheetName val="2_관로집4"/>
      <sheetName val="3_구조물집계4"/>
      <sheetName val="7_폐기물4"/>
      <sheetName val="일위대가(노임수정(완),_자재_및_물린단산수정필요)4"/>
      <sheetName val="시험비_단가4"/>
      <sheetName val="배수공총괄_집계표(횡)4"/>
      <sheetName val="보차도경계석_조서4"/>
      <sheetName val="맨홀집계표_4"/>
      <sheetName val="데크수량집계표_(3)2"/>
      <sheetName val="1-4-2_관(약)4"/>
      <sheetName val="전차선로_물량표4"/>
      <sheetName val="Sheet1_(2)4"/>
      <sheetName val="pe이중벽관_(우수)4"/>
      <sheetName val="단면_(2)2"/>
      <sheetName val="5_정산서2"/>
      <sheetName val="토공_total2"/>
      <sheetName val="기초입력_DATA2"/>
      <sheetName val="견적시담(송포2공구)"/>
      <sheetName val="골조시행"/>
      <sheetName val="물량표"/>
      <sheetName val="STORAGE"/>
      <sheetName val="입력자료"/>
      <sheetName val="다이꾸"/>
      <sheetName val="COMPRESSOR"/>
      <sheetName val="activity"/>
      <sheetName val="SEISMIC"/>
      <sheetName val="Turki"/>
      <sheetName val="인월수표"/>
      <sheetName val="잡철물"/>
      <sheetName val="POOM_MOTO2"/>
      <sheetName val="1단계"/>
      <sheetName val="부대공수량산출"/>
      <sheetName val="노임단가(2008"/>
      <sheetName val="copy"/>
      <sheetName val="가스"/>
      <sheetName val="광주운남을"/>
      <sheetName val="PAD TR보호대기초"/>
      <sheetName val="giathanh1"/>
      <sheetName val="1.재료집계"/>
      <sheetName val="재료집계표(1)"/>
      <sheetName val="2.토공"/>
      <sheetName val="토공수량집계표"/>
      <sheetName val="토적집계표"/>
      <sheetName val="A-LINE"/>
      <sheetName val="B-LINE"/>
      <sheetName val="C-LINE"/>
      <sheetName val="D-LINE"/>
      <sheetName val="E-LINE"/>
      <sheetName val="처리장토공"/>
      <sheetName val="맨홀깨기수량산출"/>
      <sheetName val="PE정화조철거수량산출"/>
      <sheetName val="3.오수관로공"/>
      <sheetName val="관로공재료집계"/>
      <sheetName val="하수관로수량산출"/>
      <sheetName val="하수관연장조서"/>
      <sheetName val="가정하수관수량산출"/>
      <sheetName val="터파기표준토공(비포장)"/>
      <sheetName val="터파기표준토공(콘크리트)"/>
      <sheetName val="터파기표준토공(ASP)"/>
      <sheetName val="터파기표준토공(비포장) (2)"/>
      <sheetName val="터파기표준토공(콘크리트) (2)"/>
      <sheetName val="소행맨홀토공단위수량"/>
      <sheetName val="가정하수관조서"/>
      <sheetName val="가정하수관토공조서"/>
      <sheetName val="가정하수관토공조서 (2)"/>
      <sheetName val="4.구조물공"/>
      <sheetName val="구조물공재료집계표"/>
      <sheetName val="구조물공수량집계표"/>
      <sheetName val="1)옹벽수량산출(H=2.5)"/>
      <sheetName val="옹벽단위수량(2.5)"/>
      <sheetName val="옹벽설치조서"/>
      <sheetName val="맨홀토공수량산출"/>
      <sheetName val="1호맨홀(비포장)"/>
      <sheetName val="1호맨홀(비포장,변경)"/>
      <sheetName val="1호맨홀(콘크리트)"/>
      <sheetName val="1호맨홀(콘크리트,변경)"/>
      <sheetName val="1호맨홀(아스콘덧씌우기)"/>
      <sheetName val="1호맨홀(아스콘덧씌우기,변경)"/>
      <sheetName val="관보호콘크리트수량산출"/>
      <sheetName val="환기구수량산출"/>
      <sheetName val="담장수량산출"/>
      <sheetName val="5.포장공"/>
      <sheetName val="포장공재료집계표"/>
      <sheetName val="ASP포장수량산출"/>
      <sheetName val="콘크리트포장수량산출"/>
      <sheetName val="포장복구면적"/>
      <sheetName val="콘크리트포장"/>
      <sheetName val="6.부대공"/>
      <sheetName val="7.L형옹벽식측구및기타"/>
      <sheetName val="측구집계표"/>
      <sheetName val="측구토공"/>
      <sheetName val="L형측구"/>
      <sheetName val="U형플륨관"/>
      <sheetName val="우수수량산출"/>
      <sheetName val="다이크"/>
      <sheetName val="흙막이"/>
      <sheetName val="맨홀방수"/>
      <sheetName val="EJ"/>
      <sheetName val="현장"/>
      <sheetName val="원가&amp;하도급원가"/>
      <sheetName val="횡배수관"/>
      <sheetName val="형식 - 1-2-3"/>
      <sheetName val="교량전기"/>
      <sheetName val="TYPE-B 평균H"/>
      <sheetName val="D-3109"/>
      <sheetName val="노원열병합  건축공사기성내역서"/>
      <sheetName val="하수BOX이설"/>
      <sheetName val="설비동-불인산저장欀"/>
      <sheetName val="총수량집계표"/>
      <sheetName val="설비동-불인산저장焀"/>
      <sheetName val="참조 (2)"/>
      <sheetName val="횡배수관설치현황"/>
      <sheetName val="도로구조공사비"/>
      <sheetName val="3도로"/>
      <sheetName val="3차공사비요약"/>
      <sheetName val="토사(PE_x0009_"/>
      <sheetName val="옹벽기초자료"/>
      <sheetName val="현황산출서"/>
      <sheetName val="도수로현황"/>
      <sheetName val="토적기초자료"/>
      <sheetName val="범례표"/>
      <sheetName val="내역서 제출"/>
      <sheetName val="UBC(WIND)"/>
      <sheetName val="공기"/>
      <sheetName val="관일"/>
      <sheetName val="원내역"/>
      <sheetName val="내역서2안"/>
      <sheetName val="차선도색현황"/>
      <sheetName val="간접비"/>
      <sheetName val="전체토공집계표"/>
      <sheetName val="관로토공집계표"/>
      <sheetName val="구조물토공집계표"/>
      <sheetName val="시점부맨홀토공"/>
      <sheetName val="종점부맨홀토공"/>
      <sheetName val="유입량"/>
      <sheetName val="5CHBDC"/>
      <sheetName val="Price List"/>
      <sheetName val="일반수H"/>
      <sheetName val="단가및재__x0000_"/>
      <sheetName val="당초"/>
      <sheetName val="역T형단위수량"/>
      <sheetName val="간접"/>
      <sheetName val="토지조서"/>
      <sheetName val="첨부1"/>
      <sheetName val="보차도경계석집계恜Ⅎᘀ霏"/>
      <sheetName val="FAB_I"/>
      <sheetName val="80이상"/>
      <sheetName val="공사내역"/>
      <sheetName val="표층포설및다짐"/>
      <sheetName val="新철폐복2"/>
      <sheetName val="新철폐복3"/>
      <sheetName val="3.하중"/>
      <sheetName val="총공사비집계표"/>
      <sheetName val="도장수량(하1)"/>
      <sheetName val="주요설비계산"/>
      <sheetName val="교각별수량"/>
      <sheetName val="고재중량"/>
      <sheetName val="1_토총2"/>
      <sheetName val="2_관로집2"/>
      <sheetName val="3_구조물집계2"/>
      <sheetName val="4_포장공2"/>
      <sheetName val="5_부대공2"/>
      <sheetName val="6_주요자재대2"/>
      <sheetName val="7_폐기물2"/>
      <sheetName val="인구"/>
      <sheetName val="환경평가"/>
      <sheetName val="A 견적"/>
      <sheetName val="견적사양비교표"/>
      <sheetName val="용산1(해보)"/>
      <sheetName val="토공수량산출"/>
      <sheetName val="토적계산서"/>
      <sheetName val="제수변수량"/>
      <sheetName val="공기변수량"/>
      <sheetName val="일위대가(목록)"/>
      <sheetName val="산근(목록)"/>
      <sheetName val="이형관중량"/>
      <sheetName val="적용노임"/>
      <sheetName val="일반자재"/>
      <sheetName val="간접1"/>
      <sheetName val="CAB_OD"/>
      <sheetName val="호남2"/>
      <sheetName val="수량명세서"/>
      <sheetName val="철거폐쇄현황"/>
      <sheetName val="입력자료(노무비)"/>
      <sheetName val="45,46"/>
      <sheetName val="목교수량집계"/>
      <sheetName val="관로표지못수집"/>
      <sheetName val="관로표지못"/>
      <sheetName val="포장구간곡관부산근"/>
      <sheetName val="일위대가(교통성검토)"/>
      <sheetName val="일위총괄"/>
      <sheetName val="일대가(도시계획시설결정)"/>
      <sheetName val="보정율산정근거"/>
      <sheetName val="환경성 산출근거"/>
      <sheetName val="일위대가(사전환경성)"/>
      <sheetName val="요율적용(건설)"/>
      <sheetName val="재해성 산출근거"/>
      <sheetName val="일위대가(재해성검토)"/>
      <sheetName val="적성평가 산출근거"/>
      <sheetName val="일위대가(토지적성평가)"/>
      <sheetName val="안정성검토"/>
      <sheetName val="이형관"/>
      <sheetName val="안전보건교육"/>
      <sheetName val="구조물공집계"/>
      <sheetName val="타기관"/>
      <sheetName val="MEXICO-C"/>
      <sheetName val="고가수조"/>
      <sheetName val="연습"/>
      <sheetName val="공구원가계산"/>
      <sheetName val="일위대가(노임수정(완),_자쌂ꬅ/_x0000_㠀þ_x0000__x0000_萀鶏쀚Ⱶ_x0000_"/>
      <sheetName val="일위대가(노임수정(완),_자쌉℅/_x0000__x0000_÷_x0000__x0000_儀遍ゾᩘ_x0000_"/>
      <sheetName val="호표"/>
      <sheetName val="단위수땭〒_x0005_"/>
      <sheetName val="보도단위수량"/>
      <sheetName val="등급 별 단가표"/>
      <sheetName val="동원인원"/>
      <sheetName val="20관리비율"/>
      <sheetName val="미결사항"/>
      <sheetName val="교대(A賠ͅ峕ħ㉈"/>
      <sheetName val="교대(A賠ͅ峕ħ⬘"/>
      <sheetName val="집수정"/>
      <sheetName val="교대(A헾⾅_x0005__x0000_"/>
      <sheetName val="교대(A苘.茜.헾"/>
      <sheetName val="교대(A興_x0017_艌_x0017_헾"/>
      <sheetName val="교대(A㏨+䃠ત汿"/>
      <sheetName val="교대(A汿せ_x0000__x0000_净"/>
      <sheetName val="경비비목코드"/>
      <sheetName val="내역금액적용"/>
      <sheetName val="노무비비목코드"/>
      <sheetName val="비목코드"/>
      <sheetName val="costing_CV"/>
      <sheetName val="costing_ESDV"/>
      <sheetName val="costing_FE"/>
      <sheetName val="costing_Misc"/>
      <sheetName val="costing_MOV"/>
      <sheetName val="costing_Press"/>
      <sheetName val="구분자"/>
      <sheetName val="수량3"/>
      <sheetName val="NAI"/>
      <sheetName val="내역표지"/>
      <sheetName val="원가계산서 "/>
      <sheetName val="[고양관재.XLS][고양관재.XLS]교대(A塀/墌/多"/>
      <sheetName val="노임단가(인쇄제외)"/>
      <sheetName val="환율및유가"/>
      <sheetName val="Pjny"/>
      <sheetName val="환경일위대가"/>
      <sheetName val="BQ"/>
      <sheetName val="SULKEA"/>
      <sheetName val="인제내역"/>
      <sheetName val="일반수량총괄집계"/>
      <sheetName val="날개벽(좌,우=45도,75도)"/>
      <sheetName val="단가산출서(기계)"/>
      <sheetName val="하남내역"/>
      <sheetName val="TARGET"/>
      <sheetName val="총원가.24"/>
      <sheetName val="WIND"/>
      <sheetName val="BCPAB"/>
      <sheetName val="CALCULATION"/>
      <sheetName val="간접재료비산출표-27-30"/>
      <sheetName val="청하배수"/>
      <sheetName val="A"/>
      <sheetName val="A(Rev.3)"/>
      <sheetName val="부재력정리"/>
      <sheetName val="1.2 Staff Schedule"/>
      <sheetName val="96.12"/>
      <sheetName val="TYPE별집계"/>
      <sheetName val="예산M11A"/>
      <sheetName val="용산3(영광)"/>
      <sheetName val="Ⅴ-2.공종별내역"/>
      <sheetName val="추천서"/>
      <sheetName val="조도계산"/>
      <sheetName val="문학간접"/>
      <sheetName val="실행(1)"/>
      <sheetName val="총괄서"/>
      <sheetName val="SVF715"/>
      <sheetName val="하수관로 포장철거 및 복구 자재 집계표 "/>
      <sheetName val="할증 "/>
      <sheetName val="산수배수"/>
      <sheetName val="SELTDATA"/>
      <sheetName val="역T형(H=6.0)柖_x0000__x0000_"/>
      <sheetName val="factor"/>
      <sheetName val="3.하중산정4.相_x0017_眼"/>
      <sheetName val="3.하중산정4.瞨7矬"/>
      <sheetName val="3.하중산정4.艨_x001f_헾"/>
      <sheetName val="3.하중산정4.稈(穌"/>
      <sheetName val="3.하중산정4._x0005__x0000_"/>
      <sheetName val="3.하중산정4.痘_x0018_瘜"/>
      <sheetName val="3.하중산정4.臘&quot;헾"/>
      <sheetName val="3.하중산정4.舘5艜"/>
      <sheetName val="3.하중산정4.茈3헾"/>
      <sheetName val="3.하중산정4.莨7菬"/>
      <sheetName val="3.하중산정4.헾⿸_x0005_"/>
      <sheetName val="3.하중산정4.苨$茬"/>
      <sheetName val="BOQ(전체)"/>
      <sheetName val="기둥(원退⹺"/>
      <sheetName val="직관 수량산출"/>
      <sheetName val="1호맨홀자연토공"/>
      <sheetName val="수량-양식"/>
      <sheetName val="IMPEADENCE MAP 취수장"/>
      <sheetName val="1단계총괄내역서"/>
      <sheetName val="맨홀_토공"/>
      <sheetName val="5. 단면설계"/>
      <sheetName val="PIPE내역(FCN)"/>
      <sheetName val="산근1(인건비)"/>
      <sheetName val="가로등 조도계산"/>
      <sheetName val="기자재대비표"/>
      <sheetName val="시행예산"/>
      <sheetName val="지구단위계획수립(공사수행)"/>
      <sheetName val="내촌육교방음벽수량집계표"/>
      <sheetName val="일집"/>
      <sheetName val="General Data"/>
      <sheetName val="U형측구"/>
      <sheetName val="50"/>
      <sheetName val="예가표"/>
      <sheetName val="30신설일위대가"/>
      <sheetName val="30집계표"/>
      <sheetName val="TOTAL3"/>
      <sheetName val="2차"/>
      <sheetName val="제원.설계조건"/>
      <sheetName val="rate"/>
      <sheetName val="기존구조물철거집계계표"/>
      <sheetName val="원계약서"/>
      <sheetName val="표준차도부연장집계-ASP"/>
      <sheetName val="보도포장연장조서-표준차도부"/>
      <sheetName val="표준차도부연장조서-ASP"/>
      <sheetName val="차수"/>
      <sheetName val="토공1"/>
      <sheetName val="토공2"/>
      <sheetName val="구조물토공1"/>
      <sheetName val="토공3"/>
      <sheetName val="6.7.8.우물통"/>
      <sheetName val="역T형(H=6.0)_x0005__x0000__x0000_"/>
      <sheetName val="점검총괄"/>
      <sheetName val="BATCH"/>
      <sheetName val="기준"/>
      <sheetName val="NOV"/>
      <sheetName val="CONTROL-100"/>
      <sheetName val="hori. vessel(E-895)"/>
      <sheetName val="물량집계(전기)"/>
      <sheetName val="물량집계(계장)"/>
      <sheetName val="bdown"/>
      <sheetName val="Resource"/>
      <sheetName val="Break Down"/>
      <sheetName val="RFP002"/>
      <sheetName val="HOT 공제분"/>
      <sheetName val="wagerate"/>
      <sheetName val="TTL"/>
      <sheetName val="Base_Data"/>
      <sheetName val="BM"/>
      <sheetName val="OCT.FDN"/>
      <sheetName val="hori. vessel"/>
      <sheetName val="cable"/>
      <sheetName val="D-3503"/>
      <sheetName val="2.설계제원"/>
      <sheetName val="공사비 내역 (가)"/>
      <sheetName val="sheet"/>
      <sheetName val="소업1교"/>
      <sheetName val="자재운반단가일람표"/>
      <sheetName val="수지"/>
      <sheetName val="편입조서"/>
      <sheetName val="시멘트"/>
      <sheetName val="Assumptions"/>
      <sheetName val="수식변수"/>
      <sheetName val="TRE TABLE"/>
      <sheetName val="hp5월가격"/>
      <sheetName val="Template"/>
      <sheetName val="Initial Input Variable"/>
      <sheetName val="지장물"/>
      <sheetName val="명세표"/>
      <sheetName val="401"/>
      <sheetName val="평균높이"/>
      <sheetName val="인건비예산(정규직)"/>
      <sheetName val="인건비예산(용역)"/>
      <sheetName val="Sheet3 (2_x0000_"/>
      <sheetName val="몰탈재료산출"/>
      <sheetName val="DESIGN(77C-102A)-2"/>
      <sheetName val="DESIGN CRETERIA"/>
      <sheetName val="계산서"/>
      <sheetName val="DESIGN_CRETERIA"/>
      <sheetName val="일위대가_"/>
      <sheetName val="8_PILE__(돌출)"/>
      <sheetName val="Cost_bd-&quot;A&quot;"/>
      <sheetName val="중기조종사_단위단가"/>
      <sheetName val="아파트_내역"/>
      <sheetName val="6-1__관개량조서"/>
      <sheetName val="Q&amp;pl-V"/>
      <sheetName val="공주-교대(A1)"/>
      <sheetName val="1SPAN"/>
      <sheetName val="포장수량집계"/>
      <sheetName val="중기솔뇨"/>
      <sheetName val="역T형옹벽(3.0)"/>
      <sheetName val="Macro3"/>
      <sheetName val="고부제"/>
      <sheetName val="삼기제"/>
      <sheetName val="원평천상류2차"/>
      <sheetName val="일반하천실시설계용역"/>
      <sheetName val="조촌제"/>
      <sheetName val="변경총괄지(1)"/>
      <sheetName val="교통대책내역"/>
      <sheetName val="BREAKDOWN(철거설치)"/>
      <sheetName val="월별수입"/>
      <sheetName val="표지1"/>
      <sheetName val="자재산출"/>
      <sheetName val="자재산출1"/>
      <sheetName val="수량집계표"/>
      <sheetName val="관매달기산출근거"/>
      <sheetName val="BOX횡단수량집계"/>
      <sheetName val="BOX횡단수량산출근거"/>
      <sheetName val="가설건물산출근거"/>
      <sheetName val="물푸기수량집계표"/>
      <sheetName val="물푸기량(관로A)"/>
      <sheetName val="굴착고(A)"/>
      <sheetName val="물푸기량 (관로OA)"/>
      <sheetName val="굴착고(OA)"/>
      <sheetName val="방지턱수량집계"/>
      <sheetName val="방지턱"/>
      <sheetName val="차선도색-1"/>
      <sheetName val="차선도색-2"/>
      <sheetName val="차선도색-3"/>
      <sheetName val="차선도색수량"/>
      <sheetName val="U형측구수로관"/>
      <sheetName val="U형측구수로관산출근거"/>
      <sheetName val="L형측구깨기및복구"/>
      <sheetName val="L형측구깨기 및 복구산출근거"/>
      <sheetName val="가물막이"/>
      <sheetName val="POL6차-PIPING"/>
      <sheetName val="11-2.아파트내역"/>
      <sheetName val="실행내֮"/>
      <sheetName val="기계상쨏"/>
      <sheetName val="실행내쨄"/>
      <sheetName val="물가대က_x0000_"/>
      <sheetName val="실행내ԍ"/>
      <sheetName val="실행내ԁ"/>
      <sheetName val="실행내ԃ"/>
      <sheetName val="실행내Ⴎ"/>
      <sheetName val="실행내ᬁ"/>
      <sheetName val="기계상ԁ"/>
      <sheetName val="실행내ԉ"/>
      <sheetName val="실행내頀"/>
      <sheetName val="실행내栯"/>
      <sheetName val="실행내⠯"/>
      <sheetName val="기계상 "/>
      <sheetName val="기계상砯"/>
      <sheetName val="실행내耯"/>
      <sheetName val="기계상ԃ"/>
      <sheetName val="기계상ԇ"/>
      <sheetName val="실행내Ԋ"/>
      <sheetName val="기계상က"/>
      <sheetName val="물가대Ԉ浭"/>
      <sheetName val="물가대ԍ浭"/>
      <sheetName val="물가대蠯ï"/>
      <sheetName val="물가대ԇ띭"/>
      <sheetName val="물가대Ԅ띭"/>
      <sheetName val="물가대怀㘴"/>
      <sheetName val="물가대Ԃ腭"/>
      <sheetName val="물가대Ԃ띭"/>
      <sheetName val="물가대ԋ띭"/>
      <sheetName val="실행내ԅ"/>
      <sheetName val="광양 3注/颙⿩_x0005_"/>
      <sheetName val="물가대_x0000__x0000_"/>
      <sheetName val="실행내_x0000_"/>
      <sheetName val="실행내砯"/>
      <sheetName val="물가대逯"/>
      <sheetName val="물가대ԅ鵭"/>
      <sheetName val="물가대Ԇ鵭"/>
      <sheetName val="물가대怀䨴"/>
      <sheetName val="물가대Ԃ뉭"/>
      <sheetName val="실행내ᬂ"/>
      <sheetName val="기자재단가조사서"/>
      <sheetName val="신규노무비"/>
      <sheetName val="사급자재"/>
      <sheetName val="최민영집계25"/>
      <sheetName val="Items Listings"/>
      <sheetName val="SITE-E"/>
      <sheetName val="_고양관재.XLSŝ보차도경계석집계표(종)"/>
      <sheetName val="견적내역서"/>
      <sheetName val="품셈총괄표"/>
      <sheetName val="본사공가현황"/>
      <sheetName val="상호 및 계좌정보 정리건"/>
      <sheetName val="노무비(DB)"/>
      <sheetName val="산출및내역"/>
      <sheetName val="투찰금액"/>
      <sheetName val="재료"/>
      <sheetName val="재료집계"/>
      <sheetName val="LOAD-46"/>
      <sheetName val="구간산출"/>
      <sheetName val="Preli"/>
      <sheetName val="Project Management"/>
      <sheetName val="내역서(기성청구)"/>
      <sheetName val="보차_x0002__x0000_рY_x0000__x0000__x0001_"/>
      <sheetName val="PRESS공사(을)"/>
      <sheetName val="anchor"/>
      <sheetName val="복공및주형(수직)"/>
      <sheetName val="교량공"/>
      <sheetName val="가로등"/>
      <sheetName val="기성청구서"/>
      <sheetName val="기성고조서"/>
      <sheetName val="기성청구서-2"/>
      <sheetName val="통장사본"/>
      <sheetName val="직접비"/>
      <sheetName val="가압장(토목)"/>
      <sheetName val="물집"/>
      <sheetName val="공사비집계"/>
      <sheetName val="b_ba㰀숦뀂"/>
      <sheetName val="b_baꜹ저"/>
      <sheetName val="BOJUNGGM"/>
      <sheetName val="24.보증금"/>
      <sheetName val="삼태곡(B)함개소별수량"/>
      <sheetName val="BOX 본체"/>
      <sheetName val="K1CSP-00"/>
      <sheetName val="계획시간"/>
      <sheetName val="가. 노임단가"/>
      <sheetName val="정공공사"/>
      <sheetName val="시멘트 및 골재량산출"/>
      <sheetName val="6PILE  _x0000__x0000_Ԁ_x0000_"/>
      <sheetName val="슬래브일반"/>
      <sheetName val="절대건들지마시오"/>
      <sheetName val="기성내역서표지"/>
      <sheetName val="횡배수관집현황(2공구)"/>
      <sheetName val="변경원가서갑"/>
      <sheetName val="전기내역1"/>
      <sheetName val="관구보호몰탈"/>
      <sheetName val="대상공사(조달청)"/>
      <sheetName val="자료(통합)"/>
      <sheetName val="단면제원"/>
      <sheetName val="3.설계예산내역서(예산서)"/>
      <sheetName val="2.예정공정표"/>
      <sheetName val="1.2.1 마루높이결정"/>
      <sheetName val="9509"/>
      <sheetName val="유치원내역"/>
      <sheetName val="견적조건"/>
      <sheetName val="재집"/>
      <sheetName val="조달청적격심사"/>
      <sheetName val="금전출납"/>
      <sheetName val="직영명부"/>
      <sheetName val="편입용지조서"/>
      <sheetName val="포장수량"/>
      <sheetName val="손익분기점 데이터"/>
      <sheetName val="EKOG10건축"/>
      <sheetName val="포장공자재집계표"/>
      <sheetName val="공기압축기실"/>
      <sheetName val="간접비계산"/>
      <sheetName val="TG9504"/>
      <sheetName val="토목勘_x0010_"/>
      <sheetName val="예산M12A"/>
      <sheetName val="가설공사"/>
      <sheetName val="내역아"/>
      <sheetName val="울타리"/>
      <sheetName val="esc"/>
      <sheetName val="인원01"/>
      <sheetName val="설계변경총괄표(계산식)"/>
      <sheetName val="포_x0000__x0000_"/>
      <sheetName val="골재"/>
      <sheetName val="시점교대"/>
      <sheetName val="수로집계"/>
      <sheetName val="참조-(1)"/>
      <sheetName val="과업별 상세(계산 1)"/>
      <sheetName val="일위대가표 (2)"/>
      <sheetName val="고양관재.XLS"/>
      <sheetName val="대가표(품셈)"/>
      <sheetName val="용수개거 내역수량집계표"/>
      <sheetName val="2.재료비"/>
      <sheetName val="12.보오링"/>
      <sheetName val="18.공내수압탄성자연"/>
      <sheetName val="아파트堀Ꮕ︀"/>
      <sheetName val="수자재단위邰"/>
      <sheetName val="배수설비"/>
      <sheetName val="&lt;목록&gt;"/>
      <sheetName val="일위대가ვ_x0000_䀀衼"/>
      <sheetName val="방음벽기_x0000_"/>
      <sheetName val="전차선로_물량砀"/>
      <sheetName val="품셈 "/>
      <sheetName val="PAINT"/>
      <sheetName val="방화도료"/>
      <sheetName val="기성내역"/>
      <sheetName val="INPUTDATA"/>
      <sheetName val="인수공규격"/>
      <sheetName val="좌측"/>
      <sheetName val="일위대가집계"/>
      <sheetName val="2-2직관자재산출서-A-LINE"/>
      <sheetName val="관급자재단가내역"/>
      <sheetName val="확정실적"/>
      <sheetName val="보할공정"/>
      <sheetName val="일위대가(1)"/>
      <sheetName val="소방일위 "/>
      <sheetName val="2.단면가정"/>
      <sheetName val="3"/>
      <sheetName val="단가설계"/>
      <sheetName val="노임단가(`11.1.1~)"/>
      <sheetName val="암거날개벽재료집계"/>
      <sheetName val="공정량"/>
      <sheetName val="본부별매출"/>
      <sheetName val="매쌈適/"/>
      <sheetName val="매쌋蹩/"/>
      <sheetName val="소일위대가코드표"/>
      <sheetName val="노㍬ʣ"/>
      <sheetName val="송라터널총괄"/>
      <sheetName val="절대지우지말것"/>
      <sheetName val="수수료산출용"/>
      <sheetName val="상가매매0115"/>
      <sheetName val="상가임대0115"/>
      <sheetName val="지장물조서"/>
      <sheetName val="물건조서"/>
      <sheetName val="Tenants"/>
      <sheetName val="주관사업"/>
      <sheetName val="시설이용권명세서"/>
      <sheetName val="공통부대비"/>
      <sheetName val="단자차입일별"/>
      <sheetName val="용수로집계"/>
      <sheetName val="기안"/>
      <sheetName val="인건비(10)"/>
      <sheetName val="입력정보"/>
      <sheetName val="현금"/>
      <sheetName val="b"/>
      <sheetName val="제경비요율"/>
      <sheetName val="부하"/>
      <sheetName val="3.하중산정4.지_x0010__x0000_"/>
      <sheetName val="3.하중산정4.지多⾳"/>
      <sheetName val="actua_x0000_"/>
      <sheetName val="actua"/>
      <sheetName val="actua@"/>
      <sheetName val="BACK DATA"/>
      <sheetName val="공사계획서"/>
      <sheetName val="정산내역서"/>
      <sheetName val="Excel"/>
      <sheetName val="견"/>
      <sheetName val="집수A"/>
      <sheetName val="농로수량집계"/>
      <sheetName val="진ᦂⰀ"/>
      <sheetName val="신표지1"/>
      <sheetName val="급여조견표"/>
      <sheetName val="수압시"/>
      <sheetName val="개비온_x0000__x0000_"/>
      <sheetName val="설계변경 내역서"/>
      <sheetName val="계장공사"/>
      <sheetName val="DHEQSUPT"/>
      <sheetName val="Major"/>
      <sheetName val="허용전류-IEC"/>
      <sheetName val="허용전류-IEC DATA"/>
      <sheetName val="투입내역"/>
      <sheetName val="전체제잡비"/>
      <sheetName val="겉표지"/>
      <sheetName val="가정연䊰"/>
      <sheetName val="철근집계표"/>
      <sheetName val="1 설계 기준"/>
      <sheetName val="유동표"/>
      <sheetName val="FCM"/>
      <sheetName val="노임(1차)"/>
      <sheetName val="분개내역서 (2000년도 )"/>
      <sheetName val="발신정보"/>
      <sheetName val="토적표(1)"/>
      <sheetName val="2021용량계산"/>
      <sheetName val="INPUT-DATA"/>
      <sheetName val="TYPE1"/>
      <sheetName val="입구계ʼ_x0000_"/>
      <sheetName val="입구계¼_x0000_"/>
      <sheetName val="입구계ּ_x0000_"/>
      <sheetName val="입구계碼疁"/>
      <sheetName val="특2호부관하천산근"/>
      <sheetName val="특2호하천산근"/>
      <sheetName val="내역서?_x0000_"/>
      <sheetName val="Sheet13"/>
      <sheetName val="Sheet14"/>
      <sheetName val="Sheet9"/>
      <sheetName val="인입관수량총괄"/>
      <sheetName val="반중력식옹벽"/>
      <sheetName val="순성토"/>
      <sheetName val="기초안정검토"/>
      <sheetName val="수로접합"/>
      <sheetName val="기계경비집계"/>
      <sheetName val="측구터파기공수량집계"/>
      <sheetName val="배수공 시멘트 및 골재량 산출"/>
      <sheetName val="구조물터파기수량집계"/>
      <sheetName val="통관-유입(벌어짐)유출턀宲ԯ_x0000_"/>
      <sheetName val="통관-유입(벌어짐)유출ကど尀ど"/>
      <sheetName val="교대(A_x0000__x0000_Ā_x0000__x0005_"/>
      <sheetName val="제원입력"/>
      <sheetName val="지장물_x0005__x0000_"/>
      <sheetName val="1_토공蔘_x001a_"/>
      <sheetName val="램프"/>
      <sheetName val="연약지반처리공_(장기주차장)_131007).xlsx"/>
      <sheetName val="남양구조시험동"/>
      <sheetName val="기본내용"/>
      <sheetName val="발주처"/>
      <sheetName val="기술자"/>
      <sheetName val="기자재비"/>
      <sheetName val="귀래 설계 공내역서"/>
      <sheetName val="산근(PE,300)"/>
      <sheetName val="C.배수관공"/>
      <sheetName val="집계표1"/>
      <sheetName val="단가(1)"/>
      <sheetName val="내역서(삼호)"/>
      <sheetName val="은평작업지시대장"/>
      <sheetName val="설계서"/>
      <sheetName val="라멘본체수량"/>
      <sheetName val="2공구자재집"/>
      <sheetName val="산1~6"/>
      <sheetName val="설비내역"/>
      <sheetName val="EQUIP"/>
      <sheetName val="노임단가표"/>
      <sheetName val="일 위 대 가 표"/>
      <sheetName val="일 위 목 록 표"/>
      <sheetName val="대가목록"/>
      <sheetName val="2경간"/>
      <sheetName val="배수관구체수량(1)"/>
      <sheetName val="민감도"/>
      <sheetName val="변경내역서"/>
      <sheetName val="설치자재"/>
      <sheetName val="상행-교대(A1-A2)"/>
      <sheetName val="적용기준"/>
      <sheetName val="수량총괄"/>
      <sheetName val="actu"/>
      <sheetName val="공사비명세서"/>
      <sheetName val="L형_옹벽2"/>
      <sheetName val="2000,9월_일위2"/>
      <sheetName val="설_계2"/>
      <sheetName val="1_설계조건2"/>
      <sheetName val="5_모델링2"/>
      <sheetName val="8_석축단위(H=1_5M)2"/>
      <sheetName val="3련_BOX4"/>
      <sheetName val="총괄_내역서2"/>
      <sheetName val="부재치수입력"/>
      <sheetName val="(입력)동배치"/>
      <sheetName val="내역(전체)"/>
      <sheetName val="C &amp; G RHS"/>
      <sheetName val="수량산출서 (2)"/>
      <sheetName val="PVC접합개소__x0005_"/>
      <sheetName val="ɬ"/>
      <sheetName val="연부97-1"/>
      <sheetName val="갑지1"/>
      <sheetName val="종단계산"/>
      <sheetName val="exoevel"/>
      <sheetName val="내역서(총)"/>
      <sheetName val="ELECTRIC"/>
      <sheetName val="동원(3)"/>
      <sheetName val="제조원가(확인)"/>
      <sheetName val="관리,부대비"/>
      <sheetName val="가공비"/>
      <sheetName val="Lot1"/>
      <sheetName val="Culvert"/>
      <sheetName val="직원수당"/>
      <sheetName val="간접비내역-1"/>
      <sheetName val="정산서  (2)"/>
      <sheetName val="말뚝물량"/>
      <sheetName val="품셈(기초)"/>
      <sheetName val="관기성공.내"/>
      <sheetName val="plan&amp;section of foundation"/>
      <sheetName val="design criteria"/>
      <sheetName val="Schedule"/>
      <sheetName val="Q-7100-001"/>
      <sheetName val="Ubeam"/>
      <sheetName val="INPUT DATA"/>
      <sheetName val="환율표"/>
      <sheetName val="ASCE Tables"/>
      <sheetName val="static_cal"/>
      <sheetName val="A-12"/>
      <sheetName val="12CGOU"/>
      <sheetName val="130견적노무비 TOTAL"/>
      <sheetName val="COST-850"/>
      <sheetName val="275 SUMM"/>
      <sheetName val="노임9월"/>
      <sheetName val="GROUNDING SYSTEM"/>
      <sheetName val="MCCSUM"/>
      <sheetName val="잡비"/>
      <sheetName val="static_cal1"/>
      <sheetName val="chart_update1"/>
      <sheetName val="Sheet3_(2)1"/>
      <sheetName val="공정계획(내부계획25%,내부w_f)"/>
      <sheetName val="steel_data_sheet"/>
      <sheetName val="1_2_Staff_Schedule"/>
      <sheetName val="총원가_24"/>
      <sheetName val="A_LINE"/>
      <sheetName val="pvc_vent"/>
      <sheetName val="plan&amp;section_of_foundation"/>
      <sheetName val="design_criteria"/>
      <sheetName val="ASCE_Tables"/>
      <sheetName val="견적가집계표(1)"/>
      <sheetName val="첨부#1 기초견적가 집계표"/>
      <sheetName val="단중표-ST"/>
      <sheetName val="MB(LAB_No.2)"/>
      <sheetName val="BK-6-O-1"/>
      <sheetName val="설계기준 및 하중계산"/>
      <sheetName val="단위중량표"/>
      <sheetName val="발주서"/>
      <sheetName val="원가계산(2)"/>
      <sheetName val="토공(우물통,기타)_"/>
      <sheetName val="분석투자_내역(광명)"/>
      <sheetName val="인건비_"/>
      <sheetName val="01_10월"/>
      <sheetName val="단_box"/>
      <sheetName val="일위대가_1"/>
      <sheetName val="산거_1(인력투입)"/>
      <sheetName val="일위대가_2"/>
      <sheetName val="일위대가_3"/>
      <sheetName val="G_R300경비"/>
      <sheetName val="DATA_입력란"/>
      <sheetName val="1__설계조건_2_단면가정_3__하중계산"/>
      <sheetName val="경율산정_XLS"/>
      <sheetName val="2@_BOX"/>
      <sheetName val="BEND_LOSS"/>
      <sheetName val="유림골조"/>
      <sheetName val="대비2"/>
      <sheetName val="99년하반기"/>
      <sheetName val="hvac내역서(제어동)"/>
      <sheetName val="광양방향"/>
      <sheetName val="인건_x0005__x0000_"/>
      <sheetName val="포宰+"/>
    </sheetNames>
    <sheetDataSet>
      <sheetData sheetId="0" refreshError="1"/>
      <sheetData sheetId="1">
        <row r="24">
          <cell r="B24" t="str">
            <v>수평곡관</v>
          </cell>
        </row>
      </sheetData>
      <sheetData sheetId="2">
        <row r="24">
          <cell r="B24" t="str">
            <v>수평곡관</v>
          </cell>
        </row>
      </sheetData>
      <sheetData sheetId="3">
        <row r="24">
          <cell r="B24" t="str">
            <v>수평곡관</v>
          </cell>
        </row>
      </sheetData>
      <sheetData sheetId="4">
        <row r="24">
          <cell r="B24" t="str">
            <v>수평곡관</v>
          </cell>
        </row>
      </sheetData>
      <sheetData sheetId="5">
        <row r="24">
          <cell r="B24" t="str">
            <v>수평곡관</v>
          </cell>
        </row>
      </sheetData>
      <sheetData sheetId="6">
        <row r="24">
          <cell r="B24" t="str">
            <v>수평곡관</v>
          </cell>
        </row>
      </sheetData>
      <sheetData sheetId="7">
        <row r="24">
          <cell r="B24" t="str">
            <v>수평곡관</v>
          </cell>
        </row>
      </sheetData>
      <sheetData sheetId="8">
        <row r="24">
          <cell r="B24" t="str">
            <v>수평곡관</v>
          </cell>
        </row>
      </sheetData>
      <sheetData sheetId="9">
        <row r="24">
          <cell r="B24" t="str">
            <v>수평곡관</v>
          </cell>
        </row>
      </sheetData>
      <sheetData sheetId="10">
        <row r="24">
          <cell r="B24" t="str">
            <v>수평곡관</v>
          </cell>
        </row>
      </sheetData>
      <sheetData sheetId="11">
        <row r="24">
          <cell r="B24" t="str">
            <v>수평곡관</v>
          </cell>
        </row>
      </sheetData>
      <sheetData sheetId="12">
        <row r="24">
          <cell r="B24" t="str">
            <v>수평곡관</v>
          </cell>
        </row>
      </sheetData>
      <sheetData sheetId="13">
        <row r="24">
          <cell r="B24" t="str">
            <v>수평곡관</v>
          </cell>
        </row>
      </sheetData>
      <sheetData sheetId="14">
        <row r="24">
          <cell r="B24" t="str">
            <v>수평곡관</v>
          </cell>
        </row>
      </sheetData>
      <sheetData sheetId="15">
        <row r="24">
          <cell r="B24" t="str">
            <v>수평곡관</v>
          </cell>
        </row>
      </sheetData>
      <sheetData sheetId="16">
        <row r="24">
          <cell r="B24" t="str">
            <v>수평곡관</v>
          </cell>
        </row>
      </sheetData>
      <sheetData sheetId="17">
        <row r="24">
          <cell r="B24" t="str">
            <v>수평곡관</v>
          </cell>
        </row>
      </sheetData>
      <sheetData sheetId="18">
        <row r="24">
          <cell r="B24" t="str">
            <v>수평곡관</v>
          </cell>
        </row>
      </sheetData>
      <sheetData sheetId="19">
        <row r="24">
          <cell r="B24" t="str">
            <v>수평곡관</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24">
          <cell r="B24" t="str">
            <v>수평곡관</v>
          </cell>
        </row>
      </sheetData>
      <sheetData sheetId="29">
        <row r="24">
          <cell r="B24" t="str">
            <v>수평곡관</v>
          </cell>
        </row>
      </sheetData>
      <sheetData sheetId="30">
        <row r="24">
          <cell r="B24" t="str">
            <v>수평곡관</v>
          </cell>
        </row>
      </sheetData>
      <sheetData sheetId="31">
        <row r="24">
          <cell r="B24" t="str">
            <v>수평곡관</v>
          </cell>
        </row>
      </sheetData>
      <sheetData sheetId="32">
        <row r="24">
          <cell r="B24" t="str">
            <v>수평곡관</v>
          </cell>
        </row>
      </sheetData>
      <sheetData sheetId="33">
        <row r="24">
          <cell r="B24" t="str">
            <v>수평곡관</v>
          </cell>
        </row>
      </sheetData>
      <sheetData sheetId="34">
        <row r="24">
          <cell r="B24" t="str">
            <v>수평곡관</v>
          </cell>
        </row>
      </sheetData>
      <sheetData sheetId="35">
        <row r="24">
          <cell r="B24" t="str">
            <v>수평곡관</v>
          </cell>
        </row>
      </sheetData>
      <sheetData sheetId="36">
        <row r="24">
          <cell r="B24" t="str">
            <v>수평곡관</v>
          </cell>
        </row>
      </sheetData>
      <sheetData sheetId="37">
        <row r="24">
          <cell r="B24" t="str">
            <v>수평곡관</v>
          </cell>
        </row>
      </sheetData>
      <sheetData sheetId="38">
        <row r="24">
          <cell r="B24" t="str">
            <v>수평곡관</v>
          </cell>
        </row>
      </sheetData>
      <sheetData sheetId="39">
        <row r="24">
          <cell r="B24" t="str">
            <v>수평곡관</v>
          </cell>
        </row>
      </sheetData>
      <sheetData sheetId="40">
        <row r="24">
          <cell r="B24" t="str">
            <v>수평곡관</v>
          </cell>
        </row>
      </sheetData>
      <sheetData sheetId="41">
        <row r="24">
          <cell r="B24" t="str">
            <v>수평곡관</v>
          </cell>
        </row>
      </sheetData>
      <sheetData sheetId="42">
        <row r="24">
          <cell r="B24" t="str">
            <v>수평곡관</v>
          </cell>
        </row>
      </sheetData>
      <sheetData sheetId="43">
        <row r="24">
          <cell r="B24" t="str">
            <v>수평곡관</v>
          </cell>
        </row>
      </sheetData>
      <sheetData sheetId="44">
        <row r="24">
          <cell r="B24" t="str">
            <v>수평곡관</v>
          </cell>
        </row>
      </sheetData>
      <sheetData sheetId="45">
        <row r="24">
          <cell r="B24" t="str">
            <v>수평곡관</v>
          </cell>
        </row>
      </sheetData>
      <sheetData sheetId="46">
        <row r="24">
          <cell r="B24" t="str">
            <v>수평곡관</v>
          </cell>
        </row>
      </sheetData>
      <sheetData sheetId="47">
        <row r="24">
          <cell r="B24" t="str">
            <v>수평곡관</v>
          </cell>
        </row>
      </sheetData>
      <sheetData sheetId="48">
        <row r="24">
          <cell r="B24" t="str">
            <v>수평곡관</v>
          </cell>
        </row>
      </sheetData>
      <sheetData sheetId="49">
        <row r="24">
          <cell r="B24" t="str">
            <v>수평곡관</v>
          </cell>
        </row>
      </sheetData>
      <sheetData sheetId="50">
        <row r="24">
          <cell r="B24" t="str">
            <v>수평곡관</v>
          </cell>
        </row>
      </sheetData>
      <sheetData sheetId="51">
        <row r="24">
          <cell r="B24" t="str">
            <v>수평곡관</v>
          </cell>
        </row>
      </sheetData>
      <sheetData sheetId="52">
        <row r="24">
          <cell r="B24" t="str">
            <v>수평곡관</v>
          </cell>
        </row>
      </sheetData>
      <sheetData sheetId="53">
        <row r="24">
          <cell r="B24" t="str">
            <v>수평곡관</v>
          </cell>
        </row>
      </sheetData>
      <sheetData sheetId="54">
        <row r="24">
          <cell r="B24" t="str">
            <v>수평곡관</v>
          </cell>
        </row>
      </sheetData>
      <sheetData sheetId="55">
        <row r="24">
          <cell r="B24" t="str">
            <v>수평곡관</v>
          </cell>
        </row>
      </sheetData>
      <sheetData sheetId="56">
        <row r="24">
          <cell r="B24" t="str">
            <v>수평곡관</v>
          </cell>
        </row>
      </sheetData>
      <sheetData sheetId="57">
        <row r="24">
          <cell r="B24" t="str">
            <v>수평곡관</v>
          </cell>
        </row>
      </sheetData>
      <sheetData sheetId="58">
        <row r="24">
          <cell r="B24" t="str">
            <v>수평곡관</v>
          </cell>
        </row>
      </sheetData>
      <sheetData sheetId="59">
        <row r="24">
          <cell r="B24" t="str">
            <v>수평곡관</v>
          </cell>
        </row>
      </sheetData>
      <sheetData sheetId="60">
        <row r="24">
          <cell r="B24" t="str">
            <v>수평곡관</v>
          </cell>
        </row>
      </sheetData>
      <sheetData sheetId="61">
        <row r="24">
          <cell r="B24" t="str">
            <v>수평곡관</v>
          </cell>
        </row>
      </sheetData>
      <sheetData sheetId="62">
        <row r="24">
          <cell r="B24" t="str">
            <v>수평곡관</v>
          </cell>
        </row>
      </sheetData>
      <sheetData sheetId="63">
        <row r="24">
          <cell r="B24" t="str">
            <v>수평곡관</v>
          </cell>
        </row>
      </sheetData>
      <sheetData sheetId="64">
        <row r="24">
          <cell r="B24" t="str">
            <v>수평곡관</v>
          </cell>
        </row>
      </sheetData>
      <sheetData sheetId="65">
        <row r="24">
          <cell r="B24" t="str">
            <v>수평곡관</v>
          </cell>
        </row>
      </sheetData>
      <sheetData sheetId="66">
        <row r="24">
          <cell r="B24" t="str">
            <v>수평곡관</v>
          </cell>
        </row>
      </sheetData>
      <sheetData sheetId="67">
        <row r="24">
          <cell r="B24" t="str">
            <v>수평곡관</v>
          </cell>
        </row>
      </sheetData>
      <sheetData sheetId="68">
        <row r="24">
          <cell r="B24" t="str">
            <v>수평곡관</v>
          </cell>
        </row>
      </sheetData>
      <sheetData sheetId="69">
        <row r="24">
          <cell r="B24" t="str">
            <v>수평곡관</v>
          </cell>
        </row>
      </sheetData>
      <sheetData sheetId="70">
        <row r="24">
          <cell r="B24" t="str">
            <v>수평곡관</v>
          </cell>
        </row>
      </sheetData>
      <sheetData sheetId="71">
        <row r="24">
          <cell r="B24" t="str">
            <v>수평곡관</v>
          </cell>
        </row>
      </sheetData>
      <sheetData sheetId="72">
        <row r="24">
          <cell r="B24" t="str">
            <v>수평곡관</v>
          </cell>
        </row>
      </sheetData>
      <sheetData sheetId="73">
        <row r="24">
          <cell r="B24" t="str">
            <v>수평곡관</v>
          </cell>
        </row>
      </sheetData>
      <sheetData sheetId="74">
        <row r="24">
          <cell r="B24" t="str">
            <v>수평곡관</v>
          </cell>
        </row>
      </sheetData>
      <sheetData sheetId="75" refreshError="1"/>
      <sheetData sheetId="76">
        <row r="24">
          <cell r="B24" t="str">
            <v>수평곡관</v>
          </cell>
        </row>
      </sheetData>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ow r="24">
          <cell r="B24" t="str">
            <v>수평곡관</v>
          </cell>
        </row>
      </sheetData>
      <sheetData sheetId="94">
        <row r="24">
          <cell r="B24" t="str">
            <v>수평곡관</v>
          </cell>
        </row>
      </sheetData>
      <sheetData sheetId="95">
        <row r="24">
          <cell r="B24" t="str">
            <v>수평곡관</v>
          </cell>
        </row>
      </sheetData>
      <sheetData sheetId="96">
        <row r="24">
          <cell r="B24" t="str">
            <v>수평곡관</v>
          </cell>
        </row>
      </sheetData>
      <sheetData sheetId="97">
        <row r="24">
          <cell r="B24" t="str">
            <v>수평곡관</v>
          </cell>
        </row>
      </sheetData>
      <sheetData sheetId="98">
        <row r="24">
          <cell r="B24" t="str">
            <v>수평곡관</v>
          </cell>
        </row>
      </sheetData>
      <sheetData sheetId="99">
        <row r="24">
          <cell r="B24" t="str">
            <v>수평곡관</v>
          </cell>
        </row>
      </sheetData>
      <sheetData sheetId="100">
        <row r="24">
          <cell r="B24" t="str">
            <v>수평곡관</v>
          </cell>
        </row>
      </sheetData>
      <sheetData sheetId="101">
        <row r="24">
          <cell r="B24" t="str">
            <v>수평곡관</v>
          </cell>
        </row>
      </sheetData>
      <sheetData sheetId="102">
        <row r="24">
          <cell r="B24" t="str">
            <v>수평곡관</v>
          </cell>
        </row>
      </sheetData>
      <sheetData sheetId="103">
        <row r="24">
          <cell r="B24" t="str">
            <v>수평곡관</v>
          </cell>
        </row>
      </sheetData>
      <sheetData sheetId="104">
        <row r="24">
          <cell r="B24" t="str">
            <v>수평곡관</v>
          </cell>
        </row>
      </sheetData>
      <sheetData sheetId="105">
        <row r="24">
          <cell r="B24" t="str">
            <v>수평곡관</v>
          </cell>
        </row>
      </sheetData>
      <sheetData sheetId="106">
        <row r="24">
          <cell r="B24" t="str">
            <v>수평곡관</v>
          </cell>
        </row>
      </sheetData>
      <sheetData sheetId="107">
        <row r="24">
          <cell r="B24" t="str">
            <v>수평곡관</v>
          </cell>
        </row>
      </sheetData>
      <sheetData sheetId="108">
        <row r="24">
          <cell r="B24" t="str">
            <v>수평곡관</v>
          </cell>
        </row>
      </sheetData>
      <sheetData sheetId="109">
        <row r="24">
          <cell r="B24" t="str">
            <v>수평곡관</v>
          </cell>
        </row>
      </sheetData>
      <sheetData sheetId="110">
        <row r="24">
          <cell r="B24" t="str">
            <v>수평곡관</v>
          </cell>
        </row>
      </sheetData>
      <sheetData sheetId="111">
        <row r="24">
          <cell r="B24" t="str">
            <v>수평곡관</v>
          </cell>
        </row>
      </sheetData>
      <sheetData sheetId="112">
        <row r="24">
          <cell r="B24" t="str">
            <v>수평곡관</v>
          </cell>
        </row>
      </sheetData>
      <sheetData sheetId="113">
        <row r="24">
          <cell r="B24" t="str">
            <v>수평곡관</v>
          </cell>
        </row>
      </sheetData>
      <sheetData sheetId="114">
        <row r="24">
          <cell r="B24" t="str">
            <v>수평곡관</v>
          </cell>
        </row>
      </sheetData>
      <sheetData sheetId="115">
        <row r="24">
          <cell r="B24" t="str">
            <v>수평곡관</v>
          </cell>
        </row>
      </sheetData>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sheetData sheetId="159">
        <row r="24">
          <cell r="B24" t="str">
            <v>수평곡관</v>
          </cell>
        </row>
      </sheetData>
      <sheetData sheetId="160" refreshError="1"/>
      <sheetData sheetId="161" refreshError="1"/>
      <sheetData sheetId="162" refreshError="1"/>
      <sheetData sheetId="163" refreshError="1"/>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sheetData sheetId="185"/>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refreshError="1"/>
      <sheetData sheetId="209" refreshError="1"/>
      <sheetData sheetId="210"/>
      <sheetData sheetId="21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sheetData sheetId="261" refreshError="1"/>
      <sheetData sheetId="262"/>
      <sheetData sheetId="263"/>
      <sheetData sheetId="264"/>
      <sheetData sheetId="265"/>
      <sheetData sheetId="266"/>
      <sheetData sheetId="267"/>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sheetData sheetId="319"/>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sheetData sheetId="474"/>
      <sheetData sheetId="475" refreshError="1"/>
      <sheetData sheetId="476" refreshError="1"/>
      <sheetData sheetId="477" refreshError="1"/>
      <sheetData sheetId="478" refreshError="1"/>
      <sheetData sheetId="479"/>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sheetData sheetId="588"/>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sheetData sheetId="1300" refreshError="1"/>
      <sheetData sheetId="130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sheetData sheetId="1556" refreshError="1"/>
      <sheetData sheetId="1557"/>
      <sheetData sheetId="1558"/>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sheetData sheetId="1664"/>
      <sheetData sheetId="1665" refreshError="1"/>
      <sheetData sheetId="1666" refreshError="1"/>
      <sheetData sheetId="1667" refreshError="1"/>
      <sheetData sheetId="1668"/>
      <sheetData sheetId="1669" refreshError="1"/>
      <sheetData sheetId="1670" refreshError="1"/>
      <sheetData sheetId="167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sheetData sheetId="1725"/>
      <sheetData sheetId="1726" refreshError="1"/>
      <sheetData sheetId="1727"/>
      <sheetData sheetId="1728" refreshError="1"/>
      <sheetData sheetId="1729"/>
      <sheetData sheetId="1730" refreshError="1"/>
      <sheetData sheetId="1731"/>
      <sheetData sheetId="1732" refreshError="1"/>
      <sheetData sheetId="1733" refreshError="1"/>
      <sheetData sheetId="1734" refreshError="1"/>
      <sheetData sheetId="1735" refreshError="1"/>
      <sheetData sheetId="1736" refreshError="1"/>
      <sheetData sheetId="1737"/>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sheetData sheetId="1809"/>
      <sheetData sheetId="1810"/>
      <sheetData sheetId="1811"/>
      <sheetData sheetId="1812"/>
      <sheetData sheetId="1813"/>
      <sheetData sheetId="1814"/>
      <sheetData sheetId="1815"/>
      <sheetData sheetId="1816"/>
      <sheetData sheetId="1817" refreshError="1"/>
      <sheetData sheetId="1818"/>
      <sheetData sheetId="1819" refreshError="1"/>
      <sheetData sheetId="1820"/>
      <sheetData sheetId="1821" refreshError="1"/>
      <sheetData sheetId="1822" refreshError="1"/>
      <sheetData sheetId="1823" refreshError="1"/>
      <sheetData sheetId="1824"/>
      <sheetData sheetId="1825"/>
      <sheetData sheetId="1826"/>
      <sheetData sheetId="1827" refreshError="1"/>
      <sheetData sheetId="1828"/>
      <sheetData sheetId="1829" refreshError="1"/>
      <sheetData sheetId="1830" refreshError="1"/>
      <sheetData sheetId="1831" refreshError="1"/>
      <sheetData sheetId="1832" refreshError="1"/>
      <sheetData sheetId="1833" refreshError="1"/>
      <sheetData sheetId="1834" refreshError="1"/>
      <sheetData sheetId="1835"/>
      <sheetData sheetId="1836" refreshError="1"/>
      <sheetData sheetId="1837" refreshError="1"/>
      <sheetData sheetId="1838" refreshError="1"/>
      <sheetData sheetId="1839" refreshError="1"/>
      <sheetData sheetId="1840" refreshError="1"/>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refreshError="1"/>
      <sheetData sheetId="1874"/>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sheetData sheetId="1889"/>
      <sheetData sheetId="1890" refreshError="1"/>
      <sheetData sheetId="1891" refreshError="1"/>
      <sheetData sheetId="1892" refreshError="1"/>
      <sheetData sheetId="1893" refreshError="1"/>
      <sheetData sheetId="1894" refreshError="1"/>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sheetData sheetId="1987"/>
      <sheetData sheetId="1988"/>
      <sheetData sheetId="1989"/>
      <sheetData sheetId="1990"/>
      <sheetData sheetId="1991"/>
      <sheetData sheetId="1992"/>
      <sheetData sheetId="1993" refreshError="1"/>
      <sheetData sheetId="1994"/>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sheetData sheetId="2006" refreshError="1"/>
      <sheetData sheetId="2007" refreshError="1"/>
      <sheetData sheetId="2008" refreshError="1"/>
      <sheetData sheetId="2009" refreshError="1"/>
      <sheetData sheetId="2010"/>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sheetData sheetId="2025" refreshError="1"/>
      <sheetData sheetId="2026" refreshError="1"/>
      <sheetData sheetId="2027" refreshError="1"/>
      <sheetData sheetId="2028"/>
      <sheetData sheetId="2029"/>
      <sheetData sheetId="2030"/>
      <sheetData sheetId="2031"/>
      <sheetData sheetId="2032"/>
      <sheetData sheetId="2033" refreshError="1"/>
      <sheetData sheetId="2034" refreshError="1"/>
      <sheetData sheetId="2035" refreshError="1"/>
      <sheetData sheetId="2036" refreshError="1"/>
      <sheetData sheetId="2037" refreshError="1"/>
      <sheetData sheetId="2038" refreshError="1"/>
      <sheetData sheetId="2039" refreshError="1"/>
      <sheetData sheetId="2040"/>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sheetData sheetId="2067"/>
      <sheetData sheetId="2068"/>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sheetData sheetId="2094" refreshError="1"/>
      <sheetData sheetId="2095"/>
      <sheetData sheetId="2096" refreshError="1"/>
      <sheetData sheetId="2097" refreshError="1"/>
      <sheetData sheetId="2098" refreshError="1"/>
      <sheetData sheetId="2099" refreshError="1"/>
      <sheetData sheetId="2100" refreshError="1"/>
      <sheetData sheetId="2101" refreshError="1"/>
      <sheetData sheetId="2102" refreshError="1"/>
      <sheetData sheetId="2103"/>
      <sheetData sheetId="2104"/>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sheetData sheetId="2154" refreshError="1"/>
      <sheetData sheetId="2155" refreshError="1"/>
      <sheetData sheetId="2156" refreshError="1"/>
      <sheetData sheetId="2157" refreshError="1"/>
      <sheetData sheetId="2158" refreshError="1"/>
      <sheetData sheetId="2159" refreshError="1"/>
      <sheetData sheetId="2160"/>
      <sheetData sheetId="2161" refreshError="1"/>
      <sheetData sheetId="2162"/>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sheetData sheetId="2231" refreshError="1"/>
      <sheetData sheetId="2232"/>
      <sheetData sheetId="2233"/>
      <sheetData sheetId="2234"/>
      <sheetData sheetId="2235"/>
      <sheetData sheetId="2236" refreshError="1"/>
      <sheetData sheetId="2237" refreshError="1"/>
      <sheetData sheetId="2238" refreshError="1"/>
      <sheetData sheetId="2239"/>
      <sheetData sheetId="2240"/>
      <sheetData sheetId="2241"/>
      <sheetData sheetId="2242" refreshError="1"/>
      <sheetData sheetId="2243" refreshError="1"/>
      <sheetData sheetId="2244" refreshError="1"/>
      <sheetData sheetId="2245" refreshError="1"/>
      <sheetData sheetId="2246" refreshError="1"/>
      <sheetData sheetId="2247" refreshError="1"/>
      <sheetData sheetId="2248" refreshError="1"/>
      <sheetData sheetId="2249"/>
      <sheetData sheetId="2250"/>
      <sheetData sheetId="2251"/>
      <sheetData sheetId="2252"/>
      <sheetData sheetId="2253"/>
      <sheetData sheetId="2254" refreshError="1"/>
      <sheetData sheetId="2255" refreshError="1"/>
      <sheetData sheetId="2256" refreshError="1"/>
      <sheetData sheetId="2257" refreshError="1"/>
      <sheetData sheetId="2258" refreshError="1"/>
      <sheetData sheetId="2259" refreshError="1"/>
      <sheetData sheetId="2260" refreshError="1"/>
      <sheetData sheetId="226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sheetData sheetId="2353"/>
      <sheetData sheetId="2354"/>
      <sheetData sheetId="2355"/>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sheetData sheetId="2365"/>
      <sheetData sheetId="2366" refreshError="1"/>
      <sheetData sheetId="2367" refreshError="1"/>
      <sheetData sheetId="2368"/>
      <sheetData sheetId="2369"/>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sheetData sheetId="2486" refreshError="1"/>
      <sheetData sheetId="2487" refreshError="1"/>
      <sheetData sheetId="2488"/>
      <sheetData sheetId="2489"/>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sheetData sheetId="2499" refreshError="1"/>
      <sheetData sheetId="2500" refreshError="1"/>
      <sheetData sheetId="2501" refreshError="1"/>
      <sheetData sheetId="2502" refreshError="1"/>
      <sheetData sheetId="2503" refreshError="1"/>
      <sheetData sheetId="2504"/>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sheetData sheetId="2643"/>
      <sheetData sheetId="2644"/>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refreshError="1"/>
      <sheetData sheetId="2658" refreshError="1"/>
      <sheetData sheetId="2659" refreshError="1"/>
      <sheetData sheetId="2660" refreshError="1"/>
      <sheetData sheetId="2661" refreshError="1"/>
      <sheetData sheetId="2662" refreshError="1"/>
      <sheetData sheetId="266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연장조서(총괄)"/>
      <sheetName val="연장조서(보도)"/>
      <sheetName val="연장조서(투수콘)"/>
      <sheetName val="연장조서(ASP)"/>
      <sheetName val="연장조서"/>
      <sheetName val="도로별직관조서"/>
      <sheetName val="도로별이형관조서(HI-3P)"/>
      <sheetName val="INPUT"/>
      <sheetName val="수량산출"/>
      <sheetName val="단위수량"/>
      <sheetName val="가시설수량"/>
      <sheetName val="장비집계"/>
      <sheetName val="대창(함평)"/>
      <sheetName val="대창(장성)"/>
      <sheetName val="대창(함평)-창열"/>
      <sheetName val="가시설단위수량"/>
      <sheetName val="SORCE1"/>
      <sheetName val="1호맨홀토공"/>
      <sheetName val="수량산출(음암)"/>
      <sheetName val="ITEM"/>
      <sheetName val="ABUT수량-A1"/>
      <sheetName val="가시설(TYPE-A)"/>
      <sheetName val="1-1평균터파기고(1)"/>
      <sheetName val="맨홀수량집계"/>
      <sheetName val="Sheet1"/>
      <sheetName val="건축내역"/>
      <sheetName val="총_구조물공"/>
      <sheetName val="용수량(생활용수)"/>
      <sheetName val="99노임기준"/>
      <sheetName val="단가대비표"/>
      <sheetName val="일위대가"/>
      <sheetName val="정공공사"/>
      <sheetName val="1. 설계조건 2.단면가정 3. 하중계산"/>
      <sheetName val="DATA 입력란"/>
      <sheetName val="SLAB&quot;1&quot;"/>
      <sheetName val="철거현황"/>
      <sheetName val="터파기및재료"/>
      <sheetName val="산출내역서집계표"/>
      <sheetName val="개비온집계"/>
      <sheetName val="개비온 단위"/>
      <sheetName val="2BOX본체"/>
      <sheetName val="단가"/>
      <sheetName val="노무비"/>
      <sheetName val="T13(P68~72,78)"/>
      <sheetName val="1단계연장조서"/>
      <sheetName val="I一般比"/>
      <sheetName val="집수정(600-700)"/>
      <sheetName val="부대공수량산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농경지복구비수량"/>
      <sheetName val="복구비내역1"/>
      <sheetName val="복구비내역2"/>
      <sheetName val="갑지 (2)"/>
      <sheetName val="농경지복구비수량 (2)"/>
      <sheetName val="Sheet14"/>
      <sheetName val="Sheet15"/>
      <sheetName val="Sheet16"/>
      <sheetName val="#REF"/>
      <sheetName val="INPUT"/>
      <sheetName val="Sheet17"/>
      <sheetName val="상행-교대(A1-A2)"/>
      <sheetName val="ABUT수량-A1"/>
      <sheetName val="danga"/>
      <sheetName val="ilch"/>
      <sheetName val="우각부보강"/>
      <sheetName val="조명시설"/>
      <sheetName val="일위대가"/>
      <sheetName val="Sheet1 (2)"/>
      <sheetName val="설계조건"/>
      <sheetName val="중기사용료"/>
      <sheetName val="가설사무소(삼운)"/>
      <sheetName val="현황산출서"/>
      <sheetName val="Sheet1"/>
      <sheetName val="Sheet2"/>
      <sheetName val="가도공"/>
      <sheetName val="단면가정"/>
      <sheetName val="조작대(1연)"/>
      <sheetName val="기둥"/>
      <sheetName val="저판(버림100)"/>
      <sheetName val="설계"/>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상부단면력"/>
      <sheetName val="사용성검토"/>
      <sheetName val="신축이음"/>
      <sheetName val="배력철근"/>
      <sheetName val="교각계산"/>
      <sheetName val="FOOTING단면력"/>
      <sheetName val="Sheet5"/>
      <sheetName val="Sheet6"/>
      <sheetName val="Sheet7"/>
      <sheetName val="Sheet8"/>
      <sheetName val="Sheet9"/>
      <sheetName val="Sheet10"/>
      <sheetName val="Sheet11"/>
      <sheetName val="Sheet12"/>
      <sheetName val="Sheet13"/>
      <sheetName val="Sheet14"/>
      <sheetName val="Sheet15"/>
      <sheetName val="Sheet16"/>
      <sheetName val="원형1호맨홀토공수량"/>
      <sheetName val="VXXXXXXX"/>
      <sheetName val="#REF"/>
      <sheetName val="tggwan(mac)"/>
      <sheetName val="ABUT수량-A1"/>
      <sheetName val="우각부보강"/>
      <sheetName val="MOTOR"/>
      <sheetName val="L_RPTA05_목록"/>
      <sheetName val="ⴭⴭⴭⴭ"/>
      <sheetName val="BID"/>
      <sheetName val="3련 BOX"/>
      <sheetName val="토공A"/>
      <sheetName val="001"/>
      <sheetName val="3BL공동구 수량"/>
      <sheetName val="수량산출"/>
      <sheetName val="type-F"/>
      <sheetName val="통합"/>
      <sheetName val="옹벽"/>
      <sheetName val="역T형교대(말뚝기초)"/>
      <sheetName val="내역서"/>
      <sheetName val="안정검토(온1)"/>
      <sheetName val="중기일위대가"/>
      <sheetName val="노임단가"/>
      <sheetName val="U-TYPE(1)"/>
      <sheetName val="총괄내역서"/>
      <sheetName val="설계조건"/>
      <sheetName val="8.PILE  (돌출)"/>
      <sheetName val="지진시"/>
      <sheetName val="1.설계기준"/>
      <sheetName val="바닥판"/>
      <sheetName val="단위중량"/>
      <sheetName val="토사(PE)"/>
      <sheetName val="일반맨홀수량집계"/>
      <sheetName val="일반맨홀수량집계(A-7 LINE)"/>
      <sheetName val="가시설(TYPE-A)"/>
      <sheetName val="1-1평균터파기고(1)"/>
      <sheetName val="설산1.나"/>
      <sheetName val="본사S"/>
      <sheetName val="0"/>
      <sheetName val="수안보-MBR1"/>
      <sheetName val="도장수량(하1)"/>
      <sheetName val="주형"/>
      <sheetName val="SG"/>
      <sheetName val="조도계산서 (도서)"/>
      <sheetName val="부안변전"/>
      <sheetName val="입찰안"/>
      <sheetName val="대비"/>
      <sheetName val="안정검토"/>
      <sheetName val="신우"/>
      <sheetName val="말뚝지지력산정"/>
      <sheetName val="H-pile(298x299)"/>
      <sheetName val="H-pile(250x250)"/>
      <sheetName val="신축수량"/>
      <sheetName val="6PILE  (돌출)"/>
      <sheetName val="내역"/>
      <sheetName val="정부노임단가"/>
      <sheetName val="노임"/>
      <sheetName val="슬래브"/>
      <sheetName val="가시설수량"/>
      <sheetName val="단위수량"/>
      <sheetName val="당초"/>
      <sheetName val="Sheet1 (2)"/>
      <sheetName val="현장지지물물량"/>
      <sheetName val="도장수량"/>
      <sheetName val="차액보증"/>
      <sheetName val="타공종이기"/>
      <sheetName val="단면가정"/>
      <sheetName val="날개벽수량표"/>
      <sheetName val="덕전리"/>
      <sheetName val="맨홀수량집계"/>
      <sheetName val="기초계산(Pmax)"/>
      <sheetName val="SRC-B3U2"/>
      <sheetName val="부대내역"/>
      <sheetName val="전기,계장"/>
      <sheetName val="입력DATA"/>
      <sheetName val="4.말뚝설계"/>
      <sheetName val="1.설계조건"/>
      <sheetName val="2F 회의실견적(5_14 일대)"/>
      <sheetName val="DATE"/>
      <sheetName val="DATA"/>
      <sheetName val="조명시설"/>
      <sheetName val="D-623D"/>
      <sheetName val="터파기및재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우수공 수량집계"/>
      <sheetName val="U-TYPE(1)"/>
      <sheetName val="01. 우수공수량표"/>
      <sheetName val="6PILE  (돌출)"/>
      <sheetName val="내역총괄서"/>
      <sheetName val="공사비증감"/>
      <sheetName val="SG"/>
      <sheetName val="수량산출"/>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부대공"/>
      <sheetName val="부대공집계"/>
      <sheetName val="U형측구"/>
      <sheetName val="도로경계블럭"/>
      <sheetName val="날개벽"/>
      <sheetName val="접합정(600×600)"/>
      <sheetName val="접합정(1500×1500)"/>
      <sheetName val="세륜기수량산근"/>
      <sheetName val="그레이팅"/>
      <sheetName val="옥외계단(TYPE-A)산근"/>
      <sheetName val="옥외계단(TYPE-B)산근"/>
      <sheetName val="U형플륨관수량산근"/>
      <sheetName val="원형맨홀"/>
      <sheetName val="물푸기수량 산근"/>
      <sheetName val="기타수량"/>
      <sheetName val="제목"/>
      <sheetName val="자재"/>
      <sheetName val="집계표"/>
      <sheetName val="관로토공"/>
      <sheetName val="제수변실토공"/>
      <sheetName val="공기변실토공"/>
      <sheetName val="펌프실토공"/>
      <sheetName val="제수변실"/>
      <sheetName val="공기변실"/>
      <sheetName val="제수변보호통"/>
      <sheetName val="지상식소화전"/>
      <sheetName val="펌프실"/>
      <sheetName val="수량양식"/>
      <sheetName val="BOX2020"/>
      <sheetName val="2@BOX"/>
      <sheetName val="변화2020~3020"/>
      <sheetName val="변화3020~2@2520"/>
      <sheetName val="굴곡부2020"/>
      <sheetName val="마감벽1518"/>
      <sheetName val="받침대1010"/>
      <sheetName val="신축이음단위수량"/>
      <sheetName val="저류지"/>
      <sheetName val="사이펀"/>
      <sheetName val="바닥판"/>
      <sheetName val="Sheet17"/>
      <sheetName val="조명시설"/>
      <sheetName val="설계조건"/>
      <sheetName val="1.설계조건"/>
      <sheetName val="맨홀수량집계"/>
      <sheetName val="Sheet1"/>
      <sheetName val="3련 BOX"/>
      <sheetName val="ABUT수량-A1"/>
      <sheetName val="터파기및재료"/>
      <sheetName val="노임단가"/>
      <sheetName val="자재단가"/>
      <sheetName val="DATE"/>
      <sheetName val="DATA"/>
      <sheetName val="FOOTING단면력"/>
      <sheetName val="부하LOAD"/>
      <sheetName val="보차도경계석"/>
      <sheetName val="중기일위대가"/>
      <sheetName val="원형1호맨홀토공수량"/>
      <sheetName val="내역서"/>
      <sheetName val="L-type"/>
      <sheetName val="ⴭⴭⴭⴭ"/>
      <sheetName val="5.군포대야(부대공)"/>
      <sheetName val="N賃率-職"/>
      <sheetName val="부대내역"/>
      <sheetName val="현황산출서"/>
      <sheetName val="옹벽기초자료"/>
      <sheetName val="수질정화시설"/>
      <sheetName val="정부노임단가"/>
      <sheetName val="B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재집계표 "/>
      <sheetName val="토공집계표"/>
      <sheetName val="토적표"/>
      <sheetName val="깨기"/>
      <sheetName val="구조물공"/>
      <sheetName val="부대공"/>
      <sheetName val="표   지"/>
      <sheetName val="날개벽수량표"/>
    </sheetNames>
    <sheetDataSet>
      <sheetData sheetId="0"/>
      <sheetData sheetId="1"/>
      <sheetData sheetId="2"/>
      <sheetData sheetId="3"/>
      <sheetData sheetId="4"/>
      <sheetData sheetId="5"/>
      <sheetData sheetId="6"/>
      <sheetData sheetId="7"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돌망태"/>
      <sheetName val="#REF"/>
      <sheetName val="guard(mac)"/>
      <sheetName val="woo(mac)"/>
      <sheetName val="tggwan(mac)"/>
      <sheetName val="MYUN(MAC)"/>
      <sheetName val="suk(mac)"/>
      <sheetName val="Sheet1"/>
      <sheetName val="Sheet1 (2)"/>
      <sheetName val="VXXXXXXX"/>
      <sheetName val="ABUT수량-A1"/>
      <sheetName val="설계"/>
      <sheetName val="FOOTING단면력"/>
      <sheetName val="우각부보강"/>
      <sheetName val="DATE"/>
      <sheetName val="터널조도"/>
      <sheetName val="과천MAIN"/>
      <sheetName val="노임"/>
      <sheetName val="수안보-MBR1"/>
      <sheetName val="설계조건"/>
      <sheetName val="주요자재집계"/>
      <sheetName val="자재집계"/>
      <sheetName val="BOQ"/>
      <sheetName val="시멘트및모래"/>
      <sheetName val="토적집계"/>
      <sheetName val="토적표"/>
      <sheetName val="배수집계"/>
      <sheetName val="L측형구집계"/>
      <sheetName val="L형측구단위"/>
      <sheetName val="L측구조서"/>
      <sheetName val="도로경계석"/>
      <sheetName val="도로경계석조서"/>
      <sheetName val="보도포장"/>
      <sheetName val="종배수관집계"/>
      <sheetName val="터파기90(아스콘)"/>
      <sheetName val="터파기고"/>
      <sheetName val="관기초90"/>
      <sheetName val="종배수조서"/>
      <sheetName val="우수받이(타설)"/>
      <sheetName val="우수받이터파기"/>
      <sheetName val="우수연결관토공"/>
      <sheetName val="우수연결관토공3"/>
      <sheetName val="우수조서"/>
      <sheetName val="우수원형맨홀집계"/>
      <sheetName val="원형맨홀단위(차도측)"/>
      <sheetName val="맨홀수량 및 평균높이산출"/>
      <sheetName val="포장재료"/>
      <sheetName val="포장면조서"/>
      <sheetName val="진입부"/>
      <sheetName val="조서"/>
      <sheetName val="Sheet2"/>
      <sheetName val="장비집계"/>
      <sheetName val="3BL공동구 수량"/>
      <sheetName val="수량산출"/>
      <sheetName val="type-F"/>
      <sheetName val="통합"/>
      <sheetName val="옹벽"/>
      <sheetName val="입력DATA"/>
      <sheetName val="바닥판"/>
      <sheetName val="대비"/>
      <sheetName val="내역서"/>
      <sheetName val="안정검토"/>
      <sheetName val="교각계산"/>
      <sheetName val="명세서"/>
      <sheetName val="nys"/>
      <sheetName val="INPUT"/>
      <sheetName val="ⴭⴭⴭⴭ"/>
      <sheetName val="토공A"/>
      <sheetName val="3련 BOX"/>
      <sheetName val="DATA"/>
      <sheetName val="공사내역"/>
      <sheetName val="날개벽수량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표지"/>
      <sheetName val="BOQ"/>
      <sheetName val="주요자재"/>
      <sheetName val="골재"/>
      <sheetName val="시멘골재"/>
      <sheetName val="콘크리트"/>
      <sheetName val="타설집계"/>
      <sheetName val="그라우,몰탈"/>
      <sheetName val="강재1"/>
      <sheetName val="강재2"/>
      <sheetName val="비피괴"/>
      <sheetName val="총괄수량집계표"/>
      <sheetName val="타공종이기수량"/>
      <sheetName val="총괄철근집계표"/>
      <sheetName val="#REF"/>
      <sheetName val="Sheet1"/>
      <sheetName val="Sheet2"/>
      <sheetName val="Sheet3"/>
      <sheetName val="4.내진설계"/>
      <sheetName val="교각1"/>
      <sheetName val="덕전리"/>
      <sheetName val="내역서"/>
      <sheetName val="날개벽수량표"/>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FOOTING단면력"/>
      <sheetName val="날개벽"/>
      <sheetName val="VXXXXXXX"/>
      <sheetName val="#REF"/>
      <sheetName val="tggwan(mac)"/>
      <sheetName val="우각부보강"/>
      <sheetName val="중산교"/>
      <sheetName val="신점2리"/>
      <sheetName val="Sheet2"/>
      <sheetName val="계약내역서(을지)"/>
      <sheetName val="danga"/>
      <sheetName val="ilch"/>
      <sheetName val="Y-WORK"/>
      <sheetName val="INPUT"/>
      <sheetName val="안정검토(온1)"/>
      <sheetName val="입찰안"/>
      <sheetName val="배수공"/>
      <sheetName val="약품공급2"/>
      <sheetName val="을"/>
      <sheetName val="DATA"/>
      <sheetName val="TRE TABLE"/>
      <sheetName val="01"/>
      <sheetName val="토공"/>
      <sheetName val="전체"/>
      <sheetName val="3.하중산정4.지지력"/>
      <sheetName val="Sheet1"/>
      <sheetName val="전력구구조물산근"/>
      <sheetName val="1.우편집중내역서"/>
      <sheetName val="지수"/>
      <sheetName val="DATABASE"/>
      <sheetName val="설계조건"/>
      <sheetName val="장비집계"/>
      <sheetName val="3BL공동구 수량"/>
      <sheetName val="수량산출"/>
      <sheetName val="type-F"/>
      <sheetName val="통합"/>
      <sheetName val="설계"/>
      <sheetName val="ⴭⴭⴭⴭ"/>
      <sheetName val="예정(3)"/>
      <sheetName val="9GNG운반"/>
      <sheetName val="제출내역 (2)"/>
      <sheetName val="원형맨홀수량"/>
      <sheetName val="노임단가"/>
      <sheetName val="자재단가"/>
      <sheetName val="3련 BOX"/>
      <sheetName val="차액보증"/>
      <sheetName val="대비"/>
      <sheetName val="내역서"/>
      <sheetName val="안정검토"/>
      <sheetName val="수종"/>
      <sheetName val="총괄"/>
      <sheetName val="U-TYPE(1)"/>
      <sheetName val="적용단위길이"/>
      <sheetName val="우수"/>
      <sheetName val="내역"/>
      <sheetName val="실행철강하도"/>
      <sheetName val="발신정보"/>
      <sheetName val="Macro(차단기)"/>
      <sheetName val="맨홀수량산출"/>
      <sheetName val="BID"/>
      <sheetName val="공사개요"/>
      <sheetName val="산근1,2"/>
      <sheetName val="가도공"/>
      <sheetName val="신규일위대가"/>
      <sheetName val="충주"/>
      <sheetName val="기준액"/>
      <sheetName val="식생블럭단위수량"/>
      <sheetName val="세륜세차집계표"/>
      <sheetName val="공량산출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내역서적용분수량집계표"/>
      <sheetName val="내역서적용주요자재"/>
      <sheetName val="강재자재집계 (2)"/>
      <sheetName val="몰탈자재집계 (2)"/>
      <sheetName val="철근 (2)"/>
      <sheetName val="이월수량집계표"/>
      <sheetName val="교량주요자재집계"/>
      <sheetName val="강재자재집계"/>
      <sheetName val="교량수량집계표"/>
      <sheetName val="토(벽체시점)"/>
      <sheetName val="토(교각)"/>
      <sheetName val="토(벽체종점)"/>
      <sheetName val="구조물깨기"/>
      <sheetName val="수량산출서"/>
      <sheetName val="철근"/>
      <sheetName val="부대공주요자재집계"/>
      <sheetName val="몰탈자재집계"/>
      <sheetName val="부대공수량집계"/>
      <sheetName val="낙차보"/>
      <sheetName val="석축토공집계"/>
      <sheetName val="토공(석축)"/>
      <sheetName val="석축수량"/>
      <sheetName val="간지"/>
      <sheetName val="내역"/>
      <sheetName val="ABUT수량-A1"/>
      <sheetName val="우각부보강"/>
      <sheetName val="포장복구집계"/>
      <sheetName val="단위수량"/>
      <sheetName val="가시설수량"/>
      <sheetName val="단위중량"/>
      <sheetName val="도장수량(하1)"/>
      <sheetName val="주형"/>
      <sheetName val="집수정"/>
      <sheetName val="장비집계"/>
      <sheetName val="가시설(TYPE-A)"/>
      <sheetName val="1-1평균터파기고(1)"/>
      <sheetName val="현황산출서"/>
      <sheetName val="맨홀수량집계"/>
      <sheetName val="ITEM"/>
      <sheetName val="원형맨홀수량"/>
      <sheetName val="FOOTING단면력"/>
      <sheetName val="VXXXXXXX"/>
      <sheetName val="#REF"/>
      <sheetName val="tggwan(mac)"/>
      <sheetName val="설계조건"/>
      <sheetName val="3BL공동구 수량"/>
      <sheetName val="수량산출"/>
      <sheetName val="type-F"/>
      <sheetName val="말뚝물량"/>
      <sheetName val="부하계산서"/>
      <sheetName val="Sheet17"/>
      <sheetName val="건축내역"/>
      <sheetName val="Tender"/>
      <sheetName val="Y-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
      <sheetName val="종횡형"/>
      <sheetName val="주형"/>
      <sheetName val="유효폭"/>
      <sheetName val="단면특성치"/>
      <sheetName val="부재력"/>
      <sheetName val="지점반력"/>
      <sheetName val="용접두께"/>
      <sheetName val="피로"/>
      <sheetName val="신축이음"/>
      <sheetName val="내진삽도"/>
      <sheetName val="도장수량(하1)"/>
      <sheetName val="포장복구집계"/>
      <sheetName val="ABUT수량-A1"/>
      <sheetName val="노임단가"/>
      <sheetName val="집수정"/>
      <sheetName val="금액내역서"/>
      <sheetName val="반중력식옹벽"/>
      <sheetName val="자재단가비교표"/>
      <sheetName val="INPUT"/>
      <sheetName val="통합"/>
      <sheetName val="지장물C"/>
      <sheetName val="4)유동표"/>
      <sheetName val="일위_파일"/>
      <sheetName val="신표지1"/>
      <sheetName val="당초내역서"/>
      <sheetName val="배수공1"/>
      <sheetName val="토공"/>
      <sheetName val="교각계산"/>
      <sheetName val="Sheet1 (2)"/>
      <sheetName val="Sheet17"/>
      <sheetName val="가정급수관"/>
      <sheetName val="Sheet1"/>
      <sheetName val="가압장(토목)"/>
      <sheetName val="입찰안"/>
      <sheetName val="총괄"/>
      <sheetName val="인수공"/>
      <sheetName val="옹벽철근"/>
      <sheetName val="터파기및재료"/>
      <sheetName val="수목표준대가"/>
      <sheetName val="제수"/>
      <sheetName val="총괄표"/>
      <sheetName val="북방3터널"/>
      <sheetName val="원형1호맨홀토공수량"/>
      <sheetName val="가시설(TYPE-A)"/>
      <sheetName val="1-1평균터파기고(1)"/>
      <sheetName val="조명시설"/>
      <sheetName val="NYS"/>
      <sheetName val="말뚝기초(안정검토)-외측"/>
      <sheetName val="반중력식옹벽3.5"/>
      <sheetName val="6PILE  (돌출)"/>
      <sheetName val="교각1"/>
      <sheetName val="철근량"/>
      <sheetName val="I一般比"/>
      <sheetName val="guard(mac)"/>
      <sheetName val="대로근거"/>
      <sheetName val="중로근거"/>
      <sheetName val="단위중량"/>
      <sheetName val="개발계획수립"/>
      <sheetName val="5지구단위"/>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재집계"/>
      <sheetName val="수량집계표"/>
      <sheetName val="STEEL 상부 "/>
      <sheetName val="교대(시점부)"/>
      <sheetName val="교대(종점부)"/>
      <sheetName val="교각1"/>
      <sheetName val="교각2"/>
      <sheetName val="교각3"/>
      <sheetName val="철근수량"/>
      <sheetName val="시멘트모래산출"/>
      <sheetName val="Sheet5"/>
      <sheetName val="Sheet6"/>
      <sheetName val="Sheet7"/>
      <sheetName val="ABUT수량-A1"/>
      <sheetName val="코드표"/>
      <sheetName val="TYPE-1"/>
      <sheetName val="부하계산서"/>
      <sheetName val="abut"/>
      <sheetName val="1-1"/>
      <sheetName val="Sheet1"/>
      <sheetName val="정부노임단가"/>
      <sheetName val="COPING"/>
      <sheetName val="3BL공동구 수량"/>
      <sheetName val="기계경비일람"/>
      <sheetName val="내역서"/>
      <sheetName val="6PILE  (돌출)"/>
      <sheetName val="원형1호맨홀토공수량"/>
      <sheetName val="배수공 주요자재 집계표"/>
      <sheetName val="CT "/>
      <sheetName val="Cost bd-&quot;A&quot;"/>
      <sheetName val="상행-교대(A1-A2)"/>
      <sheetName val="부대내역"/>
      <sheetName val="바닥판"/>
      <sheetName val="FOOTING단면력"/>
      <sheetName val="Macro(차단기)"/>
      <sheetName val="변화치수"/>
      <sheetName val="수로단위수량"/>
      <sheetName val="8.PILE  (돌출)"/>
      <sheetName val="실행철강하도"/>
      <sheetName val="조명시설"/>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안보-MBR1"/>
      <sheetName val="ABUT수량-A1"/>
      <sheetName val="Y-WORK"/>
      <sheetName val="이병호-집수정1"/>
      <sheetName val="Sheet1"/>
      <sheetName val="FOOTING단면력"/>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목차"/>
      <sheetName val="집계표"/>
      <sheetName val="산출서"/>
      <sheetName val="도어마감"/>
      <sheetName val="시멘트,모래"/>
      <sheetName val="산출서(출력하지마시오)"/>
      <sheetName val="DATE"/>
      <sheetName val="수안보-MBR1"/>
      <sheetName val="장비집계"/>
      <sheetName val="실행"/>
      <sheetName val="인부신상자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재집계표"/>
      <sheetName val="토공"/>
      <sheetName val="관접합및부설공"/>
      <sheetName val="구조물공"/>
      <sheetName val="포장공"/>
      <sheetName val="부대공"/>
      <sheetName val="송수관로공"/>
      <sheetName val="노임단가"/>
      <sheetName val="단위수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원남울진낙찰내역(99.4.13 부산청)"/>
      <sheetName val="날개벽수량표"/>
      <sheetName val="DATE"/>
      <sheetName val="소상 &quot;1&quot;"/>
      <sheetName val="장비명"/>
      <sheetName val="BACK DATA"/>
      <sheetName val="일반공사"/>
      <sheetName val="차액보증"/>
      <sheetName val="3.하중산정4.지지력"/>
      <sheetName val="충주"/>
      <sheetName val="BID"/>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row r="1">
          <cell r="A1">
            <v>1</v>
          </cell>
        </row>
        <row r="2">
          <cell r="A2">
            <v>2</v>
          </cell>
        </row>
        <row r="3">
          <cell r="A3">
            <v>3</v>
          </cell>
        </row>
        <row r="4">
          <cell r="A4">
            <v>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내역서적용분수량집계표"/>
      <sheetName val="내역서적용주요자재"/>
      <sheetName val="강재자재집계 (2)"/>
      <sheetName val="몰탈자재집계 (2)"/>
      <sheetName val="철근 (2)"/>
      <sheetName val="이월수량집계표"/>
      <sheetName val="교량주요자재집계"/>
      <sheetName val="강재자재집계"/>
      <sheetName val="교량수량집계표"/>
      <sheetName val="토(벽체시점)"/>
      <sheetName val="토(교각)"/>
      <sheetName val="토(벽체종점)"/>
      <sheetName val="구조물깨기"/>
      <sheetName val="수량산출서"/>
      <sheetName val="철근"/>
      <sheetName val="부대공주요자재집계"/>
      <sheetName val="몰탈자재집계"/>
      <sheetName val="부대공수량집계"/>
      <sheetName val="낙차보"/>
      <sheetName val="석축토공집계"/>
      <sheetName val="토공(석축)"/>
      <sheetName val="석축수량"/>
      <sheetName val="간지"/>
      <sheetName val="설계"/>
      <sheetName val="ABUT수량-A1"/>
      <sheetName val="노임"/>
      <sheetName val="터널조도"/>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설계"/>
      <sheetName val="역T형"/>
      <sheetName val="단면검토"/>
      <sheetName val="①②"/>
      <sheetName val="INPUT"/>
      <sheetName val="안정검토"/>
      <sheetName val="총괄내역서"/>
      <sheetName val="주형"/>
      <sheetName val="2.3 단면가정 및 제원"/>
      <sheetName val="설계조건"/>
      <sheetName val="3.바닥판설계"/>
      <sheetName val="6PILE  (돌출)"/>
      <sheetName val="ABUT수량-A1"/>
      <sheetName val="기둥(원형)"/>
      <sheetName val="1.설계조건"/>
      <sheetName val="2.단면가정"/>
      <sheetName val="BOX"/>
      <sheetName val="기초자료"/>
      <sheetName val="바닥판"/>
      <sheetName val="111철근량"/>
      <sheetName val="8하중조합9결과정리"/>
      <sheetName val="U-TYPE(1)"/>
      <sheetName val="정부노임단가"/>
      <sheetName val="과천MAIN"/>
      <sheetName val="TYPE-B 평균H"/>
      <sheetName val="BRACKET검토"/>
      <sheetName val="PILE기초"/>
      <sheetName val="3.하중계산"/>
      <sheetName val="error"/>
      <sheetName val="교각계산"/>
      <sheetName val="지진시"/>
      <sheetName val="DATA"/>
      <sheetName val="설직재-1"/>
      <sheetName val="제-노임"/>
      <sheetName val="제직재"/>
      <sheetName val="수량산출"/>
      <sheetName val="단가"/>
      <sheetName val="노임"/>
      <sheetName val="#REF"/>
      <sheetName val="실행철강하도"/>
      <sheetName val="수안보-MBR1"/>
      <sheetName val="터널조도"/>
      <sheetName val="내역"/>
      <sheetName val="DATE"/>
      <sheetName val="FOOTING단면력"/>
      <sheetName val="안정검토(온1)"/>
      <sheetName val="VXXXXXXX"/>
      <sheetName val="tggwan(mac)"/>
      <sheetName val="날개벽수량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
      <sheetName val="간지"/>
      <sheetName val="자재집계표"/>
      <sheetName val="자재집계"/>
      <sheetName val="토공"/>
      <sheetName val="토공분배표"/>
      <sheetName val="토공이기수량"/>
      <sheetName val="임목폐기물"/>
      <sheetName val="배수공"/>
      <sheetName val="구조물공적용수량"/>
      <sheetName val="구조물토공"/>
      <sheetName val="연장,면적"/>
      <sheetName val="보강토"/>
      <sheetName val="자재,운반"/>
      <sheetName val="잡석"/>
      <sheetName val="그리드"/>
      <sheetName val="구조물공"/>
      <sheetName val="옹벽"/>
      <sheetName val="포장공"/>
      <sheetName val="포장공제집계"/>
      <sheetName val="부대공"/>
      <sheetName val="부대수량근거"/>
      <sheetName val="우수"/>
      <sheetName val="설계"/>
      <sheetName val="수안보-MBR1"/>
      <sheetName val="자재집게표 "/>
    </sheetNames>
    <sheetDataSet>
      <sheetData sheetId="0"/>
      <sheetData sheetId="1"/>
      <sheetData sheetId="2"/>
      <sheetData sheetId="3"/>
      <sheetData sheetId="4"/>
      <sheetData sheetId="5">
        <row r="3">
          <cell r="A3" t="str">
            <v>공    종</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36PY기준 (실행대비표)"/>
      <sheetName val="실행표지(28.36)"/>
      <sheetName val="공종별(변경후)"/>
      <sheetName val="현장체크사항및조치사항"/>
      <sheetName val="경기광주 하도계약"/>
      <sheetName val="토공분배표"/>
      <sheetName val="우수"/>
      <sheetName val="옹벽"/>
      <sheetName val="충주"/>
      <sheetName val="설계"/>
      <sheetName val="t형"/>
      <sheetName val="BO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철강하도"/>
      <sheetName val="실행토공견갑"/>
      <sheetName val="실행토공견적"/>
      <sheetName val="실행철콘견갑"/>
      <sheetName val="실행철콘견적"/>
      <sheetName val="실행철강견갑"/>
      <sheetName val="실행철강견적"/>
      <sheetName val="단산"/>
      <sheetName val="산출내역서집계표"/>
      <sheetName val="내역서"/>
      <sheetName val="대가표(품셈)"/>
      <sheetName val="일위대가"/>
      <sheetName val="여과지동"/>
      <sheetName val="기초자료"/>
      <sheetName val="내역"/>
      <sheetName val="개요"/>
      <sheetName val="일반공사"/>
      <sheetName val="집계표"/>
      <sheetName val="충주"/>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row r="1">
          <cell r="A1">
            <v>1</v>
          </cell>
        </row>
        <row r="2">
          <cell r="A2">
            <v>2</v>
          </cell>
        </row>
        <row r="3">
          <cell r="A3">
            <v>3</v>
          </cell>
        </row>
        <row r="4">
          <cell r="A4">
            <v>4</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tggwan(mac)"/>
      <sheetName val="설계"/>
      <sheetName val="STEEL BOX 단면설계(SEC.8)"/>
      <sheetName val="토공분배표"/>
      <sheetName val="충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공량산출서"/>
      <sheetName val="중산교"/>
      <sheetName val="내역"/>
      <sheetName val="내역서"/>
      <sheetName val="기성내역서"/>
      <sheetName val="하수급견적대비"/>
      <sheetName val="단가비교표"/>
      <sheetName val="실행철강하도"/>
      <sheetName val="tggwan(mac)"/>
      <sheetName val="설계"/>
      <sheetName val="FOOTING단면력"/>
      <sheetName val="위치조서"/>
      <sheetName val="t형"/>
      <sheetName val="STEEL BOX 단면설계(SEC.8)"/>
      <sheetName val="통합"/>
      <sheetName val="토사(PE)"/>
      <sheetName val="우수"/>
      <sheetName val="3차설계"/>
      <sheetName val="충주"/>
      <sheetName val="자재단가_사급"/>
      <sheetName val="노임단가"/>
      <sheetName val="중기적산목록"/>
      <sheetName val="부대내역"/>
      <sheetName val="BSD (2)"/>
      <sheetName val="화재 탐지 설비"/>
      <sheetName val="Macro(차단기)"/>
      <sheetName val="터파기및재료"/>
      <sheetName val="수량산출서-2"/>
      <sheetName val="단가"/>
      <sheetName val="노임"/>
      <sheetName val="당초"/>
      <sheetName val="단위수량산출"/>
      <sheetName val="설계예산서"/>
      <sheetName val="N賃率-職"/>
      <sheetName val="토공계산"/>
      <sheetName val="화재_탐지_설비"/>
      <sheetName val="3.바닥판설계"/>
      <sheetName val="조명시설"/>
      <sheetName val="DATE"/>
      <sheetName val="Sheet1"/>
      <sheetName val="여흥"/>
      <sheetName val="갑지1"/>
      <sheetName val="손익현황"/>
      <sheetName val="주형"/>
      <sheetName val="원가계산서"/>
      <sheetName val="T형( 파일기초) 공현1교"/>
      <sheetName val="토목내역서"/>
      <sheetName val="수량산출"/>
      <sheetName val="DATA"/>
      <sheetName val="데이타"/>
      <sheetName val="5.정산서"/>
      <sheetName val="1.설계기준"/>
      <sheetName val="#REF"/>
      <sheetName val="제출내역 (2)"/>
      <sheetName val="토공분배표"/>
      <sheetName val="과천MAIN"/>
      <sheetName val="안정검토(온1)"/>
      <sheetName val="VXXXXXXX"/>
      <sheetName val="설계조건"/>
      <sheetName val="일위_파일"/>
      <sheetName val="일위대가"/>
      <sheetName val="Sheet2"/>
      <sheetName val="빗물받이(910-510-410)"/>
      <sheetName val="NYS"/>
      <sheetName val="BOX"/>
      <sheetName val="단가 및 재료비"/>
      <sheetName val="중기사용료산출근거"/>
      <sheetName val="재료단가"/>
      <sheetName val="을"/>
      <sheetName val="8.석축단위(H=1.5M)"/>
      <sheetName val="노무비"/>
      <sheetName val="Sheet17"/>
      <sheetName val="INPUT"/>
      <sheetName val="세목전체"/>
      <sheetName val="용량(1-2)"/>
      <sheetName val="표층포설및다짐"/>
      <sheetName val="이토변실(A3-LINE)"/>
      <sheetName val="POWER"/>
      <sheetName val="노임,재료비"/>
      <sheetName val="공사개요"/>
      <sheetName val="산출근거"/>
      <sheetName val="총괄내역서"/>
      <sheetName val="LEGEND"/>
      <sheetName val="05 BOX"/>
      <sheetName val="02 SLAB"/>
      <sheetName val="헐기"/>
      <sheetName val="기초공"/>
      <sheetName val="기둥(원형)"/>
      <sheetName val="Macro1"/>
      <sheetName val="데리네이타현황"/>
      <sheetName val="총괄설계내역서"/>
      <sheetName val="STBOX"/>
      <sheetName val="WORK"/>
      <sheetName val="2003상반기노임기준"/>
      <sheetName val="중기비"/>
      <sheetName val="3지구단위"/>
      <sheetName val="직접인건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tggwan(mac)"/>
      <sheetName val="설계"/>
      <sheetName val="FOOTING단면력"/>
      <sheetName val="VXXXXXXX"/>
      <sheetName val="#REF"/>
      <sheetName val="입찰안"/>
      <sheetName val="설계조건"/>
      <sheetName val="물가시세"/>
      <sheetName val="MOTOR"/>
      <sheetName val="토공분배표"/>
      <sheetName val="중산교"/>
      <sheetName val="당초"/>
      <sheetName val="화재 탐지 설비"/>
      <sheetName val="출력X"/>
      <sheetName val="직노"/>
      <sheetName val="토사(PE)"/>
      <sheetName val="터파기및재료"/>
      <sheetName val="수안보-MBR1"/>
      <sheetName val="STEEL BOX 단면설계(SEC.8)"/>
      <sheetName val="DATA"/>
      <sheetName val="우각부보강"/>
      <sheetName val="실행철강하도"/>
      <sheetName val="충주"/>
      <sheetName val="우수"/>
      <sheetName val="통합"/>
      <sheetName val="과천MAIN"/>
      <sheetName val="DATE"/>
      <sheetName val="Sheet1"/>
      <sheetName val="안정검토(온1)"/>
      <sheetName val="05 BOX"/>
      <sheetName val="02 SLAB"/>
      <sheetName val="3BL공동구 수량"/>
      <sheetName val="수량산출"/>
      <sheetName val="Upgrades pricing"/>
      <sheetName val="Sheet1 (2)"/>
      <sheetName val="SENSOR LIST"/>
      <sheetName val="기둥(원형)"/>
      <sheetName val="원가"/>
      <sheetName val="노임"/>
      <sheetName val="내역서"/>
      <sheetName val="잡비계산"/>
      <sheetName val="자재"/>
      <sheetName val="중기"/>
      <sheetName val="교각1"/>
      <sheetName val="가시설수량"/>
      <sheetName val="단위수량"/>
      <sheetName val="주형"/>
      <sheetName val="노무비"/>
      <sheetName val="단면가정"/>
      <sheetName val="토지조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플랜트 설치"/>
      <sheetName val="tggwan(mac)"/>
      <sheetName val="가시설수량"/>
      <sheetName val="단위수량"/>
      <sheetName val="장비집계"/>
      <sheetName val="맨홀수량집계"/>
      <sheetName val="ITEM"/>
      <sheetName val="원형맨홀수량"/>
      <sheetName val="우각부보강"/>
      <sheetName val="설계"/>
      <sheetName val="충주"/>
      <sheetName val="STEEL BOX 단면설계(SEC.8)"/>
      <sheetName val="원가계산서"/>
      <sheetName val="입상내역"/>
      <sheetName val="터파기및재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방호벽"/>
      <sheetName val="중간부"/>
      <sheetName val="중분대"/>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6PILE  (돌출)"/>
      <sheetName val="1호맨홀토공"/>
      <sheetName val="가도공"/>
      <sheetName val="D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을지"/>
      <sheetName val="총괄"/>
      <sheetName val="내역서(교량집계)"/>
      <sheetName val="내역서(대광교외)"/>
      <sheetName val="폐기물처리비"/>
      <sheetName val="원가계산서"/>
      <sheetName val="간-일위대가"/>
      <sheetName val="일위대가목록표-호표"/>
      <sheetName val="일위대가"/>
      <sheetName val="간-단가산출"/>
      <sheetName val="일위대가목록표-산출근거"/>
      <sheetName val="일위대가(고탄교 교좌장치)"/>
      <sheetName val="일위대가(대광교 교좌장치)"/>
      <sheetName val="산출근거"/>
      <sheetName val="#.34산출근거(고탄교 교좌장치)"/>
      <sheetName val="#.35산출근거(대광교 교좌장치)"/>
      <sheetName val="#.49단가산출(교통안전시설물)"/>
      <sheetName val="간-1.노임단가"/>
      <sheetName val="노임단가(2005하반기)"/>
      <sheetName val="간-2.자재단가 "/>
      <sheetName val="자재단가"/>
      <sheetName val="간-3.중기사용"/>
      <sheetName val="중기목록표"/>
      <sheetName val="중기산출기준"/>
      <sheetName val="중기산출"/>
      <sheetName val="날개벽수량표"/>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토ABUT수량-1"/>
      <sheetName val="토ABUT수량-2"/>
      <sheetName val="토PIER수량-1"/>
      <sheetName val="토PIER수량-2"/>
      <sheetName val="토PIER수량-3"/>
      <sheetName val="슬래브단면도"/>
      <sheetName val="SLAB수량(46.0)"/>
      <sheetName val="ABUT수량-A1"/>
      <sheetName val="ABUT수량-A2"/>
      <sheetName val="PIER수량-1"/>
      <sheetName val="PIER수량-2"/>
      <sheetName val="PIER수량-3"/>
      <sheetName val="가도공사"/>
      <sheetName val="수량총괄"/>
      <sheetName val="슬래브"/>
      <sheetName val="교대"/>
      <sheetName val="교각"/>
      <sheetName val="옹벽"/>
      <sheetName val="철근"/>
      <sheetName val="토공총괄"/>
      <sheetName val="토교대"/>
      <sheetName val="토교각"/>
      <sheetName val="주요자재집계"/>
      <sheetName val="몰탈자재집계"/>
      <sheetName val="간지"/>
      <sheetName val="단면"/>
      <sheetName val="터파기및재료"/>
      <sheetName val="제출내역 (2)"/>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말뚝지지력산정"/>
      <sheetName val="ABUT수량-A1"/>
      <sheetName val="0001new"/>
      <sheetName val="터파기및재료"/>
    </sheetNames>
    <sheetDataSet>
      <sheetData sheetId="0" refreshError="1"/>
      <sheetData sheetId="1" refreshError="1"/>
      <sheetData sheetId="2" refreshError="1"/>
      <sheetData sheetId="3"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말뚝지지력산정"/>
      <sheetName val="DATA 입력란"/>
      <sheetName val="1. 설계조건 2.단면가정 3. 하중계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ggwan(mac)"/>
      <sheetName val="ABUT수량-A1"/>
      <sheetName val="교각계산"/>
      <sheetName val="가도공"/>
      <sheetName val="4.5 휨응력"/>
      <sheetName val="3.하중계산"/>
      <sheetName val="우각부보강"/>
      <sheetName val="토공(완충)"/>
      <sheetName val="STEEL BOX 단면설계(SEC.8)"/>
      <sheetName val="3BL공동구 수량"/>
      <sheetName val="suk(mac)"/>
      <sheetName val="DATE"/>
      <sheetName val="수량산출서"/>
      <sheetName val="(A)내역서"/>
      <sheetName val="말뚝지지력산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재집계표"/>
      <sheetName val="총수량집계표"/>
      <sheetName val="총철근량집계표"/>
      <sheetName val="토적집계표"/>
      <sheetName val="토적표"/>
      <sheetName val="토공집계표"/>
      <sheetName val="몰탈"/>
      <sheetName val="포장공수량집계표"/>
      <sheetName val="아스콘포장(T=52.5CM)"/>
      <sheetName val="고압블럭(T=6CM)"/>
      <sheetName val="보차도경계석(150-170-200)"/>
      <sheetName val="보도경계블럭"/>
      <sheetName val="L형측구"/>
      <sheetName val="감속턱"/>
      <sheetName val="차선도색(평행주차)"/>
      <sheetName val="차선도색(중앙선)"/>
      <sheetName val="차선도색(직각주차-5M)"/>
      <sheetName val="우수공수량집계표"/>
      <sheetName val="우수공철근량집계표"/>
      <sheetName val="우수공맨홀평균깊이"/>
      <sheetName val="우수공흄관평균깊이"/>
      <sheetName val="우수흄관(D300)"/>
      <sheetName val="흄관(D450)"/>
      <sheetName val="흄관(D500)"/>
      <sheetName val="흄관(D600)"/>
      <sheetName val="흄관(D700)"/>
      <sheetName val="우수맨홀(D900)"/>
      <sheetName val="우수맨홀(D1200)"/>
      <sheetName val="PIT평균깊이"/>
      <sheetName val="플륨관"/>
      <sheetName val="홈통받이"/>
      <sheetName val="홈통받이연락관"/>
      <sheetName val="빗물받이(910-510-410)"/>
      <sheetName val="빗물받이연락관"/>
      <sheetName val="PIT"/>
      <sheetName val="집수정(400-400)"/>
      <sheetName val="집수정(600-700)"/>
      <sheetName val="집수정연락관"/>
      <sheetName val="맹암거(D150)"/>
      <sheetName val="맹암거(D250)"/>
      <sheetName val="U형(300X300~500)"/>
      <sheetName val="우수관보호공(D300)"/>
      <sheetName val="우수관보호공(D450)"/>
      <sheetName val="오수공수량집계표"/>
      <sheetName val="오수공철근량집계표"/>
      <sheetName val="오수공맨홀평균깊이"/>
      <sheetName val="오수공흄관평균깊이"/>
      <sheetName val="오수맨홀(D900)"/>
      <sheetName val="오수받이(940-510-410)"/>
      <sheetName val="흄관(D300)"/>
      <sheetName val="오수관보호공(D300)"/>
      <sheetName val="오수받이연락관"/>
      <sheetName val="상수도공수량집계표"/>
      <sheetName val="상수도공철근량집계표"/>
      <sheetName val="제수변실(1.40-1.50)"/>
      <sheetName val="주철관(D200)"/>
      <sheetName val="공동구공철근량집계표"/>
      <sheetName val="공동구공수량집계표"/>
      <sheetName val="공동구공"/>
      <sheetName val="우수공"/>
      <sheetName val="우각부보강"/>
      <sheetName val="연결관산출조서"/>
      <sheetName val="연결관암거"/>
      <sheetName val="ABUT수량-A1"/>
      <sheetName val="내역을"/>
      <sheetName val="기기리스트"/>
      <sheetName val="DATE"/>
      <sheetName val="환율"/>
      <sheetName val="계수시트"/>
      <sheetName val="원가계산서"/>
      <sheetName val="TYPE-1"/>
      <sheetName val="DATA"/>
      <sheetName val="산출근거"/>
      <sheetName val="죽전리수량산출서2"/>
      <sheetName val="가도공"/>
      <sheetName val="우수"/>
      <sheetName val="내역서"/>
      <sheetName val="4.2유효폭의 계산"/>
      <sheetName val="바닥판"/>
      <sheetName val="입력DATA"/>
      <sheetName val="JUCKEYK"/>
      <sheetName val="교각계산"/>
      <sheetName val="내역"/>
      <sheetName val="EQT-ESTN"/>
      <sheetName val="Sheet1"/>
      <sheetName val="역T형"/>
      <sheetName val="일위대가목차"/>
      <sheetName val="기계경비"/>
      <sheetName val="INPUT"/>
      <sheetName val="1.설계조건"/>
      <sheetName val="교대시점"/>
      <sheetName val="말뚝지지력산정"/>
      <sheetName val="토사(PE)"/>
      <sheetName val="우배수"/>
      <sheetName val="Baby일위대가"/>
      <sheetName val="원형1호맨홀토공수량"/>
      <sheetName val="tggwan(mac)"/>
      <sheetName val="7.PILE  (돌출)"/>
      <sheetName val="터파기및재료"/>
      <sheetName val="Sheet1 (2)"/>
      <sheetName val="4.5 휨응력"/>
      <sheetName val="단가"/>
      <sheetName val="지장물C"/>
      <sheetName val="산근1,2"/>
      <sheetName val="설계명세서"/>
      <sheetName val="예산명세서"/>
      <sheetName val="자료입력"/>
      <sheetName val="경계석"/>
      <sheetName val="설계조건"/>
      <sheetName val="표지"/>
      <sheetName val="본체"/>
      <sheetName val="연결관조서"/>
      <sheetName val="위치조서"/>
      <sheetName val="list"/>
      <sheetName val="Factor"/>
      <sheetName val="슬래브1"/>
      <sheetName val="정보"/>
      <sheetName val="중기사용료"/>
      <sheetName val="static.cal"/>
      <sheetName val="백호우계수"/>
      <sheetName val="원가계산서(변경)"/>
      <sheetName val="A"/>
      <sheetName val="FOOTING단면력"/>
      <sheetName val="ⴭⴭⴭⴭ"/>
      <sheetName val="이름정의"/>
      <sheetName val="아파트 "/>
      <sheetName val="건축내역서"/>
      <sheetName val="집계표"/>
      <sheetName val="설비내역서"/>
      <sheetName val="전기내역서"/>
      <sheetName val="woo(mac)"/>
      <sheetName val="설계가"/>
      <sheetName val="S0"/>
      <sheetName val="차액보증"/>
      <sheetName val="견적조건"/>
      <sheetName val="구조물철거타공정이월"/>
      <sheetName val="동해title"/>
      <sheetName val="터널조도"/>
      <sheetName val="G.R300경비"/>
      <sheetName val="슬래브"/>
      <sheetName val="형틀공사"/>
      <sheetName val="C3"/>
      <sheetName val="교각1"/>
      <sheetName val="대치판정"/>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우각부보강"/>
      <sheetName val="설계"/>
      <sheetName val="guard(mac)"/>
      <sheetName val="교각1"/>
      <sheetName val="안정검토"/>
      <sheetName val="type-F"/>
      <sheetName val="수량산출"/>
      <sheetName val="맨홀수량집계"/>
      <sheetName val="ITEM"/>
      <sheetName val="일위대가"/>
      <sheetName val="3BL공동구 수량"/>
      <sheetName val="통합"/>
      <sheetName val="대비"/>
      <sheetName val="내역서"/>
      <sheetName val="Y-WORK"/>
      <sheetName val="수로교총재료집계"/>
      <sheetName val="소비자가"/>
      <sheetName val="가시설(TYPE-A)"/>
      <sheetName val="1-1평균터파기고(1)"/>
      <sheetName val="장비집계"/>
      <sheetName val="건축내역"/>
      <sheetName val="설계조건"/>
      <sheetName val="#REF"/>
      <sheetName val="신우"/>
      <sheetName val="말뚝지지력산정"/>
      <sheetName val="치수표"/>
      <sheetName val="H-pile(298x299)"/>
      <sheetName val="H-pile(250x250)"/>
      <sheetName val="지장물C"/>
      <sheetName val="정부노임단가"/>
      <sheetName val="표지판현황"/>
      <sheetName val="1. 설계조건 2.단면가정 3. 하중계산"/>
      <sheetName val="DATA 입력란"/>
      <sheetName val="중산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배수공총집계표"/>
      <sheetName val="현장사무실수량"/>
      <sheetName val="차선도색"/>
      <sheetName val="횡단보도도색"/>
      <sheetName val="과속방지턱"/>
      <sheetName val="방지턱단위수량"/>
      <sheetName val="도로표지병"/>
      <sheetName val="가드레일"/>
      <sheetName val="표지판집계"/>
      <sheetName val="표지판(단주)"/>
      <sheetName val="갈매기집계"/>
      <sheetName val="표지판(갈매기)"/>
      <sheetName val="준공표지판"/>
      <sheetName val="보차도연장및수량"/>
      <sheetName val="위치및연장조서"/>
      <sheetName val="보차도및도로경계석"/>
      <sheetName val="Sheet2"/>
      <sheetName val="표지판"/>
      <sheetName val="지장전주"/>
      <sheetName val="지장물현황"/>
      <sheetName val="수량집계"/>
      <sheetName val="부대공총괄"/>
      <sheetName val="자재집계"/>
      <sheetName val="수량산출"/>
      <sheetName val="ABUT수량-A1"/>
      <sheetName val="배수공1"/>
      <sheetName val="우각부보강"/>
      <sheetName val="경계석"/>
      <sheetName val="대치판정"/>
      <sheetName val="우수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업무일지(1월)"/>
      <sheetName val="수안보-MBR1"/>
      <sheetName val="guard(mac)"/>
      <sheetName val="업무일지"/>
      <sheetName val="BSD (2)"/>
      <sheetName val="조명시설"/>
      <sheetName val="Sheet5"/>
      <sheetName val="연결관암거"/>
      <sheetName val="설계조건"/>
      <sheetName val="안정계산"/>
      <sheetName val="단면검토"/>
      <sheetName val="DATA 입력란"/>
      <sheetName val="집수정(600-700)"/>
      <sheetName val="Sheet1"/>
      <sheetName val="교각계산"/>
      <sheetName val="BOX 본체"/>
      <sheetName val="DATE"/>
      <sheetName val="DANGA"/>
      <sheetName val="우수공"/>
      <sheetName val="품셈TABLE"/>
      <sheetName val="산출근거"/>
      <sheetName val="도장수량(하1)"/>
      <sheetName val="주형"/>
      <sheetName val="JUCKEYK"/>
      <sheetName val="터파기및재료"/>
      <sheetName val="9GNG운반"/>
      <sheetName val="토 적 표"/>
      <sheetName val="단면 (2)"/>
      <sheetName val="#REF"/>
      <sheetName val="DATA"/>
      <sheetName val="일위대가목차"/>
      <sheetName val="준검 내역서"/>
      <sheetName val="단위수량"/>
      <sheetName val="우각부보강"/>
      <sheetName val="설계"/>
      <sheetName val="기초공"/>
      <sheetName val="기둥(원형)"/>
      <sheetName val="XL4Poppy"/>
      <sheetName val="ABUT수량-A1"/>
      <sheetName val="woo(mac)"/>
      <sheetName val="형식 - 1-2-3"/>
      <sheetName val="배수통관(좌)"/>
      <sheetName val="노임"/>
      <sheetName val="J直材4"/>
      <sheetName val="토공"/>
      <sheetName val="중기손료"/>
      <sheetName val="내역"/>
      <sheetName val="말뚝기초"/>
      <sheetName val="1.설계조건"/>
      <sheetName val="원형1호맨홀토공수량"/>
      <sheetName val="차액보증"/>
      <sheetName val="교각1"/>
      <sheetName val="역T형"/>
      <sheetName val="제수변수량"/>
      <sheetName val="위치조서"/>
      <sheetName val="내역서"/>
      <sheetName val="02 SLAB"/>
      <sheetName val="05 BOX"/>
      <sheetName val="BID"/>
      <sheetName val="AS복구"/>
      <sheetName val="중기터파기"/>
      <sheetName val="변수값"/>
      <sheetName val="중기상차"/>
      <sheetName val="가도공"/>
      <sheetName val="변실자재수량(D100)"/>
      <sheetName val="방음벽기초"/>
      <sheetName val="귀래 설계 공내역서"/>
      <sheetName val="용수량(생활용수)"/>
      <sheetName val="I一般比"/>
      <sheetName val="입찰안"/>
      <sheetName val="암거공"/>
      <sheetName val="제직재"/>
      <sheetName val="INPUT"/>
      <sheetName val="단가산출2"/>
      <sheetName val="일위대가"/>
      <sheetName val="단면설계"/>
      <sheetName val="안정검토"/>
      <sheetName val="연결관산출조서"/>
      <sheetName val="우수"/>
      <sheetName val="NOMUBI"/>
      <sheetName val="구분표"/>
      <sheetName val="제원입력"/>
      <sheetName val="CABLE SIZE-3"/>
      <sheetName val="8.PILE  (돌출)"/>
      <sheetName val="토공개요"/>
      <sheetName val="수량산출"/>
      <sheetName val="토공(1)"/>
      <sheetName val="연결관조서"/>
      <sheetName val="조건표"/>
      <sheetName val="SLAB"/>
      <sheetName val="판"/>
      <sheetName val="PRO_A"/>
      <sheetName val="DWG"/>
      <sheetName val="ELEC_MCI"/>
      <sheetName val="MAIN"/>
      <sheetName val="INST_MCI"/>
      <sheetName val="MECH_MCI"/>
      <sheetName val="PRO"/>
      <sheetName val="공무2과"/>
      <sheetName val="EQUIP-H"/>
      <sheetName val="단면치수"/>
      <sheetName val="지장물C"/>
      <sheetName val="날개벽"/>
      <sheetName val="SLAB&quot;1&quot;"/>
      <sheetName val="보도공제면적"/>
      <sheetName val="COPING"/>
      <sheetName val="물가시세"/>
      <sheetName val="45,46"/>
      <sheetName val="버스운행안내"/>
      <sheetName val="예방접종계획"/>
      <sheetName val="근태계획서"/>
      <sheetName val="내역(구조물)"/>
      <sheetName val="건공요율"/>
      <sheetName val="LEGEND"/>
      <sheetName val="가압장(토목)"/>
      <sheetName val="단위세대물량"/>
      <sheetName val="공사개요"/>
      <sheetName val="매입세율"/>
      <sheetName val="단위중량"/>
      <sheetName val="실행철강하도"/>
      <sheetName val="tggwan(mac)"/>
      <sheetName val="포장직선구간"/>
      <sheetName val="보온자재단가표"/>
      <sheetName val="Summary Sheets"/>
      <sheetName val="일위대가표"/>
      <sheetName val="진주방향"/>
      <sheetName val="제수변실D수량산출서"/>
      <sheetName val="제출내역 (2)"/>
      <sheetName val="교대"/>
      <sheetName val="제수변실산출근거"/>
      <sheetName val="제수"/>
      <sheetName val="공기"/>
      <sheetName val="말뚝지지력산정"/>
      <sheetName val="공정코드"/>
      <sheetName val="수로교총재료집계"/>
      <sheetName val="1.개요 "/>
      <sheetName val="N賃率-職"/>
      <sheetName val="하중"/>
      <sheetName val="슬래브(유곡)"/>
      <sheetName val="장비집계"/>
      <sheetName val="계화배수(3대)"/>
      <sheetName val="바닥판"/>
      <sheetName val="TYPE-1"/>
      <sheetName val="음봉방향"/>
      <sheetName val="집수정"/>
      <sheetName val="슬래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tabSelected="1" view="pageBreakPreview" zoomScale="115" zoomScaleNormal="100" zoomScaleSheetLayoutView="115" workbookViewId="0">
      <selection activeCell="A6" sqref="A6"/>
    </sheetView>
  </sheetViews>
  <sheetFormatPr defaultRowHeight="16.5"/>
  <cols>
    <col min="1" max="10" width="9" style="495"/>
    <col min="11" max="11" width="19.125" style="495" customWidth="1"/>
    <col min="12" max="16384" width="9" style="495"/>
  </cols>
  <sheetData>
    <row r="1" spans="1:14" ht="16.5" customHeight="1">
      <c r="A1" s="559" t="s">
        <v>1362</v>
      </c>
      <c r="B1" s="563"/>
      <c r="C1" s="561" t="s">
        <v>1363</v>
      </c>
      <c r="D1" s="565"/>
      <c r="E1" s="566"/>
      <c r="F1" s="561" t="s">
        <v>83</v>
      </c>
      <c r="G1" s="569"/>
      <c r="H1" s="570"/>
      <c r="I1" s="551" t="s">
        <v>84</v>
      </c>
      <c r="J1" s="553"/>
      <c r="K1" s="554"/>
      <c r="L1" s="554"/>
      <c r="M1" s="554"/>
      <c r="N1" s="555"/>
    </row>
    <row r="2" spans="1:14">
      <c r="A2" s="560"/>
      <c r="B2" s="564"/>
      <c r="C2" s="562"/>
      <c r="D2" s="567"/>
      <c r="E2" s="568"/>
      <c r="F2" s="562"/>
      <c r="G2" s="571"/>
      <c r="H2" s="572"/>
      <c r="I2" s="552"/>
      <c r="J2" s="556"/>
      <c r="K2" s="557"/>
      <c r="L2" s="557"/>
      <c r="M2" s="557"/>
      <c r="N2" s="558"/>
    </row>
    <row r="3" spans="1:14">
      <c r="A3" s="496"/>
      <c r="B3" s="497"/>
      <c r="C3" s="498"/>
      <c r="D3" s="499"/>
      <c r="E3" s="500"/>
      <c r="F3" s="500"/>
      <c r="G3" s="500"/>
      <c r="H3" s="500"/>
      <c r="I3" s="500"/>
      <c r="J3" s="500"/>
      <c r="K3" s="500"/>
      <c r="L3" s="500"/>
      <c r="M3" s="501"/>
      <c r="N3" s="502"/>
    </row>
    <row r="4" spans="1:14" ht="26.25">
      <c r="A4" s="2" t="s">
        <v>52</v>
      </c>
      <c r="B4" s="503"/>
      <c r="C4" s="504"/>
      <c r="D4" s="503"/>
      <c r="E4" s="505"/>
      <c r="F4" s="506"/>
      <c r="G4" s="507"/>
      <c r="H4" s="506"/>
      <c r="I4" s="507"/>
      <c r="J4" s="506"/>
      <c r="K4" s="506"/>
      <c r="L4" s="506"/>
      <c r="M4" s="508"/>
      <c r="N4" s="509"/>
    </row>
    <row r="5" spans="1:14" ht="26.25">
      <c r="A5" s="2"/>
      <c r="B5" s="503"/>
      <c r="C5" s="504"/>
      <c r="D5" s="503"/>
      <c r="E5" s="505"/>
      <c r="F5" s="506"/>
      <c r="G5" s="507"/>
      <c r="H5" s="506"/>
      <c r="I5" s="507"/>
      <c r="J5" s="506"/>
      <c r="K5" s="506"/>
      <c r="L5" s="506"/>
      <c r="M5" s="508"/>
      <c r="N5" s="509"/>
    </row>
    <row r="6" spans="1:14">
      <c r="A6" s="510"/>
      <c r="B6" s="497"/>
      <c r="C6" s="498"/>
      <c r="D6" s="499"/>
      <c r="E6" s="500"/>
      <c r="F6" s="511"/>
      <c r="G6" s="500"/>
      <c r="H6" s="511"/>
      <c r="I6" s="500"/>
      <c r="J6" s="511"/>
      <c r="K6" s="511"/>
      <c r="L6" s="511"/>
      <c r="M6" s="500"/>
      <c r="N6" s="502"/>
    </row>
    <row r="7" spans="1:14">
      <c r="A7" s="496"/>
      <c r="B7" s="512"/>
      <c r="C7" s="3" t="s">
        <v>304</v>
      </c>
      <c r="D7" s="513"/>
      <c r="E7" s="514"/>
      <c r="F7" s="515"/>
      <c r="G7" s="514"/>
      <c r="H7" s="515"/>
      <c r="I7" s="514"/>
      <c r="J7" s="515"/>
      <c r="K7" s="515"/>
      <c r="L7" s="515"/>
      <c r="M7" s="515"/>
      <c r="N7" s="502"/>
    </row>
    <row r="8" spans="1:14">
      <c r="A8" s="496"/>
      <c r="B8" s="499"/>
      <c r="C8" s="517"/>
      <c r="D8" s="518"/>
      <c r="E8" s="519"/>
      <c r="F8" s="520"/>
      <c r="G8" s="519"/>
      <c r="H8" s="520"/>
      <c r="I8" s="519"/>
      <c r="J8" s="520"/>
      <c r="K8" s="520"/>
      <c r="L8" s="520"/>
      <c r="M8" s="516"/>
      <c r="N8" s="502"/>
    </row>
    <row r="9" spans="1:14">
      <c r="A9" s="496"/>
      <c r="B9" s="499"/>
      <c r="C9" s="123" t="s">
        <v>53</v>
      </c>
      <c r="D9" s="86"/>
      <c r="E9" s="76"/>
      <c r="F9" s="84" t="s">
        <v>54</v>
      </c>
      <c r="G9" s="85"/>
      <c r="H9" s="84"/>
      <c r="I9" s="85"/>
      <c r="J9" s="84"/>
      <c r="K9" s="83"/>
      <c r="L9" s="83"/>
      <c r="M9" s="397" t="s">
        <v>6</v>
      </c>
      <c r="N9" s="502"/>
    </row>
    <row r="10" spans="1:14">
      <c r="A10" s="496"/>
      <c r="B10" s="499"/>
      <c r="C10" s="82" t="s">
        <v>7</v>
      </c>
      <c r="D10" s="121"/>
      <c r="E10" s="76"/>
      <c r="F10" s="122" t="str">
        <f>NUMBERSTRING(K10,1)&amp;"원정"</f>
        <v>영원정</v>
      </c>
      <c r="G10" s="521"/>
      <c r="H10" s="522"/>
      <c r="I10" s="81"/>
      <c r="J10" s="81" t="s">
        <v>89</v>
      </c>
      <c r="K10" s="80">
        <f>총괄내역!L27</f>
        <v>0</v>
      </c>
      <c r="L10" s="79" t="s">
        <v>8</v>
      </c>
      <c r="M10" s="523"/>
      <c r="N10" s="502"/>
    </row>
    <row r="11" spans="1:14">
      <c r="A11" s="496"/>
      <c r="B11" s="512"/>
      <c r="C11" s="78"/>
      <c r="D11" s="75" t="s">
        <v>128</v>
      </c>
      <c r="E11" s="74"/>
      <c r="F11" s="122" t="str">
        <f>NUMBERSTRING(K11,1)&amp;"원정"</f>
        <v>영원정</v>
      </c>
      <c r="G11" s="521"/>
      <c r="H11" s="522"/>
      <c r="I11" s="81"/>
      <c r="J11" s="81" t="s">
        <v>89</v>
      </c>
      <c r="K11" s="80">
        <f>총괄내역!L23</f>
        <v>0</v>
      </c>
      <c r="L11" s="79" t="s">
        <v>8</v>
      </c>
      <c r="M11" s="523"/>
      <c r="N11" s="502"/>
    </row>
    <row r="12" spans="1:14">
      <c r="A12" s="510"/>
      <c r="B12" s="497"/>
      <c r="C12" s="77" t="s">
        <v>9</v>
      </c>
      <c r="D12" s="75" t="s">
        <v>10</v>
      </c>
      <c r="E12" s="74"/>
      <c r="F12" s="122" t="str">
        <f>NUMBERSTRING(K12,1)&amp;"원정"</f>
        <v>영원정</v>
      </c>
      <c r="G12" s="521"/>
      <c r="H12" s="522"/>
      <c r="I12" s="81"/>
      <c r="J12" s="81" t="s">
        <v>89</v>
      </c>
      <c r="K12" s="80">
        <f>총괄내역!L24</f>
        <v>0</v>
      </c>
      <c r="L12" s="79" t="s">
        <v>8</v>
      </c>
      <c r="M12" s="524"/>
      <c r="N12" s="502"/>
    </row>
    <row r="13" spans="1:14">
      <c r="A13" s="525"/>
      <c r="B13" s="497"/>
      <c r="C13" s="77" t="s">
        <v>90</v>
      </c>
      <c r="D13" s="121"/>
      <c r="E13" s="76"/>
      <c r="F13" s="526"/>
      <c r="G13" s="521"/>
      <c r="H13" s="522"/>
      <c r="I13" s="81"/>
      <c r="J13" s="81"/>
      <c r="K13" s="80"/>
      <c r="L13" s="79"/>
      <c r="M13" s="523"/>
      <c r="N13" s="502"/>
    </row>
    <row r="14" spans="1:14">
      <c r="A14" s="525"/>
      <c r="B14" s="497"/>
      <c r="C14" s="77" t="s">
        <v>67</v>
      </c>
      <c r="D14" s="120"/>
      <c r="E14" s="76"/>
      <c r="F14" s="526"/>
      <c r="G14" s="521"/>
      <c r="H14" s="522"/>
      <c r="I14" s="81"/>
      <c r="J14" s="81"/>
      <c r="K14" s="80"/>
      <c r="L14" s="79"/>
      <c r="M14" s="523"/>
      <c r="N14" s="502"/>
    </row>
    <row r="15" spans="1:14">
      <c r="A15" s="525"/>
      <c r="B15" s="497"/>
      <c r="C15" s="4"/>
      <c r="D15" s="75" t="s">
        <v>11</v>
      </c>
      <c r="E15" s="74"/>
      <c r="F15" s="122" t="str">
        <f>NUMBERSTRING(K15,1)&amp;"원정"</f>
        <v>영원정</v>
      </c>
      <c r="G15" s="521"/>
      <c r="H15" s="522"/>
      <c r="I15" s="81"/>
      <c r="J15" s="81" t="s">
        <v>89</v>
      </c>
      <c r="K15" s="80">
        <f>SUM(K11:K14)</f>
        <v>0</v>
      </c>
      <c r="L15" s="79" t="s">
        <v>8</v>
      </c>
      <c r="M15" s="523"/>
      <c r="N15" s="527"/>
    </row>
    <row r="16" spans="1:14">
      <c r="A16" s="525"/>
      <c r="B16" s="497"/>
      <c r="C16" s="550" t="s">
        <v>127</v>
      </c>
      <c r="D16" s="396"/>
      <c r="E16" s="397"/>
      <c r="F16" s="122" t="str">
        <f>NUMBERSTRING(K16,1)&amp;"원정"</f>
        <v>영원정</v>
      </c>
      <c r="G16" s="521"/>
      <c r="H16" s="522"/>
      <c r="I16" s="81"/>
      <c r="J16" s="81" t="s">
        <v>89</v>
      </c>
      <c r="K16" s="80">
        <f>총괄내역!L26</f>
        <v>0</v>
      </c>
      <c r="L16" s="79" t="s">
        <v>8</v>
      </c>
      <c r="M16" s="528"/>
      <c r="N16" s="502"/>
    </row>
    <row r="17" spans="1:14">
      <c r="A17" s="525"/>
      <c r="B17" s="497"/>
      <c r="C17" s="395"/>
      <c r="D17" s="395"/>
      <c r="E17" s="395"/>
      <c r="F17" s="529"/>
      <c r="G17" s="530"/>
      <c r="H17" s="531"/>
      <c r="I17" s="532"/>
      <c r="J17" s="532"/>
      <c r="K17" s="533"/>
      <c r="L17" s="534"/>
      <c r="M17" s="535"/>
      <c r="N17" s="502"/>
    </row>
    <row r="18" spans="1:14">
      <c r="A18" s="525"/>
      <c r="B18" s="497"/>
      <c r="C18" s="497"/>
      <c r="D18" s="499"/>
      <c r="E18" s="536"/>
      <c r="F18" s="511"/>
      <c r="G18" s="536"/>
      <c r="H18" s="537"/>
      <c r="I18" s="500"/>
      <c r="J18" s="511"/>
      <c r="K18" s="511"/>
      <c r="L18" s="511"/>
      <c r="M18" s="497"/>
      <c r="N18" s="502"/>
    </row>
    <row r="19" spans="1:14">
      <c r="A19" s="525"/>
      <c r="B19" s="497"/>
      <c r="C19" s="497"/>
      <c r="D19" s="536"/>
      <c r="E19" s="536"/>
      <c r="F19" s="497"/>
      <c r="G19" s="536"/>
      <c r="H19" s="497"/>
      <c r="I19" s="500"/>
      <c r="J19" s="497"/>
      <c r="K19" s="497"/>
      <c r="L19" s="497"/>
      <c r="M19" s="497"/>
      <c r="N19" s="502"/>
    </row>
    <row r="20" spans="1:14">
      <c r="A20" s="538"/>
      <c r="B20" s="539"/>
      <c r="C20" s="540"/>
      <c r="D20" s="541"/>
      <c r="E20" s="539"/>
      <c r="F20" s="539"/>
      <c r="G20" s="539"/>
      <c r="H20" s="539"/>
      <c r="I20" s="539"/>
      <c r="J20" s="539"/>
      <c r="K20" s="539"/>
      <c r="L20" s="539"/>
      <c r="M20" s="539"/>
      <c r="N20" s="542"/>
    </row>
    <row r="23" spans="1:14">
      <c r="D23" s="497"/>
      <c r="E23" s="499"/>
      <c r="F23" s="536"/>
      <c r="G23" s="511"/>
      <c r="H23" s="536"/>
      <c r="I23" s="537"/>
    </row>
    <row r="24" spans="1:14">
      <c r="D24" s="497"/>
      <c r="E24" s="536"/>
      <c r="F24" s="536"/>
      <c r="G24" s="497"/>
      <c r="H24" s="536"/>
      <c r="I24" s="497"/>
    </row>
  </sheetData>
  <mergeCells count="8">
    <mergeCell ref="I1:I2"/>
    <mergeCell ref="J1:N2"/>
    <mergeCell ref="A1:A2"/>
    <mergeCell ref="C1:C2"/>
    <mergeCell ref="B1:B2"/>
    <mergeCell ref="F1:F2"/>
    <mergeCell ref="D1:E2"/>
    <mergeCell ref="G1:H2"/>
  </mergeCells>
  <phoneticPr fontId="1" type="noConversion"/>
  <pageMargins left="0.7" right="0.7" top="0.75" bottom="0.75" header="0.3" footer="0.3"/>
  <pageSetup paperSize="9" scale="5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3"/>
  <sheetViews>
    <sheetView workbookViewId="0"/>
  </sheetViews>
  <sheetFormatPr defaultRowHeight="16.5"/>
  <sheetData>
    <row r="1" spans="1:14">
      <c r="A1" s="446" t="s">
        <v>1179</v>
      </c>
      <c r="B1" s="447"/>
      <c r="C1" s="202" t="s">
        <v>1180</v>
      </c>
      <c r="D1" s="202" t="s">
        <v>971</v>
      </c>
      <c r="E1" s="202" t="s">
        <v>1181</v>
      </c>
      <c r="F1" s="202" t="s">
        <v>1182</v>
      </c>
      <c r="G1" s="202" t="s">
        <v>972</v>
      </c>
      <c r="H1" s="23"/>
    </row>
    <row r="2" spans="1:14">
      <c r="A2" s="73" t="s">
        <v>1183</v>
      </c>
      <c r="B2" s="136"/>
      <c r="C2" s="143" t="s">
        <v>1184</v>
      </c>
      <c r="D2" s="137"/>
      <c r="E2" s="136">
        <v>1</v>
      </c>
      <c r="F2" s="142" t="s">
        <v>973</v>
      </c>
      <c r="G2" s="203" t="s">
        <v>1185</v>
      </c>
      <c r="H2" s="204"/>
      <c r="I2" s="205"/>
      <c r="J2" s="205"/>
      <c r="K2" s="205"/>
      <c r="L2" s="205"/>
      <c r="M2" s="205"/>
      <c r="N2" s="205"/>
    </row>
    <row r="3" spans="1:14">
      <c r="A3" s="448"/>
      <c r="B3" s="449"/>
      <c r="C3" s="449"/>
      <c r="D3" s="449"/>
      <c r="E3" s="449"/>
      <c r="F3" s="449"/>
      <c r="G3" s="450"/>
      <c r="H3" s="204"/>
      <c r="I3" s="205"/>
      <c r="J3" s="205"/>
      <c r="K3" s="205"/>
      <c r="L3" s="205"/>
      <c r="M3" s="205"/>
      <c r="N3" s="205"/>
    </row>
    <row r="4" spans="1:14">
      <c r="A4" s="206"/>
      <c r="B4" s="207"/>
      <c r="C4" s="208"/>
      <c r="D4" s="51" t="s">
        <v>1186</v>
      </c>
      <c r="E4" s="209"/>
      <c r="F4" s="210"/>
      <c r="G4" s="211"/>
      <c r="H4" s="204"/>
      <c r="I4" s="205"/>
      <c r="J4" s="205"/>
      <c r="K4" s="205"/>
      <c r="L4" s="205"/>
      <c r="M4" s="205"/>
      <c r="N4" s="205"/>
    </row>
    <row r="5" spans="1:14">
      <c r="A5" s="206"/>
      <c r="B5" s="207"/>
      <c r="C5" s="208"/>
      <c r="D5" s="212" t="s">
        <v>976</v>
      </c>
      <c r="E5" s="209"/>
      <c r="F5" s="210"/>
      <c r="G5" s="211"/>
      <c r="H5" s="204"/>
      <c r="I5" s="205"/>
      <c r="J5" s="205"/>
      <c r="K5" s="205"/>
      <c r="L5" s="205"/>
      <c r="M5" s="205"/>
      <c r="N5" s="205"/>
    </row>
    <row r="6" spans="1:14">
      <c r="A6" s="206"/>
      <c r="B6" s="207"/>
      <c r="C6" s="208"/>
      <c r="D6" s="212"/>
      <c r="E6" s="209"/>
      <c r="F6" s="210"/>
      <c r="G6" s="211"/>
      <c r="H6" s="204"/>
      <c r="I6" s="205"/>
      <c r="J6" s="205"/>
      <c r="K6" s="205"/>
      <c r="L6" s="205"/>
      <c r="M6" s="205"/>
      <c r="N6" s="205"/>
    </row>
    <row r="7" spans="1:14">
      <c r="A7" s="14">
        <v>1</v>
      </c>
      <c r="B7" s="207" t="s">
        <v>1187</v>
      </c>
      <c r="C7" s="52" t="s">
        <v>1188</v>
      </c>
      <c r="D7" s="32" t="str">
        <f>" 1.0m*1.0m*0.06m = " &amp;ROUND(1*1*0.06,3)</f>
        <v xml:space="preserve"> 1.0m*1.0m*0.06m = 0.06</v>
      </c>
      <c r="E7" s="32">
        <v>0.06</v>
      </c>
      <c r="F7" s="21" t="s">
        <v>326</v>
      </c>
      <c r="G7" s="22"/>
      <c r="H7" s="204"/>
      <c r="I7" s="205"/>
      <c r="J7" s="205"/>
      <c r="K7" s="205"/>
      <c r="L7" s="205"/>
      <c r="M7" s="205"/>
      <c r="N7" s="205"/>
    </row>
    <row r="8" spans="1:14">
      <c r="A8" s="14"/>
      <c r="C8" s="52"/>
      <c r="D8" s="32" t="str">
        <f>" 0.06m3*2.3ton/m3 = " &amp;ROUND(0.06*2.3,2)</f>
        <v xml:space="preserve"> 0.06m3*2.3ton/m3 = 0.14</v>
      </c>
      <c r="E8" s="32">
        <v>0.14000000000000001</v>
      </c>
      <c r="F8" s="21" t="s">
        <v>1189</v>
      </c>
      <c r="G8" s="22"/>
      <c r="H8" s="204"/>
      <c r="I8" s="205"/>
      <c r="J8" s="205"/>
      <c r="K8" s="205"/>
      <c r="L8" s="205"/>
      <c r="M8" s="205"/>
      <c r="N8" s="205"/>
    </row>
    <row r="9" spans="1:14">
      <c r="A9" s="14"/>
      <c r="C9" s="52"/>
      <c r="G9" s="22"/>
      <c r="H9" s="204"/>
      <c r="I9" s="205"/>
      <c r="J9" s="205"/>
      <c r="K9" s="205"/>
      <c r="L9" s="205"/>
      <c r="M9" s="205"/>
      <c r="N9" s="205"/>
    </row>
    <row r="10" spans="1:14">
      <c r="A10" s="213">
        <v>2</v>
      </c>
      <c r="B10" s="32" t="s">
        <v>1190</v>
      </c>
      <c r="D10" s="32" t="str">
        <f>" ① "</f>
        <v xml:space="preserve"> ① </v>
      </c>
      <c r="E10" s="210">
        <f>E7</f>
        <v>0.06</v>
      </c>
      <c r="F10" s="214" t="s">
        <v>69</v>
      </c>
      <c r="G10" s="22"/>
      <c r="H10" s="204"/>
      <c r="I10" s="205"/>
      <c r="J10" s="205"/>
      <c r="K10" s="205"/>
      <c r="L10" s="205"/>
      <c r="M10" s="205"/>
      <c r="N10" s="205"/>
    </row>
    <row r="11" spans="1:14">
      <c r="A11" s="215"/>
      <c r="E11" s="32">
        <f>E8</f>
        <v>0.14000000000000001</v>
      </c>
      <c r="F11" s="214" t="s">
        <v>1191</v>
      </c>
      <c r="G11" s="22"/>
      <c r="H11" s="204"/>
      <c r="I11" s="205"/>
      <c r="J11" s="205"/>
      <c r="K11" s="205"/>
      <c r="L11" s="205"/>
      <c r="M11" s="205"/>
      <c r="N11" s="205"/>
    </row>
    <row r="12" spans="1:14">
      <c r="A12" s="213"/>
      <c r="E12" s="210"/>
      <c r="F12" s="214"/>
      <c r="G12" s="22"/>
      <c r="H12" s="204"/>
      <c r="I12" s="205"/>
      <c r="J12" s="205"/>
      <c r="K12" s="205"/>
      <c r="L12" s="205"/>
      <c r="M12" s="205"/>
      <c r="N12" s="205"/>
    </row>
    <row r="13" spans="1:14">
      <c r="A13" s="14">
        <v>3</v>
      </c>
      <c r="B13" s="32" t="s">
        <v>978</v>
      </c>
      <c r="C13" s="19" t="s">
        <v>1192</v>
      </c>
      <c r="D13" s="216"/>
      <c r="E13" s="32">
        <f>E11</f>
        <v>0.14000000000000001</v>
      </c>
      <c r="F13" s="21" t="s">
        <v>864</v>
      </c>
      <c r="G13" s="22"/>
      <c r="H13" s="204"/>
      <c r="I13" s="205"/>
      <c r="J13" s="205"/>
      <c r="K13" s="205"/>
      <c r="L13" s="205"/>
      <c r="M13" s="205"/>
      <c r="N13" s="205"/>
    </row>
    <row r="14" spans="1:14">
      <c r="A14" s="213"/>
      <c r="E14" s="210"/>
      <c r="F14" s="214"/>
      <c r="G14" s="22"/>
      <c r="H14" s="204"/>
      <c r="I14" s="205"/>
      <c r="J14" s="205"/>
      <c r="K14" s="205"/>
      <c r="L14" s="205"/>
      <c r="M14" s="205"/>
      <c r="N14" s="205"/>
    </row>
    <row r="15" spans="1:14">
      <c r="A15" s="14"/>
      <c r="C15" s="19"/>
      <c r="D15" s="216"/>
      <c r="G15" s="22"/>
      <c r="H15" s="204"/>
      <c r="I15" s="205"/>
      <c r="J15" s="205"/>
      <c r="K15" s="205"/>
      <c r="L15" s="205"/>
      <c r="M15" s="205"/>
      <c r="N15" s="205"/>
    </row>
    <row r="16" spans="1:14">
      <c r="A16" s="9"/>
      <c r="B16" s="10"/>
      <c r="C16" s="10"/>
      <c r="D16" s="10"/>
      <c r="E16" s="10"/>
      <c r="F16" s="11"/>
      <c r="G16" s="12"/>
      <c r="H16" s="204"/>
      <c r="I16" s="205"/>
      <c r="J16" s="205"/>
      <c r="K16" s="205"/>
      <c r="L16" s="205"/>
      <c r="M16" s="205"/>
      <c r="N16" s="205"/>
    </row>
    <row r="17" spans="1:14">
      <c r="A17" s="217" t="s">
        <v>1193</v>
      </c>
      <c r="B17" s="218"/>
      <c r="C17" s="219" t="s">
        <v>1194</v>
      </c>
      <c r="D17" s="220"/>
      <c r="E17" s="218">
        <v>1</v>
      </c>
      <c r="F17" s="220" t="s">
        <v>1195</v>
      </c>
      <c r="G17" s="221"/>
      <c r="H17" s="204"/>
      <c r="I17" s="205"/>
      <c r="J17" s="205"/>
      <c r="K17" s="205"/>
      <c r="L17" s="205"/>
      <c r="M17" s="205"/>
      <c r="N17" s="205"/>
    </row>
    <row r="18" spans="1:14">
      <c r="A18" s="451"/>
      <c r="B18" s="452"/>
      <c r="C18" s="452"/>
      <c r="D18" s="452"/>
      <c r="E18" s="452"/>
      <c r="F18" s="452"/>
      <c r="G18" s="453"/>
      <c r="H18" s="204"/>
      <c r="I18" s="205"/>
      <c r="J18" s="205"/>
      <c r="K18" s="205"/>
      <c r="L18" s="205"/>
      <c r="M18" s="205"/>
      <c r="N18" s="205"/>
    </row>
    <row r="19" spans="1:14">
      <c r="A19" s="222"/>
      <c r="B19" s="223"/>
      <c r="C19" s="224"/>
      <c r="D19" s="209" t="s">
        <v>1196</v>
      </c>
      <c r="E19" s="225"/>
      <c r="F19" s="226"/>
      <c r="G19" s="227"/>
      <c r="H19" s="204"/>
      <c r="I19" s="205"/>
      <c r="J19" s="205"/>
      <c r="K19" s="205"/>
      <c r="L19" s="205"/>
      <c r="M19" s="205"/>
      <c r="N19" s="205"/>
    </row>
    <row r="20" spans="1:14">
      <c r="A20" s="222"/>
      <c r="B20" s="223"/>
      <c r="C20" s="224"/>
      <c r="D20" s="212" t="s">
        <v>1197</v>
      </c>
      <c r="E20" s="225"/>
      <c r="F20" s="226"/>
      <c r="G20" s="227"/>
      <c r="H20" s="204"/>
      <c r="I20" s="205"/>
      <c r="J20" s="205"/>
      <c r="K20" s="205"/>
      <c r="L20" s="205"/>
      <c r="M20" s="205"/>
      <c r="N20" s="205"/>
    </row>
    <row r="21" spans="1:14">
      <c r="A21" s="228"/>
      <c r="B21" s="229"/>
      <c r="C21" s="230"/>
      <c r="D21" s="231"/>
      <c r="E21" s="232"/>
      <c r="F21" s="233"/>
      <c r="G21" s="234"/>
      <c r="H21" s="204"/>
      <c r="I21" s="205"/>
      <c r="J21" s="205"/>
      <c r="K21" s="205"/>
      <c r="L21" s="205"/>
      <c r="M21" s="205"/>
      <c r="N21" s="205"/>
    </row>
    <row r="22" spans="1:14">
      <c r="A22" s="206">
        <v>1</v>
      </c>
      <c r="B22" s="207" t="s">
        <v>1198</v>
      </c>
      <c r="C22" s="208" t="s">
        <v>1199</v>
      </c>
      <c r="D22" s="212" t="str">
        <f>" 1.0m*1.0m*0.03m = " &amp;ROUND(1*1*0.03,3)</f>
        <v xml:space="preserve"> 1.0m*1.0m*0.03m = 0.03</v>
      </c>
      <c r="E22" s="235">
        <v>0.03</v>
      </c>
      <c r="F22" s="236" t="s">
        <v>1200</v>
      </c>
      <c r="G22" s="234"/>
      <c r="H22" s="204"/>
      <c r="I22" s="205"/>
      <c r="J22" s="205"/>
      <c r="K22" s="205"/>
      <c r="L22" s="205"/>
      <c r="M22" s="205"/>
      <c r="N22" s="205"/>
    </row>
    <row r="23" spans="1:14">
      <c r="A23" s="14"/>
      <c r="B23" s="207"/>
      <c r="C23" s="208"/>
      <c r="D23" s="209" t="str">
        <f xml:space="preserve"> " 0.03m3*2.65ton/m3 = " &amp;ROUND(0.03*2.65,2)</f>
        <v xml:space="preserve"> 0.03m3*2.65ton/m3 = 0.08</v>
      </c>
      <c r="E23" s="235">
        <v>0.08</v>
      </c>
      <c r="F23" s="237" t="s">
        <v>1201</v>
      </c>
      <c r="G23" s="234"/>
      <c r="H23" s="204"/>
      <c r="I23" s="205"/>
      <c r="J23" s="205"/>
      <c r="K23" s="205"/>
      <c r="L23" s="205"/>
      <c r="M23" s="205"/>
      <c r="N23" s="205"/>
    </row>
    <row r="24" spans="1:14">
      <c r="A24" s="14"/>
      <c r="B24" s="207"/>
      <c r="C24" s="208"/>
      <c r="D24" s="209"/>
      <c r="E24" s="235"/>
      <c r="F24" s="237"/>
      <c r="G24" s="234"/>
      <c r="H24" s="204"/>
      <c r="I24" s="205"/>
      <c r="J24" s="205"/>
      <c r="K24" s="205"/>
      <c r="L24" s="205"/>
      <c r="M24" s="205"/>
      <c r="N24" s="205"/>
    </row>
    <row r="25" spans="1:14">
      <c r="A25" s="206">
        <v>2</v>
      </c>
      <c r="B25" s="207" t="s">
        <v>1332</v>
      </c>
      <c r="C25" s="208" t="s">
        <v>1202</v>
      </c>
      <c r="D25" s="212" t="str">
        <f>" 1.0m*1.0m*0.07m = " &amp;ROUND(1*1*0.07,3)</f>
        <v xml:space="preserve"> 1.0m*1.0m*0.07m = 0.07</v>
      </c>
      <c r="E25" s="235">
        <v>7.0000000000000007E-2</v>
      </c>
      <c r="F25" s="236" t="s">
        <v>1200</v>
      </c>
      <c r="G25" s="234"/>
      <c r="H25" s="204"/>
      <c r="I25" s="205"/>
      <c r="J25" s="205"/>
      <c r="K25" s="205"/>
      <c r="L25" s="205"/>
      <c r="M25" s="205"/>
      <c r="N25" s="205"/>
    </row>
    <row r="26" spans="1:14">
      <c r="A26" s="14"/>
      <c r="B26" s="207"/>
      <c r="C26" s="208"/>
      <c r="D26" s="209" t="str">
        <f xml:space="preserve"> " 0.07m3*2.1ton/m3 = " &amp;ROUND(0.07*2.1,2)</f>
        <v xml:space="preserve"> 0.07m3*2.1ton/m3 = 0.15</v>
      </c>
      <c r="E26" s="235">
        <v>0.15</v>
      </c>
      <c r="F26" s="237" t="s">
        <v>1201</v>
      </c>
      <c r="G26" s="234"/>
      <c r="H26" s="204"/>
      <c r="I26" s="205"/>
      <c r="J26" s="205"/>
      <c r="K26" s="205"/>
      <c r="L26" s="205"/>
      <c r="M26" s="205"/>
      <c r="N26" s="205"/>
    </row>
    <row r="27" spans="1:14">
      <c r="A27" s="228"/>
      <c r="B27" s="229"/>
      <c r="C27" s="230"/>
      <c r="D27" s="158"/>
      <c r="E27" s="238"/>
      <c r="F27" s="160"/>
      <c r="G27" s="234"/>
      <c r="H27" s="204"/>
      <c r="I27" s="205"/>
      <c r="J27" s="205"/>
      <c r="K27" s="205"/>
      <c r="L27" s="205"/>
      <c r="M27" s="205"/>
      <c r="N27" s="205"/>
    </row>
    <row r="28" spans="1:14">
      <c r="A28" s="14">
        <v>3</v>
      </c>
      <c r="B28" s="32" t="s">
        <v>1203</v>
      </c>
      <c r="D28" s="32" t="str">
        <f>" ①+② "</f>
        <v xml:space="preserve"> ①+② </v>
      </c>
      <c r="E28" s="239">
        <f>E22+E25</f>
        <v>0.1</v>
      </c>
      <c r="F28" s="21" t="s">
        <v>326</v>
      </c>
      <c r="G28" s="234"/>
      <c r="H28" s="204"/>
      <c r="I28" s="205"/>
      <c r="J28" s="205"/>
      <c r="K28" s="205"/>
      <c r="L28" s="205"/>
      <c r="M28" s="205"/>
      <c r="N28" s="205"/>
    </row>
    <row r="29" spans="1:14">
      <c r="A29" s="14"/>
      <c r="E29" s="72">
        <f>E23+E26</f>
        <v>0.22999999999999998</v>
      </c>
      <c r="F29" s="21" t="s">
        <v>333</v>
      </c>
      <c r="G29" s="234"/>
      <c r="H29" s="204"/>
      <c r="I29" s="205"/>
      <c r="J29" s="205"/>
      <c r="K29" s="205"/>
      <c r="L29" s="205"/>
      <c r="M29" s="205"/>
      <c r="N29" s="205"/>
    </row>
    <row r="30" spans="1:14">
      <c r="A30" s="14"/>
      <c r="E30" s="240"/>
      <c r="G30" s="234"/>
      <c r="H30" s="204"/>
      <c r="I30" s="205"/>
      <c r="J30" s="205"/>
      <c r="K30" s="205"/>
      <c r="L30" s="205"/>
      <c r="M30" s="205"/>
      <c r="N30" s="205"/>
    </row>
    <row r="31" spans="1:14">
      <c r="A31" s="9">
        <v>4</v>
      </c>
      <c r="B31" s="10" t="s">
        <v>980</v>
      </c>
      <c r="C31" s="241" t="s">
        <v>981</v>
      </c>
      <c r="D31" s="10"/>
      <c r="E31" s="242">
        <f>E29</f>
        <v>0.22999999999999998</v>
      </c>
      <c r="F31" s="11" t="s">
        <v>203</v>
      </c>
      <c r="G31" s="243"/>
      <c r="H31" s="204"/>
      <c r="I31" s="205"/>
      <c r="J31" s="205"/>
      <c r="K31" s="205"/>
      <c r="L31" s="205"/>
      <c r="M31" s="205"/>
      <c r="N31" s="205"/>
    </row>
    <row r="32" spans="1:14">
      <c r="A32" s="73" t="s">
        <v>982</v>
      </c>
      <c r="B32" s="136"/>
      <c r="C32" s="143" t="s">
        <v>983</v>
      </c>
      <c r="D32" s="137"/>
      <c r="E32" s="136">
        <v>1</v>
      </c>
      <c r="F32" s="142" t="s">
        <v>973</v>
      </c>
      <c r="G32" s="203" t="s">
        <v>974</v>
      </c>
      <c r="H32" s="204"/>
      <c r="I32" s="205"/>
      <c r="J32" s="205"/>
      <c r="K32" s="205"/>
      <c r="L32" s="205"/>
      <c r="M32" s="205"/>
      <c r="N32" s="205"/>
    </row>
    <row r="33" spans="1:14">
      <c r="A33" s="448"/>
      <c r="B33" s="449"/>
      <c r="C33" s="449"/>
      <c r="D33" s="449"/>
      <c r="E33" s="449"/>
      <c r="F33" s="449"/>
      <c r="G33" s="450"/>
      <c r="H33" s="204"/>
      <c r="I33" s="205"/>
      <c r="J33" s="205"/>
      <c r="K33" s="205"/>
      <c r="L33" s="205"/>
      <c r="M33" s="205"/>
      <c r="N33" s="205"/>
    </row>
    <row r="34" spans="1:14">
      <c r="A34" s="206"/>
      <c r="B34" s="207"/>
      <c r="C34" s="208"/>
      <c r="D34" s="209" t="s">
        <v>975</v>
      </c>
      <c r="E34" s="209"/>
      <c r="F34" s="236"/>
      <c r="G34" s="234"/>
      <c r="H34" s="204"/>
      <c r="I34" s="205"/>
      <c r="J34" s="205"/>
      <c r="K34" s="205"/>
      <c r="L34" s="205"/>
      <c r="M34" s="205"/>
      <c r="N34" s="205"/>
    </row>
    <row r="35" spans="1:14">
      <c r="A35" s="206"/>
      <c r="B35" s="207"/>
      <c r="C35" s="208"/>
      <c r="D35" s="212" t="s">
        <v>984</v>
      </c>
      <c r="E35" s="209"/>
      <c r="F35" s="236"/>
      <c r="G35" s="244"/>
      <c r="H35" s="204"/>
      <c r="I35" s="205"/>
      <c r="J35" s="205"/>
      <c r="K35" s="205"/>
      <c r="L35" s="205"/>
      <c r="M35" s="205"/>
      <c r="N35" s="205"/>
    </row>
    <row r="36" spans="1:14">
      <c r="A36" s="206"/>
      <c r="B36" s="207"/>
      <c r="C36" s="208"/>
      <c r="D36" s="212"/>
      <c r="E36" s="209"/>
      <c r="F36" s="236"/>
      <c r="G36" s="244"/>
      <c r="H36" s="204"/>
      <c r="I36" s="205"/>
      <c r="J36" s="205"/>
      <c r="K36" s="205"/>
      <c r="L36" s="205"/>
      <c r="M36" s="205"/>
      <c r="N36" s="205"/>
    </row>
    <row r="37" spans="1:14">
      <c r="A37" s="14">
        <v>1</v>
      </c>
      <c r="B37" s="207" t="s">
        <v>985</v>
      </c>
      <c r="C37" s="208" t="s">
        <v>983</v>
      </c>
      <c r="D37" s="209" t="str">
        <f>" 1.0m*1.0m*0.15 = " &amp;ROUND(1*1*0.15,3)</f>
        <v xml:space="preserve"> 1.0m*1.0m*0.15 = 0.15</v>
      </c>
      <c r="E37" s="235">
        <v>0.15</v>
      </c>
      <c r="F37" s="237" t="s">
        <v>326</v>
      </c>
      <c r="G37" s="244"/>
      <c r="H37" s="204"/>
      <c r="I37" s="205"/>
      <c r="J37" s="205"/>
      <c r="K37" s="205"/>
      <c r="L37" s="205"/>
      <c r="M37" s="205"/>
      <c r="N37" s="205"/>
    </row>
    <row r="38" spans="1:14">
      <c r="A38" s="14"/>
      <c r="C38" s="52"/>
      <c r="D38" s="32" t="str">
        <f>" 0.15m3*2.35TON/m3 = " &amp;ROUND(0.15*2.35,2)</f>
        <v xml:space="preserve"> 0.15m3*2.35TON/m3 = 0.35</v>
      </c>
      <c r="E38" s="239">
        <v>0.35</v>
      </c>
      <c r="F38" s="21" t="s">
        <v>333</v>
      </c>
      <c r="G38" s="244"/>
      <c r="H38" s="204"/>
      <c r="I38" s="205"/>
      <c r="J38" s="205"/>
      <c r="K38" s="205"/>
      <c r="L38" s="205"/>
      <c r="M38" s="205"/>
      <c r="N38" s="205"/>
    </row>
    <row r="39" spans="1:14">
      <c r="A39" s="14"/>
      <c r="C39" s="52"/>
      <c r="E39" s="245"/>
      <c r="G39" s="244"/>
      <c r="H39" s="204"/>
      <c r="I39" s="205"/>
      <c r="J39" s="205"/>
      <c r="K39" s="205"/>
      <c r="L39" s="205"/>
      <c r="M39" s="205"/>
      <c r="N39" s="205"/>
    </row>
    <row r="40" spans="1:14">
      <c r="A40" s="14">
        <v>2</v>
      </c>
      <c r="B40" s="32" t="s">
        <v>977</v>
      </c>
      <c r="D40" s="32" t="str">
        <f>" ① "</f>
        <v xml:space="preserve"> ① </v>
      </c>
      <c r="E40" s="245">
        <f>E37</f>
        <v>0.15</v>
      </c>
      <c r="F40" s="21" t="s">
        <v>326</v>
      </c>
      <c r="G40" s="22"/>
      <c r="H40" s="204"/>
      <c r="I40" s="205"/>
      <c r="J40" s="205"/>
      <c r="K40" s="205"/>
      <c r="L40" s="205"/>
      <c r="M40" s="205"/>
      <c r="N40" s="205"/>
    </row>
    <row r="41" spans="1:14">
      <c r="A41" s="14"/>
      <c r="E41" s="53">
        <f>E38</f>
        <v>0.35</v>
      </c>
      <c r="F41" s="21" t="s">
        <v>333</v>
      </c>
      <c r="G41" s="22"/>
      <c r="H41" s="204"/>
      <c r="I41" s="205"/>
      <c r="J41" s="205"/>
      <c r="K41" s="205"/>
      <c r="L41" s="205"/>
      <c r="M41" s="205"/>
      <c r="N41" s="205"/>
    </row>
    <row r="42" spans="1:14">
      <c r="A42" s="14"/>
      <c r="E42" s="246"/>
      <c r="G42" s="22"/>
      <c r="H42" s="204"/>
      <c r="I42" s="205"/>
      <c r="J42" s="205"/>
      <c r="K42" s="205"/>
      <c r="L42" s="205"/>
      <c r="M42" s="205"/>
      <c r="N42" s="205"/>
    </row>
    <row r="43" spans="1:14">
      <c r="A43" s="14">
        <v>3</v>
      </c>
      <c r="B43" s="32" t="s">
        <v>980</v>
      </c>
      <c r="C43" s="19" t="s">
        <v>986</v>
      </c>
      <c r="E43" s="53">
        <f>E41</f>
        <v>0.35</v>
      </c>
      <c r="F43" s="21" t="str">
        <f>F41</f>
        <v>ton</v>
      </c>
      <c r="G43" s="22"/>
      <c r="H43" s="204"/>
      <c r="I43" s="205"/>
      <c r="J43" s="205"/>
      <c r="K43" s="205"/>
      <c r="L43" s="205"/>
      <c r="M43" s="205"/>
      <c r="N43" s="205"/>
    </row>
    <row r="44" spans="1:14">
      <c r="A44" s="14"/>
      <c r="C44" s="19"/>
      <c r="E44" s="53"/>
      <c r="G44" s="22"/>
      <c r="H44" s="204"/>
      <c r="I44" s="205"/>
      <c r="J44" s="205"/>
      <c r="K44" s="205"/>
      <c r="L44" s="205"/>
      <c r="M44" s="205"/>
      <c r="N44" s="205"/>
    </row>
    <row r="45" spans="1:14">
      <c r="A45" s="14"/>
      <c r="C45" s="19"/>
      <c r="E45" s="53"/>
      <c r="G45" s="22"/>
      <c r="H45" s="204"/>
      <c r="I45" s="205"/>
      <c r="J45" s="205"/>
      <c r="K45" s="205"/>
      <c r="L45" s="205"/>
      <c r="M45" s="205"/>
      <c r="N45" s="205"/>
    </row>
    <row r="46" spans="1:14">
      <c r="A46" s="14"/>
      <c r="C46" s="19"/>
      <c r="E46" s="53"/>
      <c r="G46" s="22"/>
      <c r="H46" s="204"/>
      <c r="I46" s="205"/>
      <c r="J46" s="205"/>
      <c r="K46" s="205"/>
      <c r="L46" s="205"/>
      <c r="M46" s="205"/>
      <c r="N46" s="205"/>
    </row>
    <row r="47" spans="1:14">
      <c r="A47" s="73" t="s">
        <v>982</v>
      </c>
      <c r="B47" s="136"/>
      <c r="C47" s="143" t="s">
        <v>987</v>
      </c>
      <c r="D47" s="137"/>
      <c r="E47" s="136">
        <v>1</v>
      </c>
      <c r="F47" s="142" t="s">
        <v>973</v>
      </c>
      <c r="G47" s="203" t="s">
        <v>974</v>
      </c>
      <c r="H47" s="204"/>
      <c r="I47" s="205"/>
      <c r="J47" s="205"/>
      <c r="K47" s="205"/>
      <c r="L47" s="205"/>
      <c r="M47" s="205"/>
      <c r="N47" s="205"/>
    </row>
    <row r="48" spans="1:14">
      <c r="A48" s="448"/>
      <c r="B48" s="449"/>
      <c r="C48" s="449"/>
      <c r="D48" s="449"/>
      <c r="E48" s="449"/>
      <c r="F48" s="449"/>
      <c r="G48" s="450"/>
      <c r="H48" s="204"/>
      <c r="I48" s="205"/>
      <c r="J48" s="205"/>
      <c r="K48" s="205"/>
      <c r="L48" s="205"/>
      <c r="M48" s="205"/>
      <c r="N48" s="205"/>
    </row>
    <row r="49" spans="1:14">
      <c r="A49" s="206"/>
      <c r="B49" s="207"/>
      <c r="C49" s="208"/>
      <c r="D49" s="209" t="s">
        <v>975</v>
      </c>
      <c r="E49" s="209"/>
      <c r="F49" s="236"/>
      <c r="G49" s="234"/>
      <c r="H49" s="204"/>
      <c r="I49" s="205"/>
      <c r="J49" s="205"/>
      <c r="K49" s="205"/>
      <c r="L49" s="205"/>
      <c r="M49" s="205"/>
      <c r="N49" s="205"/>
    </row>
    <row r="50" spans="1:14">
      <c r="A50" s="206"/>
      <c r="B50" s="207"/>
      <c r="C50" s="208"/>
      <c r="D50" s="212" t="s">
        <v>984</v>
      </c>
      <c r="E50" s="209"/>
      <c r="F50" s="236"/>
      <c r="G50" s="244"/>
      <c r="H50" s="204"/>
      <c r="I50" s="205"/>
      <c r="J50" s="205"/>
      <c r="K50" s="205"/>
      <c r="L50" s="205"/>
      <c r="M50" s="205"/>
      <c r="N50" s="205"/>
    </row>
    <row r="51" spans="1:14">
      <c r="A51" s="206"/>
      <c r="B51" s="207"/>
      <c r="C51" s="208"/>
      <c r="D51" s="212"/>
      <c r="E51" s="209"/>
      <c r="F51" s="236"/>
      <c r="G51" s="244"/>
      <c r="H51" s="204"/>
      <c r="I51" s="205"/>
      <c r="J51" s="205"/>
      <c r="K51" s="205"/>
      <c r="L51" s="205"/>
      <c r="M51" s="205"/>
      <c r="N51" s="205"/>
    </row>
    <row r="52" spans="1:14">
      <c r="A52" s="14">
        <v>1</v>
      </c>
      <c r="B52" s="207" t="s">
        <v>985</v>
      </c>
      <c r="C52" s="208" t="s">
        <v>987</v>
      </c>
      <c r="D52" s="209" t="str">
        <f>" 1.0m*1.0m*0.05 = " &amp;ROUND(1*1*0.05,3)</f>
        <v xml:space="preserve"> 1.0m*1.0m*0.05 = 0.05</v>
      </c>
      <c r="E52" s="235">
        <v>0.05</v>
      </c>
      <c r="F52" s="237" t="s">
        <v>326</v>
      </c>
      <c r="G52" s="244"/>
      <c r="H52" s="204"/>
      <c r="I52" s="205"/>
      <c r="J52" s="205"/>
      <c r="K52" s="205"/>
      <c r="L52" s="205"/>
      <c r="M52" s="205"/>
      <c r="N52" s="205"/>
    </row>
    <row r="53" spans="1:14">
      <c r="A53" s="14"/>
      <c r="C53" s="52"/>
      <c r="D53" s="32" t="str">
        <f>" 0.05m3*2.35TON/m3 = " &amp;ROUND(0.05*2.35,2)</f>
        <v xml:space="preserve"> 0.05m3*2.35TON/m3 = 0.12</v>
      </c>
      <c r="E53" s="239">
        <v>0.12</v>
      </c>
      <c r="F53" s="21" t="s">
        <v>333</v>
      </c>
      <c r="G53" s="244"/>
      <c r="H53" s="204"/>
      <c r="I53" s="205"/>
      <c r="J53" s="205"/>
      <c r="K53" s="205"/>
      <c r="L53" s="205"/>
      <c r="M53" s="205"/>
      <c r="N53" s="205"/>
    </row>
    <row r="54" spans="1:14">
      <c r="A54" s="14"/>
      <c r="C54" s="52"/>
      <c r="E54" s="245"/>
      <c r="G54" s="244"/>
      <c r="H54" s="204"/>
      <c r="I54" s="205"/>
      <c r="J54" s="205"/>
      <c r="K54" s="205"/>
      <c r="L54" s="205"/>
      <c r="M54" s="205"/>
      <c r="N54" s="205"/>
    </row>
    <row r="55" spans="1:14">
      <c r="A55" s="14">
        <v>2</v>
      </c>
      <c r="B55" s="32" t="s">
        <v>977</v>
      </c>
      <c r="D55" s="32" t="str">
        <f>" ① "</f>
        <v xml:space="preserve"> ① </v>
      </c>
      <c r="E55" s="245">
        <f>E52</f>
        <v>0.05</v>
      </c>
      <c r="F55" s="21" t="s">
        <v>326</v>
      </c>
      <c r="G55" s="22"/>
      <c r="H55" s="204"/>
      <c r="I55" s="205"/>
      <c r="J55" s="205"/>
      <c r="K55" s="205"/>
      <c r="L55" s="205"/>
      <c r="M55" s="205"/>
      <c r="N55" s="205"/>
    </row>
    <row r="56" spans="1:14">
      <c r="A56" s="14"/>
      <c r="E56" s="53">
        <f>E53</f>
        <v>0.12</v>
      </c>
      <c r="F56" s="21" t="s">
        <v>333</v>
      </c>
      <c r="G56" s="22"/>
      <c r="H56" s="204"/>
      <c r="I56" s="205"/>
      <c r="J56" s="205"/>
      <c r="K56" s="205"/>
      <c r="L56" s="205"/>
      <c r="M56" s="205"/>
      <c r="N56" s="205"/>
    </row>
    <row r="57" spans="1:14">
      <c r="A57" s="14"/>
      <c r="E57" s="246"/>
      <c r="G57" s="22"/>
      <c r="H57" s="204"/>
      <c r="I57" s="205"/>
      <c r="J57" s="205"/>
      <c r="K57" s="205"/>
      <c r="L57" s="205"/>
      <c r="M57" s="205"/>
      <c r="N57" s="205"/>
    </row>
    <row r="58" spans="1:14">
      <c r="A58" s="14">
        <v>3</v>
      </c>
      <c r="B58" s="32" t="s">
        <v>980</v>
      </c>
      <c r="C58" s="19" t="s">
        <v>986</v>
      </c>
      <c r="E58" s="53">
        <f>E56</f>
        <v>0.12</v>
      </c>
      <c r="F58" s="21" t="str">
        <f>F56</f>
        <v>ton</v>
      </c>
      <c r="G58" s="22"/>
      <c r="H58" s="204"/>
      <c r="I58" s="205"/>
      <c r="J58" s="205"/>
      <c r="K58" s="205"/>
      <c r="L58" s="205"/>
      <c r="M58" s="205"/>
      <c r="N58" s="205"/>
    </row>
    <row r="59" spans="1:14">
      <c r="A59" s="14"/>
      <c r="C59" s="19"/>
      <c r="E59" s="53"/>
      <c r="G59" s="22"/>
      <c r="H59" s="204"/>
      <c r="I59" s="205"/>
      <c r="J59" s="205"/>
      <c r="K59" s="205"/>
      <c r="L59" s="205"/>
      <c r="M59" s="205"/>
      <c r="N59" s="205"/>
    </row>
    <row r="60" spans="1:14">
      <c r="A60" s="14"/>
      <c r="C60" s="19"/>
      <c r="E60" s="53"/>
      <c r="G60" s="22"/>
      <c r="H60" s="204"/>
      <c r="I60" s="205"/>
      <c r="J60" s="205"/>
      <c r="K60" s="205"/>
      <c r="L60" s="205"/>
      <c r="M60" s="205"/>
      <c r="N60" s="205"/>
    </row>
    <row r="61" spans="1:14">
      <c r="A61" s="14"/>
      <c r="C61" s="19"/>
      <c r="E61" s="53"/>
      <c r="G61" s="22"/>
      <c r="H61" s="204"/>
      <c r="I61" s="205"/>
      <c r="J61" s="205"/>
      <c r="K61" s="205"/>
      <c r="L61" s="205"/>
      <c r="M61" s="205"/>
      <c r="N61" s="205"/>
    </row>
    <row r="62" spans="1:14">
      <c r="A62" s="217" t="s">
        <v>988</v>
      </c>
      <c r="B62" s="218"/>
      <c r="C62" s="219" t="s">
        <v>989</v>
      </c>
      <c r="D62" s="220"/>
      <c r="E62" s="218">
        <v>1</v>
      </c>
      <c r="F62" s="220" t="s">
        <v>101</v>
      </c>
      <c r="G62" s="203" t="s">
        <v>974</v>
      </c>
      <c r="H62" s="204"/>
      <c r="I62" s="205"/>
      <c r="J62" s="205"/>
      <c r="K62" s="205"/>
      <c r="L62" s="205"/>
      <c r="M62" s="205"/>
      <c r="N62" s="205"/>
    </row>
    <row r="63" spans="1:14">
      <c r="A63" s="443"/>
      <c r="B63" s="444"/>
      <c r="C63" s="444"/>
      <c r="D63" s="444"/>
      <c r="E63" s="444"/>
      <c r="F63" s="444"/>
      <c r="G63" s="445"/>
      <c r="H63" s="204"/>
      <c r="I63" s="205"/>
      <c r="J63" s="205"/>
      <c r="K63" s="205"/>
      <c r="L63" s="205"/>
      <c r="M63" s="205"/>
      <c r="N63" s="205"/>
    </row>
    <row r="64" spans="1:14">
      <c r="A64" s="206"/>
      <c r="B64" s="207"/>
      <c r="C64" s="208"/>
      <c r="D64" s="209" t="s">
        <v>990</v>
      </c>
      <c r="E64" s="209"/>
      <c r="F64" s="236"/>
      <c r="G64" s="234"/>
      <c r="H64" s="204"/>
      <c r="I64" s="205"/>
      <c r="J64" s="205"/>
      <c r="K64" s="205"/>
      <c r="L64" s="205"/>
      <c r="M64" s="205"/>
      <c r="N64" s="205"/>
    </row>
    <row r="65" spans="1:14">
      <c r="A65" s="206"/>
      <c r="B65" s="207"/>
      <c r="C65" s="208"/>
      <c r="D65" s="212" t="s">
        <v>991</v>
      </c>
      <c r="E65" s="209"/>
      <c r="F65" s="236"/>
      <c r="G65" s="234"/>
      <c r="H65" s="204"/>
      <c r="I65" s="205"/>
      <c r="J65" s="205"/>
      <c r="K65" s="205"/>
      <c r="L65" s="205"/>
      <c r="M65" s="205"/>
      <c r="N65" s="205"/>
    </row>
    <row r="66" spans="1:14">
      <c r="A66" s="206"/>
      <c r="B66" s="207"/>
      <c r="C66" s="208"/>
      <c r="D66" s="212"/>
      <c r="E66" s="209"/>
      <c r="F66" s="236"/>
      <c r="G66" s="163"/>
      <c r="H66" s="204"/>
      <c r="I66" s="205"/>
      <c r="J66" s="205"/>
      <c r="K66" s="205"/>
      <c r="L66" s="205"/>
      <c r="M66" s="205"/>
      <c r="N66" s="205"/>
    </row>
    <row r="67" spans="1:14">
      <c r="A67" s="206">
        <v>1</v>
      </c>
      <c r="B67" s="207" t="s">
        <v>992</v>
      </c>
      <c r="C67" s="208" t="s">
        <v>993</v>
      </c>
      <c r="D67" s="212" t="str">
        <f>" 0.2m*0.25m*1.0m = " &amp;ROUND(0.2*0.25*1,3)</f>
        <v xml:space="preserve"> 0.2m*0.25m*1.0m = 0.05</v>
      </c>
      <c r="E67" s="235">
        <v>0.05</v>
      </c>
      <c r="F67" s="236" t="s">
        <v>326</v>
      </c>
      <c r="G67" s="22"/>
      <c r="H67" s="204"/>
      <c r="I67" s="205"/>
      <c r="J67" s="205"/>
      <c r="K67" s="205"/>
      <c r="L67" s="205"/>
      <c r="M67" s="205"/>
      <c r="N67" s="205"/>
    </row>
    <row r="68" spans="1:14">
      <c r="A68" s="14"/>
      <c r="B68" s="207"/>
      <c r="C68" s="208"/>
      <c r="D68" s="209" t="str">
        <f xml:space="preserve"> " 0.05m3*2.65ton/m3 = " &amp;ROUND(0.05*2.65,2)</f>
        <v xml:space="preserve"> 0.05m3*2.65ton/m3 = 0.13</v>
      </c>
      <c r="E68" s="235">
        <v>0.13</v>
      </c>
      <c r="F68" s="237" t="s">
        <v>333</v>
      </c>
      <c r="G68" s="22"/>
      <c r="H68" s="204"/>
      <c r="I68" s="205"/>
      <c r="J68" s="205"/>
      <c r="K68" s="205"/>
      <c r="L68" s="205"/>
      <c r="M68" s="205"/>
      <c r="N68" s="205"/>
    </row>
    <row r="69" spans="1:14">
      <c r="A69" s="14"/>
      <c r="B69" s="207"/>
      <c r="C69" s="208"/>
      <c r="D69" s="209"/>
      <c r="E69" s="235"/>
      <c r="F69" s="237"/>
      <c r="G69" s="22"/>
      <c r="H69" s="204"/>
      <c r="I69" s="205"/>
      <c r="J69" s="205"/>
      <c r="K69" s="205"/>
      <c r="L69" s="205"/>
      <c r="M69" s="205"/>
      <c r="N69" s="205"/>
    </row>
    <row r="70" spans="1:14">
      <c r="A70" s="206">
        <v>2</v>
      </c>
      <c r="B70" s="207" t="s">
        <v>994</v>
      </c>
      <c r="C70" s="208"/>
      <c r="D70" s="212" t="str">
        <f>" 0.28m*0.1m*1.0m = " &amp;ROUND(0.28*0.1*1,3)</f>
        <v xml:space="preserve"> 0.28m*0.1m*1.0m = 0.028</v>
      </c>
      <c r="E70" s="235">
        <v>2.8000000000000001E-2</v>
      </c>
      <c r="F70" s="236" t="s">
        <v>326</v>
      </c>
      <c r="G70" s="22"/>
      <c r="H70" s="204"/>
      <c r="I70" s="205"/>
      <c r="J70" s="205"/>
      <c r="K70" s="205"/>
      <c r="L70" s="205"/>
      <c r="M70" s="205"/>
      <c r="N70" s="205"/>
    </row>
    <row r="71" spans="1:14">
      <c r="A71" s="14"/>
      <c r="B71" s="207"/>
      <c r="C71" s="208"/>
      <c r="D71" s="209" t="str">
        <f xml:space="preserve"> " 0.028m3*2.3ton/m3 = " &amp;ROUND(0.028*2.3,2)</f>
        <v xml:space="preserve"> 0.028m3*2.3ton/m3 = 0.06</v>
      </c>
      <c r="E71" s="235">
        <v>0.06</v>
      </c>
      <c r="F71" s="237" t="s">
        <v>333</v>
      </c>
      <c r="G71" s="22"/>
      <c r="H71" s="204"/>
      <c r="I71" s="205"/>
      <c r="J71" s="205"/>
      <c r="K71" s="205"/>
      <c r="L71" s="205"/>
      <c r="M71" s="205"/>
      <c r="N71" s="205"/>
    </row>
    <row r="72" spans="1:14">
      <c r="A72" s="14"/>
      <c r="C72" s="52"/>
      <c r="E72" s="245"/>
      <c r="G72" s="22"/>
      <c r="H72" s="204"/>
      <c r="I72" s="205"/>
      <c r="J72" s="205"/>
      <c r="K72" s="205"/>
      <c r="L72" s="205"/>
      <c r="M72" s="205"/>
      <c r="N72" s="205"/>
    </row>
    <row r="73" spans="1:14">
      <c r="A73" s="14">
        <v>3</v>
      </c>
      <c r="B73" s="32" t="s">
        <v>977</v>
      </c>
      <c r="D73" s="32" t="str">
        <f>" ①+② "</f>
        <v xml:space="preserve"> ①+② </v>
      </c>
      <c r="E73" s="235">
        <f>E67+E70</f>
        <v>7.8E-2</v>
      </c>
      <c r="F73" s="21" t="s">
        <v>326</v>
      </c>
      <c r="G73" s="22"/>
      <c r="H73" s="204"/>
      <c r="I73" s="205"/>
      <c r="J73" s="205"/>
      <c r="K73" s="205"/>
      <c r="L73" s="205"/>
      <c r="M73" s="205"/>
      <c r="N73" s="205"/>
    </row>
    <row r="74" spans="1:14">
      <c r="A74" s="14"/>
      <c r="E74" s="235">
        <f>E68+E71</f>
        <v>0.19</v>
      </c>
      <c r="F74" s="237" t="s">
        <v>333</v>
      </c>
      <c r="G74" s="22"/>
      <c r="H74" s="204"/>
      <c r="I74" s="205"/>
      <c r="J74" s="205"/>
      <c r="K74" s="205"/>
      <c r="L74" s="205"/>
      <c r="M74" s="205"/>
      <c r="N74" s="205"/>
    </row>
    <row r="75" spans="1:14">
      <c r="A75" s="14"/>
      <c r="E75" s="245"/>
      <c r="G75" s="22"/>
      <c r="H75" s="204"/>
      <c r="I75" s="205"/>
      <c r="J75" s="205"/>
      <c r="K75" s="205"/>
      <c r="L75" s="205"/>
      <c r="M75" s="205"/>
      <c r="N75" s="205"/>
    </row>
    <row r="76" spans="1:14">
      <c r="A76" s="9">
        <v>4</v>
      </c>
      <c r="B76" s="10" t="s">
        <v>980</v>
      </c>
      <c r="C76" s="241" t="s">
        <v>981</v>
      </c>
      <c r="D76" s="10"/>
      <c r="E76" s="247">
        <f>E74</f>
        <v>0.19</v>
      </c>
      <c r="F76" s="248" t="s">
        <v>333</v>
      </c>
      <c r="G76" s="12"/>
      <c r="H76" s="204"/>
      <c r="I76" s="205"/>
      <c r="J76" s="205"/>
      <c r="K76" s="205"/>
      <c r="L76" s="205"/>
      <c r="M76" s="205"/>
      <c r="N76" s="205"/>
    </row>
    <row r="77" spans="1:14">
      <c r="A77" s="73" t="s">
        <v>1204</v>
      </c>
      <c r="B77" s="136"/>
      <c r="C77" s="143" t="s">
        <v>1205</v>
      </c>
      <c r="D77" s="137"/>
      <c r="E77" s="136">
        <v>1</v>
      </c>
      <c r="F77" s="142" t="s">
        <v>132</v>
      </c>
      <c r="G77" s="203"/>
      <c r="H77" s="204"/>
      <c r="I77" s="205"/>
      <c r="J77" s="205"/>
      <c r="K77" s="205"/>
      <c r="L77" s="205"/>
      <c r="M77" s="205"/>
      <c r="N77" s="205"/>
    </row>
    <row r="78" spans="1:14">
      <c r="A78" s="448"/>
      <c r="B78" s="449"/>
      <c r="C78" s="449"/>
      <c r="D78" s="449"/>
      <c r="E78" s="449"/>
      <c r="F78" s="449"/>
      <c r="G78" s="450"/>
      <c r="H78" s="204"/>
      <c r="I78" s="205"/>
      <c r="J78" s="205"/>
      <c r="K78" s="205"/>
      <c r="L78" s="205"/>
      <c r="M78" s="205"/>
      <c r="N78" s="205"/>
    </row>
    <row r="79" spans="1:14">
      <c r="A79" s="206"/>
      <c r="B79" s="207"/>
      <c r="C79" s="208"/>
      <c r="D79" s="51" t="s">
        <v>975</v>
      </c>
      <c r="E79" s="209"/>
      <c r="F79" s="210"/>
      <c r="G79" s="211"/>
      <c r="H79" s="204"/>
      <c r="I79" s="205"/>
      <c r="J79" s="205"/>
      <c r="K79" s="205"/>
      <c r="L79" s="205"/>
      <c r="M79" s="205"/>
      <c r="N79" s="205"/>
    </row>
    <row r="80" spans="1:14">
      <c r="A80" s="206"/>
      <c r="B80" s="207"/>
      <c r="C80" s="208"/>
      <c r="D80" s="249" t="s">
        <v>995</v>
      </c>
      <c r="E80" s="209"/>
      <c r="F80" s="210"/>
      <c r="G80" s="211"/>
      <c r="H80" s="204"/>
      <c r="I80" s="205"/>
      <c r="J80" s="205"/>
      <c r="K80" s="205"/>
      <c r="L80" s="205"/>
      <c r="M80" s="205"/>
      <c r="N80" s="205"/>
    </row>
    <row r="81" spans="1:14">
      <c r="A81" s="14">
        <v>1</v>
      </c>
      <c r="B81" s="32" t="s">
        <v>1060</v>
      </c>
      <c r="C81" s="52"/>
      <c r="D81" s="32" t="str">
        <f>" (1.72m*0.65m*0.05m)+(1.72m*0.37m*0.05m) = " &amp;ROUND((1.72*0.65*0.05)+(1.72*0.37*0.05),2)</f>
        <v xml:space="preserve"> (1.72m*0.65m*0.05m)+(1.72m*0.37m*0.05m) = 0.09</v>
      </c>
      <c r="E81" s="32">
        <v>0.09</v>
      </c>
      <c r="F81" s="21" t="s">
        <v>326</v>
      </c>
      <c r="G81" s="22"/>
      <c r="H81" s="204"/>
      <c r="I81" s="205"/>
      <c r="J81" s="205"/>
      <c r="K81" s="205"/>
      <c r="L81" s="205"/>
      <c r="M81" s="205"/>
      <c r="N81" s="205"/>
    </row>
    <row r="82" spans="1:14">
      <c r="A82" s="14"/>
      <c r="C82" s="52"/>
      <c r="D82" s="32" t="str">
        <f>" 0.09m3*0.56ton/m3 = " &amp;ROUND(0.09*0.56,2)</f>
        <v xml:space="preserve"> 0.09m3*0.56ton/m3 = 0.05</v>
      </c>
      <c r="E82" s="32">
        <v>0.05</v>
      </c>
      <c r="F82" s="21" t="s">
        <v>333</v>
      </c>
      <c r="G82" s="22"/>
      <c r="H82" s="204"/>
      <c r="I82" s="205"/>
      <c r="J82" s="205"/>
      <c r="K82" s="205"/>
      <c r="L82" s="205"/>
      <c r="M82" s="205"/>
      <c r="N82" s="205"/>
    </row>
    <row r="83" spans="1:14">
      <c r="A83" s="14">
        <v>2</v>
      </c>
      <c r="B83" s="32" t="s">
        <v>1206</v>
      </c>
      <c r="C83" s="52"/>
      <c r="D83" s="32" t="str">
        <f>" 0.65m*0.41m*0.04m*2ea*0.5 = "&amp;ROUND(0.65*0.41*0.04*2*0.5,2)</f>
        <v xml:space="preserve"> 0.65m*0.41m*0.04m*2ea*0.5 = 0.01</v>
      </c>
      <c r="E83" s="32">
        <v>0.01</v>
      </c>
      <c r="F83" s="21" t="s">
        <v>69</v>
      </c>
      <c r="G83" s="22"/>
      <c r="H83" s="204"/>
      <c r="I83" s="205"/>
      <c r="J83" s="205"/>
      <c r="K83" s="205"/>
      <c r="L83" s="205"/>
      <c r="M83" s="205"/>
      <c r="N83" s="205"/>
    </row>
    <row r="84" spans="1:14">
      <c r="A84" s="14"/>
      <c r="C84" s="52"/>
      <c r="D84" s="32" t="str">
        <f>" 0.65m*0.41m*0.04m*2ea*0.5*2720/1000 = "&amp;ROUND(0.65*0.41*0.04*2*0.5*2720/1000,2)</f>
        <v xml:space="preserve"> 0.65m*0.41m*0.04m*2ea*0.5*2720/1000 = 0.03</v>
      </c>
      <c r="E84" s="32">
        <v>0.03</v>
      </c>
      <c r="F84" s="21" t="s">
        <v>333</v>
      </c>
      <c r="G84" s="22"/>
      <c r="H84" s="204"/>
      <c r="I84" s="205"/>
      <c r="J84" s="205"/>
      <c r="K84" s="205"/>
      <c r="L84" s="205"/>
      <c r="M84" s="205"/>
      <c r="N84" s="205"/>
    </row>
    <row r="85" spans="1:14">
      <c r="A85" s="14">
        <v>3</v>
      </c>
      <c r="B85" s="229" t="s">
        <v>996</v>
      </c>
      <c r="C85" s="230"/>
      <c r="D85" s="212" t="str">
        <f>" 1.0m*0.3m*0.3m = "&amp;ROUND(1*0.3*0.3,3)</f>
        <v xml:space="preserve"> 1.0m*0.3m*0.3m = 0.09</v>
      </c>
      <c r="E85" s="235">
        <v>0.09</v>
      </c>
      <c r="F85" s="236" t="s">
        <v>326</v>
      </c>
      <c r="G85" s="22"/>
      <c r="H85" s="204"/>
      <c r="I85" s="205"/>
      <c r="J85" s="205"/>
      <c r="K85" s="205"/>
      <c r="L85" s="205"/>
      <c r="M85" s="205"/>
      <c r="N85" s="205"/>
    </row>
    <row r="86" spans="1:14">
      <c r="A86" s="14"/>
      <c r="B86" s="158"/>
      <c r="C86" s="159"/>
      <c r="D86" s="212" t="str">
        <f>" 0.09*2.3ton/m3 = "&amp;ROUND(0.09*2.3,3)</f>
        <v xml:space="preserve"> 0.09*2.3ton/m3 = 0.207</v>
      </c>
      <c r="E86" s="235">
        <v>0.20699999999999999</v>
      </c>
      <c r="F86" s="21" t="s">
        <v>333</v>
      </c>
      <c r="G86" s="22"/>
      <c r="H86" s="204"/>
      <c r="I86" s="205"/>
      <c r="J86" s="205"/>
      <c r="K86" s="205"/>
      <c r="L86" s="205"/>
      <c r="M86" s="205"/>
      <c r="N86" s="205"/>
    </row>
    <row r="87" spans="1:14">
      <c r="A87" s="213">
        <v>4</v>
      </c>
      <c r="B87" s="32" t="s">
        <v>977</v>
      </c>
      <c r="D87" s="32" t="str">
        <f>" ①+②+③ "</f>
        <v xml:space="preserve"> ①+②+③ </v>
      </c>
      <c r="E87" s="210">
        <f>E81+E83+E85</f>
        <v>0.19</v>
      </c>
      <c r="F87" s="214" t="str">
        <f>F81</f>
        <v>m3</v>
      </c>
      <c r="G87" s="22"/>
      <c r="H87" s="204"/>
      <c r="I87" s="205"/>
      <c r="J87" s="205"/>
      <c r="K87" s="205"/>
      <c r="L87" s="205"/>
      <c r="M87" s="205"/>
      <c r="N87" s="205"/>
    </row>
    <row r="88" spans="1:14">
      <c r="A88" s="215"/>
      <c r="E88" s="32">
        <f>E82+E84+E86</f>
        <v>0.28699999999999998</v>
      </c>
      <c r="F88" s="214" t="str">
        <f>F82</f>
        <v>ton</v>
      </c>
      <c r="G88" s="22"/>
      <c r="H88" s="204"/>
      <c r="I88" s="205"/>
      <c r="J88" s="205"/>
      <c r="K88" s="205"/>
      <c r="L88" s="205"/>
      <c r="M88" s="205"/>
      <c r="N88" s="205"/>
    </row>
    <row r="89" spans="1:14">
      <c r="A89" s="215"/>
      <c r="F89" s="214"/>
      <c r="G89" s="22"/>
      <c r="H89" s="204"/>
      <c r="I89" s="205"/>
      <c r="J89" s="205"/>
      <c r="K89" s="205"/>
      <c r="L89" s="205"/>
      <c r="M89" s="205"/>
      <c r="N89" s="205"/>
    </row>
    <row r="90" spans="1:14">
      <c r="A90" s="14">
        <v>5</v>
      </c>
      <c r="B90" s="32" t="s">
        <v>978</v>
      </c>
      <c r="C90" s="19" t="s">
        <v>979</v>
      </c>
      <c r="E90" s="250">
        <f>E86</f>
        <v>0.20699999999999999</v>
      </c>
      <c r="F90" s="21" t="str">
        <f>F88</f>
        <v>ton</v>
      </c>
      <c r="G90" s="22"/>
      <c r="H90" s="204"/>
      <c r="I90" s="205"/>
      <c r="J90" s="205"/>
      <c r="K90" s="205"/>
      <c r="L90" s="205"/>
      <c r="M90" s="205"/>
      <c r="N90" s="205"/>
    </row>
    <row r="91" spans="1:14">
      <c r="A91" s="9"/>
      <c r="B91" s="10"/>
      <c r="C91" s="241" t="s">
        <v>1207</v>
      </c>
      <c r="D91" s="251"/>
      <c r="E91" s="10">
        <f>E82+E84</f>
        <v>0.08</v>
      </c>
      <c r="F91" s="11" t="s">
        <v>864</v>
      </c>
      <c r="G91" s="12"/>
      <c r="H91" s="204"/>
      <c r="I91" s="205"/>
      <c r="J91" s="205"/>
      <c r="K91" s="205"/>
      <c r="L91" s="205"/>
      <c r="M91" s="205"/>
      <c r="N91" s="205"/>
    </row>
    <row r="92" spans="1:14">
      <c r="A92" s="73" t="s">
        <v>1208</v>
      </c>
      <c r="B92" s="136"/>
      <c r="C92" s="143" t="s">
        <v>1209</v>
      </c>
      <c r="D92" s="137"/>
      <c r="E92" s="136">
        <v>1</v>
      </c>
      <c r="F92" s="142" t="s">
        <v>132</v>
      </c>
      <c r="G92" s="203"/>
      <c r="H92" s="204"/>
      <c r="I92" s="205"/>
      <c r="J92" s="205"/>
      <c r="K92" s="205"/>
      <c r="L92" s="205"/>
      <c r="M92" s="205"/>
      <c r="N92" s="205"/>
    </row>
    <row r="93" spans="1:14">
      <c r="A93" s="448"/>
      <c r="B93" s="449"/>
      <c r="C93" s="449"/>
      <c r="D93" s="449"/>
      <c r="E93" s="449"/>
      <c r="F93" s="449"/>
      <c r="G93" s="450"/>
      <c r="H93" s="252"/>
      <c r="I93" s="252"/>
      <c r="J93" s="252"/>
      <c r="K93" s="252"/>
      <c r="L93" s="252"/>
      <c r="M93" s="252"/>
      <c r="N93" s="252"/>
    </row>
    <row r="94" spans="1:14">
      <c r="A94" s="206"/>
      <c r="B94" s="207"/>
      <c r="C94" s="208"/>
      <c r="D94" s="209" t="s">
        <v>975</v>
      </c>
      <c r="E94" s="209"/>
      <c r="F94" s="236"/>
      <c r="G94" s="22"/>
      <c r="H94" s="204"/>
      <c r="I94" s="205"/>
      <c r="J94" s="205"/>
      <c r="K94" s="205"/>
      <c r="L94" s="205"/>
      <c r="M94" s="205"/>
      <c r="N94" s="205"/>
    </row>
    <row r="95" spans="1:14">
      <c r="A95" s="206"/>
      <c r="B95" s="207"/>
      <c r="C95" s="208"/>
      <c r="D95" s="212" t="s">
        <v>1210</v>
      </c>
      <c r="E95" s="209"/>
      <c r="F95" s="236"/>
      <c r="G95" s="244"/>
      <c r="H95" s="204"/>
      <c r="I95" s="205"/>
      <c r="J95" s="205"/>
      <c r="K95" s="205"/>
      <c r="L95" s="205"/>
      <c r="M95" s="205"/>
      <c r="N95" s="205"/>
    </row>
    <row r="96" spans="1:14">
      <c r="A96" s="206"/>
      <c r="B96" s="207"/>
      <c r="C96" s="208"/>
      <c r="D96" s="212"/>
      <c r="E96" s="209"/>
      <c r="F96" s="236"/>
      <c r="G96" s="244"/>
      <c r="H96" s="204"/>
      <c r="I96" s="205"/>
      <c r="J96" s="205"/>
      <c r="K96" s="205"/>
      <c r="L96" s="205"/>
      <c r="M96" s="205"/>
      <c r="N96" s="205"/>
    </row>
    <row r="97" spans="1:14">
      <c r="A97" s="206">
        <v>1</v>
      </c>
      <c r="B97" s="207" t="s">
        <v>1060</v>
      </c>
      <c r="C97" s="208"/>
      <c r="D97" s="212" t="str">
        <f>" 0.4m*0.06m*1.4m = " &amp;ROUND(0.4*0.06*1.4,3)</f>
        <v xml:space="preserve"> 0.4m*0.06m*1.4m = 0.034</v>
      </c>
      <c r="E97" s="235">
        <v>3.4000000000000002E-2</v>
      </c>
      <c r="F97" s="236" t="s">
        <v>326</v>
      </c>
      <c r="G97" s="244"/>
      <c r="H97" s="204"/>
      <c r="I97" s="205"/>
      <c r="J97" s="205"/>
      <c r="K97" s="205"/>
      <c r="L97" s="205"/>
      <c r="M97" s="205"/>
      <c r="N97" s="205"/>
    </row>
    <row r="98" spans="1:14">
      <c r="A98" s="14"/>
      <c r="B98" s="207"/>
      <c r="C98" s="208"/>
      <c r="D98" s="32" t="str">
        <f>" 0.034m3*0.56TON/m3 = "&amp;ROUND(0.034*0.56,2)</f>
        <v xml:space="preserve"> 0.034m3*0.56TON/m3 = 0.02</v>
      </c>
      <c r="E98" s="235">
        <v>0.02</v>
      </c>
      <c r="F98" s="21" t="s">
        <v>333</v>
      </c>
      <c r="G98" s="244"/>
      <c r="H98" s="204"/>
      <c r="I98" s="205"/>
      <c r="J98" s="205"/>
      <c r="K98" s="205"/>
      <c r="L98" s="205"/>
      <c r="M98" s="205"/>
      <c r="N98" s="205"/>
    </row>
    <row r="99" spans="1:14">
      <c r="A99" s="14">
        <v>2</v>
      </c>
      <c r="B99" s="207" t="s">
        <v>1211</v>
      </c>
      <c r="C99" s="208"/>
      <c r="D99" s="32" t="str">
        <f>" (0.4m+0.4m)*3.74kg/m = "&amp;ROUND((0.4+0.4)*3.74,2)</f>
        <v xml:space="preserve"> (0.4m+0.4m)*3.74kg/m = 2.99</v>
      </c>
      <c r="E99" s="239">
        <v>2.99</v>
      </c>
      <c r="F99" s="21" t="s">
        <v>1002</v>
      </c>
      <c r="G99" s="244"/>
      <c r="H99" s="204"/>
      <c r="I99" s="205"/>
      <c r="J99" s="205"/>
      <c r="K99" s="205"/>
      <c r="L99" s="205"/>
      <c r="M99" s="205"/>
      <c r="N99" s="205"/>
    </row>
    <row r="100" spans="1:14">
      <c r="A100" s="14">
        <v>3</v>
      </c>
      <c r="B100" s="229" t="s">
        <v>996</v>
      </c>
      <c r="C100" s="230"/>
      <c r="D100" s="212" t="str">
        <f>" 1.0m*0.3m*0.3m = "&amp;ROUND(1*0.3*0.3,3)</f>
        <v xml:space="preserve"> 1.0m*0.3m*0.3m = 0.09</v>
      </c>
      <c r="E100" s="235">
        <v>0.09</v>
      </c>
      <c r="F100" s="236" t="s">
        <v>326</v>
      </c>
      <c r="G100" s="22"/>
      <c r="H100" s="204"/>
      <c r="I100" s="205"/>
      <c r="J100" s="205"/>
      <c r="K100" s="205"/>
      <c r="L100" s="205"/>
      <c r="M100" s="205"/>
      <c r="N100" s="205"/>
    </row>
    <row r="101" spans="1:14">
      <c r="A101" s="14"/>
      <c r="B101" s="158"/>
      <c r="C101" s="159"/>
      <c r="D101" s="212" t="str">
        <f>" 0.09*2.3ton/m3 = "&amp;ROUND(0.09*2.3,3)</f>
        <v xml:space="preserve"> 0.09*2.3ton/m3 = 0.207</v>
      </c>
      <c r="E101" s="235">
        <v>0.20699999999999999</v>
      </c>
      <c r="F101" s="21" t="s">
        <v>333</v>
      </c>
      <c r="G101" s="22"/>
      <c r="H101" s="204"/>
      <c r="I101" s="205"/>
      <c r="J101" s="205"/>
      <c r="K101" s="205"/>
      <c r="L101" s="205"/>
      <c r="M101" s="205"/>
      <c r="N101" s="205"/>
    </row>
    <row r="102" spans="1:14">
      <c r="A102" s="14">
        <v>4</v>
      </c>
      <c r="B102" s="32" t="s">
        <v>977</v>
      </c>
      <c r="D102" s="32" t="str">
        <f>" ①+③ "</f>
        <v xml:space="preserve"> ①+③ </v>
      </c>
      <c r="E102" s="235">
        <f>E97+E100</f>
        <v>0.124</v>
      </c>
      <c r="F102" s="21" t="s">
        <v>1212</v>
      </c>
      <c r="G102" s="22"/>
      <c r="H102" s="204"/>
      <c r="I102" s="205"/>
      <c r="J102" s="205"/>
      <c r="K102" s="205"/>
      <c r="L102" s="205"/>
      <c r="M102" s="205"/>
      <c r="N102" s="205"/>
    </row>
    <row r="103" spans="1:14">
      <c r="A103" s="14"/>
      <c r="E103" s="235">
        <f>E98+E101</f>
        <v>0.22699999999999998</v>
      </c>
      <c r="F103" s="21" t="s">
        <v>1213</v>
      </c>
      <c r="G103" s="22"/>
      <c r="H103" s="204"/>
      <c r="I103" s="205"/>
      <c r="J103" s="205"/>
      <c r="K103" s="205"/>
      <c r="L103" s="205"/>
      <c r="M103" s="205"/>
      <c r="N103" s="205"/>
    </row>
    <row r="104" spans="1:14">
      <c r="A104" s="14">
        <v>5</v>
      </c>
      <c r="B104" s="32" t="s">
        <v>1214</v>
      </c>
      <c r="C104" s="21" t="s">
        <v>1215</v>
      </c>
      <c r="E104" s="235">
        <f>E101</f>
        <v>0.20699999999999999</v>
      </c>
      <c r="F104" s="21" t="str">
        <f>F103</f>
        <v>ton</v>
      </c>
      <c r="G104" s="22"/>
      <c r="H104" s="204"/>
      <c r="I104" s="205"/>
      <c r="J104" s="205"/>
      <c r="K104" s="205"/>
      <c r="L104" s="205"/>
      <c r="M104" s="205"/>
      <c r="N104" s="205"/>
    </row>
    <row r="105" spans="1:14">
      <c r="A105" s="63"/>
      <c r="B105" s="64"/>
      <c r="C105" s="21" t="s">
        <v>1216</v>
      </c>
      <c r="D105" s="64"/>
      <c r="E105" s="235">
        <f>E98</f>
        <v>0.02</v>
      </c>
      <c r="F105" s="21" t="str">
        <f>F104</f>
        <v>ton</v>
      </c>
      <c r="G105" s="65"/>
      <c r="H105" s="204"/>
      <c r="I105" s="205"/>
      <c r="J105" s="205"/>
      <c r="K105" s="205"/>
      <c r="L105" s="205"/>
      <c r="M105" s="205"/>
      <c r="N105" s="205"/>
    </row>
    <row r="106" spans="1:14">
      <c r="A106" s="9">
        <v>6</v>
      </c>
      <c r="B106" s="10" t="s">
        <v>1217</v>
      </c>
      <c r="C106" s="11" t="s">
        <v>1218</v>
      </c>
      <c r="D106" s="10"/>
      <c r="E106" s="235">
        <f>E99</f>
        <v>2.99</v>
      </c>
      <c r="F106" s="11" t="s">
        <v>1219</v>
      </c>
      <c r="G106" s="12"/>
      <c r="H106" s="204"/>
      <c r="I106" s="205"/>
      <c r="J106" s="205"/>
      <c r="K106" s="205"/>
      <c r="L106" s="205"/>
      <c r="M106" s="205"/>
      <c r="N106" s="205"/>
    </row>
    <row r="107" spans="1:14">
      <c r="A107" s="73" t="s">
        <v>1220</v>
      </c>
      <c r="B107" s="136"/>
      <c r="C107" s="143" t="s">
        <v>1221</v>
      </c>
      <c r="D107" s="137"/>
      <c r="E107" s="136">
        <v>1</v>
      </c>
      <c r="F107" s="142" t="s">
        <v>1222</v>
      </c>
      <c r="G107" s="203" t="s">
        <v>1223</v>
      </c>
      <c r="H107" s="204"/>
      <c r="I107" s="205"/>
      <c r="J107" s="205"/>
      <c r="K107" s="205"/>
      <c r="L107" s="205"/>
      <c r="M107" s="205"/>
      <c r="N107" s="205"/>
    </row>
    <row r="108" spans="1:14">
      <c r="A108" s="448"/>
      <c r="B108" s="449"/>
      <c r="C108" s="449"/>
      <c r="D108" s="449"/>
      <c r="E108" s="449"/>
      <c r="F108" s="449"/>
      <c r="G108" s="450"/>
      <c r="H108" s="252"/>
      <c r="I108" s="252"/>
      <c r="J108" s="252"/>
      <c r="K108" s="252"/>
      <c r="L108" s="252"/>
      <c r="M108" s="252"/>
      <c r="N108" s="252"/>
    </row>
    <row r="109" spans="1:14">
      <c r="A109" s="206"/>
      <c r="B109" s="207"/>
      <c r="C109" s="208"/>
      <c r="D109" s="51" t="s">
        <v>1224</v>
      </c>
      <c r="E109" s="209"/>
      <c r="F109" s="210"/>
      <c r="G109" s="211"/>
      <c r="H109" s="204"/>
      <c r="I109" s="205"/>
      <c r="J109" s="205"/>
      <c r="K109" s="205"/>
      <c r="L109" s="205"/>
      <c r="M109" s="205"/>
      <c r="N109" s="205"/>
    </row>
    <row r="110" spans="1:14">
      <c r="A110" s="206"/>
      <c r="B110" s="207"/>
      <c r="C110" s="208"/>
      <c r="D110" s="212" t="s">
        <v>1225</v>
      </c>
      <c r="E110" s="209"/>
      <c r="F110" s="210"/>
      <c r="G110" s="211"/>
      <c r="H110" s="204"/>
      <c r="I110" s="205"/>
      <c r="J110" s="205"/>
      <c r="K110" s="205"/>
      <c r="L110" s="205"/>
      <c r="M110" s="205"/>
      <c r="N110" s="205"/>
    </row>
    <row r="111" spans="1:14">
      <c r="A111" s="206"/>
      <c r="B111" s="207"/>
      <c r="C111" s="208"/>
      <c r="D111" s="212"/>
      <c r="E111" s="209"/>
      <c r="F111" s="210"/>
      <c r="G111" s="211"/>
      <c r="H111" s="204"/>
      <c r="I111" s="205"/>
      <c r="J111" s="205"/>
      <c r="K111" s="205"/>
      <c r="L111" s="205"/>
      <c r="M111" s="205"/>
      <c r="N111" s="205"/>
    </row>
    <row r="112" spans="1:14">
      <c r="A112" s="14">
        <v>1</v>
      </c>
      <c r="B112" s="207" t="s">
        <v>1226</v>
      </c>
      <c r="C112" s="52" t="s">
        <v>1227</v>
      </c>
      <c r="D112" s="32" t="str">
        <f>" ((8.0m*4.2m)+(3.14*2.0m*2.0m)+(1.0m*24.4m)+(0.3m*12.5m))*0.15m = " &amp;ROUND(((8*4.2)+(3.14*2*2)+(1*24.4)+(0.3*12.5))*0.15,3)</f>
        <v xml:space="preserve"> ((8.0m*4.2m)+(3.14*2.0m*2.0m)+(1.0m*24.4m)+(0.3m*12.5m))*0.15m = 11.147</v>
      </c>
      <c r="E112" s="32">
        <v>11.147</v>
      </c>
      <c r="F112" s="21" t="s">
        <v>1212</v>
      </c>
      <c r="G112" s="22"/>
      <c r="H112" s="204"/>
      <c r="I112" s="205"/>
      <c r="J112" s="205"/>
      <c r="K112" s="205"/>
      <c r="L112" s="205"/>
      <c r="M112" s="205"/>
      <c r="N112" s="205"/>
    </row>
    <row r="113" spans="1:14">
      <c r="A113" s="14"/>
      <c r="C113" s="52"/>
      <c r="D113" s="32" t="str">
        <f>" 11.147m3*2.3ton/m3 = " &amp;ROUND(11.147*2.3,2)</f>
        <v xml:space="preserve"> 11.147m3*2.3ton/m3 = 25.64</v>
      </c>
      <c r="E113" s="32">
        <v>25.64</v>
      </c>
      <c r="F113" s="21" t="s">
        <v>1213</v>
      </c>
      <c r="G113" s="22"/>
      <c r="H113" s="204"/>
      <c r="I113" s="205"/>
      <c r="J113" s="205"/>
      <c r="K113" s="205"/>
      <c r="L113" s="205"/>
      <c r="M113" s="205"/>
      <c r="N113" s="205"/>
    </row>
    <row r="114" spans="1:14">
      <c r="A114" s="14"/>
      <c r="C114" s="52"/>
      <c r="G114" s="22"/>
      <c r="H114" s="204"/>
      <c r="I114" s="205"/>
      <c r="J114" s="205"/>
      <c r="K114" s="205"/>
      <c r="L114" s="205"/>
      <c r="M114" s="205"/>
      <c r="N114" s="205"/>
    </row>
    <row r="115" spans="1:14">
      <c r="A115" s="213">
        <v>2</v>
      </c>
      <c r="B115" s="32" t="s">
        <v>1228</v>
      </c>
      <c r="D115" s="32" t="str">
        <f>" ① "</f>
        <v xml:space="preserve"> ① </v>
      </c>
      <c r="E115" s="210">
        <f>E112</f>
        <v>11.147</v>
      </c>
      <c r="F115" s="214" t="s">
        <v>1229</v>
      </c>
      <c r="G115" s="22"/>
      <c r="H115" s="204"/>
      <c r="I115" s="205"/>
      <c r="J115" s="205"/>
      <c r="K115" s="205"/>
      <c r="L115" s="205"/>
      <c r="M115" s="205"/>
      <c r="N115" s="205"/>
    </row>
    <row r="116" spans="1:14">
      <c r="A116" s="215"/>
      <c r="E116" s="32">
        <f>E113</f>
        <v>25.64</v>
      </c>
      <c r="F116" s="214" t="s">
        <v>1230</v>
      </c>
      <c r="G116" s="22"/>
      <c r="H116" s="204"/>
      <c r="I116" s="205"/>
      <c r="J116" s="205"/>
      <c r="K116" s="205"/>
      <c r="L116" s="205"/>
      <c r="M116" s="205"/>
      <c r="N116" s="205"/>
    </row>
    <row r="117" spans="1:14">
      <c r="A117" s="213"/>
      <c r="E117" s="210"/>
      <c r="F117" s="214"/>
      <c r="G117" s="22"/>
      <c r="H117" s="204"/>
      <c r="I117" s="205"/>
      <c r="J117" s="205"/>
      <c r="K117" s="205"/>
      <c r="L117" s="205"/>
      <c r="M117" s="205"/>
      <c r="N117" s="205"/>
    </row>
    <row r="118" spans="1:14">
      <c r="A118" s="14">
        <v>3</v>
      </c>
      <c r="B118" s="32" t="s">
        <v>978</v>
      </c>
      <c r="C118" s="19" t="s">
        <v>1215</v>
      </c>
      <c r="D118" s="216"/>
      <c r="E118" s="32">
        <f>E116</f>
        <v>25.64</v>
      </c>
      <c r="F118" s="21" t="s">
        <v>864</v>
      </c>
      <c r="G118" s="22"/>
      <c r="H118" s="204"/>
      <c r="I118" s="205"/>
      <c r="J118" s="205"/>
      <c r="K118" s="205"/>
      <c r="L118" s="205"/>
      <c r="M118" s="205"/>
      <c r="N118" s="205"/>
    </row>
    <row r="119" spans="1:14">
      <c r="A119" s="213"/>
      <c r="E119" s="210"/>
      <c r="F119" s="214"/>
      <c r="G119" s="22"/>
      <c r="H119" s="204"/>
      <c r="I119" s="205"/>
      <c r="J119" s="205"/>
      <c r="K119" s="205"/>
      <c r="L119" s="205"/>
      <c r="M119" s="205"/>
      <c r="N119" s="205"/>
    </row>
    <row r="120" spans="1:14">
      <c r="A120" s="14"/>
      <c r="C120" s="19"/>
      <c r="D120" s="253"/>
      <c r="G120" s="22"/>
      <c r="H120" s="204"/>
      <c r="I120" s="205"/>
      <c r="J120" s="205"/>
      <c r="K120" s="205"/>
      <c r="L120" s="205"/>
      <c r="M120" s="205"/>
      <c r="N120" s="205"/>
    </row>
    <row r="121" spans="1:14">
      <c r="A121" s="9"/>
      <c r="B121" s="10"/>
      <c r="C121" s="10"/>
      <c r="D121" s="10"/>
      <c r="E121" s="10"/>
      <c r="F121" s="11"/>
      <c r="G121" s="12"/>
      <c r="H121" s="204"/>
      <c r="I121" s="205"/>
      <c r="J121" s="205"/>
      <c r="K121" s="205"/>
      <c r="L121" s="205"/>
      <c r="M121" s="205"/>
      <c r="N121" s="205"/>
    </row>
    <row r="122" spans="1:14">
      <c r="A122" s="73" t="s">
        <v>1231</v>
      </c>
      <c r="B122" s="136"/>
      <c r="C122" s="143" t="s">
        <v>1232</v>
      </c>
      <c r="D122" s="137"/>
      <c r="E122" s="136">
        <v>1</v>
      </c>
      <c r="F122" s="142" t="s">
        <v>1233</v>
      </c>
      <c r="G122" s="203" t="s">
        <v>1223</v>
      </c>
      <c r="H122" s="204"/>
      <c r="I122" s="205"/>
      <c r="J122" s="205"/>
      <c r="K122" s="205"/>
      <c r="L122" s="205"/>
      <c r="M122" s="205"/>
      <c r="N122" s="205"/>
    </row>
    <row r="123" spans="1:14">
      <c r="A123" s="448"/>
      <c r="B123" s="449"/>
      <c r="C123" s="449"/>
      <c r="D123" s="449"/>
      <c r="E123" s="449"/>
      <c r="F123" s="449"/>
      <c r="G123" s="450"/>
      <c r="H123" s="204"/>
      <c r="I123" s="205"/>
      <c r="J123" s="205"/>
      <c r="K123" s="205"/>
      <c r="L123" s="205"/>
      <c r="M123" s="205"/>
      <c r="N123" s="205"/>
    </row>
    <row r="124" spans="1:14">
      <c r="A124" s="206"/>
      <c r="B124" s="207"/>
      <c r="C124" s="208"/>
      <c r="D124" s="51" t="s">
        <v>1224</v>
      </c>
      <c r="E124" s="209"/>
      <c r="F124" s="210"/>
      <c r="G124" s="211"/>
      <c r="H124" s="204"/>
      <c r="I124" s="205"/>
      <c r="J124" s="205"/>
      <c r="K124" s="205"/>
      <c r="L124" s="205"/>
      <c r="M124" s="205"/>
      <c r="N124" s="205"/>
    </row>
    <row r="125" spans="1:14">
      <c r="A125" s="206"/>
      <c r="B125" s="207"/>
      <c r="C125" s="208"/>
      <c r="D125" s="212" t="s">
        <v>1234</v>
      </c>
      <c r="E125" s="209"/>
      <c r="F125" s="210"/>
      <c r="G125" s="211"/>
      <c r="H125" s="204"/>
      <c r="I125" s="205"/>
      <c r="J125" s="205"/>
      <c r="K125" s="205"/>
      <c r="L125" s="205"/>
      <c r="M125" s="205"/>
      <c r="N125" s="205"/>
    </row>
    <row r="126" spans="1:14">
      <c r="A126" s="14">
        <v>1</v>
      </c>
      <c r="B126" s="207" t="s">
        <v>1235</v>
      </c>
      <c r="C126" s="52" t="s">
        <v>1236</v>
      </c>
      <c r="D126" s="32" t="str">
        <f>" ((3.3m*4ea*4기둥)+(3.5m*6ea))*6.95kg/m = " &amp;ROUND(((3.3*4*4)+(3.5*6))*6.95,3)</f>
        <v xml:space="preserve"> ((3.3m*4ea*4기둥)+(3.5m*6ea))*6.95kg/m = 512.91</v>
      </c>
      <c r="E126" s="32">
        <v>512.91</v>
      </c>
      <c r="F126" s="21" t="s">
        <v>1219</v>
      </c>
      <c r="G126" s="22"/>
      <c r="H126" s="204"/>
      <c r="I126" s="205"/>
      <c r="J126" s="205"/>
      <c r="K126" s="205"/>
      <c r="L126" s="205"/>
      <c r="M126" s="205"/>
      <c r="N126" s="205"/>
    </row>
    <row r="127" spans="1:14">
      <c r="A127" s="14"/>
      <c r="C127" s="52"/>
      <c r="E127" s="24">
        <f>E126/1000</f>
        <v>0.51290999999999998</v>
      </c>
      <c r="F127" s="21" t="s">
        <v>1213</v>
      </c>
      <c r="G127" s="22"/>
      <c r="H127" s="204"/>
      <c r="I127" s="205"/>
      <c r="J127" s="205"/>
      <c r="K127" s="205"/>
      <c r="L127" s="205"/>
      <c r="M127" s="205"/>
      <c r="N127" s="205"/>
    </row>
    <row r="128" spans="1:14">
      <c r="A128" s="14"/>
      <c r="C128" s="52"/>
      <c r="G128" s="22"/>
      <c r="H128" s="204"/>
      <c r="I128" s="205"/>
      <c r="J128" s="205"/>
      <c r="K128" s="205"/>
      <c r="L128" s="205"/>
      <c r="M128" s="205"/>
      <c r="N128" s="205"/>
    </row>
    <row r="129" spans="1:14">
      <c r="A129" s="14">
        <v>2</v>
      </c>
      <c r="B129" s="207" t="s">
        <v>1235</v>
      </c>
      <c r="C129" s="52" t="s">
        <v>1237</v>
      </c>
      <c r="D129" s="32" t="str">
        <f>" 0.15m*20ea*4기둥*1.88kg/m = " &amp;ROUND(0.15*20*4*1.88,3)</f>
        <v xml:space="preserve"> 0.15m*20ea*4기둥*1.88kg/m = 22.56</v>
      </c>
      <c r="E129" s="32">
        <v>22.56</v>
      </c>
      <c r="F129" s="21" t="s">
        <v>1219</v>
      </c>
      <c r="G129" s="22"/>
      <c r="H129" s="204"/>
      <c r="I129" s="205"/>
      <c r="J129" s="205"/>
      <c r="K129" s="205"/>
      <c r="L129" s="205"/>
      <c r="M129" s="205"/>
      <c r="N129" s="205"/>
    </row>
    <row r="130" spans="1:14">
      <c r="A130" s="14"/>
      <c r="C130" s="52"/>
      <c r="E130" s="24">
        <f>E129/1000</f>
        <v>2.256E-2</v>
      </c>
      <c r="F130" s="21" t="s">
        <v>1213</v>
      </c>
      <c r="G130" s="22"/>
      <c r="H130" s="204"/>
      <c r="I130" s="205"/>
      <c r="J130" s="205"/>
      <c r="K130" s="205"/>
      <c r="L130" s="205"/>
      <c r="M130" s="205"/>
      <c r="N130" s="205"/>
    </row>
    <row r="131" spans="1:14">
      <c r="A131" s="14"/>
      <c r="C131" s="52"/>
      <c r="G131" s="22"/>
      <c r="H131" s="204"/>
      <c r="I131" s="205"/>
      <c r="J131" s="205"/>
      <c r="K131" s="205"/>
      <c r="L131" s="205"/>
      <c r="M131" s="205"/>
      <c r="N131" s="205"/>
    </row>
    <row r="132" spans="1:14">
      <c r="A132" s="14">
        <v>3</v>
      </c>
      <c r="B132" s="207" t="s">
        <v>1238</v>
      </c>
      <c r="C132" s="52" t="s">
        <v>1239</v>
      </c>
      <c r="D132" s="32" t="str">
        <f>" 0.65m*0.65m*0.7*4ea = " &amp;ROUND(0.65*0.65*0.7*4,3)</f>
        <v xml:space="preserve"> 0.65m*0.65m*0.7*4ea = 1.183</v>
      </c>
      <c r="E132" s="32">
        <v>1.1830000000000001</v>
      </c>
      <c r="F132" s="21" t="s">
        <v>1212</v>
      </c>
      <c r="G132" s="22"/>
      <c r="H132" s="204"/>
      <c r="I132" s="205"/>
      <c r="J132" s="205"/>
      <c r="K132" s="205"/>
      <c r="L132" s="205"/>
      <c r="M132" s="205"/>
      <c r="N132" s="205"/>
    </row>
    <row r="133" spans="1:14">
      <c r="A133" s="14"/>
      <c r="C133" s="52"/>
      <c r="D133" s="32" t="str">
        <f>" 1.183m3*2.3ton/m3 = " &amp;ROUND(1.183*2.3,3)</f>
        <v xml:space="preserve"> 1.183m3*2.3ton/m3 = 2.721</v>
      </c>
      <c r="E133" s="32">
        <v>2.7210000000000001</v>
      </c>
      <c r="F133" s="21" t="s">
        <v>1213</v>
      </c>
      <c r="G133" s="22"/>
      <c r="H133" s="204"/>
      <c r="I133" s="205"/>
      <c r="J133" s="205"/>
      <c r="K133" s="205"/>
      <c r="L133" s="205"/>
      <c r="M133" s="205"/>
      <c r="N133" s="205"/>
    </row>
    <row r="134" spans="1:14">
      <c r="A134" s="14"/>
      <c r="C134" s="52"/>
      <c r="G134" s="22"/>
      <c r="H134" s="204"/>
      <c r="I134" s="205"/>
      <c r="J134" s="205"/>
      <c r="K134" s="205"/>
      <c r="L134" s="205"/>
      <c r="M134" s="205"/>
      <c r="N134" s="205"/>
    </row>
    <row r="135" spans="1:14">
      <c r="A135" s="213">
        <v>4</v>
      </c>
      <c r="B135" s="32" t="s">
        <v>1228</v>
      </c>
      <c r="D135" s="32" t="str">
        <f>" ③ "</f>
        <v xml:space="preserve"> ③ </v>
      </c>
      <c r="E135" s="210">
        <f>E132</f>
        <v>1.1830000000000001</v>
      </c>
      <c r="F135" s="214" t="s">
        <v>1229</v>
      </c>
      <c r="G135" s="22"/>
      <c r="H135" s="204"/>
      <c r="I135" s="205"/>
      <c r="J135" s="205"/>
      <c r="K135" s="205"/>
      <c r="L135" s="205"/>
      <c r="M135" s="205"/>
      <c r="N135" s="205"/>
    </row>
    <row r="136" spans="1:14">
      <c r="A136" s="215"/>
      <c r="E136" s="32">
        <f>E133</f>
        <v>2.7210000000000001</v>
      </c>
      <c r="F136" s="214" t="s">
        <v>1230</v>
      </c>
      <c r="G136" s="22"/>
      <c r="H136" s="204"/>
      <c r="I136" s="205"/>
      <c r="J136" s="205"/>
      <c r="K136" s="205"/>
      <c r="L136" s="205"/>
      <c r="M136" s="205"/>
      <c r="N136" s="205"/>
    </row>
    <row r="137" spans="1:14">
      <c r="A137" s="215"/>
      <c r="F137" s="214"/>
      <c r="G137" s="22"/>
      <c r="H137" s="204"/>
      <c r="I137" s="205"/>
      <c r="J137" s="205"/>
      <c r="K137" s="205"/>
      <c r="L137" s="205"/>
      <c r="M137" s="205"/>
      <c r="N137" s="205"/>
    </row>
    <row r="138" spans="1:14">
      <c r="A138" s="14">
        <v>3</v>
      </c>
      <c r="B138" s="32" t="s">
        <v>978</v>
      </c>
      <c r="C138" s="19" t="s">
        <v>1215</v>
      </c>
      <c r="D138" s="253"/>
      <c r="E138" s="32">
        <f>E133</f>
        <v>2.7210000000000001</v>
      </c>
      <c r="F138" s="21" t="s">
        <v>864</v>
      </c>
      <c r="G138" s="22"/>
      <c r="H138" s="204"/>
      <c r="I138" s="205"/>
      <c r="J138" s="205"/>
      <c r="K138" s="205"/>
      <c r="L138" s="205"/>
      <c r="M138" s="205"/>
      <c r="N138" s="205"/>
    </row>
    <row r="139" spans="1:14">
      <c r="A139" s="215"/>
      <c r="C139" s="19"/>
      <c r="D139" s="253"/>
      <c r="G139" s="22"/>
      <c r="H139" s="204"/>
      <c r="I139" s="205"/>
      <c r="J139" s="205"/>
      <c r="K139" s="205"/>
      <c r="L139" s="205"/>
      <c r="M139" s="205"/>
      <c r="N139" s="205"/>
    </row>
    <row r="140" spans="1:14">
      <c r="A140" s="254">
        <v>4</v>
      </c>
      <c r="B140" s="10" t="s">
        <v>1240</v>
      </c>
      <c r="C140" s="11" t="s">
        <v>1241</v>
      </c>
      <c r="D140" s="10"/>
      <c r="E140" s="255">
        <f>E126+E129</f>
        <v>535.46999999999991</v>
      </c>
      <c r="F140" s="11" t="s">
        <v>1242</v>
      </c>
      <c r="G140" s="12"/>
      <c r="H140" s="23"/>
    </row>
    <row r="141" spans="1:14">
      <c r="A141" s="73" t="s">
        <v>1243</v>
      </c>
      <c r="B141" s="136"/>
      <c r="C141" s="143" t="s">
        <v>1244</v>
      </c>
      <c r="D141" s="137"/>
      <c r="E141" s="136">
        <v>1</v>
      </c>
      <c r="F141" s="142" t="s">
        <v>1245</v>
      </c>
      <c r="G141" s="203"/>
      <c r="H141" s="23"/>
    </row>
    <row r="142" spans="1:14">
      <c r="A142" s="454"/>
      <c r="B142" s="455"/>
      <c r="C142" s="455"/>
      <c r="D142" s="455"/>
      <c r="E142" s="455"/>
      <c r="F142" s="455"/>
      <c r="G142" s="456"/>
      <c r="H142" s="23"/>
    </row>
    <row r="143" spans="1:14">
      <c r="A143" s="206"/>
      <c r="B143" s="207"/>
      <c r="C143" s="208"/>
      <c r="D143" s="209" t="s">
        <v>1224</v>
      </c>
      <c r="E143" s="209"/>
      <c r="F143" s="236"/>
      <c r="G143" s="22"/>
      <c r="H143" s="1"/>
      <c r="I143" s="205"/>
      <c r="J143" s="205"/>
      <c r="K143" s="205"/>
      <c r="L143" s="205"/>
      <c r="M143" s="205"/>
      <c r="N143" s="205"/>
    </row>
    <row r="144" spans="1:14">
      <c r="A144" s="206"/>
      <c r="B144" s="207"/>
      <c r="C144" s="208"/>
      <c r="D144" s="212" t="s">
        <v>1246</v>
      </c>
      <c r="E144" s="209"/>
      <c r="F144" s="236"/>
      <c r="G144" s="244"/>
      <c r="H144" s="1"/>
      <c r="I144" s="205"/>
      <c r="J144" s="205"/>
      <c r="K144" s="205"/>
      <c r="L144" s="205"/>
      <c r="M144" s="205"/>
      <c r="N144" s="205"/>
    </row>
    <row r="145" spans="1:14">
      <c r="A145" s="206"/>
      <c r="B145" s="207"/>
      <c r="C145" s="208"/>
      <c r="D145" s="212"/>
      <c r="E145" s="235"/>
      <c r="F145" s="236"/>
      <c r="G145" s="244"/>
      <c r="H145" s="1"/>
      <c r="I145" s="205"/>
      <c r="J145" s="205"/>
      <c r="K145" s="205"/>
      <c r="L145" s="205"/>
      <c r="M145" s="205"/>
      <c r="N145" s="205"/>
    </row>
    <row r="146" spans="1:14">
      <c r="A146" s="206">
        <v>1</v>
      </c>
      <c r="B146" s="207" t="s">
        <v>1247</v>
      </c>
      <c r="C146" s="208" t="s">
        <v>1248</v>
      </c>
      <c r="D146" s="212" t="str">
        <f>" 0.9m*0.3m*1.0m = " &amp;ROUND(0.9*0.3*1,3)</f>
        <v xml:space="preserve"> 0.9m*0.3m*1.0m = 0.27</v>
      </c>
      <c r="E146" s="235">
        <v>0.27</v>
      </c>
      <c r="F146" s="236" t="s">
        <v>1212</v>
      </c>
      <c r="G146" s="244"/>
      <c r="H146" s="1"/>
      <c r="I146" s="205"/>
      <c r="J146" s="205"/>
      <c r="K146" s="205"/>
      <c r="L146" s="205"/>
      <c r="M146" s="205"/>
      <c r="N146" s="205"/>
    </row>
    <row r="147" spans="1:14">
      <c r="A147" s="14"/>
      <c r="B147" s="207"/>
      <c r="C147" s="208"/>
      <c r="D147" s="32" t="str">
        <f>" 0.27m3*2.3ton/m3 = "&amp;ROUND(0.27*2.3,2)</f>
        <v xml:space="preserve"> 0.27m3*2.3ton/m3 = 0.62</v>
      </c>
      <c r="E147" s="235">
        <v>0.62</v>
      </c>
      <c r="F147" s="237" t="s">
        <v>1249</v>
      </c>
      <c r="G147" s="244"/>
      <c r="H147" s="1"/>
      <c r="I147" s="205"/>
      <c r="J147" s="205"/>
      <c r="K147" s="205"/>
      <c r="L147" s="205"/>
      <c r="M147" s="205"/>
      <c r="N147" s="205"/>
    </row>
    <row r="148" spans="1:14">
      <c r="A148" s="14"/>
      <c r="C148" s="52"/>
      <c r="E148" s="245"/>
      <c r="F148" s="236"/>
      <c r="G148" s="22"/>
      <c r="H148" s="1"/>
      <c r="I148" s="205"/>
      <c r="J148" s="205"/>
      <c r="K148" s="205"/>
      <c r="L148" s="205"/>
      <c r="M148" s="205"/>
      <c r="N148" s="205"/>
    </row>
    <row r="149" spans="1:14">
      <c r="A149" s="213">
        <v>2</v>
      </c>
      <c r="B149" s="32" t="s">
        <v>1228</v>
      </c>
      <c r="E149" s="210">
        <f>E146</f>
        <v>0.27</v>
      </c>
      <c r="F149" s="214" t="s">
        <v>1229</v>
      </c>
      <c r="G149" s="22"/>
      <c r="H149" s="1"/>
      <c r="I149" s="205"/>
      <c r="J149" s="205"/>
      <c r="K149" s="205"/>
      <c r="L149" s="205"/>
      <c r="M149" s="205"/>
      <c r="N149" s="205"/>
    </row>
    <row r="150" spans="1:14">
      <c r="A150" s="215"/>
      <c r="E150" s="32">
        <f>E147</f>
        <v>0.62</v>
      </c>
      <c r="F150" s="214" t="s">
        <v>1230</v>
      </c>
      <c r="G150" s="22"/>
      <c r="H150" s="1"/>
      <c r="I150" s="205"/>
      <c r="J150" s="205"/>
      <c r="K150" s="205"/>
      <c r="L150" s="205"/>
      <c r="M150" s="205"/>
      <c r="N150" s="205"/>
    </row>
    <row r="151" spans="1:14">
      <c r="A151" s="213"/>
      <c r="E151" s="210"/>
      <c r="F151" s="214"/>
      <c r="G151" s="22"/>
      <c r="H151" s="1"/>
      <c r="I151" s="205"/>
      <c r="J151" s="205"/>
      <c r="K151" s="205"/>
      <c r="L151" s="205"/>
      <c r="M151" s="205"/>
      <c r="N151" s="205"/>
    </row>
    <row r="152" spans="1:14">
      <c r="A152" s="14">
        <v>3</v>
      </c>
      <c r="B152" s="32" t="s">
        <v>978</v>
      </c>
      <c r="C152" s="19" t="s">
        <v>1215</v>
      </c>
      <c r="D152" s="216"/>
      <c r="E152" s="32">
        <f>E150</f>
        <v>0.62</v>
      </c>
      <c r="F152" s="21" t="s">
        <v>864</v>
      </c>
      <c r="G152" s="22"/>
      <c r="H152" s="1"/>
      <c r="I152" s="205"/>
      <c r="J152" s="205"/>
      <c r="K152" s="205"/>
      <c r="L152" s="205"/>
      <c r="M152" s="205"/>
      <c r="N152" s="205"/>
    </row>
    <row r="153" spans="1:14">
      <c r="A153" s="14"/>
      <c r="C153" s="19"/>
      <c r="D153" s="212"/>
      <c r="G153" s="22"/>
      <c r="H153" s="1"/>
      <c r="I153" s="205"/>
      <c r="J153" s="205"/>
      <c r="K153" s="205"/>
      <c r="L153" s="205"/>
      <c r="M153" s="205"/>
      <c r="N153" s="205"/>
    </row>
    <row r="154" spans="1:14">
      <c r="A154" s="14"/>
      <c r="C154" s="19"/>
      <c r="D154" s="212"/>
      <c r="G154" s="22"/>
      <c r="H154" s="1"/>
      <c r="I154" s="205"/>
      <c r="J154" s="205"/>
      <c r="K154" s="205"/>
      <c r="L154" s="205"/>
      <c r="M154" s="205"/>
      <c r="N154" s="205"/>
    </row>
    <row r="155" spans="1:14">
      <c r="A155" s="14"/>
      <c r="C155" s="19"/>
      <c r="D155" s="212"/>
      <c r="G155" s="22"/>
      <c r="H155" s="1"/>
      <c r="I155" s="205"/>
      <c r="J155" s="205"/>
      <c r="K155" s="205"/>
      <c r="L155" s="205"/>
      <c r="M155" s="205"/>
      <c r="N155" s="205"/>
    </row>
    <row r="156" spans="1:14">
      <c r="A156" s="73" t="s">
        <v>1250</v>
      </c>
      <c r="B156" s="136"/>
      <c r="C156" s="143" t="s">
        <v>1251</v>
      </c>
      <c r="D156" s="137"/>
      <c r="E156" s="136">
        <v>1</v>
      </c>
      <c r="F156" s="142" t="s">
        <v>1245</v>
      </c>
      <c r="G156" s="203"/>
      <c r="H156" s="1"/>
      <c r="I156" s="205"/>
      <c r="J156" s="205"/>
      <c r="K156" s="205"/>
      <c r="L156" s="205"/>
      <c r="M156" s="205"/>
      <c r="N156" s="205"/>
    </row>
    <row r="157" spans="1:14">
      <c r="A157" s="448"/>
      <c r="B157" s="449"/>
      <c r="C157" s="449"/>
      <c r="D157" s="449"/>
      <c r="E157" s="449"/>
      <c r="F157" s="449"/>
      <c r="G157" s="450"/>
      <c r="H157" s="1"/>
      <c r="I157" s="205"/>
      <c r="J157" s="205"/>
      <c r="K157" s="205"/>
      <c r="L157" s="205"/>
      <c r="M157" s="205"/>
      <c r="N157" s="205"/>
    </row>
    <row r="158" spans="1:14">
      <c r="A158" s="206"/>
      <c r="B158" s="207"/>
      <c r="C158" s="208"/>
      <c r="D158" s="209" t="s">
        <v>1224</v>
      </c>
      <c r="E158" s="209"/>
      <c r="F158" s="236"/>
      <c r="G158" s="22"/>
      <c r="H158" s="1"/>
      <c r="I158" s="205"/>
      <c r="J158" s="205"/>
      <c r="K158" s="205"/>
      <c r="L158" s="205"/>
      <c r="M158" s="205"/>
      <c r="N158" s="205"/>
    </row>
    <row r="159" spans="1:14">
      <c r="A159" s="206"/>
      <c r="B159" s="207"/>
      <c r="C159" s="208"/>
      <c r="D159" s="212" t="s">
        <v>1252</v>
      </c>
      <c r="E159" s="209"/>
      <c r="F159" s="236"/>
      <c r="G159" s="244"/>
      <c r="H159" s="1"/>
      <c r="I159" s="205"/>
      <c r="J159" s="205"/>
      <c r="K159" s="205"/>
      <c r="L159" s="205"/>
      <c r="M159" s="205"/>
      <c r="N159" s="205"/>
    </row>
    <row r="160" spans="1:14">
      <c r="A160" s="206">
        <v>1</v>
      </c>
      <c r="B160" s="207" t="s">
        <v>1253</v>
      </c>
      <c r="C160" s="208"/>
      <c r="D160" s="212" t="str">
        <f>" 0.06m*0.4m*1.0m = " &amp;ROUND(0.06*0.4*1,3)</f>
        <v xml:space="preserve"> 0.06m*0.4m*1.0m = 0.024</v>
      </c>
      <c r="E160" s="235">
        <v>2.4E-2</v>
      </c>
      <c r="F160" s="236" t="s">
        <v>1212</v>
      </c>
      <c r="G160" s="244"/>
      <c r="H160" s="1"/>
      <c r="I160" s="205"/>
      <c r="J160" s="205"/>
      <c r="K160" s="205"/>
      <c r="L160" s="205"/>
      <c r="M160" s="205"/>
      <c r="N160" s="205"/>
    </row>
    <row r="161" spans="1:14">
      <c r="A161" s="14"/>
      <c r="B161" s="207"/>
      <c r="C161" s="208"/>
      <c r="D161" s="32" t="str">
        <f>" 0.024m3*0.56TON/m3 = "&amp;ROUND(0.024*0.56,2)</f>
        <v xml:space="preserve"> 0.024m3*0.56TON/m3 = 0.01</v>
      </c>
      <c r="E161" s="235">
        <v>0.01</v>
      </c>
      <c r="F161" s="237" t="s">
        <v>1249</v>
      </c>
      <c r="G161" s="244"/>
      <c r="H161" s="1"/>
      <c r="I161" s="205"/>
      <c r="J161" s="205"/>
      <c r="K161" s="205"/>
      <c r="L161" s="205"/>
      <c r="M161" s="205"/>
      <c r="N161" s="205"/>
    </row>
    <row r="162" spans="1:14">
      <c r="A162" s="14"/>
      <c r="B162" s="207"/>
      <c r="C162" s="208"/>
      <c r="E162" s="235"/>
      <c r="F162" s="237"/>
      <c r="G162" s="244"/>
      <c r="H162" s="1"/>
      <c r="I162" s="205"/>
      <c r="J162" s="205"/>
      <c r="K162" s="205"/>
      <c r="L162" s="205"/>
      <c r="M162" s="205"/>
      <c r="N162" s="205"/>
    </row>
    <row r="163" spans="1:14">
      <c r="A163" s="14">
        <v>2</v>
      </c>
      <c r="B163" s="207" t="s">
        <v>1254</v>
      </c>
      <c r="C163" s="208" t="s">
        <v>1255</v>
      </c>
      <c r="D163" s="32" t="str">
        <f>" ((0.3m*0.4m)+(0.1m*0.4m))*1.0m = " &amp;ROUND(((0.3*0.4)+(0.1*0.4))*1,3)</f>
        <v xml:space="preserve"> ((0.3m*0.4m)+(0.1m*0.4m))*1.0m = 0.16</v>
      </c>
      <c r="E163" s="235">
        <v>0.16</v>
      </c>
      <c r="F163" s="237" t="s">
        <v>1212</v>
      </c>
      <c r="G163" s="244"/>
      <c r="H163" s="204"/>
      <c r="I163" s="205"/>
      <c r="J163" s="205"/>
      <c r="K163" s="205"/>
      <c r="L163" s="205"/>
      <c r="M163" s="205"/>
      <c r="N163" s="205"/>
    </row>
    <row r="164" spans="1:14">
      <c r="A164" s="14"/>
      <c r="C164" s="52"/>
      <c r="D164" s="32" t="str">
        <f>" 0.16m3*2.3TON/m3 = "&amp;ROUND(0.16*2.3,2)</f>
        <v xml:space="preserve"> 0.16m3*2.3TON/m3 = 0.37</v>
      </c>
      <c r="E164" s="239">
        <v>0.37</v>
      </c>
      <c r="F164" s="21" t="s">
        <v>1249</v>
      </c>
      <c r="G164" s="244"/>
      <c r="H164" s="204"/>
      <c r="I164" s="205"/>
      <c r="J164" s="205"/>
      <c r="K164" s="205"/>
      <c r="L164" s="205"/>
      <c r="M164" s="205"/>
      <c r="N164" s="205"/>
    </row>
    <row r="165" spans="1:14">
      <c r="A165" s="14"/>
      <c r="B165" s="229"/>
      <c r="C165" s="230"/>
      <c r="D165" s="212"/>
      <c r="E165" s="235"/>
      <c r="F165" s="236"/>
      <c r="G165" s="22"/>
      <c r="H165" s="204"/>
      <c r="I165" s="205"/>
      <c r="J165" s="205"/>
      <c r="K165" s="205"/>
      <c r="L165" s="205"/>
      <c r="M165" s="205"/>
      <c r="N165" s="205"/>
    </row>
    <row r="166" spans="1:14">
      <c r="A166" s="14">
        <v>3</v>
      </c>
      <c r="B166" s="32" t="s">
        <v>1228</v>
      </c>
      <c r="E166" s="235">
        <f>E160+E163</f>
        <v>0.184</v>
      </c>
      <c r="F166" s="21" t="s">
        <v>1212</v>
      </c>
      <c r="G166" s="22"/>
      <c r="H166" s="204"/>
      <c r="I166" s="205"/>
      <c r="J166" s="205"/>
      <c r="K166" s="205"/>
      <c r="L166" s="205"/>
      <c r="M166" s="205"/>
      <c r="N166" s="205"/>
    </row>
    <row r="167" spans="1:14">
      <c r="A167" s="14"/>
      <c r="E167" s="235">
        <f>E161+E164</f>
        <v>0.38</v>
      </c>
      <c r="F167" s="21" t="s">
        <v>1249</v>
      </c>
      <c r="G167" s="22"/>
      <c r="H167" s="204"/>
      <c r="I167" s="205"/>
      <c r="J167" s="205"/>
      <c r="K167" s="205"/>
      <c r="L167" s="205"/>
      <c r="M167" s="205"/>
      <c r="N167" s="205"/>
    </row>
    <row r="168" spans="1:14">
      <c r="A168" s="14"/>
      <c r="E168" s="235"/>
      <c r="G168" s="22"/>
      <c r="H168" s="204"/>
      <c r="I168" s="205"/>
      <c r="J168" s="205"/>
      <c r="K168" s="205"/>
      <c r="L168" s="205"/>
      <c r="M168" s="205"/>
      <c r="N168" s="205"/>
    </row>
    <row r="169" spans="1:14">
      <c r="A169" s="14">
        <v>4</v>
      </c>
      <c r="B169" s="32" t="s">
        <v>1214</v>
      </c>
      <c r="C169" s="21" t="s">
        <v>1215</v>
      </c>
      <c r="E169" s="235">
        <f>E164</f>
        <v>0.37</v>
      </c>
      <c r="F169" s="21" t="s">
        <v>1230</v>
      </c>
      <c r="G169" s="22"/>
      <c r="H169" s="204"/>
      <c r="I169" s="205"/>
      <c r="J169" s="205"/>
      <c r="K169" s="205"/>
      <c r="L169" s="205"/>
      <c r="M169" s="205"/>
      <c r="N169" s="205"/>
    </row>
    <row r="170" spans="1:14">
      <c r="A170" s="256"/>
      <c r="B170" s="174"/>
      <c r="C170" s="21" t="s">
        <v>1216</v>
      </c>
      <c r="D170" s="174"/>
      <c r="E170" s="257">
        <f>E161</f>
        <v>0.01</v>
      </c>
      <c r="F170" s="21" t="s">
        <v>1230</v>
      </c>
      <c r="G170" s="258"/>
      <c r="H170" s="204"/>
      <c r="I170" s="205"/>
      <c r="J170" s="205"/>
      <c r="K170" s="205"/>
      <c r="L170" s="205"/>
      <c r="M170" s="205"/>
      <c r="N170" s="205"/>
    </row>
    <row r="171" spans="1:14">
      <c r="A171" s="73" t="s">
        <v>1256</v>
      </c>
      <c r="B171" s="136"/>
      <c r="C171" s="143" t="s">
        <v>1257</v>
      </c>
      <c r="D171" s="137"/>
      <c r="E171" s="136">
        <v>1</v>
      </c>
      <c r="F171" s="142" t="s">
        <v>1233</v>
      </c>
      <c r="G171" s="203" t="s">
        <v>1223</v>
      </c>
    </row>
    <row r="172" spans="1:14">
      <c r="A172" s="448"/>
      <c r="B172" s="449"/>
      <c r="C172" s="449"/>
      <c r="D172" s="449"/>
      <c r="E172" s="449"/>
      <c r="F172" s="449"/>
      <c r="G172" s="450"/>
    </row>
    <row r="173" spans="1:14">
      <c r="A173" s="206"/>
      <c r="B173" s="207"/>
      <c r="C173" s="208"/>
      <c r="D173" s="51" t="s">
        <v>1258</v>
      </c>
      <c r="E173" s="209"/>
      <c r="F173" s="210"/>
      <c r="G173" s="211"/>
    </row>
    <row r="174" spans="1:14">
      <c r="A174" s="206"/>
      <c r="B174" s="207"/>
      <c r="C174" s="208"/>
      <c r="D174" s="212" t="s">
        <v>1259</v>
      </c>
      <c r="E174" s="209"/>
      <c r="F174" s="210"/>
      <c r="G174" s="211"/>
    </row>
    <row r="175" spans="1:14">
      <c r="A175" s="14">
        <v>1</v>
      </c>
      <c r="B175" s="207" t="s">
        <v>1260</v>
      </c>
      <c r="C175" s="52" t="s">
        <v>1261</v>
      </c>
      <c r="D175" s="32" t="str">
        <f>" 1.7m*2.5m = " &amp;ROUND(1.7*2.5,3)</f>
        <v xml:space="preserve"> 1.7m*2.5m = 4.25</v>
      </c>
      <c r="E175" s="235">
        <v>4.25</v>
      </c>
      <c r="F175" s="237" t="s">
        <v>1262</v>
      </c>
      <c r="G175" s="22"/>
    </row>
    <row r="176" spans="1:14">
      <c r="A176" s="14"/>
      <c r="C176" s="52"/>
      <c r="G176" s="22"/>
    </row>
    <row r="177" spans="1:8">
      <c r="A177" s="14">
        <v>2</v>
      </c>
      <c r="B177" s="32" t="s">
        <v>1263</v>
      </c>
      <c r="C177" s="21" t="s">
        <v>1264</v>
      </c>
      <c r="D177" s="32" t="str">
        <f>" 1.7m*2.5m*0.006m = " &amp;ROUND(1.7*2.5*0.006,3)</f>
        <v xml:space="preserve"> 1.7m*2.5m*0.006m = 0.026</v>
      </c>
      <c r="E177" s="24">
        <v>2.5999999999999999E-2</v>
      </c>
      <c r="F177" s="21" t="s">
        <v>1229</v>
      </c>
      <c r="G177" s="22"/>
    </row>
    <row r="178" spans="1:8">
      <c r="A178" s="14"/>
      <c r="D178" s="32" t="str">
        <f>" 1.7m*2.5m*1.2kg/m2 = " &amp;ROUND(1.7*2.5*1.2,3)</f>
        <v xml:space="preserve"> 1.7m*2.5m*1.2kg/m2 = 5.1</v>
      </c>
      <c r="E178" s="53">
        <v>5.0999999999999996</v>
      </c>
      <c r="F178" s="21" t="s">
        <v>1242</v>
      </c>
      <c r="G178" s="22"/>
    </row>
    <row r="179" spans="1:8">
      <c r="A179" s="14"/>
      <c r="E179" s="53"/>
      <c r="G179" s="22"/>
    </row>
    <row r="180" spans="1:8">
      <c r="A180" s="14">
        <v>3</v>
      </c>
      <c r="B180" s="32" t="s">
        <v>1228</v>
      </c>
      <c r="E180" s="259">
        <f>E177</f>
        <v>2.5999999999999999E-2</v>
      </c>
      <c r="F180" s="21" t="s">
        <v>1212</v>
      </c>
      <c r="G180" s="22"/>
    </row>
    <row r="181" spans="1:8">
      <c r="A181" s="14"/>
      <c r="E181" s="259">
        <f>E178/1000</f>
        <v>5.0999999999999995E-3</v>
      </c>
      <c r="F181" s="21" t="s">
        <v>1249</v>
      </c>
      <c r="G181" s="22"/>
    </row>
    <row r="182" spans="1:8">
      <c r="A182" s="14"/>
      <c r="E182" s="235"/>
      <c r="G182" s="22"/>
    </row>
    <row r="183" spans="1:8">
      <c r="A183" s="14">
        <v>4</v>
      </c>
      <c r="B183" s="32" t="s">
        <v>1214</v>
      </c>
      <c r="C183" s="21" t="s">
        <v>1216</v>
      </c>
      <c r="D183" s="174"/>
      <c r="E183" s="260">
        <f>E181</f>
        <v>5.0999999999999995E-3</v>
      </c>
      <c r="F183" s="21" t="s">
        <v>1230</v>
      </c>
      <c r="G183" s="22"/>
    </row>
    <row r="184" spans="1:8">
      <c r="A184" s="14"/>
      <c r="E184" s="53"/>
      <c r="G184" s="22"/>
    </row>
    <row r="185" spans="1:8">
      <c r="A185" s="14">
        <v>3</v>
      </c>
      <c r="B185" s="32" t="s">
        <v>1240</v>
      </c>
      <c r="C185" s="21" t="s">
        <v>1265</v>
      </c>
      <c r="D185" s="32" t="str">
        <f>" (1.7m+1.7m+2.5m)*2.43kg/m = " &amp;ROUND((1.7+1.7+2.5)*2.43,2)</f>
        <v xml:space="preserve"> (1.7m+1.7m+2.5m)*2.43kg/m = 14.34</v>
      </c>
      <c r="E185" s="53">
        <v>14.34</v>
      </c>
      <c r="F185" s="21" t="s">
        <v>1242</v>
      </c>
      <c r="G185" s="22"/>
    </row>
    <row r="186" spans="1:8">
      <c r="A186" s="73" t="s">
        <v>1266</v>
      </c>
      <c r="B186" s="136"/>
      <c r="C186" s="143" t="s">
        <v>1267</v>
      </c>
      <c r="D186" s="137"/>
      <c r="E186" s="136">
        <v>1</v>
      </c>
      <c r="F186" s="142" t="s">
        <v>1268</v>
      </c>
      <c r="G186" s="203"/>
      <c r="H186" s="23"/>
    </row>
    <row r="187" spans="1:8">
      <c r="A187" s="448"/>
      <c r="B187" s="449"/>
      <c r="C187" s="449"/>
      <c r="D187" s="449"/>
      <c r="E187" s="449"/>
      <c r="F187" s="449"/>
      <c r="G187" s="450"/>
      <c r="H187" s="23"/>
    </row>
    <row r="188" spans="1:8">
      <c r="A188" s="206"/>
      <c r="B188" s="207"/>
      <c r="C188" s="208"/>
      <c r="D188" s="209" t="s">
        <v>1269</v>
      </c>
      <c r="E188" s="209"/>
      <c r="F188" s="236"/>
      <c r="G188" s="22"/>
      <c r="H188" s="23"/>
    </row>
    <row r="189" spans="1:8">
      <c r="A189" s="206"/>
      <c r="B189" s="207"/>
      <c r="C189" s="208"/>
      <c r="D189" s="212" t="s">
        <v>1000</v>
      </c>
      <c r="E189" s="209"/>
      <c r="F189" s="236"/>
      <c r="G189" s="244"/>
      <c r="H189" s="23"/>
    </row>
    <row r="190" spans="1:8">
      <c r="A190" s="206">
        <v>1</v>
      </c>
      <c r="B190" s="207" t="s">
        <v>1001</v>
      </c>
      <c r="C190" s="208"/>
      <c r="D190" s="212" t="str">
        <f>" 0.54m*0.44m*0.6m = " &amp;ROUND(0.54*0.44*0.6,3)</f>
        <v xml:space="preserve"> 0.54m*0.44m*0.6m = 0.143</v>
      </c>
      <c r="E190" s="235">
        <v>0.14299999999999999</v>
      </c>
      <c r="F190" s="236" t="s">
        <v>326</v>
      </c>
      <c r="G190" s="244"/>
      <c r="H190" s="23"/>
    </row>
    <row r="191" spans="1:8">
      <c r="A191" s="14"/>
      <c r="B191" s="207"/>
      <c r="C191" s="208"/>
      <c r="D191" s="32" t="str">
        <f>" 52.9kg/ea = "&amp;ROUND(52.9,2)</f>
        <v xml:space="preserve"> 52.9kg/ea = 52.9</v>
      </c>
      <c r="E191" s="235">
        <v>52.9</v>
      </c>
      <c r="F191" s="237" t="s">
        <v>1002</v>
      </c>
      <c r="G191" s="244"/>
      <c r="H191" s="23"/>
    </row>
    <row r="192" spans="1:8">
      <c r="A192" s="14"/>
      <c r="B192" s="207"/>
      <c r="C192" s="208"/>
      <c r="E192" s="235">
        <f>E191/1000</f>
        <v>5.2899999999999996E-2</v>
      </c>
      <c r="F192" s="237" t="s">
        <v>203</v>
      </c>
      <c r="G192" s="244"/>
      <c r="H192" s="23"/>
    </row>
    <row r="193" spans="1:8">
      <c r="A193" s="14"/>
      <c r="B193" s="207"/>
      <c r="C193" s="208"/>
      <c r="E193" s="235"/>
      <c r="F193" s="237"/>
      <c r="G193" s="244"/>
      <c r="H193" s="23"/>
    </row>
    <row r="194" spans="1:8">
      <c r="A194" s="14">
        <v>2</v>
      </c>
      <c r="B194" s="207" t="s">
        <v>1003</v>
      </c>
      <c r="C194" s="208" t="s">
        <v>1004</v>
      </c>
      <c r="D194" s="32" t="str">
        <f>" 8.84kg/ea = "&amp;ROUND(8.84,2)</f>
        <v xml:space="preserve"> 8.84kg/ea = 8.84</v>
      </c>
      <c r="E194" s="235">
        <v>8.84</v>
      </c>
      <c r="F194" s="237" t="s">
        <v>1002</v>
      </c>
      <c r="G194" s="244"/>
      <c r="H194" s="23"/>
    </row>
    <row r="195" spans="1:8">
      <c r="A195" s="14"/>
      <c r="C195" s="52"/>
      <c r="E195" s="239"/>
      <c r="G195" s="244"/>
      <c r="H195" s="23"/>
    </row>
    <row r="196" spans="1:8">
      <c r="A196" s="14"/>
      <c r="B196" s="229"/>
      <c r="C196" s="230"/>
      <c r="D196" s="212"/>
      <c r="E196" s="235"/>
      <c r="F196" s="236"/>
      <c r="G196" s="22"/>
      <c r="H196" s="23"/>
    </row>
    <row r="197" spans="1:8">
      <c r="A197" s="14">
        <v>3</v>
      </c>
      <c r="B197" s="32" t="s">
        <v>977</v>
      </c>
      <c r="E197" s="235">
        <f>E190</f>
        <v>0.14299999999999999</v>
      </c>
      <c r="F197" s="21" t="s">
        <v>326</v>
      </c>
      <c r="G197" s="22"/>
      <c r="H197" s="23"/>
    </row>
    <row r="198" spans="1:8">
      <c r="A198" s="14"/>
      <c r="E198" s="235">
        <f>E192</f>
        <v>5.2899999999999996E-2</v>
      </c>
      <c r="F198" s="21" t="s">
        <v>333</v>
      </c>
      <c r="G198" s="22"/>
      <c r="H198" s="23"/>
    </row>
    <row r="199" spans="1:8">
      <c r="A199" s="14"/>
      <c r="E199" s="235"/>
      <c r="G199" s="22"/>
      <c r="H199" s="23"/>
    </row>
    <row r="200" spans="1:8">
      <c r="A200" s="14">
        <v>4</v>
      </c>
      <c r="B200" s="32" t="s">
        <v>980</v>
      </c>
      <c r="C200" s="21" t="s">
        <v>981</v>
      </c>
      <c r="E200" s="235">
        <f>E198</f>
        <v>5.2899999999999996E-2</v>
      </c>
      <c r="F200" s="21" t="s">
        <v>203</v>
      </c>
      <c r="G200" s="22"/>
      <c r="H200" s="23"/>
    </row>
    <row r="201" spans="1:8">
      <c r="A201" s="206"/>
      <c r="B201" s="207"/>
      <c r="C201" s="208"/>
      <c r="D201" s="51"/>
      <c r="E201" s="209"/>
      <c r="F201" s="210"/>
      <c r="G201" s="211"/>
      <c r="H201" s="23"/>
    </row>
    <row r="202" spans="1:8">
      <c r="A202" s="63">
        <v>5</v>
      </c>
      <c r="B202" s="64" t="s">
        <v>998</v>
      </c>
      <c r="C202" s="118" t="s">
        <v>1005</v>
      </c>
      <c r="D202" s="64"/>
      <c r="E202" s="180">
        <f>E194</f>
        <v>8.84</v>
      </c>
      <c r="F202" s="118" t="s">
        <v>313</v>
      </c>
      <c r="G202" s="261"/>
      <c r="H202" s="23"/>
    </row>
    <row r="203" spans="1:8">
      <c r="A203" s="73" t="s">
        <v>1006</v>
      </c>
      <c r="B203" s="136"/>
      <c r="C203" s="143" t="s">
        <v>1007</v>
      </c>
      <c r="D203" s="137"/>
      <c r="E203" s="136">
        <v>1</v>
      </c>
      <c r="F203" s="142" t="s">
        <v>1008</v>
      </c>
      <c r="G203" s="203"/>
      <c r="H203" s="23"/>
    </row>
    <row r="204" spans="1:8">
      <c r="A204" s="448"/>
      <c r="B204" s="449"/>
      <c r="C204" s="449"/>
      <c r="D204" s="449"/>
      <c r="E204" s="449"/>
      <c r="F204" s="449"/>
      <c r="G204" s="450"/>
      <c r="H204" s="23"/>
    </row>
    <row r="205" spans="1:8">
      <c r="A205" s="206"/>
      <c r="B205" s="207"/>
      <c r="C205" s="208"/>
      <c r="D205" s="209" t="s">
        <v>975</v>
      </c>
      <c r="E205" s="209"/>
      <c r="F205" s="236"/>
      <c r="G205" s="22"/>
      <c r="H205" s="23"/>
    </row>
    <row r="206" spans="1:8">
      <c r="A206" s="206"/>
      <c r="B206" s="207"/>
      <c r="C206" s="208"/>
      <c r="D206" s="212" t="s">
        <v>1009</v>
      </c>
      <c r="E206" s="209"/>
      <c r="F206" s="236"/>
      <c r="G206" s="244"/>
      <c r="H206" s="23"/>
    </row>
    <row r="207" spans="1:8">
      <c r="A207" s="206">
        <v>1</v>
      </c>
      <c r="B207" s="207" t="s">
        <v>1010</v>
      </c>
      <c r="C207" s="208"/>
      <c r="D207" s="212" t="str">
        <f>" 1.0m "</f>
        <v xml:space="preserve"> 1.0m </v>
      </c>
      <c r="E207" s="235">
        <v>1</v>
      </c>
      <c r="F207" s="236" t="s">
        <v>1008</v>
      </c>
      <c r="G207" s="244"/>
      <c r="H207" s="23"/>
    </row>
    <row r="208" spans="1:8">
      <c r="A208" s="206">
        <v>2</v>
      </c>
      <c r="B208" s="207" t="s">
        <v>1011</v>
      </c>
      <c r="C208" s="208" t="s">
        <v>1012</v>
      </c>
      <c r="D208" s="212" t="str">
        <f>" (0.3m+0.3m+0.3m)*0.1m*1.0m = " &amp;ROUND((0.3+0.3+0.3)*0.1*1,3)</f>
        <v xml:space="preserve"> (0.3m+0.3m+0.3m)*0.1m*1.0m = 0.09</v>
      </c>
      <c r="E208" s="235">
        <v>0.09</v>
      </c>
      <c r="F208" s="236" t="s">
        <v>326</v>
      </c>
      <c r="G208" s="244"/>
      <c r="H208" s="23"/>
    </row>
    <row r="209" spans="1:8">
      <c r="A209" s="14"/>
      <c r="B209" s="207"/>
      <c r="C209" s="208"/>
      <c r="D209" s="212" t="str">
        <f>" 0.09m3*2.3ton/m3 = " &amp;ROUND(0.09*2.3,3)</f>
        <v xml:space="preserve"> 0.09m3*2.3ton/m3 = 0.207</v>
      </c>
      <c r="E209" s="235">
        <v>0.20699999999999999</v>
      </c>
      <c r="F209" s="237" t="s">
        <v>203</v>
      </c>
      <c r="G209" s="244"/>
      <c r="H209" s="23"/>
    </row>
    <row r="210" spans="1:8">
      <c r="A210" s="14"/>
      <c r="B210" s="207"/>
      <c r="C210" s="208"/>
      <c r="E210" s="235"/>
      <c r="F210" s="237"/>
      <c r="G210" s="244"/>
      <c r="H210" s="23"/>
    </row>
    <row r="211" spans="1:8">
      <c r="A211" s="14">
        <v>3</v>
      </c>
      <c r="B211" s="207" t="s">
        <v>1003</v>
      </c>
      <c r="C211" s="208" t="s">
        <v>1013</v>
      </c>
      <c r="D211" s="32" t="str">
        <f>" 14.22kg/ea = "&amp;ROUND(14.22,2)</f>
        <v xml:space="preserve"> 14.22kg/ea = 14.22</v>
      </c>
      <c r="E211" s="235">
        <v>14.22</v>
      </c>
      <c r="F211" s="237" t="s">
        <v>1002</v>
      </c>
      <c r="G211" s="244"/>
      <c r="H211" s="23"/>
    </row>
    <row r="212" spans="1:8">
      <c r="A212" s="14"/>
      <c r="C212" s="52"/>
      <c r="E212" s="239"/>
      <c r="G212" s="244"/>
      <c r="H212" s="23"/>
    </row>
    <row r="213" spans="1:8">
      <c r="A213" s="14"/>
      <c r="B213" s="229"/>
      <c r="C213" s="230"/>
      <c r="D213" s="212"/>
      <c r="E213" s="235"/>
      <c r="F213" s="236"/>
      <c r="G213" s="22"/>
      <c r="H213" s="23"/>
    </row>
    <row r="214" spans="1:8">
      <c r="A214" s="14">
        <v>4</v>
      </c>
      <c r="B214" s="32" t="s">
        <v>977</v>
      </c>
      <c r="E214" s="235">
        <f>E208</f>
        <v>0.09</v>
      </c>
      <c r="F214" s="21" t="s">
        <v>326</v>
      </c>
      <c r="G214" s="22"/>
      <c r="H214" s="23"/>
    </row>
    <row r="215" spans="1:8">
      <c r="A215" s="14"/>
      <c r="E215" s="235">
        <f>E209</f>
        <v>0.20699999999999999</v>
      </c>
      <c r="F215" s="21" t="s">
        <v>333</v>
      </c>
      <c r="G215" s="22"/>
      <c r="H215" s="23"/>
    </row>
    <row r="216" spans="1:8">
      <c r="A216" s="14"/>
      <c r="E216" s="235"/>
      <c r="G216" s="22"/>
      <c r="H216" s="23"/>
    </row>
    <row r="217" spans="1:8">
      <c r="A217" s="14">
        <v>5</v>
      </c>
      <c r="B217" s="32" t="s">
        <v>980</v>
      </c>
      <c r="C217" s="21" t="s">
        <v>979</v>
      </c>
      <c r="E217" s="235">
        <f>E215</f>
        <v>0.20699999999999999</v>
      </c>
      <c r="F217" s="21" t="s">
        <v>203</v>
      </c>
      <c r="G217" s="22"/>
      <c r="H217" s="23"/>
    </row>
    <row r="218" spans="1:8">
      <c r="A218" s="206"/>
      <c r="B218" s="207"/>
      <c r="C218" s="208"/>
      <c r="D218" s="51"/>
      <c r="E218" s="209"/>
      <c r="F218" s="210"/>
      <c r="G218" s="211"/>
      <c r="H218" s="23"/>
    </row>
    <row r="219" spans="1:8">
      <c r="A219" s="63">
        <v>6</v>
      </c>
      <c r="B219" s="64" t="s">
        <v>998</v>
      </c>
      <c r="C219" s="118" t="s">
        <v>999</v>
      </c>
      <c r="D219" s="64"/>
      <c r="E219" s="180">
        <f>E211</f>
        <v>14.22</v>
      </c>
      <c r="F219" s="118" t="s">
        <v>313</v>
      </c>
      <c r="G219" s="261"/>
      <c r="H219" s="23"/>
    </row>
    <row r="220" spans="1:8">
      <c r="A220" s="73" t="s">
        <v>1014</v>
      </c>
      <c r="B220" s="136"/>
      <c r="C220" s="143" t="s">
        <v>1015</v>
      </c>
      <c r="D220" s="137" t="s">
        <v>1016</v>
      </c>
      <c r="E220" s="136">
        <v>1</v>
      </c>
      <c r="F220" s="142" t="s">
        <v>132</v>
      </c>
      <c r="G220" s="203"/>
      <c r="H220" s="23"/>
    </row>
    <row r="221" spans="1:8">
      <c r="A221" s="454"/>
      <c r="B221" s="455"/>
      <c r="C221" s="455"/>
      <c r="D221" s="455"/>
      <c r="E221" s="455"/>
      <c r="F221" s="455"/>
      <c r="G221" s="456"/>
      <c r="H221" s="23"/>
    </row>
    <row r="222" spans="1:8">
      <c r="A222" s="206"/>
      <c r="B222" s="207"/>
      <c r="C222" s="208"/>
      <c r="D222" s="209" t="s">
        <v>975</v>
      </c>
      <c r="E222" s="209"/>
      <c r="F222" s="236"/>
      <c r="G222" s="22"/>
      <c r="H222" s="23"/>
    </row>
    <row r="223" spans="1:8">
      <c r="A223" s="206"/>
      <c r="B223" s="207"/>
      <c r="C223" s="208"/>
      <c r="D223" s="212" t="s">
        <v>1017</v>
      </c>
      <c r="E223" s="209"/>
      <c r="F223" s="236"/>
      <c r="G223" s="244"/>
      <c r="H223" s="23"/>
    </row>
    <row r="224" spans="1:8">
      <c r="A224" s="206">
        <v>1</v>
      </c>
      <c r="B224" s="207" t="s">
        <v>1018</v>
      </c>
      <c r="C224" s="208"/>
      <c r="D224" s="212" t="str">
        <f>" 0.075m*0.075m*3.14*0.5m = " &amp;ROUND(0.075*0.075*3.14*0.5,3)</f>
        <v xml:space="preserve"> 0.075m*0.075m*3.14*0.5m = 0.009</v>
      </c>
      <c r="E224" s="235">
        <v>8.9999999999999993E-3</v>
      </c>
      <c r="F224" s="236" t="s">
        <v>326</v>
      </c>
      <c r="G224" s="244"/>
      <c r="H224" s="23"/>
    </row>
    <row r="225" spans="1:8">
      <c r="A225" s="14"/>
      <c r="B225" s="207"/>
      <c r="C225" s="208"/>
      <c r="D225" s="32" t="str">
        <f>" 4.5kg/ea = "&amp;ROUND(4.5,2)</f>
        <v xml:space="preserve"> 4.5kg/ea = 4.5</v>
      </c>
      <c r="E225" s="235">
        <v>4.5</v>
      </c>
      <c r="F225" s="237" t="s">
        <v>1002</v>
      </c>
      <c r="G225" s="244"/>
      <c r="H225" s="23"/>
    </row>
    <row r="226" spans="1:8">
      <c r="A226" s="14"/>
      <c r="B226" s="207"/>
      <c r="C226" s="208"/>
      <c r="E226" s="235"/>
      <c r="F226" s="237"/>
      <c r="G226" s="244"/>
      <c r="H226" s="23"/>
    </row>
    <row r="227" spans="1:8">
      <c r="A227" s="14"/>
      <c r="B227" s="207"/>
      <c r="C227" s="208"/>
      <c r="E227" s="235"/>
      <c r="F227" s="237"/>
      <c r="G227" s="244"/>
      <c r="H227" s="23"/>
    </row>
    <row r="228" spans="1:8">
      <c r="A228" s="14">
        <v>2</v>
      </c>
      <c r="B228" s="207" t="s">
        <v>1019</v>
      </c>
      <c r="C228" s="208" t="s">
        <v>1020</v>
      </c>
      <c r="D228" s="212" t="str">
        <f>" 0.2m*0.2m*0.2m = " &amp;ROUND(0.2*0.2*0.2,3)</f>
        <v xml:space="preserve"> 0.2m*0.2m*0.2m = 0.008</v>
      </c>
      <c r="E228" s="235">
        <v>8.0000000000000002E-3</v>
      </c>
      <c r="F228" s="236" t="s">
        <v>326</v>
      </c>
      <c r="G228" s="244"/>
      <c r="H228" s="23"/>
    </row>
    <row r="229" spans="1:8">
      <c r="A229" s="14"/>
      <c r="C229" s="52"/>
      <c r="D229" s="32" t="str">
        <f>" 0.008*2.3ton/m3 = "&amp;ROUND(0.008*2.3,2)</f>
        <v xml:space="preserve"> 0.008*2.3ton/m3 = 0.02</v>
      </c>
      <c r="E229" s="235">
        <v>0.02</v>
      </c>
      <c r="F229" s="237" t="s">
        <v>333</v>
      </c>
      <c r="G229" s="244"/>
      <c r="H229" s="23"/>
    </row>
    <row r="230" spans="1:8">
      <c r="A230" s="14"/>
      <c r="B230" s="229"/>
      <c r="C230" s="230"/>
      <c r="D230" s="212"/>
      <c r="E230" s="235"/>
      <c r="F230" s="236"/>
      <c r="G230" s="22"/>
      <c r="H230" s="23"/>
    </row>
    <row r="231" spans="1:8">
      <c r="A231" s="14">
        <v>3</v>
      </c>
      <c r="B231" s="32" t="s">
        <v>977</v>
      </c>
      <c r="E231" s="235">
        <f>E228</f>
        <v>8.0000000000000002E-3</v>
      </c>
      <c r="F231" s="21" t="s">
        <v>326</v>
      </c>
      <c r="G231" s="22"/>
      <c r="H231" s="23"/>
    </row>
    <row r="232" spans="1:8">
      <c r="A232" s="14"/>
      <c r="E232" s="235">
        <f>E229</f>
        <v>0.02</v>
      </c>
      <c r="F232" s="21" t="s">
        <v>333</v>
      </c>
      <c r="G232" s="22"/>
      <c r="H232" s="23"/>
    </row>
    <row r="233" spans="1:8">
      <c r="A233" s="14"/>
      <c r="E233" s="235"/>
      <c r="G233" s="22"/>
      <c r="H233" s="23"/>
    </row>
    <row r="234" spans="1:8">
      <c r="A234" s="14">
        <v>4</v>
      </c>
      <c r="B234" s="32" t="s">
        <v>980</v>
      </c>
      <c r="C234" s="21" t="s">
        <v>979</v>
      </c>
      <c r="E234" s="235">
        <f>E232</f>
        <v>0.02</v>
      </c>
      <c r="F234" s="21" t="s">
        <v>203</v>
      </c>
      <c r="G234" s="22"/>
      <c r="H234" s="23"/>
    </row>
    <row r="235" spans="1:8">
      <c r="A235" s="206"/>
      <c r="B235" s="207"/>
      <c r="C235" s="208"/>
      <c r="D235" s="51"/>
      <c r="E235" s="209"/>
      <c r="F235" s="210"/>
      <c r="G235" s="211"/>
      <c r="H235" s="23"/>
    </row>
    <row r="236" spans="1:8">
      <c r="A236" s="63">
        <v>5</v>
      </c>
      <c r="B236" s="64" t="s">
        <v>998</v>
      </c>
      <c r="C236" s="118" t="s">
        <v>1016</v>
      </c>
      <c r="D236" s="64"/>
      <c r="E236" s="180">
        <f>E225</f>
        <v>4.5</v>
      </c>
      <c r="F236" s="118" t="s">
        <v>313</v>
      </c>
      <c r="G236" s="261"/>
      <c r="H236" s="23"/>
    </row>
    <row r="237" spans="1:8">
      <c r="A237" s="73" t="s">
        <v>1014</v>
      </c>
      <c r="B237" s="136"/>
      <c r="C237" s="143" t="s">
        <v>1021</v>
      </c>
      <c r="D237" s="137" t="s">
        <v>1022</v>
      </c>
      <c r="E237" s="136">
        <v>1</v>
      </c>
      <c r="F237" s="142" t="s">
        <v>132</v>
      </c>
      <c r="G237" s="203"/>
      <c r="H237" s="23"/>
    </row>
    <row r="238" spans="1:8">
      <c r="A238" s="454"/>
      <c r="B238" s="455"/>
      <c r="C238" s="455"/>
      <c r="D238" s="455"/>
      <c r="E238" s="455"/>
      <c r="F238" s="455"/>
      <c r="G238" s="456"/>
      <c r="H238" s="23"/>
    </row>
    <row r="239" spans="1:8">
      <c r="A239" s="206"/>
      <c r="B239" s="207"/>
      <c r="C239" s="208"/>
      <c r="D239" s="209" t="s">
        <v>975</v>
      </c>
      <c r="E239" s="209"/>
      <c r="F239" s="236"/>
      <c r="G239" s="22"/>
      <c r="H239" s="23"/>
    </row>
    <row r="240" spans="1:8">
      <c r="A240" s="206"/>
      <c r="B240" s="207"/>
      <c r="C240" s="208"/>
      <c r="D240" s="212" t="s">
        <v>1023</v>
      </c>
      <c r="E240" s="209"/>
      <c r="F240" s="236"/>
      <c r="G240" s="244"/>
      <c r="H240" s="23"/>
    </row>
    <row r="241" spans="1:8">
      <c r="A241" s="206">
        <v>1</v>
      </c>
      <c r="B241" s="207" t="s">
        <v>1018</v>
      </c>
      <c r="C241" s="208"/>
      <c r="D241" s="212" t="str">
        <f>" 0.115m*0.115m*3.14*0.3m = " &amp;ROUND(0.115*0.115*3.14*0.3,3)</f>
        <v xml:space="preserve"> 0.115m*0.115m*3.14*0.3m = 0.012</v>
      </c>
      <c r="E241" s="235">
        <v>1.2E-2</v>
      </c>
      <c r="F241" s="236" t="s">
        <v>326</v>
      </c>
      <c r="G241" s="244"/>
      <c r="H241" s="23"/>
    </row>
    <row r="242" spans="1:8">
      <c r="A242" s="14"/>
      <c r="B242" s="207"/>
      <c r="C242" s="208"/>
      <c r="D242" s="32" t="str">
        <f>" 0.012m3*2.65ton/m3 = "&amp;ROUND(0.012*2.65,2)</f>
        <v xml:space="preserve"> 0.012m3*2.65ton/m3 = 0.03</v>
      </c>
      <c r="E242" s="235">
        <v>0.03</v>
      </c>
      <c r="F242" s="237" t="s">
        <v>333</v>
      </c>
      <c r="G242" s="244"/>
      <c r="H242" s="23"/>
    </row>
    <row r="243" spans="1:8">
      <c r="A243" s="14"/>
      <c r="B243" s="207"/>
      <c r="C243" s="208"/>
      <c r="E243" s="235"/>
      <c r="F243" s="237"/>
      <c r="G243" s="244"/>
      <c r="H243" s="23"/>
    </row>
    <row r="244" spans="1:8">
      <c r="A244" s="14"/>
      <c r="B244" s="207"/>
      <c r="C244" s="208"/>
      <c r="E244" s="235"/>
      <c r="F244" s="237"/>
      <c r="G244" s="244"/>
      <c r="H244" s="23"/>
    </row>
    <row r="245" spans="1:8">
      <c r="A245" s="14">
        <v>2</v>
      </c>
      <c r="B245" s="207" t="s">
        <v>1019</v>
      </c>
      <c r="C245" s="208" t="s">
        <v>1020</v>
      </c>
      <c r="D245" s="212" t="str">
        <f>" 0.2m*0.2m*0.2m = " &amp;ROUND(0.2*0.2*0.2,3)</f>
        <v xml:space="preserve"> 0.2m*0.2m*0.2m = 0.008</v>
      </c>
      <c r="E245" s="235">
        <v>8.0000000000000002E-3</v>
      </c>
      <c r="F245" s="236" t="s">
        <v>326</v>
      </c>
      <c r="G245" s="244"/>
      <c r="H245" s="23"/>
    </row>
    <row r="246" spans="1:8">
      <c r="A246" s="14"/>
      <c r="C246" s="52"/>
      <c r="D246" s="32" t="str">
        <f>" 0.008*2.3ton/m3 = "&amp;ROUND(0.008*2.3,2)</f>
        <v xml:space="preserve"> 0.008*2.3ton/m3 = 0.02</v>
      </c>
      <c r="E246" s="235">
        <v>0.02</v>
      </c>
      <c r="F246" s="237" t="s">
        <v>333</v>
      </c>
      <c r="G246" s="244"/>
      <c r="H246" s="23"/>
    </row>
    <row r="247" spans="1:8">
      <c r="A247" s="14"/>
      <c r="B247" s="229"/>
      <c r="C247" s="230"/>
      <c r="D247" s="212"/>
      <c r="E247" s="235"/>
      <c r="F247" s="236"/>
      <c r="G247" s="22"/>
      <c r="H247" s="23"/>
    </row>
    <row r="248" spans="1:8">
      <c r="A248" s="14">
        <v>3</v>
      </c>
      <c r="B248" s="32" t="s">
        <v>977</v>
      </c>
      <c r="E248" s="235">
        <f>E241+E245</f>
        <v>0.02</v>
      </c>
      <c r="F248" s="21" t="s">
        <v>326</v>
      </c>
      <c r="G248" s="22"/>
      <c r="H248" s="23"/>
    </row>
    <row r="249" spans="1:8">
      <c r="A249" s="14"/>
      <c r="E249" s="235">
        <f>E242+E246</f>
        <v>0.05</v>
      </c>
      <c r="F249" s="21" t="s">
        <v>333</v>
      </c>
      <c r="G249" s="22"/>
      <c r="H249" s="23"/>
    </row>
    <row r="250" spans="1:8">
      <c r="A250" s="14"/>
      <c r="E250" s="235"/>
      <c r="G250" s="22"/>
      <c r="H250" s="23"/>
    </row>
    <row r="251" spans="1:8">
      <c r="A251" s="14">
        <v>4</v>
      </c>
      <c r="B251" s="32" t="s">
        <v>980</v>
      </c>
      <c r="C251" s="21" t="s">
        <v>981</v>
      </c>
      <c r="E251" s="235">
        <f>E242</f>
        <v>0.03</v>
      </c>
      <c r="F251" s="21" t="s">
        <v>203</v>
      </c>
      <c r="G251" s="22"/>
      <c r="H251" s="23"/>
    </row>
    <row r="252" spans="1:8">
      <c r="A252" s="206"/>
      <c r="B252" s="207"/>
      <c r="C252" s="208" t="s">
        <v>1024</v>
      </c>
      <c r="D252" s="51"/>
      <c r="E252" s="235">
        <f>E246</f>
        <v>0.02</v>
      </c>
      <c r="F252" s="21" t="s">
        <v>203</v>
      </c>
      <c r="G252" s="211"/>
      <c r="H252" s="23"/>
    </row>
    <row r="253" spans="1:8">
      <c r="A253" s="262"/>
      <c r="B253" s="263"/>
      <c r="C253" s="264"/>
      <c r="D253" s="265"/>
      <c r="E253" s="266"/>
      <c r="F253" s="118"/>
      <c r="G253" s="261"/>
      <c r="H253" s="23"/>
    </row>
    <row r="254" spans="1:8">
      <c r="A254" s="73" t="s">
        <v>1025</v>
      </c>
      <c r="B254" s="136"/>
      <c r="C254" s="143" t="s">
        <v>1026</v>
      </c>
      <c r="D254" s="137"/>
      <c r="E254" s="136">
        <v>1</v>
      </c>
      <c r="F254" s="142" t="s">
        <v>132</v>
      </c>
      <c r="G254" s="203"/>
      <c r="H254" s="23"/>
    </row>
    <row r="255" spans="1:8">
      <c r="A255" s="454"/>
      <c r="B255" s="455"/>
      <c r="C255" s="455"/>
      <c r="D255" s="455"/>
      <c r="E255" s="455"/>
      <c r="F255" s="455"/>
      <c r="G255" s="456"/>
      <c r="H255" s="23"/>
    </row>
    <row r="256" spans="1:8">
      <c r="A256" s="206"/>
      <c r="B256" s="207"/>
      <c r="C256" s="208"/>
      <c r="D256" s="209" t="s">
        <v>1027</v>
      </c>
      <c r="E256" s="209"/>
      <c r="F256" s="236"/>
      <c r="G256" s="22"/>
      <c r="H256" s="23"/>
    </row>
    <row r="257" spans="1:8">
      <c r="A257" s="206"/>
      <c r="B257" s="207"/>
      <c r="C257" s="208"/>
      <c r="D257" s="212" t="s">
        <v>1028</v>
      </c>
      <c r="E257" s="209"/>
      <c r="F257" s="236"/>
      <c r="G257" s="244"/>
      <c r="H257" s="23"/>
    </row>
    <row r="258" spans="1:8">
      <c r="A258" s="206"/>
      <c r="B258" s="207"/>
      <c r="C258" s="208"/>
      <c r="D258" s="212"/>
      <c r="E258" s="209"/>
      <c r="F258" s="236"/>
      <c r="G258" s="244"/>
      <c r="H258" s="23"/>
    </row>
    <row r="259" spans="1:8">
      <c r="A259" s="206">
        <v>1</v>
      </c>
      <c r="B259" s="207" t="s">
        <v>1029</v>
      </c>
      <c r="C259" s="208"/>
      <c r="D259" s="32" t="str">
        <f>" 2.3m*0.52m*0.65m = "&amp;ROUND(2.3*0.52*0.65,2)</f>
        <v xml:space="preserve"> 2.3m*0.52m*0.65m = 0.78</v>
      </c>
      <c r="E259" s="235">
        <v>0.78</v>
      </c>
      <c r="F259" s="237" t="s">
        <v>326</v>
      </c>
      <c r="G259" s="244"/>
      <c r="H259" s="23"/>
    </row>
    <row r="260" spans="1:8">
      <c r="A260" s="14"/>
      <c r="B260" s="207"/>
      <c r="C260" s="208"/>
      <c r="D260" s="212" t="str">
        <f>" 26.8kg/ea = " &amp;ROUND(26.8,3)</f>
        <v xml:space="preserve"> 26.8kg/ea = 26.8</v>
      </c>
      <c r="E260" s="235">
        <v>26.8</v>
      </c>
      <c r="F260" s="236" t="s">
        <v>1002</v>
      </c>
      <c r="G260" s="244"/>
      <c r="H260" s="23"/>
    </row>
    <row r="261" spans="1:8">
      <c r="A261" s="14"/>
      <c r="B261" s="207"/>
      <c r="C261" s="208"/>
      <c r="E261" s="235"/>
      <c r="F261" s="237"/>
      <c r="G261" s="244"/>
      <c r="H261" s="23"/>
    </row>
    <row r="262" spans="1:8">
      <c r="A262" s="14">
        <v>2</v>
      </c>
      <c r="B262" s="64" t="s">
        <v>998</v>
      </c>
      <c r="C262" s="118" t="s">
        <v>1030</v>
      </c>
      <c r="D262" s="64"/>
      <c r="E262" s="180">
        <f>E260</f>
        <v>26.8</v>
      </c>
      <c r="F262" s="118" t="s">
        <v>313</v>
      </c>
      <c r="G262" s="244"/>
      <c r="H262" s="23"/>
    </row>
    <row r="263" spans="1:8">
      <c r="A263" s="262"/>
      <c r="B263" s="263"/>
      <c r="C263" s="264"/>
      <c r="D263" s="265"/>
      <c r="E263" s="266"/>
      <c r="F263" s="118"/>
      <c r="G263" s="261"/>
      <c r="H263" s="23"/>
    </row>
    <row r="264" spans="1:8">
      <c r="A264" s="262"/>
      <c r="B264" s="263"/>
      <c r="C264" s="264"/>
      <c r="D264" s="265"/>
      <c r="E264" s="266"/>
      <c r="F264" s="118"/>
      <c r="G264" s="261"/>
      <c r="H264" s="23"/>
    </row>
    <row r="265" spans="1:8">
      <c r="A265" s="262"/>
      <c r="B265" s="263"/>
      <c r="C265" s="264"/>
      <c r="D265" s="265"/>
      <c r="E265" s="266"/>
      <c r="F265" s="118"/>
      <c r="G265" s="261"/>
      <c r="H265" s="23"/>
    </row>
    <row r="266" spans="1:8">
      <c r="A266" s="262"/>
      <c r="B266" s="263"/>
      <c r="C266" s="264"/>
      <c r="D266" s="265"/>
      <c r="E266" s="266"/>
      <c r="F266" s="118"/>
      <c r="G266" s="261"/>
      <c r="H266" s="23"/>
    </row>
    <row r="267" spans="1:8">
      <c r="A267" s="262"/>
      <c r="B267" s="263"/>
      <c r="C267" s="264"/>
      <c r="D267" s="265"/>
      <c r="E267" s="266"/>
      <c r="F267" s="118"/>
      <c r="G267" s="261"/>
      <c r="H267" s="23"/>
    </row>
    <row r="268" spans="1:8">
      <c r="A268" s="262"/>
      <c r="B268" s="263"/>
      <c r="C268" s="264"/>
      <c r="D268" s="265"/>
      <c r="E268" s="266"/>
      <c r="F268" s="118"/>
      <c r="G268" s="261"/>
      <c r="H268" s="23"/>
    </row>
    <row r="269" spans="1:8">
      <c r="A269" s="73" t="s">
        <v>1031</v>
      </c>
      <c r="B269" s="136"/>
      <c r="C269" s="143" t="s">
        <v>1032</v>
      </c>
      <c r="D269" s="137"/>
      <c r="E269" s="136">
        <v>1</v>
      </c>
      <c r="F269" s="142" t="s">
        <v>132</v>
      </c>
      <c r="G269" s="203"/>
      <c r="H269" s="23"/>
    </row>
    <row r="270" spans="1:8">
      <c r="A270" s="454"/>
      <c r="B270" s="455"/>
      <c r="C270" s="455"/>
      <c r="D270" s="455"/>
      <c r="E270" s="455"/>
      <c r="F270" s="455"/>
      <c r="G270" s="456"/>
      <c r="H270" s="23"/>
    </row>
    <row r="271" spans="1:8">
      <c r="A271" s="206"/>
      <c r="B271" s="207"/>
      <c r="C271" s="208"/>
      <c r="D271" s="209" t="s">
        <v>975</v>
      </c>
      <c r="E271" s="209"/>
      <c r="F271" s="236"/>
      <c r="G271" s="22"/>
      <c r="H271" s="23"/>
    </row>
    <row r="272" spans="1:8">
      <c r="A272" s="206"/>
      <c r="B272" s="207"/>
      <c r="C272" s="208"/>
      <c r="D272" s="212" t="s">
        <v>1033</v>
      </c>
      <c r="E272" s="209"/>
      <c r="F272" s="236"/>
      <c r="G272" s="244"/>
      <c r="H272" s="23"/>
    </row>
    <row r="273" spans="1:8">
      <c r="A273" s="206"/>
      <c r="B273" s="207"/>
      <c r="C273" s="208"/>
      <c r="D273" s="212"/>
      <c r="E273" s="209"/>
      <c r="F273" s="236"/>
      <c r="G273" s="244"/>
      <c r="H273" s="23"/>
    </row>
    <row r="274" spans="1:8">
      <c r="A274" s="206">
        <v>1</v>
      </c>
      <c r="B274" s="207" t="s">
        <v>1029</v>
      </c>
      <c r="C274" s="208"/>
      <c r="D274" s="212" t="str">
        <f>" (0.475m*0.57m)+(0.28m*0.6m*2면)+(0.3m*0.6m*2면) = " &amp;ROUND((0.475*0.57)+(0.28*0.6*2)+(0.3*0.6*2),3)</f>
        <v xml:space="preserve"> (0.475m*0.57m)+(0.28m*0.6m*2면)+(0.3m*0.6m*2면) = 0.967</v>
      </c>
      <c r="E274" s="235">
        <v>0.96699999999999997</v>
      </c>
      <c r="F274" s="236" t="s">
        <v>973</v>
      </c>
      <c r="G274" s="244"/>
      <c r="H274" s="23"/>
    </row>
    <row r="275" spans="1:8">
      <c r="A275" s="14"/>
      <c r="B275" s="207"/>
      <c r="C275" s="208"/>
      <c r="D275" s="32" t="str">
        <f>" 0.967*15.7kg/m2 = "&amp;ROUND(0.967*15.7,2)</f>
        <v xml:space="preserve"> 0.967*15.7kg/m2 = 15.18</v>
      </c>
      <c r="E275" s="235">
        <v>15.18</v>
      </c>
      <c r="F275" s="237" t="s">
        <v>1002</v>
      </c>
      <c r="G275" s="244"/>
      <c r="H275" s="23"/>
    </row>
    <row r="276" spans="1:8">
      <c r="A276" s="14"/>
      <c r="B276" s="207"/>
      <c r="C276" s="208"/>
      <c r="D276" s="212" t="str">
        <f>" 0.475m*0.57m*0.002 = " &amp;ROUND(0.475*0.57*0.002,3)</f>
        <v xml:space="preserve"> 0.475m*0.57m*0.002 = 0.001</v>
      </c>
      <c r="E276" s="235">
        <v>1E-3</v>
      </c>
      <c r="F276" s="236" t="s">
        <v>326</v>
      </c>
      <c r="G276" s="244"/>
      <c r="H276" s="23"/>
    </row>
    <row r="277" spans="1:8">
      <c r="A277" s="14"/>
      <c r="B277" s="207"/>
      <c r="C277" s="208"/>
      <c r="E277" s="235"/>
      <c r="F277" s="237"/>
      <c r="G277" s="244"/>
      <c r="H277" s="23"/>
    </row>
    <row r="278" spans="1:8">
      <c r="A278" s="14">
        <v>2</v>
      </c>
      <c r="B278" s="64" t="s">
        <v>998</v>
      </c>
      <c r="C278" s="118" t="s">
        <v>999</v>
      </c>
      <c r="D278" s="64"/>
      <c r="E278" s="180">
        <f>E275</f>
        <v>15.18</v>
      </c>
      <c r="F278" s="118" t="s">
        <v>313</v>
      </c>
      <c r="G278" s="244"/>
      <c r="H278" s="23"/>
    </row>
    <row r="279" spans="1:8">
      <c r="A279" s="14"/>
      <c r="C279" s="52"/>
      <c r="E279" s="235"/>
      <c r="F279" s="237"/>
      <c r="G279" s="244"/>
      <c r="H279" s="23"/>
    </row>
    <row r="280" spans="1:8">
      <c r="A280" s="14"/>
      <c r="B280" s="229"/>
      <c r="C280" s="230"/>
      <c r="D280" s="212"/>
      <c r="E280" s="235"/>
      <c r="F280" s="236"/>
      <c r="G280" s="22"/>
      <c r="H280" s="23"/>
    </row>
    <row r="281" spans="1:8">
      <c r="A281" s="14"/>
      <c r="E281" s="235"/>
      <c r="G281" s="22"/>
      <c r="H281" s="23"/>
    </row>
    <row r="282" spans="1:8">
      <c r="A282" s="14"/>
      <c r="E282" s="235"/>
      <c r="G282" s="22"/>
      <c r="H282" s="23"/>
    </row>
    <row r="283" spans="1:8">
      <c r="A283" s="206"/>
      <c r="B283" s="207"/>
      <c r="C283" s="208"/>
      <c r="D283" s="51"/>
      <c r="E283" s="209"/>
      <c r="F283" s="210"/>
      <c r="G283" s="211"/>
      <c r="H283" s="23"/>
    </row>
    <row r="284" spans="1:8">
      <c r="A284" s="63"/>
      <c r="B284" s="64"/>
      <c r="C284" s="118"/>
      <c r="D284" s="64"/>
      <c r="E284" s="180"/>
      <c r="F284" s="118"/>
      <c r="G284" s="261"/>
      <c r="H284" s="23"/>
    </row>
    <row r="285" spans="1:8">
      <c r="A285" s="73" t="s">
        <v>1034</v>
      </c>
      <c r="B285" s="136"/>
      <c r="C285" s="143" t="s">
        <v>1035</v>
      </c>
      <c r="D285" s="137"/>
      <c r="E285" s="136">
        <v>1</v>
      </c>
      <c r="F285" s="142" t="s">
        <v>1036</v>
      </c>
      <c r="G285" s="203"/>
      <c r="H285" s="23"/>
    </row>
    <row r="286" spans="1:8">
      <c r="A286" s="448"/>
      <c r="B286" s="449"/>
      <c r="C286" s="449"/>
      <c r="D286" s="449"/>
      <c r="E286" s="449"/>
      <c r="F286" s="449"/>
      <c r="G286" s="450"/>
      <c r="H286" s="23"/>
    </row>
    <row r="287" spans="1:8">
      <c r="A287" s="228"/>
      <c r="B287" s="229"/>
      <c r="C287" s="267"/>
      <c r="D287" s="209" t="s">
        <v>1037</v>
      </c>
      <c r="E287" s="229"/>
      <c r="F287" s="268"/>
      <c r="G287" s="234"/>
      <c r="H287" s="23"/>
    </row>
    <row r="288" spans="1:8">
      <c r="A288" s="228"/>
      <c r="B288" s="229"/>
      <c r="C288" s="267"/>
      <c r="D288" s="212" t="s">
        <v>1038</v>
      </c>
      <c r="E288" s="229"/>
      <c r="F288" s="268"/>
      <c r="G288" s="234"/>
      <c r="H288" s="23"/>
    </row>
    <row r="289" spans="1:8">
      <c r="A289" s="157"/>
      <c r="B289" s="158"/>
      <c r="C289" s="269"/>
      <c r="D289" s="212"/>
      <c r="E289" s="158"/>
      <c r="F289" s="160"/>
      <c r="G289" s="234"/>
      <c r="H289" s="23"/>
    </row>
    <row r="290" spans="1:8">
      <c r="A290" s="206">
        <v>1</v>
      </c>
      <c r="B290" s="207" t="s">
        <v>1039</v>
      </c>
      <c r="C290" s="270" t="s">
        <v>1040</v>
      </c>
      <c r="D290" s="209" t="str">
        <f>" 0.0763m*0.0763m*3.14*0.7m = " &amp;ROUND(0.0763*0.0763*3.14*0.7,3)</f>
        <v xml:space="preserve"> 0.0763m*0.0763m*3.14*0.7m = 0.013</v>
      </c>
      <c r="E290" s="235">
        <v>1.4999999999999999E-2</v>
      </c>
      <c r="F290" s="236" t="s">
        <v>326</v>
      </c>
      <c r="G290" s="234"/>
      <c r="H290" s="23"/>
    </row>
    <row r="291" spans="1:8">
      <c r="A291" s="14"/>
      <c r="B291" s="207"/>
      <c r="C291" s="208"/>
      <c r="D291" s="209" t="str">
        <f>" 0.7m*3.664kg/m = "&amp;ROUND(0.7*3.664,2)</f>
        <v xml:space="preserve"> 0.7m*3.664kg/m = 2.56</v>
      </c>
      <c r="E291" s="235">
        <v>2.56</v>
      </c>
      <c r="F291" s="237" t="s">
        <v>1002</v>
      </c>
      <c r="G291" s="234"/>
      <c r="H291" s="23"/>
    </row>
    <row r="292" spans="1:8">
      <c r="A292" s="14"/>
      <c r="B292" s="207"/>
      <c r="C292" s="208"/>
      <c r="D292" s="209"/>
      <c r="E292" s="235"/>
      <c r="F292" s="237"/>
      <c r="G292" s="234"/>
      <c r="H292" s="23"/>
    </row>
    <row r="293" spans="1:8">
      <c r="A293" s="14">
        <v>2</v>
      </c>
      <c r="B293" s="32" t="s">
        <v>1041</v>
      </c>
      <c r="C293" s="52" t="s">
        <v>1042</v>
      </c>
      <c r="D293" s="209" t="str">
        <f>" 0.0159m*0.0159m*3.14*7.0m = " &amp;ROUND(0.0159*0.0159*3.14*7,3)</f>
        <v xml:space="preserve"> 0.0159m*0.0159m*3.14*7.0m = 0.006</v>
      </c>
      <c r="E293" s="24">
        <v>7.0000000000000001E-3</v>
      </c>
      <c r="F293" s="236" t="s">
        <v>326</v>
      </c>
      <c r="G293" s="234"/>
      <c r="H293" s="23"/>
    </row>
    <row r="294" spans="1:8">
      <c r="A294" s="14"/>
      <c r="C294" s="52"/>
      <c r="D294" s="209" t="str">
        <f>" 7.0m*0.501kg/m = "&amp;ROUND(7*0.501,2)</f>
        <v xml:space="preserve"> 7.0m*0.501kg/m = 3.51</v>
      </c>
      <c r="E294" s="53">
        <v>3.51</v>
      </c>
      <c r="F294" s="237" t="s">
        <v>1002</v>
      </c>
      <c r="G294" s="234"/>
      <c r="H294" s="23"/>
    </row>
    <row r="295" spans="1:8">
      <c r="A295" s="14"/>
      <c r="C295" s="52"/>
      <c r="D295" s="209"/>
      <c r="E295" s="24"/>
      <c r="F295" s="236"/>
      <c r="G295" s="271"/>
      <c r="H295" s="23"/>
    </row>
    <row r="296" spans="1:8">
      <c r="A296" s="14">
        <v>3</v>
      </c>
      <c r="B296" s="272" t="s">
        <v>1043</v>
      </c>
      <c r="C296" s="273" t="s">
        <v>999</v>
      </c>
      <c r="D296" s="274"/>
      <c r="E296" s="275">
        <f>E289+E291+E294</f>
        <v>6.07</v>
      </c>
      <c r="F296" s="276" t="s">
        <v>1002</v>
      </c>
      <c r="G296" s="271"/>
      <c r="H296" s="23"/>
    </row>
    <row r="297" spans="1:8">
      <c r="A297" s="14"/>
      <c r="C297" s="19"/>
      <c r="E297" s="24">
        <f>E288+E290+E293</f>
        <v>2.1999999999999999E-2</v>
      </c>
      <c r="F297" s="21" t="s">
        <v>69</v>
      </c>
      <c r="G297" s="271"/>
      <c r="H297" s="23"/>
    </row>
    <row r="298" spans="1:8">
      <c r="A298" s="14"/>
      <c r="C298" s="19"/>
      <c r="E298" s="24"/>
      <c r="G298" s="234"/>
      <c r="H298" s="23"/>
    </row>
    <row r="299" spans="1:8">
      <c r="A299" s="63"/>
      <c r="B299" s="64"/>
      <c r="C299" s="273"/>
      <c r="D299" s="64"/>
      <c r="E299" s="180"/>
      <c r="F299" s="118"/>
      <c r="G299" s="271"/>
      <c r="H299" s="23"/>
    </row>
    <row r="300" spans="1:8">
      <c r="A300" s="277"/>
      <c r="B300" s="278"/>
      <c r="C300" s="241"/>
      <c r="D300" s="279"/>
      <c r="E300" s="247"/>
      <c r="F300" s="248"/>
      <c r="G300" s="243"/>
      <c r="H300" s="23"/>
    </row>
    <row r="301" spans="1:8">
      <c r="A301" s="73" t="s">
        <v>1044</v>
      </c>
      <c r="B301" s="136"/>
      <c r="C301" s="143" t="s">
        <v>1045</v>
      </c>
      <c r="D301" s="137"/>
      <c r="E301" s="136">
        <v>1</v>
      </c>
      <c r="F301" s="142" t="s">
        <v>132</v>
      </c>
      <c r="G301" s="203"/>
      <c r="H301" s="23"/>
    </row>
    <row r="302" spans="1:8">
      <c r="A302" s="448"/>
      <c r="B302" s="449"/>
      <c r="C302" s="449"/>
      <c r="D302" s="449"/>
      <c r="E302" s="449"/>
      <c r="F302" s="449"/>
      <c r="G302" s="450"/>
      <c r="H302" s="23"/>
    </row>
    <row r="303" spans="1:8">
      <c r="A303" s="206"/>
      <c r="B303" s="207"/>
      <c r="C303" s="208"/>
      <c r="D303" s="209" t="s">
        <v>975</v>
      </c>
      <c r="E303" s="209"/>
      <c r="F303" s="236"/>
      <c r="G303" s="22"/>
      <c r="H303" s="23"/>
    </row>
    <row r="304" spans="1:8">
      <c r="A304" s="206"/>
      <c r="B304" s="207"/>
      <c r="C304" s="208"/>
      <c r="D304" s="212" t="s">
        <v>1046</v>
      </c>
      <c r="E304" s="209"/>
      <c r="F304" s="236"/>
      <c r="G304" s="244"/>
      <c r="H304" s="23"/>
    </row>
    <row r="305" spans="1:8">
      <c r="A305" s="206">
        <v>1</v>
      </c>
      <c r="B305" s="207" t="s">
        <v>1047</v>
      </c>
      <c r="C305" s="208"/>
      <c r="D305" s="212" t="str">
        <f>" 1.9m*0.1m*2.2m = " &amp;ROUND(1.9*0.1*2.2,3)</f>
        <v xml:space="preserve"> 1.9m*0.1m*2.2m = 0.418</v>
      </c>
      <c r="E305" s="235">
        <v>0.41799999999999998</v>
      </c>
      <c r="F305" s="236" t="s">
        <v>326</v>
      </c>
      <c r="G305" s="244"/>
      <c r="H305" s="23"/>
    </row>
    <row r="306" spans="1:8">
      <c r="A306" s="14"/>
      <c r="B306" s="207"/>
      <c r="C306" s="208"/>
      <c r="D306" s="32" t="str">
        <f>" ((1.9*2.2*2)+(0.1*2.2*2))*15.7kg/m2 = "&amp;ROUND(((1.9*2.2*2)+(0.1*2.2*2))*15.7,2)</f>
        <v xml:space="preserve"> ((1.9*2.2*2)+(0.1*2.2*2))*15.7kg/m2 = 138.16</v>
      </c>
      <c r="E306" s="235">
        <v>138.16</v>
      </c>
      <c r="F306" s="237" t="s">
        <v>1002</v>
      </c>
      <c r="G306" s="244"/>
      <c r="H306" s="23"/>
    </row>
    <row r="307" spans="1:8">
      <c r="A307" s="14"/>
      <c r="B307" s="207"/>
      <c r="C307" s="208"/>
      <c r="E307" s="235"/>
      <c r="F307" s="237"/>
      <c r="G307" s="244"/>
      <c r="H307" s="23"/>
    </row>
    <row r="308" spans="1:8">
      <c r="A308" s="14">
        <v>2</v>
      </c>
      <c r="B308" s="207" t="s">
        <v>1019</v>
      </c>
      <c r="C308" s="208" t="s">
        <v>1048</v>
      </c>
      <c r="D308" s="212" t="str">
        <f>" 1.9m*0.1m*0.3m = " &amp;ROUND(1.9*0.1*0.3,3)</f>
        <v xml:space="preserve"> 1.9m*0.1m*0.3m = 0.057</v>
      </c>
      <c r="E308" s="235">
        <v>5.7000000000000002E-2</v>
      </c>
      <c r="F308" s="236" t="s">
        <v>326</v>
      </c>
      <c r="G308" s="244"/>
      <c r="H308" s="23"/>
    </row>
    <row r="309" spans="1:8">
      <c r="A309" s="14"/>
      <c r="C309" s="52"/>
      <c r="D309" s="32" t="str">
        <f>" 0.057*2.3ton/m3 = "&amp;ROUND(0.057*2.3,2)</f>
        <v xml:space="preserve"> 0.057*2.3ton/m3 = 0.13</v>
      </c>
      <c r="E309" s="235">
        <v>0.13</v>
      </c>
      <c r="F309" s="237" t="s">
        <v>333</v>
      </c>
      <c r="G309" s="244"/>
      <c r="H309" s="23"/>
    </row>
    <row r="310" spans="1:8">
      <c r="A310" s="14"/>
      <c r="B310" s="229"/>
      <c r="C310" s="230"/>
      <c r="D310" s="212"/>
      <c r="E310" s="235"/>
      <c r="F310" s="236"/>
      <c r="G310" s="22"/>
      <c r="H310" s="23"/>
    </row>
    <row r="311" spans="1:8">
      <c r="A311" s="14">
        <v>3</v>
      </c>
      <c r="B311" s="32" t="s">
        <v>977</v>
      </c>
      <c r="E311" s="235">
        <f>E308</f>
        <v>5.7000000000000002E-2</v>
      </c>
      <c r="F311" s="21" t="s">
        <v>326</v>
      </c>
      <c r="G311" s="22"/>
      <c r="H311" s="23"/>
    </row>
    <row r="312" spans="1:8">
      <c r="A312" s="14"/>
      <c r="E312" s="235">
        <f>E309</f>
        <v>0.13</v>
      </c>
      <c r="F312" s="21" t="s">
        <v>333</v>
      </c>
      <c r="G312" s="22"/>
      <c r="H312" s="23"/>
    </row>
    <row r="313" spans="1:8">
      <c r="A313" s="14"/>
      <c r="E313" s="235"/>
      <c r="G313" s="22"/>
      <c r="H313" s="23"/>
    </row>
    <row r="314" spans="1:8">
      <c r="A314" s="14">
        <v>4</v>
      </c>
      <c r="B314" s="32" t="s">
        <v>980</v>
      </c>
      <c r="C314" s="21" t="s">
        <v>979</v>
      </c>
      <c r="E314" s="235">
        <f>E312</f>
        <v>0.13</v>
      </c>
      <c r="F314" s="21" t="s">
        <v>203</v>
      </c>
      <c r="G314" s="22"/>
      <c r="H314" s="23"/>
    </row>
    <row r="315" spans="1:8">
      <c r="A315" s="206"/>
      <c r="B315" s="207"/>
      <c r="C315" s="208"/>
      <c r="D315" s="51"/>
      <c r="E315" s="209"/>
      <c r="F315" s="210"/>
      <c r="G315" s="211"/>
      <c r="H315" s="23"/>
    </row>
    <row r="316" spans="1:8">
      <c r="A316" s="63">
        <v>2</v>
      </c>
      <c r="B316" s="64" t="s">
        <v>998</v>
      </c>
      <c r="C316" s="118" t="s">
        <v>999</v>
      </c>
      <c r="D316" s="64"/>
      <c r="E316" s="180">
        <f>E306</f>
        <v>138.16</v>
      </c>
      <c r="F316" s="118" t="s">
        <v>313</v>
      </c>
      <c r="G316" s="261"/>
      <c r="H316" s="23"/>
    </row>
    <row r="317" spans="1:8">
      <c r="A317" s="73" t="s">
        <v>1049</v>
      </c>
      <c r="B317" s="136"/>
      <c r="C317" s="143" t="s">
        <v>1050</v>
      </c>
      <c r="D317" s="137"/>
      <c r="E317" s="136">
        <v>1</v>
      </c>
      <c r="F317" s="142" t="s">
        <v>132</v>
      </c>
      <c r="G317" s="203"/>
      <c r="H317" s="23"/>
    </row>
    <row r="318" spans="1:8">
      <c r="A318" s="448"/>
      <c r="B318" s="449"/>
      <c r="C318" s="449"/>
      <c r="D318" s="449"/>
      <c r="E318" s="449"/>
      <c r="F318" s="449"/>
      <c r="G318" s="450"/>
      <c r="H318" s="23"/>
    </row>
    <row r="319" spans="1:8">
      <c r="A319" s="206"/>
      <c r="B319" s="207"/>
      <c r="C319" s="208"/>
      <c r="D319" s="209" t="s">
        <v>975</v>
      </c>
      <c r="E319" s="209"/>
      <c r="F319" s="236"/>
      <c r="G319" s="22"/>
      <c r="H319" s="23"/>
    </row>
    <row r="320" spans="1:8">
      <c r="A320" s="206"/>
      <c r="B320" s="207"/>
      <c r="C320" s="208"/>
      <c r="D320" s="212" t="s">
        <v>1046</v>
      </c>
      <c r="E320" s="209"/>
      <c r="F320" s="236"/>
      <c r="G320" s="244"/>
      <c r="H320" s="23"/>
    </row>
    <row r="321" spans="1:8">
      <c r="A321" s="206"/>
      <c r="B321" s="207"/>
      <c r="C321" s="208"/>
      <c r="D321" s="212"/>
      <c r="E321" s="209"/>
      <c r="F321" s="236"/>
      <c r="G321" s="244"/>
      <c r="H321" s="23"/>
    </row>
    <row r="322" spans="1:8">
      <c r="A322" s="206">
        <v>1</v>
      </c>
      <c r="B322" s="207" t="s">
        <v>1047</v>
      </c>
      <c r="C322" s="208"/>
      <c r="D322" s="212" t="str">
        <f>" 1.5m*0.11m*2.5m = " &amp;ROUND(1.5*0.11*2.5,3)</f>
        <v xml:space="preserve"> 1.5m*0.11m*2.5m = 0.413</v>
      </c>
      <c r="E322" s="235">
        <v>0.41299999999999998</v>
      </c>
      <c r="F322" s="236" t="s">
        <v>326</v>
      </c>
      <c r="G322" s="244"/>
      <c r="H322" s="23"/>
    </row>
    <row r="323" spans="1:8">
      <c r="A323" s="14"/>
      <c r="B323" s="207"/>
      <c r="C323" s="208"/>
      <c r="D323" s="32" t="str">
        <f>" ((1.5*2.5*2)+(0.11*2.5*2))*15.7kg/m2 = "&amp;ROUND(((1.5*2.5*2)+(0.11*2.5*2))*15.7,2)</f>
        <v xml:space="preserve"> ((1.5*2.5*2)+(0.11*2.5*2))*15.7kg/m2 = 126.39</v>
      </c>
      <c r="E323" s="235">
        <v>126.39</v>
      </c>
      <c r="F323" s="237" t="s">
        <v>1002</v>
      </c>
      <c r="G323" s="244"/>
      <c r="H323" s="23"/>
    </row>
    <row r="324" spans="1:8">
      <c r="A324" s="14"/>
      <c r="B324" s="207"/>
      <c r="C324" s="208"/>
      <c r="E324" s="235"/>
      <c r="F324" s="237"/>
      <c r="G324" s="244"/>
      <c r="H324" s="23"/>
    </row>
    <row r="325" spans="1:8">
      <c r="A325" s="14">
        <v>2</v>
      </c>
      <c r="B325" s="207" t="s">
        <v>1019</v>
      </c>
      <c r="C325" s="280" t="s">
        <v>1051</v>
      </c>
      <c r="D325" s="212" t="str">
        <f>" 1.9m*0.1m*0.3m = " &amp;ROUND(1.9*0.1*0.3,3)</f>
        <v xml:space="preserve"> 1.9m*0.1m*0.3m = 0.057</v>
      </c>
      <c r="E325" s="235">
        <v>5.7000000000000002E-2</v>
      </c>
      <c r="F325" s="236" t="s">
        <v>326</v>
      </c>
      <c r="G325" s="244"/>
      <c r="H325" s="23"/>
    </row>
    <row r="326" spans="1:8">
      <c r="A326" s="14"/>
      <c r="C326" s="52"/>
      <c r="D326" s="32" t="str">
        <f>" 0.057*2.3ton/m3 = "&amp;ROUND(0.057*2.3,2)</f>
        <v xml:space="preserve"> 0.057*2.3ton/m3 = 0.13</v>
      </c>
      <c r="E326" s="235">
        <v>0.13</v>
      </c>
      <c r="F326" s="237" t="s">
        <v>333</v>
      </c>
      <c r="G326" s="244"/>
      <c r="H326" s="23"/>
    </row>
    <row r="327" spans="1:8">
      <c r="A327" s="14"/>
      <c r="B327" s="229"/>
      <c r="C327" s="230"/>
      <c r="D327" s="212"/>
      <c r="E327" s="235"/>
      <c r="F327" s="236"/>
      <c r="G327" s="22"/>
      <c r="H327" s="23"/>
    </row>
    <row r="328" spans="1:8">
      <c r="A328" s="14">
        <v>3</v>
      </c>
      <c r="B328" s="32" t="s">
        <v>977</v>
      </c>
      <c r="E328" s="235">
        <f>E325</f>
        <v>5.7000000000000002E-2</v>
      </c>
      <c r="F328" s="21" t="s">
        <v>326</v>
      </c>
      <c r="G328" s="22"/>
      <c r="H328" s="23"/>
    </row>
    <row r="329" spans="1:8">
      <c r="A329" s="14"/>
      <c r="E329" s="235">
        <f>E326</f>
        <v>0.13</v>
      </c>
      <c r="F329" s="21" t="s">
        <v>333</v>
      </c>
      <c r="G329" s="22"/>
      <c r="H329" s="23"/>
    </row>
    <row r="330" spans="1:8">
      <c r="A330" s="14"/>
      <c r="E330" s="235"/>
      <c r="G330" s="22"/>
      <c r="H330" s="23"/>
    </row>
    <row r="331" spans="1:8">
      <c r="A331" s="14">
        <v>4</v>
      </c>
      <c r="B331" s="32" t="s">
        <v>980</v>
      </c>
      <c r="C331" s="21" t="s">
        <v>979</v>
      </c>
      <c r="E331" s="235">
        <f>E329</f>
        <v>0.13</v>
      </c>
      <c r="F331" s="21" t="s">
        <v>203</v>
      </c>
      <c r="G331" s="22"/>
      <c r="H331" s="23"/>
    </row>
    <row r="332" spans="1:8">
      <c r="A332" s="206"/>
      <c r="B332" s="207"/>
      <c r="C332" s="208"/>
      <c r="D332" s="51"/>
      <c r="E332" s="209"/>
      <c r="F332" s="210"/>
      <c r="G332" s="211"/>
      <c r="H332" s="23"/>
    </row>
    <row r="333" spans="1:8">
      <c r="A333" s="63">
        <v>2</v>
      </c>
      <c r="B333" s="64" t="s">
        <v>998</v>
      </c>
      <c r="C333" s="118" t="s">
        <v>999</v>
      </c>
      <c r="D333" s="64"/>
      <c r="E333" s="180">
        <f>E323</f>
        <v>126.39</v>
      </c>
      <c r="F333" s="118" t="s">
        <v>313</v>
      </c>
      <c r="G333" s="261"/>
      <c r="H333" s="23"/>
    </row>
    <row r="334" spans="1:8">
      <c r="A334" s="73" t="s">
        <v>1323</v>
      </c>
      <c r="B334" s="136"/>
      <c r="C334" s="143" t="s">
        <v>1324</v>
      </c>
      <c r="D334" s="137"/>
      <c r="E334" s="136">
        <v>1</v>
      </c>
      <c r="F334" s="142" t="s">
        <v>132</v>
      </c>
      <c r="G334" s="203"/>
      <c r="H334" s="23"/>
    </row>
    <row r="335" spans="1:8">
      <c r="A335" s="448"/>
      <c r="B335" s="449"/>
      <c r="C335" s="449"/>
      <c r="D335" s="449"/>
      <c r="E335" s="449"/>
      <c r="F335" s="449"/>
      <c r="G335" s="450"/>
      <c r="H335" s="23"/>
    </row>
    <row r="336" spans="1:8">
      <c r="A336" s="206"/>
      <c r="B336" s="207"/>
      <c r="C336" s="208"/>
      <c r="D336" s="209" t="s">
        <v>975</v>
      </c>
      <c r="E336" s="209"/>
      <c r="F336" s="236"/>
      <c r="G336" s="22"/>
      <c r="H336" s="23"/>
    </row>
    <row r="337" spans="1:8">
      <c r="A337" s="206"/>
      <c r="B337" s="207"/>
      <c r="C337" s="208"/>
      <c r="D337" s="212" t="s">
        <v>1325</v>
      </c>
      <c r="E337" s="209"/>
      <c r="F337" s="236"/>
      <c r="G337" s="244"/>
      <c r="H337" s="23"/>
    </row>
    <row r="338" spans="1:8">
      <c r="A338" s="206"/>
      <c r="B338" s="207"/>
      <c r="C338" s="208"/>
      <c r="D338" s="212"/>
      <c r="E338" s="209"/>
      <c r="F338" s="236"/>
      <c r="G338" s="244"/>
      <c r="H338" s="23"/>
    </row>
    <row r="339" spans="1:8">
      <c r="A339" s="206">
        <v>1</v>
      </c>
      <c r="B339" s="207" t="s">
        <v>1326</v>
      </c>
      <c r="C339" s="208"/>
      <c r="D339" s="212" t="str">
        <f>" 0.38m*0.06m*1.5m = " &amp;ROUND(0.38*0.06*1.5,3)</f>
        <v xml:space="preserve"> 0.38m*0.06m*1.5m = 0.034</v>
      </c>
      <c r="E339" s="235">
        <v>3.4000000000000002E-2</v>
      </c>
      <c r="F339" s="236" t="s">
        <v>78</v>
      </c>
      <c r="G339" s="244"/>
      <c r="H339" s="23"/>
    </row>
    <row r="340" spans="1:8">
      <c r="A340" s="14"/>
      <c r="B340" s="207"/>
      <c r="C340" s="208"/>
      <c r="D340" s="32" t="str">
        <f>" ((0.38m*1.5m*2ea)+(0.06m*1.5m*2ea)+(0.38m*0.55m))*15.7kg/m2 = "&amp;ROUND(((0.38*1.5*2)+(0.06*1.5*2)+(0.38*0.55))*15.7,2)</f>
        <v xml:space="preserve"> ((0.38m*1.5m*2ea)+(0.06m*1.5m*2ea)+(0.38m*0.55m))*15.7kg/m2 = 24.01</v>
      </c>
      <c r="E340" s="235">
        <v>24.01</v>
      </c>
      <c r="F340" s="237" t="s">
        <v>1002</v>
      </c>
      <c r="G340" s="244"/>
      <c r="H340" s="23"/>
    </row>
    <row r="341" spans="1:8">
      <c r="A341" s="14"/>
      <c r="B341" s="207"/>
      <c r="C341" s="208"/>
      <c r="E341" s="235"/>
      <c r="F341" s="237"/>
      <c r="G341" s="244"/>
      <c r="H341" s="23"/>
    </row>
    <row r="342" spans="1:8">
      <c r="A342" s="14">
        <v>2</v>
      </c>
      <c r="B342" s="207" t="s">
        <v>1327</v>
      </c>
      <c r="C342" s="280" t="s">
        <v>1328</v>
      </c>
      <c r="D342" s="212" t="str">
        <f>" 0.38m*0.55m*0.2m = " &amp;ROUND(0.38*0.55*0.2,3)</f>
        <v xml:space="preserve"> 0.38m*0.55m*0.2m = 0.042</v>
      </c>
      <c r="E342" s="235">
        <v>4.2000000000000003E-2</v>
      </c>
      <c r="F342" s="236" t="s">
        <v>78</v>
      </c>
      <c r="G342" s="244"/>
      <c r="H342" s="23"/>
    </row>
    <row r="343" spans="1:8">
      <c r="A343" s="14"/>
      <c r="C343" s="52"/>
      <c r="D343" s="32" t="str">
        <f>" 0.042*2.3ton/m3 = "&amp;ROUND(0.042*2.3,2)</f>
        <v xml:space="preserve"> 0.042*2.3ton/m3 = 0.1</v>
      </c>
      <c r="E343" s="235">
        <v>0.1</v>
      </c>
      <c r="F343" s="237" t="s">
        <v>333</v>
      </c>
      <c r="G343" s="244"/>
      <c r="H343" s="23"/>
    </row>
    <row r="344" spans="1:8">
      <c r="A344" s="14"/>
      <c r="B344" s="229"/>
      <c r="C344" s="230"/>
      <c r="D344" s="212"/>
      <c r="E344" s="235"/>
      <c r="F344" s="236"/>
      <c r="G344" s="22"/>
      <c r="H344" s="23"/>
    </row>
    <row r="345" spans="1:8">
      <c r="A345" s="14">
        <v>3</v>
      </c>
      <c r="B345" s="32" t="s">
        <v>977</v>
      </c>
      <c r="E345" s="235">
        <f>E342</f>
        <v>4.2000000000000003E-2</v>
      </c>
      <c r="F345" s="21" t="s">
        <v>1329</v>
      </c>
      <c r="G345" s="22"/>
      <c r="H345" s="23"/>
    </row>
    <row r="346" spans="1:8">
      <c r="A346" s="14"/>
      <c r="E346" s="235">
        <f>E343</f>
        <v>0.1</v>
      </c>
      <c r="F346" s="21" t="s">
        <v>333</v>
      </c>
      <c r="G346" s="22"/>
      <c r="H346" s="23"/>
    </row>
    <row r="347" spans="1:8">
      <c r="A347" s="14"/>
      <c r="E347" s="235"/>
      <c r="G347" s="22"/>
      <c r="H347" s="23"/>
    </row>
    <row r="348" spans="1:8">
      <c r="A348" s="14">
        <v>4</v>
      </c>
      <c r="B348" s="32" t="s">
        <v>980</v>
      </c>
      <c r="C348" s="21" t="s">
        <v>979</v>
      </c>
      <c r="E348" s="235">
        <f>E346</f>
        <v>0.1</v>
      </c>
      <c r="F348" s="21" t="s">
        <v>1330</v>
      </c>
      <c r="G348" s="22"/>
      <c r="H348" s="23"/>
    </row>
    <row r="349" spans="1:8">
      <c r="A349" s="206"/>
      <c r="B349" s="207"/>
      <c r="C349" s="208"/>
      <c r="D349" s="51"/>
      <c r="E349" s="209"/>
      <c r="F349" s="210"/>
      <c r="G349" s="211"/>
      <c r="H349" s="23"/>
    </row>
    <row r="350" spans="1:8">
      <c r="A350" s="63">
        <v>5</v>
      </c>
      <c r="B350" s="64" t="s">
        <v>998</v>
      </c>
      <c r="C350" s="118" t="s">
        <v>999</v>
      </c>
      <c r="D350" s="64"/>
      <c r="E350" s="180">
        <f>E340</f>
        <v>24.01</v>
      </c>
      <c r="F350" s="118" t="s">
        <v>1331</v>
      </c>
      <c r="G350" s="261"/>
      <c r="H350" s="23"/>
    </row>
    <row r="351" spans="1:8">
      <c r="A351" s="73" t="s">
        <v>1052</v>
      </c>
      <c r="B351" s="136"/>
      <c r="C351" s="143" t="s">
        <v>1053</v>
      </c>
      <c r="D351" s="137"/>
      <c r="E351" s="136">
        <v>1</v>
      </c>
      <c r="F351" s="142" t="s">
        <v>1054</v>
      </c>
      <c r="G351" s="203"/>
      <c r="H351" s="23"/>
    </row>
    <row r="352" spans="1:8">
      <c r="A352" s="448"/>
      <c r="B352" s="449"/>
      <c r="C352" s="449"/>
      <c r="D352" s="449"/>
      <c r="E352" s="449"/>
      <c r="F352" s="449"/>
      <c r="G352" s="450"/>
      <c r="H352" s="23"/>
    </row>
    <row r="353" spans="1:8">
      <c r="A353" s="206"/>
      <c r="B353" s="207"/>
      <c r="C353" s="208"/>
      <c r="D353" s="209" t="s">
        <v>975</v>
      </c>
      <c r="E353" s="209"/>
      <c r="F353" s="236"/>
      <c r="G353" s="22"/>
      <c r="H353" s="23"/>
    </row>
    <row r="354" spans="1:8">
      <c r="A354" s="206"/>
      <c r="B354" s="207"/>
      <c r="C354" s="208"/>
      <c r="D354" s="212" t="s">
        <v>1055</v>
      </c>
      <c r="E354" s="209"/>
      <c r="F354" s="236"/>
      <c r="G354" s="244"/>
      <c r="H354" s="23"/>
    </row>
    <row r="355" spans="1:8">
      <c r="A355" s="206"/>
      <c r="B355" s="207"/>
      <c r="C355" s="208"/>
      <c r="D355" s="212"/>
      <c r="E355" s="209"/>
      <c r="F355" s="236"/>
      <c r="G355" s="244"/>
      <c r="H355" s="23"/>
    </row>
    <row r="356" spans="1:8">
      <c r="A356" s="206">
        <v>1</v>
      </c>
      <c r="B356" s="207" t="s">
        <v>1056</v>
      </c>
      <c r="C356" s="208"/>
      <c r="D356" s="212" t="str">
        <f>" 5.0m*2.6m = " &amp;ROUND(5*2.6,3)</f>
        <v xml:space="preserve"> 5.0m*2.6m = 13</v>
      </c>
      <c r="E356" s="235">
        <v>13</v>
      </c>
      <c r="F356" s="236" t="s">
        <v>973</v>
      </c>
      <c r="G356" s="244"/>
      <c r="H356" s="23"/>
    </row>
    <row r="357" spans="1:8">
      <c r="A357" s="14"/>
      <c r="B357" s="207"/>
      <c r="C357" s="208"/>
      <c r="D357" s="212" t="str">
        <f>" 5.0m*2.6m*0.2 = " &amp;ROUND(5*2.6*0.2,3)</f>
        <v xml:space="preserve"> 5.0m*2.6m*0.2 = 2.6</v>
      </c>
      <c r="E357" s="235">
        <v>2.6</v>
      </c>
      <c r="F357" s="236" t="s">
        <v>326</v>
      </c>
      <c r="G357" s="244"/>
      <c r="H357" s="23"/>
    </row>
    <row r="358" spans="1:8">
      <c r="A358" s="14"/>
      <c r="B358" s="207"/>
      <c r="C358" s="208"/>
      <c r="D358" s="212" t="str">
        <f>" 2.6m3*0.56ton/m3 = " &amp;ROUND(2.6*0.56,3)</f>
        <v xml:space="preserve"> 2.6m3*0.56ton/m3 = 1.456</v>
      </c>
      <c r="E358" s="235">
        <v>1.456</v>
      </c>
      <c r="F358" s="236" t="s">
        <v>333</v>
      </c>
      <c r="G358" s="244"/>
      <c r="H358" s="23"/>
    </row>
    <row r="359" spans="1:8">
      <c r="A359" s="14"/>
      <c r="B359" s="207"/>
      <c r="C359" s="208"/>
      <c r="E359" s="235"/>
      <c r="F359" s="237"/>
      <c r="G359" s="244"/>
      <c r="H359" s="23"/>
    </row>
    <row r="360" spans="1:8">
      <c r="A360" s="14">
        <v>2</v>
      </c>
      <c r="B360" s="32" t="s">
        <v>977</v>
      </c>
      <c r="E360" s="235">
        <f>E357</f>
        <v>2.6</v>
      </c>
      <c r="F360" s="21" t="s">
        <v>326</v>
      </c>
      <c r="G360" s="244"/>
      <c r="H360" s="23"/>
    </row>
    <row r="361" spans="1:8">
      <c r="A361" s="14"/>
      <c r="E361" s="235">
        <f>E358</f>
        <v>1.456</v>
      </c>
      <c r="F361" s="21" t="s">
        <v>333</v>
      </c>
      <c r="G361" s="244"/>
      <c r="H361" s="23"/>
    </row>
    <row r="362" spans="1:8">
      <c r="A362" s="14"/>
      <c r="E362" s="235"/>
      <c r="G362" s="22"/>
      <c r="H362" s="23"/>
    </row>
    <row r="363" spans="1:8">
      <c r="A363" s="14">
        <v>3</v>
      </c>
      <c r="B363" s="32" t="s">
        <v>980</v>
      </c>
      <c r="C363" s="21" t="s">
        <v>981</v>
      </c>
      <c r="E363" s="235">
        <f>E361</f>
        <v>1.456</v>
      </c>
      <c r="F363" s="21" t="s">
        <v>203</v>
      </c>
      <c r="G363" s="22"/>
      <c r="H363" s="23"/>
    </row>
    <row r="364" spans="1:8">
      <c r="A364" s="14"/>
      <c r="E364" s="235"/>
      <c r="G364" s="22"/>
      <c r="H364" s="23"/>
    </row>
    <row r="365" spans="1:8">
      <c r="A365" s="206"/>
      <c r="B365" s="207"/>
      <c r="C365" s="208"/>
      <c r="D365" s="51"/>
      <c r="E365" s="209"/>
      <c r="F365" s="210"/>
      <c r="G365" s="211"/>
      <c r="H365" s="23"/>
    </row>
    <row r="366" spans="1:8">
      <c r="A366" s="73" t="s">
        <v>1057</v>
      </c>
      <c r="B366" s="136"/>
      <c r="C366" s="143" t="s">
        <v>1058</v>
      </c>
      <c r="D366" s="137"/>
      <c r="E366" s="136">
        <v>1</v>
      </c>
      <c r="F366" s="142" t="s">
        <v>1054</v>
      </c>
      <c r="G366" s="203"/>
      <c r="H366" s="23"/>
    </row>
    <row r="367" spans="1:8">
      <c r="A367" s="448"/>
      <c r="B367" s="449"/>
      <c r="C367" s="449"/>
      <c r="D367" s="449"/>
      <c r="E367" s="449"/>
      <c r="F367" s="449"/>
      <c r="G367" s="450"/>
      <c r="H367" s="23"/>
    </row>
    <row r="368" spans="1:8">
      <c r="A368" s="206"/>
      <c r="B368" s="207"/>
      <c r="C368" s="208"/>
      <c r="D368" s="209" t="s">
        <v>975</v>
      </c>
      <c r="E368" s="209"/>
      <c r="F368" s="236"/>
      <c r="G368" s="22"/>
      <c r="H368" s="23"/>
    </row>
    <row r="369" spans="1:8">
      <c r="A369" s="206"/>
      <c r="B369" s="207"/>
      <c r="C369" s="208"/>
      <c r="D369" s="212" t="s">
        <v>1059</v>
      </c>
      <c r="E369" s="209"/>
      <c r="F369" s="236"/>
      <c r="G369" s="244"/>
      <c r="H369" s="23"/>
    </row>
    <row r="370" spans="1:8">
      <c r="A370" s="206">
        <v>1</v>
      </c>
      <c r="B370" s="207" t="s">
        <v>1060</v>
      </c>
      <c r="C370" s="208"/>
      <c r="D370" s="212" t="str">
        <f>" 2.0m*30.0m*0.02m = " &amp;ROUND(2*30*0.02,3)</f>
        <v xml:space="preserve"> 2.0m*30.0m*0.02m = 1.2</v>
      </c>
      <c r="E370" s="235">
        <v>1.2</v>
      </c>
      <c r="F370" s="236" t="s">
        <v>326</v>
      </c>
      <c r="G370" s="244"/>
      <c r="H370" s="23"/>
    </row>
    <row r="371" spans="1:8">
      <c r="A371" s="14"/>
      <c r="B371" s="207"/>
      <c r="C371" s="208"/>
      <c r="D371" s="32" t="str">
        <f>" 1.2m3*1.488TON/m3 = "&amp;ROUND(1.2*1.488,2)</f>
        <v xml:space="preserve"> 1.2m3*1.488TON/m3 = 1.79</v>
      </c>
      <c r="E371" s="235">
        <v>1.79</v>
      </c>
      <c r="F371" s="237" t="s">
        <v>211</v>
      </c>
      <c r="G371" s="244"/>
      <c r="H371" s="23"/>
    </row>
    <row r="372" spans="1:8">
      <c r="A372" s="14"/>
      <c r="B372" s="207"/>
      <c r="C372" s="208"/>
      <c r="E372" s="235"/>
      <c r="F372" s="237"/>
      <c r="G372" s="244"/>
      <c r="H372" s="23"/>
    </row>
    <row r="373" spans="1:8">
      <c r="A373" s="14">
        <v>2</v>
      </c>
      <c r="B373" s="207" t="s">
        <v>1061</v>
      </c>
      <c r="C373" s="208" t="s">
        <v>997</v>
      </c>
      <c r="D373" s="32" t="str">
        <f>" (0.05m*0.05m*2.0m*30EA)+(30.0m*3줄) = " &amp;ROUND((0.05*0.05*2*30)+(0.05*0.05*30*3),3)</f>
        <v xml:space="preserve"> (0.05m*0.05m*2.0m*30EA)+(30.0m*3줄) = 0.375</v>
      </c>
      <c r="E373" s="235">
        <v>0.375</v>
      </c>
      <c r="F373" s="237" t="s">
        <v>326</v>
      </c>
      <c r="G373" s="244"/>
      <c r="H373" s="23"/>
    </row>
    <row r="374" spans="1:8">
      <c r="A374" s="14"/>
      <c r="C374" s="52"/>
      <c r="D374" s="32" t="str">
        <f>" ((2.0m*30EA)+(30.0m*3))*2.38kg/m = "&amp;ROUND(((2*30)+(30*3))*2.38,2)</f>
        <v xml:space="preserve"> ((2.0m*30EA)+(30.0m*3))*2.38kg/m = 357</v>
      </c>
      <c r="E374" s="239">
        <v>357</v>
      </c>
      <c r="F374" s="21" t="s">
        <v>1002</v>
      </c>
      <c r="G374" s="244"/>
      <c r="H374" s="23"/>
    </row>
    <row r="375" spans="1:8">
      <c r="A375" s="14"/>
      <c r="B375" s="229"/>
      <c r="C375" s="230"/>
      <c r="D375" s="212"/>
      <c r="E375" s="235">
        <f>E374/1000</f>
        <v>0.35699999999999998</v>
      </c>
      <c r="F375" s="236" t="s">
        <v>203</v>
      </c>
      <c r="G375" s="22"/>
      <c r="H375" s="23"/>
    </row>
    <row r="376" spans="1:8">
      <c r="A376" s="14"/>
      <c r="B376" s="158"/>
      <c r="C376" s="159"/>
      <c r="D376" s="212"/>
      <c r="E376" s="235"/>
      <c r="F376" s="236"/>
      <c r="G376" s="22"/>
      <c r="H376" s="23"/>
    </row>
    <row r="377" spans="1:8">
      <c r="A377" s="14">
        <v>3</v>
      </c>
      <c r="B377" s="32" t="s">
        <v>977</v>
      </c>
      <c r="E377" s="235">
        <f>E370</f>
        <v>1.2</v>
      </c>
      <c r="F377" s="21" t="s">
        <v>326</v>
      </c>
      <c r="G377" s="22"/>
      <c r="H377" s="23"/>
    </row>
    <row r="378" spans="1:8">
      <c r="A378" s="14"/>
      <c r="E378" s="235">
        <f>E371</f>
        <v>1.79</v>
      </c>
      <c r="F378" s="21" t="s">
        <v>211</v>
      </c>
      <c r="G378" s="22"/>
      <c r="H378" s="23"/>
    </row>
    <row r="379" spans="1:8">
      <c r="A379" s="14"/>
      <c r="E379" s="235"/>
      <c r="G379" s="22"/>
      <c r="H379" s="23"/>
    </row>
    <row r="380" spans="1:8">
      <c r="A380" s="14">
        <v>4</v>
      </c>
      <c r="B380" s="32" t="s">
        <v>980</v>
      </c>
      <c r="C380" s="21" t="s">
        <v>981</v>
      </c>
      <c r="E380" s="235">
        <f>E371</f>
        <v>1.79</v>
      </c>
      <c r="F380" s="21" t="str">
        <f>F378</f>
        <v>TON</v>
      </c>
      <c r="G380" s="22"/>
      <c r="H380" s="23"/>
    </row>
    <row r="381" spans="1:8">
      <c r="A381" s="63"/>
      <c r="B381" s="64"/>
      <c r="C381" s="118"/>
      <c r="D381" s="64"/>
      <c r="E381" s="266"/>
      <c r="F381" s="118"/>
      <c r="G381" s="65"/>
      <c r="H381" s="23"/>
    </row>
    <row r="382" spans="1:8">
      <c r="A382" s="14">
        <v>5</v>
      </c>
      <c r="B382" s="32" t="s">
        <v>1062</v>
      </c>
      <c r="C382" s="21" t="s">
        <v>1063</v>
      </c>
      <c r="E382" s="235">
        <f>E374</f>
        <v>357</v>
      </c>
      <c r="F382" s="21" t="s">
        <v>1002</v>
      </c>
      <c r="G382" s="22"/>
      <c r="H382" s="23"/>
    </row>
    <row r="383" spans="1:8">
      <c r="A383" s="73" t="s">
        <v>1064</v>
      </c>
      <c r="B383" s="136"/>
      <c r="C383" s="143" t="s">
        <v>1065</v>
      </c>
      <c r="D383" s="137"/>
      <c r="E383" s="136">
        <v>1</v>
      </c>
      <c r="F383" s="142" t="s">
        <v>1066</v>
      </c>
      <c r="G383" s="203"/>
      <c r="H383" s="23"/>
    </row>
    <row r="384" spans="1:8">
      <c r="A384" s="448"/>
      <c r="B384" s="449"/>
      <c r="C384" s="449"/>
      <c r="D384" s="449"/>
      <c r="E384" s="449"/>
      <c r="F384" s="449"/>
      <c r="G384" s="450"/>
      <c r="H384" s="23"/>
    </row>
    <row r="385" spans="1:8">
      <c r="A385" s="206"/>
      <c r="B385" s="207"/>
      <c r="C385" s="208"/>
      <c r="D385" s="209" t="s">
        <v>975</v>
      </c>
      <c r="E385" s="209"/>
      <c r="F385" s="236"/>
      <c r="G385" s="22"/>
      <c r="H385" s="23"/>
    </row>
    <row r="386" spans="1:8">
      <c r="A386" s="206"/>
      <c r="B386" s="207"/>
      <c r="C386" s="208"/>
      <c r="D386" s="212" t="s">
        <v>1067</v>
      </c>
      <c r="E386" s="209"/>
      <c r="F386" s="236"/>
      <c r="G386" s="244"/>
      <c r="H386" s="23"/>
    </row>
    <row r="387" spans="1:8">
      <c r="A387" s="206"/>
      <c r="B387" s="207"/>
      <c r="C387" s="208"/>
      <c r="D387" s="212"/>
      <c r="E387" s="209"/>
      <c r="F387" s="236"/>
      <c r="G387" s="244"/>
      <c r="H387" s="23"/>
    </row>
    <row r="388" spans="1:8">
      <c r="A388" s="206">
        <v>1</v>
      </c>
      <c r="B388" s="207" t="s">
        <v>1068</v>
      </c>
      <c r="C388" s="208"/>
      <c r="D388" s="32" t="str">
        <f>" 8.0m*0.8m*16.09kg/m2*2면 = " &amp;ROUND(8*0.8*16.09*2,2)</f>
        <v xml:space="preserve"> 8.0m*0.8m*16.09kg/m2*2면 = 205.95</v>
      </c>
      <c r="E388" s="235">
        <v>205.95</v>
      </c>
      <c r="F388" s="237" t="s">
        <v>1002</v>
      </c>
      <c r="G388" s="244"/>
      <c r="H388" s="23"/>
    </row>
    <row r="389" spans="1:8">
      <c r="A389" s="14"/>
      <c r="B389" s="207"/>
      <c r="C389" s="208"/>
      <c r="E389" s="259">
        <f>E388/1000</f>
        <v>0.20594999999999999</v>
      </c>
      <c r="F389" s="236" t="s">
        <v>203</v>
      </c>
      <c r="G389" s="244"/>
      <c r="H389" s="23"/>
    </row>
    <row r="390" spans="1:8">
      <c r="A390" s="14"/>
      <c r="B390" s="207"/>
      <c r="C390" s="208"/>
      <c r="D390" s="212"/>
      <c r="E390" s="235"/>
      <c r="F390" s="236"/>
      <c r="G390" s="244"/>
      <c r="H390" s="23"/>
    </row>
    <row r="391" spans="1:8">
      <c r="A391" s="14">
        <v>2</v>
      </c>
      <c r="B391" s="32" t="s">
        <v>1062</v>
      </c>
      <c r="C391" s="21" t="s">
        <v>1063</v>
      </c>
      <c r="E391" s="235">
        <f>E388</f>
        <v>205.95</v>
      </c>
      <c r="F391" s="21" t="s">
        <v>1002</v>
      </c>
      <c r="G391" s="244"/>
      <c r="H391" s="23"/>
    </row>
    <row r="392" spans="1:8">
      <c r="A392" s="14"/>
      <c r="B392" s="229"/>
      <c r="C392" s="230"/>
      <c r="D392" s="212"/>
      <c r="E392" s="235"/>
      <c r="F392" s="236"/>
      <c r="G392" s="22"/>
      <c r="H392" s="23"/>
    </row>
    <row r="393" spans="1:8">
      <c r="A393" s="14"/>
      <c r="B393" s="158"/>
      <c r="C393" s="159"/>
      <c r="D393" s="212"/>
      <c r="E393" s="235"/>
      <c r="F393" s="236"/>
      <c r="G393" s="22"/>
      <c r="H393" s="23"/>
    </row>
    <row r="394" spans="1:8">
      <c r="A394" s="14"/>
      <c r="E394" s="235"/>
      <c r="G394" s="22"/>
      <c r="H394" s="23"/>
    </row>
    <row r="395" spans="1:8">
      <c r="A395" s="14"/>
      <c r="E395" s="235"/>
      <c r="G395" s="22"/>
      <c r="H395" s="23"/>
    </row>
    <row r="396" spans="1:8">
      <c r="A396" s="14"/>
      <c r="E396" s="235"/>
      <c r="G396" s="22"/>
      <c r="H396" s="23"/>
    </row>
    <row r="397" spans="1:8">
      <c r="A397" s="256"/>
      <c r="B397" s="174"/>
      <c r="C397" s="281"/>
      <c r="D397" s="174"/>
      <c r="E397" s="257"/>
      <c r="F397" s="281"/>
      <c r="G397" s="258"/>
      <c r="H397" s="23"/>
    </row>
    <row r="398" spans="1:8">
      <c r="A398" s="73" t="s">
        <v>1069</v>
      </c>
      <c r="B398" s="136"/>
      <c r="C398" s="143" t="s">
        <v>1070</v>
      </c>
      <c r="D398" s="137"/>
      <c r="E398" s="136">
        <v>1</v>
      </c>
      <c r="F398" s="142" t="s">
        <v>132</v>
      </c>
      <c r="G398" s="203"/>
      <c r="H398" s="23"/>
    </row>
    <row r="399" spans="1:8">
      <c r="A399" s="454"/>
      <c r="B399" s="455"/>
      <c r="C399" s="455"/>
      <c r="D399" s="455"/>
      <c r="E399" s="455"/>
      <c r="F399" s="455"/>
      <c r="G399" s="456"/>
      <c r="H399" s="23"/>
    </row>
    <row r="400" spans="1:8">
      <c r="A400" s="206"/>
      <c r="B400" s="207"/>
      <c r="C400" s="208"/>
      <c r="D400" s="209" t="s">
        <v>975</v>
      </c>
      <c r="E400" s="209"/>
      <c r="F400" s="236"/>
      <c r="G400" s="22"/>
      <c r="H400" s="23"/>
    </row>
    <row r="401" spans="1:8">
      <c r="A401" s="206"/>
      <c r="B401" s="207"/>
      <c r="C401" s="208"/>
      <c r="D401" s="212" t="s">
        <v>1071</v>
      </c>
      <c r="E401" s="209"/>
      <c r="F401" s="236"/>
      <c r="G401" s="244"/>
      <c r="H401" s="23"/>
    </row>
    <row r="402" spans="1:8">
      <c r="A402" s="206"/>
      <c r="B402" s="207"/>
      <c r="C402" s="208"/>
      <c r="D402" s="212"/>
      <c r="E402" s="235"/>
      <c r="F402" s="236"/>
      <c r="G402" s="244"/>
      <c r="H402" s="23"/>
    </row>
    <row r="403" spans="1:8">
      <c r="A403" s="206">
        <v>1</v>
      </c>
      <c r="B403" s="207" t="s">
        <v>1072</v>
      </c>
      <c r="C403" s="280" t="s">
        <v>1073</v>
      </c>
      <c r="D403" s="212" t="str">
        <f>" 1.0m*1.0m*1.0m = " &amp;ROUND(1*1*1,3)</f>
        <v xml:space="preserve"> 1.0m*1.0m*1.0m = 1</v>
      </c>
      <c r="E403" s="235">
        <v>1</v>
      </c>
      <c r="F403" s="236" t="s">
        <v>326</v>
      </c>
      <c r="G403" s="244"/>
      <c r="H403" s="23"/>
    </row>
    <row r="404" spans="1:8">
      <c r="A404" s="14"/>
      <c r="B404" s="207"/>
      <c r="C404" s="208"/>
      <c r="D404" s="32" t="str">
        <f>" 1m3*2.3ton/m3 = "&amp;ROUND(1*2.3,2)</f>
        <v xml:space="preserve"> 1m3*2.3ton/m3 = 2.3</v>
      </c>
      <c r="E404" s="235">
        <v>2.2999999999999998</v>
      </c>
      <c r="F404" s="237" t="s">
        <v>211</v>
      </c>
      <c r="G404" s="244"/>
      <c r="H404" s="23"/>
    </row>
    <row r="405" spans="1:8">
      <c r="A405" s="14"/>
      <c r="C405" s="52"/>
      <c r="E405" s="245"/>
      <c r="F405" s="236"/>
      <c r="G405" s="22"/>
      <c r="H405" s="23"/>
    </row>
    <row r="406" spans="1:8">
      <c r="A406" s="213">
        <v>2</v>
      </c>
      <c r="B406" s="32" t="s">
        <v>977</v>
      </c>
      <c r="E406" s="210">
        <f>E403</f>
        <v>1</v>
      </c>
      <c r="F406" s="214" t="s">
        <v>69</v>
      </c>
      <c r="G406" s="22"/>
      <c r="H406" s="23"/>
    </row>
    <row r="407" spans="1:8">
      <c r="A407" s="215"/>
      <c r="E407" s="32">
        <f>E404</f>
        <v>2.2999999999999998</v>
      </c>
      <c r="F407" s="214" t="s">
        <v>203</v>
      </c>
      <c r="G407" s="22"/>
      <c r="H407" s="23"/>
    </row>
    <row r="408" spans="1:8">
      <c r="A408" s="213"/>
      <c r="E408" s="210"/>
      <c r="F408" s="214"/>
      <c r="G408" s="22"/>
      <c r="H408" s="23"/>
    </row>
    <row r="409" spans="1:8">
      <c r="A409" s="14">
        <v>3</v>
      </c>
      <c r="B409" s="32" t="s">
        <v>978</v>
      </c>
      <c r="C409" s="19" t="s">
        <v>979</v>
      </c>
      <c r="E409" s="32">
        <f>E407</f>
        <v>2.2999999999999998</v>
      </c>
      <c r="F409" s="21" t="s">
        <v>864</v>
      </c>
      <c r="G409" s="22"/>
      <c r="H409" s="23"/>
    </row>
    <row r="410" spans="1:8">
      <c r="A410" s="14"/>
      <c r="C410" s="19"/>
      <c r="G410" s="22"/>
      <c r="H410" s="23"/>
    </row>
    <row r="411" spans="1:8">
      <c r="A411" s="14"/>
      <c r="C411" s="19"/>
      <c r="G411" s="22"/>
      <c r="H411" s="23"/>
    </row>
    <row r="412" spans="1:8">
      <c r="A412" s="9"/>
      <c r="B412" s="10"/>
      <c r="C412" s="241"/>
      <c r="D412" s="10"/>
      <c r="E412" s="10"/>
      <c r="F412" s="11"/>
      <c r="G412" s="12"/>
      <c r="H412" s="23"/>
    </row>
    <row r="413" spans="1:8">
      <c r="A413" s="73" t="s">
        <v>1074</v>
      </c>
      <c r="B413" s="136"/>
      <c r="C413" s="143" t="s">
        <v>1075</v>
      </c>
      <c r="D413" s="137"/>
      <c r="E413" s="136">
        <v>1</v>
      </c>
      <c r="F413" s="142" t="s">
        <v>132</v>
      </c>
      <c r="G413" s="203"/>
      <c r="H413" s="23"/>
    </row>
    <row r="414" spans="1:8">
      <c r="A414" s="454"/>
      <c r="B414" s="455"/>
      <c r="C414" s="455"/>
      <c r="D414" s="455"/>
      <c r="E414" s="455"/>
      <c r="F414" s="455"/>
      <c r="G414" s="456"/>
      <c r="H414" s="23"/>
    </row>
    <row r="415" spans="1:8">
      <c r="A415" s="206"/>
      <c r="B415" s="207"/>
      <c r="C415" s="208"/>
      <c r="D415" s="209" t="s">
        <v>975</v>
      </c>
      <c r="E415" s="209"/>
      <c r="F415" s="236"/>
      <c r="G415" s="22"/>
      <c r="H415" s="23"/>
    </row>
    <row r="416" spans="1:8">
      <c r="A416" s="206"/>
      <c r="B416" s="207"/>
      <c r="C416" s="208"/>
      <c r="D416" s="212" t="s">
        <v>1071</v>
      </c>
      <c r="E416" s="209"/>
      <c r="F416" s="236"/>
      <c r="G416" s="244"/>
      <c r="H416" s="23"/>
    </row>
    <row r="417" spans="1:8">
      <c r="A417" s="206"/>
      <c r="B417" s="207"/>
      <c r="C417" s="208"/>
      <c r="D417" s="212"/>
      <c r="E417" s="235"/>
      <c r="F417" s="236"/>
      <c r="G417" s="244"/>
      <c r="H417" s="23"/>
    </row>
    <row r="418" spans="1:8">
      <c r="A418" s="206">
        <v>1</v>
      </c>
      <c r="B418" s="207" t="s">
        <v>1072</v>
      </c>
      <c r="C418" s="280" t="s">
        <v>1076</v>
      </c>
      <c r="D418" s="212" t="str">
        <f>" 0.3m*0.6m*0.9m = " &amp;ROUND(0.3*0.6*0.9,3)</f>
        <v xml:space="preserve"> 0.3m*0.6m*0.9m = 0.162</v>
      </c>
      <c r="E418" s="235">
        <v>0.16200000000000001</v>
      </c>
      <c r="F418" s="236" t="s">
        <v>326</v>
      </c>
      <c r="G418" s="244"/>
      <c r="H418" s="23"/>
    </row>
    <row r="419" spans="1:8">
      <c r="A419" s="14"/>
      <c r="B419" s="207"/>
      <c r="C419" s="208"/>
      <c r="D419" s="32" t="str">
        <f>" 0.162m3*2.3ton/m3 = "&amp;ROUND(0.162*2.3,2)</f>
        <v xml:space="preserve"> 0.162m3*2.3ton/m3 = 0.37</v>
      </c>
      <c r="E419" s="235">
        <v>0.37</v>
      </c>
      <c r="F419" s="237" t="s">
        <v>211</v>
      </c>
      <c r="G419" s="244"/>
      <c r="H419" s="23"/>
    </row>
    <row r="420" spans="1:8">
      <c r="A420" s="14"/>
      <c r="C420" s="52"/>
      <c r="E420" s="245"/>
      <c r="F420" s="236"/>
      <c r="G420" s="22"/>
      <c r="H420" s="23"/>
    </row>
    <row r="421" spans="1:8">
      <c r="A421" s="213">
        <v>2</v>
      </c>
      <c r="B421" s="32" t="s">
        <v>977</v>
      </c>
      <c r="E421" s="210">
        <f>E418</f>
        <v>0.16200000000000001</v>
      </c>
      <c r="F421" s="214" t="s">
        <v>69</v>
      </c>
      <c r="G421" s="22"/>
      <c r="H421" s="23"/>
    </row>
    <row r="422" spans="1:8">
      <c r="A422" s="215"/>
      <c r="E422" s="32">
        <f>E419</f>
        <v>0.37</v>
      </c>
      <c r="F422" s="214" t="s">
        <v>203</v>
      </c>
      <c r="G422" s="22"/>
      <c r="H422" s="23"/>
    </row>
    <row r="423" spans="1:8">
      <c r="A423" s="213"/>
      <c r="E423" s="210"/>
      <c r="F423" s="214"/>
      <c r="G423" s="22"/>
      <c r="H423" s="23"/>
    </row>
    <row r="424" spans="1:8">
      <c r="A424" s="14">
        <v>3</v>
      </c>
      <c r="B424" s="32" t="s">
        <v>978</v>
      </c>
      <c r="C424" s="19" t="s">
        <v>979</v>
      </c>
      <c r="E424" s="32">
        <f>E422</f>
        <v>0.37</v>
      </c>
      <c r="F424" s="21" t="s">
        <v>864</v>
      </c>
      <c r="G424" s="22"/>
      <c r="H424" s="23"/>
    </row>
    <row r="425" spans="1:8">
      <c r="A425" s="14"/>
      <c r="C425" s="19"/>
      <c r="G425" s="22"/>
      <c r="H425" s="23"/>
    </row>
    <row r="426" spans="1:8">
      <c r="A426" s="14"/>
      <c r="C426" s="19"/>
      <c r="G426" s="22"/>
      <c r="H426" s="23"/>
    </row>
    <row r="427" spans="1:8">
      <c r="A427" s="9"/>
      <c r="B427" s="10"/>
      <c r="C427" s="241"/>
      <c r="D427" s="10"/>
      <c r="E427" s="10"/>
      <c r="F427" s="11"/>
      <c r="G427" s="12"/>
      <c r="H427" s="23"/>
    </row>
    <row r="428" spans="1:8">
      <c r="A428" s="73" t="s">
        <v>1077</v>
      </c>
      <c r="B428" s="136"/>
      <c r="C428" s="143" t="s">
        <v>1078</v>
      </c>
      <c r="D428" s="137"/>
      <c r="E428" s="136">
        <v>1</v>
      </c>
      <c r="F428" s="142" t="s">
        <v>132</v>
      </c>
      <c r="G428" s="203"/>
      <c r="H428" s="23"/>
    </row>
    <row r="429" spans="1:8">
      <c r="A429" s="448"/>
      <c r="B429" s="449"/>
      <c r="C429" s="449"/>
      <c r="D429" s="449"/>
      <c r="E429" s="449"/>
      <c r="F429" s="449"/>
      <c r="G429" s="450"/>
      <c r="H429" s="23"/>
    </row>
    <row r="430" spans="1:8">
      <c r="A430" s="206"/>
      <c r="B430" s="207"/>
      <c r="C430" s="208"/>
      <c r="D430" s="209" t="s">
        <v>975</v>
      </c>
      <c r="E430" s="209"/>
      <c r="F430" s="236"/>
      <c r="G430" s="22"/>
      <c r="H430" s="23"/>
    </row>
    <row r="431" spans="1:8">
      <c r="A431" s="206"/>
      <c r="B431" s="207"/>
      <c r="C431" s="208"/>
      <c r="D431" s="212" t="s">
        <v>1079</v>
      </c>
      <c r="E431" s="209"/>
      <c r="F431" s="236"/>
      <c r="G431" s="244"/>
      <c r="H431" s="23"/>
    </row>
    <row r="432" spans="1:8">
      <c r="A432" s="206"/>
      <c r="B432" s="207"/>
      <c r="C432" s="208"/>
      <c r="D432" s="212"/>
      <c r="E432" s="209"/>
      <c r="F432" s="236"/>
      <c r="G432" s="244"/>
      <c r="H432" s="23"/>
    </row>
    <row r="433" spans="1:8">
      <c r="A433" s="206">
        <v>1</v>
      </c>
      <c r="B433" s="207" t="s">
        <v>1080</v>
      </c>
      <c r="C433" s="208"/>
      <c r="D433" s="212" t="str">
        <f>" 4.0m*1.0m*1.0m = " &amp;ROUND(4*1*1,3)</f>
        <v xml:space="preserve"> 4.0m*1.0m*1.0m = 4</v>
      </c>
      <c r="E433" s="235">
        <v>4</v>
      </c>
      <c r="F433" s="236" t="s">
        <v>326</v>
      </c>
      <c r="G433" s="244"/>
      <c r="H433" s="23"/>
    </row>
    <row r="434" spans="1:8">
      <c r="A434" s="14"/>
      <c r="B434" s="207"/>
      <c r="C434" s="208"/>
      <c r="D434" s="32" t="str">
        <f>" 1ea*2ton/ea = "&amp;ROUND(1*2,2)</f>
        <v xml:space="preserve"> 1ea*2ton/ea = 2</v>
      </c>
      <c r="E434" s="235">
        <v>2</v>
      </c>
      <c r="F434" s="237" t="s">
        <v>333</v>
      </c>
      <c r="G434" s="244"/>
      <c r="H434" s="23"/>
    </row>
    <row r="435" spans="1:8">
      <c r="A435" s="14"/>
      <c r="B435" s="207"/>
      <c r="C435" s="208"/>
      <c r="E435" s="235"/>
      <c r="F435" s="237"/>
      <c r="G435" s="244"/>
      <c r="H435" s="23"/>
    </row>
    <row r="436" spans="1:8">
      <c r="A436" s="14">
        <v>2</v>
      </c>
      <c r="B436" s="207" t="s">
        <v>1019</v>
      </c>
      <c r="C436" s="280" t="s">
        <v>1081</v>
      </c>
      <c r="D436" s="212" t="str">
        <f>" 0.5m*0.5m*0.3m = " &amp;ROUND(0.5*0.5*0.3,3)</f>
        <v xml:space="preserve"> 0.5m*0.5m*0.3m = 0.075</v>
      </c>
      <c r="E436" s="235">
        <v>7.4999999999999997E-2</v>
      </c>
      <c r="F436" s="236" t="s">
        <v>326</v>
      </c>
      <c r="G436" s="244"/>
      <c r="H436" s="23"/>
    </row>
    <row r="437" spans="1:8">
      <c r="A437" s="14"/>
      <c r="C437" s="52"/>
      <c r="D437" s="32" t="str">
        <f>" 0.075*2.3ton/m3 = "&amp;ROUND(0.075*2.3,2)</f>
        <v xml:space="preserve"> 0.075*2.3ton/m3 = 0.17</v>
      </c>
      <c r="E437" s="235">
        <v>0.17</v>
      </c>
      <c r="F437" s="237" t="s">
        <v>333</v>
      </c>
      <c r="G437" s="244"/>
      <c r="H437" s="23"/>
    </row>
    <row r="438" spans="1:8">
      <c r="A438" s="14"/>
      <c r="B438" s="229"/>
      <c r="C438" s="230"/>
      <c r="D438" s="212"/>
      <c r="E438" s="235"/>
      <c r="F438" s="236"/>
      <c r="G438" s="22"/>
      <c r="H438" s="23"/>
    </row>
    <row r="439" spans="1:8">
      <c r="A439" s="14">
        <v>3</v>
      </c>
      <c r="B439" s="32" t="s">
        <v>977</v>
      </c>
      <c r="E439" s="235">
        <f>E433+E436</f>
        <v>4.0750000000000002</v>
      </c>
      <c r="F439" s="21" t="s">
        <v>326</v>
      </c>
      <c r="G439" s="22"/>
      <c r="H439" s="23"/>
    </row>
    <row r="440" spans="1:8">
      <c r="A440" s="14"/>
      <c r="E440" s="235">
        <f>E434+E437</f>
        <v>2.17</v>
      </c>
      <c r="F440" s="21" t="s">
        <v>333</v>
      </c>
      <c r="G440" s="22"/>
      <c r="H440" s="23"/>
    </row>
    <row r="441" spans="1:8">
      <c r="A441" s="14"/>
      <c r="E441" s="235"/>
      <c r="G441" s="22"/>
      <c r="H441" s="23"/>
    </row>
    <row r="442" spans="1:8">
      <c r="A442" s="14">
        <v>4</v>
      </c>
      <c r="B442" s="32" t="s">
        <v>980</v>
      </c>
      <c r="C442" s="21" t="s">
        <v>979</v>
      </c>
      <c r="E442" s="235">
        <f>E437</f>
        <v>0.17</v>
      </c>
      <c r="F442" s="21" t="s">
        <v>203</v>
      </c>
      <c r="G442" s="22"/>
      <c r="H442" s="23"/>
    </row>
    <row r="443" spans="1:8">
      <c r="A443" s="206"/>
      <c r="B443" s="207"/>
      <c r="C443" s="208" t="s">
        <v>1082</v>
      </c>
      <c r="D443" s="51"/>
      <c r="E443" s="235">
        <f>E434</f>
        <v>2</v>
      </c>
      <c r="F443" s="21" t="s">
        <v>203</v>
      </c>
      <c r="G443" s="211"/>
      <c r="H443" s="23"/>
    </row>
    <row r="444" spans="1:8">
      <c r="A444" s="73" t="s">
        <v>1083</v>
      </c>
      <c r="B444" s="136"/>
      <c r="C444" s="143" t="s">
        <v>1084</v>
      </c>
      <c r="D444" s="137"/>
      <c r="E444" s="136">
        <v>1</v>
      </c>
      <c r="F444" s="142" t="s">
        <v>132</v>
      </c>
      <c r="G444" s="203"/>
      <c r="H444" s="23"/>
    </row>
    <row r="445" spans="1:8">
      <c r="A445" s="448"/>
      <c r="B445" s="449"/>
      <c r="C445" s="449"/>
      <c r="D445" s="449"/>
      <c r="E445" s="449"/>
      <c r="F445" s="449"/>
      <c r="G445" s="450"/>
      <c r="H445" s="23"/>
    </row>
    <row r="446" spans="1:8">
      <c r="A446" s="206"/>
      <c r="B446" s="207"/>
      <c r="C446" s="208"/>
      <c r="D446" s="209" t="s">
        <v>975</v>
      </c>
      <c r="E446" s="209"/>
      <c r="F446" s="236"/>
      <c r="G446" s="22"/>
      <c r="H446" s="23"/>
    </row>
    <row r="447" spans="1:8">
      <c r="A447" s="206"/>
      <c r="B447" s="207"/>
      <c r="C447" s="208"/>
      <c r="D447" s="212" t="s">
        <v>1085</v>
      </c>
      <c r="E447" s="209"/>
      <c r="F447" s="236"/>
      <c r="G447" s="244"/>
      <c r="H447" s="23"/>
    </row>
    <row r="448" spans="1:8">
      <c r="A448" s="206"/>
      <c r="B448" s="207"/>
      <c r="C448" s="208"/>
      <c r="D448" s="212"/>
      <c r="E448" s="209"/>
      <c r="F448" s="236"/>
      <c r="G448" s="244"/>
      <c r="H448" s="23"/>
    </row>
    <row r="449" spans="1:8">
      <c r="A449" s="206">
        <v>1</v>
      </c>
      <c r="B449" s="207" t="s">
        <v>1086</v>
      </c>
      <c r="C449" s="208" t="s">
        <v>1087</v>
      </c>
      <c r="D449" s="212" t="str">
        <f>" 0.12m*0.12m*0.75m = " &amp;ROUND(0.12*0.12*0.75,3)</f>
        <v xml:space="preserve"> 0.12m*0.12m*0.75m = 0.011</v>
      </c>
      <c r="E449" s="235">
        <v>1.0999999999999999E-2</v>
      </c>
      <c r="F449" s="236" t="s">
        <v>326</v>
      </c>
      <c r="G449" s="244"/>
      <c r="H449" s="23"/>
    </row>
    <row r="450" spans="1:8">
      <c r="A450" s="14"/>
      <c r="B450" s="207"/>
      <c r="C450" s="208"/>
      <c r="D450" s="32" t="str">
        <f>" 1.0ea*0.003ton/ea = "&amp;ROUND(1*0.003,3)</f>
        <v xml:space="preserve"> 1.0ea*0.003ton/ea = 0.003</v>
      </c>
      <c r="E450" s="235">
        <v>3.0000000000000001E-3</v>
      </c>
      <c r="F450" s="237" t="s">
        <v>333</v>
      </c>
      <c r="G450" s="244"/>
      <c r="H450" s="23"/>
    </row>
    <row r="451" spans="1:8">
      <c r="A451" s="14"/>
      <c r="B451" s="207"/>
      <c r="C451" s="208"/>
      <c r="E451" s="235"/>
      <c r="F451" s="237"/>
      <c r="G451" s="244"/>
      <c r="H451" s="23"/>
    </row>
    <row r="452" spans="1:8">
      <c r="A452" s="14">
        <v>2</v>
      </c>
      <c r="B452" s="32" t="s">
        <v>977</v>
      </c>
      <c r="E452" s="235">
        <f>E449</f>
        <v>1.0999999999999999E-2</v>
      </c>
      <c r="F452" s="21" t="s">
        <v>326</v>
      </c>
      <c r="G452" s="244"/>
      <c r="H452" s="23"/>
    </row>
    <row r="453" spans="1:8">
      <c r="A453" s="14"/>
      <c r="E453" s="235">
        <f>E450</f>
        <v>3.0000000000000001E-3</v>
      </c>
      <c r="F453" s="21" t="s">
        <v>333</v>
      </c>
      <c r="G453" s="244"/>
      <c r="H453" s="23"/>
    </row>
    <row r="454" spans="1:8">
      <c r="A454" s="14"/>
      <c r="E454" s="235"/>
      <c r="G454" s="22"/>
      <c r="H454" s="23"/>
    </row>
    <row r="455" spans="1:8">
      <c r="A455" s="14"/>
      <c r="E455" s="235"/>
      <c r="G455" s="22"/>
      <c r="H455" s="23"/>
    </row>
    <row r="456" spans="1:8">
      <c r="A456" s="14">
        <v>3</v>
      </c>
      <c r="B456" s="32" t="s">
        <v>980</v>
      </c>
      <c r="C456" s="21" t="s">
        <v>981</v>
      </c>
      <c r="E456" s="235">
        <f>E453</f>
        <v>3.0000000000000001E-3</v>
      </c>
      <c r="F456" s="21" t="s">
        <v>203</v>
      </c>
      <c r="G456" s="22"/>
      <c r="H456" s="23"/>
    </row>
    <row r="457" spans="1:8">
      <c r="A457" s="14"/>
      <c r="E457" s="235"/>
      <c r="G457" s="22"/>
      <c r="H457" s="23"/>
    </row>
    <row r="458" spans="1:8">
      <c r="A458" s="14"/>
      <c r="E458" s="235"/>
      <c r="G458" s="22"/>
      <c r="H458" s="23"/>
    </row>
    <row r="459" spans="1:8">
      <c r="A459" s="73" t="s">
        <v>1088</v>
      </c>
      <c r="B459" s="282"/>
      <c r="C459" s="283" t="s">
        <v>1089</v>
      </c>
      <c r="D459" s="282"/>
      <c r="E459" s="136">
        <v>1</v>
      </c>
      <c r="F459" s="142" t="s">
        <v>1090</v>
      </c>
      <c r="G459" s="203" t="s">
        <v>1091</v>
      </c>
      <c r="H459" s="23"/>
    </row>
    <row r="460" spans="1:8">
      <c r="A460" s="457"/>
      <c r="B460" s="458"/>
      <c r="C460" s="458"/>
      <c r="D460" s="458"/>
      <c r="E460" s="458"/>
      <c r="F460" s="458"/>
      <c r="G460" s="459"/>
      <c r="H460" s="23"/>
    </row>
    <row r="461" spans="1:8">
      <c r="A461" s="14">
        <v>1</v>
      </c>
      <c r="B461" s="32" t="s">
        <v>1092</v>
      </c>
      <c r="G461" s="22"/>
      <c r="H461" s="1"/>
    </row>
    <row r="462" spans="1:8">
      <c r="A462" s="14"/>
      <c r="B462" s="32" t="s">
        <v>1093</v>
      </c>
      <c r="D462" s="32" t="s">
        <v>1094</v>
      </c>
      <c r="E462" s="32">
        <f>2.71*1300</f>
        <v>3523</v>
      </c>
      <c r="F462" s="21" t="s">
        <v>1002</v>
      </c>
      <c r="G462" s="22"/>
      <c r="H462" s="1"/>
    </row>
    <row r="463" spans="1:8">
      <c r="A463" s="14"/>
      <c r="B463" s="32" t="s">
        <v>1095</v>
      </c>
      <c r="C463" s="52"/>
      <c r="E463" s="40"/>
      <c r="G463" s="22"/>
      <c r="H463" s="1"/>
    </row>
    <row r="464" spans="1:8">
      <c r="A464" s="14"/>
      <c r="B464" s="32" t="s">
        <v>1096</v>
      </c>
      <c r="C464" s="52"/>
      <c r="E464" s="40"/>
      <c r="G464" s="22"/>
      <c r="H464" s="1"/>
    </row>
    <row r="465" spans="1:8">
      <c r="A465" s="14"/>
      <c r="B465" s="32" t="s">
        <v>1097</v>
      </c>
      <c r="D465" s="284"/>
      <c r="E465" s="40"/>
      <c r="G465" s="15"/>
    </row>
    <row r="466" spans="1:8">
      <c r="A466" s="14"/>
      <c r="B466" s="32" t="s">
        <v>1098</v>
      </c>
      <c r="C466" s="32"/>
      <c r="F466" s="32"/>
      <c r="G466" s="22"/>
      <c r="H466" s="32">
        <f>40+({50}-3)*3</f>
        <v>181</v>
      </c>
    </row>
    <row r="467" spans="1:8">
      <c r="A467" s="14"/>
      <c r="B467" s="32" t="s">
        <v>1099</v>
      </c>
      <c r="C467" s="32"/>
      <c r="F467" s="32"/>
      <c r="G467" s="22"/>
      <c r="H467" s="285">
        <f>({181}/2)*0.01</f>
        <v>0.90500000000000003</v>
      </c>
    </row>
    <row r="468" spans="1:8">
      <c r="A468" s="14"/>
      <c r="B468" s="32" t="s">
        <v>1100</v>
      </c>
      <c r="C468" s="32"/>
      <c r="F468" s="32"/>
      <c r="G468" s="22"/>
      <c r="H468" s="53">
        <f>3.6*{0.91}^3</f>
        <v>2.7128556000000006</v>
      </c>
    </row>
    <row r="469" spans="1:8">
      <c r="A469" s="14"/>
      <c r="B469" s="32" t="s">
        <v>1101</v>
      </c>
      <c r="C469" s="32"/>
      <c r="F469" s="32"/>
      <c r="G469" s="15"/>
      <c r="H469" s="1"/>
    </row>
    <row r="470" spans="1:8">
      <c r="A470" s="14">
        <v>2</v>
      </c>
      <c r="B470" s="32" t="s">
        <v>1102</v>
      </c>
      <c r="C470" s="32"/>
      <c r="F470" s="32"/>
      <c r="G470" s="15"/>
    </row>
    <row r="471" spans="1:8">
      <c r="A471" s="14"/>
      <c r="B471" s="32" t="s">
        <v>1103</v>
      </c>
      <c r="C471" s="32"/>
      <c r="D471" s="32" t="s">
        <v>1104</v>
      </c>
      <c r="E471" s="32">
        <f>0.82*1300</f>
        <v>1066</v>
      </c>
      <c r="F471" s="21" t="s">
        <v>1002</v>
      </c>
      <c r="G471" s="15"/>
      <c r="H471" s="204"/>
    </row>
    <row r="472" spans="1:8">
      <c r="A472" s="14"/>
      <c r="B472" s="32" t="s">
        <v>1105</v>
      </c>
      <c r="C472" s="32"/>
      <c r="F472" s="32"/>
      <c r="G472" s="15"/>
      <c r="H472" s="204"/>
    </row>
    <row r="473" spans="1:8">
      <c r="A473" s="14"/>
      <c r="B473" s="32" t="s">
        <v>1106</v>
      </c>
      <c r="C473" s="32"/>
      <c r="F473" s="32"/>
      <c r="G473" s="15"/>
      <c r="H473" s="1">
        <f>40*0.01</f>
        <v>0.4</v>
      </c>
    </row>
    <row r="474" spans="1:8">
      <c r="A474" s="14"/>
      <c r="B474" s="32" t="s">
        <v>1107</v>
      </c>
      <c r="C474" s="32"/>
      <c r="F474" s="32"/>
      <c r="G474" s="15"/>
      <c r="H474" s="1"/>
    </row>
    <row r="475" spans="1:8">
      <c r="A475" s="14"/>
      <c r="B475" s="32" t="s">
        <v>1108</v>
      </c>
      <c r="C475" s="32"/>
      <c r="F475" s="32"/>
      <c r="G475" s="15"/>
      <c r="H475" s="286"/>
    </row>
    <row r="476" spans="1:8">
      <c r="A476" s="14"/>
      <c r="B476" s="32" t="s">
        <v>1109</v>
      </c>
      <c r="C476" s="32"/>
      <c r="F476" s="32"/>
      <c r="G476" s="15"/>
      <c r="H476" s="287">
        <f>0.5*3.14*(0.4/2)^2*10*(1+0.3)</f>
        <v>0.81640000000000013</v>
      </c>
    </row>
    <row r="477" spans="1:8">
      <c r="A477" s="14"/>
      <c r="B477" s="32" t="s">
        <v>1110</v>
      </c>
      <c r="C477" s="32"/>
      <c r="F477" s="32"/>
      <c r="G477" s="288"/>
      <c r="H477" s="204"/>
    </row>
    <row r="478" spans="1:8">
      <c r="A478" s="14"/>
      <c r="C478" s="32"/>
      <c r="F478" s="32"/>
      <c r="G478" s="15"/>
      <c r="H478" s="205"/>
    </row>
    <row r="479" spans="1:8">
      <c r="A479" s="14">
        <v>3</v>
      </c>
      <c r="B479" s="32" t="s">
        <v>1111</v>
      </c>
      <c r="C479" s="32"/>
      <c r="D479" s="32" t="s">
        <v>1112</v>
      </c>
      <c r="E479" s="32">
        <f>2.71+0.82</f>
        <v>3.53</v>
      </c>
      <c r="F479" s="21" t="s">
        <v>326</v>
      </c>
      <c r="G479" s="15"/>
      <c r="H479" s="205"/>
    </row>
    <row r="480" spans="1:8">
      <c r="A480" s="14"/>
      <c r="C480" s="32"/>
      <c r="D480" s="32" t="s">
        <v>1113</v>
      </c>
      <c r="E480" s="32">
        <f>E462+E471</f>
        <v>4589</v>
      </c>
      <c r="F480" s="21" t="s">
        <v>1002</v>
      </c>
      <c r="G480" s="288"/>
      <c r="H480" s="205"/>
    </row>
    <row r="481" spans="1:8">
      <c r="A481" s="14"/>
      <c r="C481" s="32"/>
      <c r="E481" s="32">
        <f>E480/1000</f>
        <v>4.5890000000000004</v>
      </c>
      <c r="F481" s="21" t="s">
        <v>333</v>
      </c>
      <c r="G481" s="288"/>
      <c r="H481" s="205"/>
    </row>
    <row r="482" spans="1:8">
      <c r="A482" s="14"/>
      <c r="C482" s="32"/>
      <c r="G482" s="288"/>
      <c r="H482" s="205"/>
    </row>
    <row r="483" spans="1:8">
      <c r="A483" s="14"/>
      <c r="C483" s="32"/>
      <c r="G483" s="288"/>
      <c r="H483" s="205"/>
    </row>
    <row r="484" spans="1:8">
      <c r="A484" s="14"/>
      <c r="C484" s="32"/>
      <c r="G484" s="288"/>
      <c r="H484" s="205"/>
    </row>
    <row r="485" spans="1:8">
      <c r="A485" s="14"/>
      <c r="C485" s="32"/>
      <c r="G485" s="288"/>
      <c r="H485" s="205"/>
    </row>
    <row r="486" spans="1:8">
      <c r="A486" s="14"/>
      <c r="C486" s="32"/>
      <c r="G486" s="288"/>
      <c r="H486" s="205"/>
    </row>
    <row r="487" spans="1:8">
      <c r="A487" s="73" t="s">
        <v>1114</v>
      </c>
      <c r="B487" s="282"/>
      <c r="C487" s="283" t="s">
        <v>1115</v>
      </c>
      <c r="D487" s="282"/>
      <c r="E487" s="136">
        <v>1</v>
      </c>
      <c r="F487" s="142" t="s">
        <v>1090</v>
      </c>
      <c r="G487" s="203" t="s">
        <v>1091</v>
      </c>
      <c r="H487" s="205"/>
    </row>
    <row r="488" spans="1:8">
      <c r="A488" s="457"/>
      <c r="B488" s="458"/>
      <c r="C488" s="458"/>
      <c r="D488" s="458"/>
      <c r="E488" s="458"/>
      <c r="F488" s="458"/>
      <c r="G488" s="459"/>
      <c r="H488" s="205"/>
    </row>
    <row r="489" spans="1:8">
      <c r="A489" s="14">
        <v>1</v>
      </c>
      <c r="B489" s="32" t="s">
        <v>1092</v>
      </c>
      <c r="G489" s="22"/>
      <c r="H489" s="205"/>
    </row>
    <row r="490" spans="1:8">
      <c r="A490" s="14"/>
      <c r="B490" s="32" t="s">
        <v>1093</v>
      </c>
      <c r="D490" s="32" t="s">
        <v>1116</v>
      </c>
      <c r="E490" s="32">
        <f>0.54*1300</f>
        <v>702</v>
      </c>
      <c r="F490" s="21" t="s">
        <v>1002</v>
      </c>
      <c r="G490" s="22"/>
      <c r="H490" s="205"/>
    </row>
    <row r="491" spans="1:8">
      <c r="A491" s="14"/>
      <c r="B491" s="32" t="s">
        <v>1095</v>
      </c>
      <c r="C491" s="52"/>
      <c r="E491" s="40"/>
      <c r="G491" s="22"/>
      <c r="H491" s="205"/>
    </row>
    <row r="492" spans="1:8">
      <c r="A492" s="14"/>
      <c r="B492" s="32" t="s">
        <v>1117</v>
      </c>
      <c r="C492" s="52"/>
      <c r="E492" s="40"/>
      <c r="G492" s="22"/>
      <c r="H492" s="205"/>
    </row>
    <row r="493" spans="1:8">
      <c r="A493" s="14"/>
      <c r="B493" s="32" t="s">
        <v>1118</v>
      </c>
      <c r="D493" s="284"/>
      <c r="E493" s="40"/>
      <c r="G493" s="15"/>
      <c r="H493" s="205"/>
    </row>
    <row r="494" spans="1:8">
      <c r="A494" s="14"/>
      <c r="B494" s="32" t="s">
        <v>1119</v>
      </c>
      <c r="C494" s="32"/>
      <c r="F494" s="32"/>
      <c r="G494" s="22"/>
      <c r="H494" s="205"/>
    </row>
    <row r="495" spans="1:8">
      <c r="A495" s="14"/>
      <c r="B495" s="32" t="s">
        <v>1120</v>
      </c>
      <c r="C495" s="32"/>
      <c r="F495" s="32"/>
      <c r="G495" s="22"/>
      <c r="H495" s="205"/>
    </row>
    <row r="496" spans="1:8">
      <c r="A496" s="14"/>
      <c r="B496" s="32" t="s">
        <v>1121</v>
      </c>
      <c r="C496" s="32"/>
      <c r="F496" s="32"/>
      <c r="G496" s="22"/>
      <c r="H496" s="205"/>
    </row>
    <row r="497" spans="1:8">
      <c r="A497" s="14"/>
      <c r="B497" s="32" t="s">
        <v>1101</v>
      </c>
      <c r="C497" s="32"/>
      <c r="F497" s="32"/>
      <c r="G497" s="15"/>
      <c r="H497" s="205"/>
    </row>
    <row r="498" spans="1:8">
      <c r="A498" s="14">
        <v>2</v>
      </c>
      <c r="B498" s="32" t="s">
        <v>1102</v>
      </c>
      <c r="C498" s="32"/>
      <c r="F498" s="32"/>
      <c r="G498" s="15"/>
      <c r="H498" s="205"/>
    </row>
    <row r="499" spans="1:8">
      <c r="A499" s="14"/>
      <c r="B499" s="32" t="s">
        <v>1103</v>
      </c>
      <c r="C499" s="32"/>
      <c r="D499" s="32" t="s">
        <v>1122</v>
      </c>
      <c r="E499" s="32">
        <f>0.21*1300</f>
        <v>273</v>
      </c>
      <c r="F499" s="21" t="s">
        <v>1002</v>
      </c>
      <c r="G499" s="15"/>
      <c r="H499" s="205"/>
    </row>
    <row r="500" spans="1:8">
      <c r="A500" s="14"/>
      <c r="B500" s="32" t="s">
        <v>1105</v>
      </c>
      <c r="C500" s="32"/>
      <c r="F500" s="32"/>
      <c r="G500" s="15"/>
      <c r="H500" s="205"/>
    </row>
    <row r="501" spans="1:8">
      <c r="A501" s="14"/>
      <c r="B501" s="32" t="s">
        <v>1123</v>
      </c>
      <c r="C501" s="32"/>
      <c r="F501" s="32"/>
      <c r="G501" s="15"/>
      <c r="H501" s="205"/>
    </row>
    <row r="502" spans="1:8">
      <c r="A502" s="14"/>
      <c r="B502" s="32" t="s">
        <v>1124</v>
      </c>
      <c r="C502" s="32"/>
      <c r="F502" s="32"/>
      <c r="G502" s="15"/>
      <c r="H502" s="205"/>
    </row>
    <row r="503" spans="1:8">
      <c r="A503" s="14"/>
      <c r="B503" s="32" t="s">
        <v>1108</v>
      </c>
      <c r="C503" s="32"/>
      <c r="F503" s="32"/>
      <c r="G503" s="15"/>
      <c r="H503" s="205"/>
    </row>
    <row r="504" spans="1:8">
      <c r="A504" s="14"/>
      <c r="B504" s="32" t="s">
        <v>1125</v>
      </c>
      <c r="C504" s="32"/>
      <c r="F504" s="32"/>
      <c r="G504" s="15"/>
      <c r="H504" s="205"/>
    </row>
    <row r="505" spans="1:8">
      <c r="A505" s="14"/>
      <c r="B505" s="32" t="s">
        <v>1110</v>
      </c>
      <c r="C505" s="32"/>
      <c r="F505" s="32"/>
      <c r="G505" s="288"/>
      <c r="H505" s="205"/>
    </row>
    <row r="506" spans="1:8">
      <c r="A506" s="14"/>
      <c r="C506" s="32"/>
      <c r="F506" s="32"/>
      <c r="G506" s="15"/>
      <c r="H506" s="205"/>
    </row>
    <row r="507" spans="1:8">
      <c r="A507" s="14">
        <v>3</v>
      </c>
      <c r="B507" s="32" t="s">
        <v>1111</v>
      </c>
      <c r="C507" s="32"/>
      <c r="D507" s="32" t="s">
        <v>1126</v>
      </c>
      <c r="E507" s="32">
        <f>0.54+0.21</f>
        <v>0.75</v>
      </c>
      <c r="F507" s="21" t="s">
        <v>326</v>
      </c>
      <c r="G507" s="15"/>
      <c r="H507" s="205"/>
    </row>
    <row r="508" spans="1:8">
      <c r="A508" s="14"/>
      <c r="C508" s="32"/>
      <c r="D508" s="32" t="s">
        <v>1113</v>
      </c>
      <c r="E508" s="32">
        <f>E490+E499</f>
        <v>975</v>
      </c>
      <c r="F508" s="21" t="s">
        <v>1002</v>
      </c>
      <c r="G508" s="288"/>
      <c r="H508" s="205"/>
    </row>
    <row r="509" spans="1:8">
      <c r="A509" s="14"/>
      <c r="C509" s="32"/>
      <c r="E509" s="32">
        <f>E508/1000</f>
        <v>0.97499999999999998</v>
      </c>
      <c r="F509" s="21" t="s">
        <v>333</v>
      </c>
      <c r="G509" s="288"/>
      <c r="H509" s="205"/>
    </row>
    <row r="510" spans="1:8">
      <c r="A510" s="14"/>
      <c r="C510" s="32"/>
      <c r="G510" s="288"/>
      <c r="H510" s="205"/>
    </row>
    <row r="511" spans="1:8">
      <c r="A511" s="14"/>
      <c r="C511" s="32"/>
      <c r="G511" s="288"/>
      <c r="H511" s="205"/>
    </row>
    <row r="512" spans="1:8">
      <c r="A512" s="14"/>
      <c r="C512" s="32"/>
      <c r="G512" s="288"/>
      <c r="H512" s="205"/>
    </row>
    <row r="513" spans="1:8">
      <c r="A513" s="14"/>
      <c r="C513" s="32"/>
      <c r="G513" s="288"/>
      <c r="H513" s="205"/>
    </row>
    <row r="514" spans="1:8">
      <c r="A514" s="14"/>
      <c r="C514" s="32"/>
      <c r="G514" s="288"/>
      <c r="H514" s="205"/>
    </row>
    <row r="515" spans="1:8">
      <c r="A515" s="73" t="s">
        <v>1127</v>
      </c>
      <c r="B515" s="282"/>
      <c r="C515" s="283" t="s">
        <v>1115</v>
      </c>
      <c r="D515" s="282"/>
      <c r="E515" s="136">
        <v>1</v>
      </c>
      <c r="F515" s="142" t="s">
        <v>1090</v>
      </c>
      <c r="G515" s="203" t="s">
        <v>1091</v>
      </c>
      <c r="H515" s="205"/>
    </row>
    <row r="516" spans="1:8">
      <c r="A516" s="457"/>
      <c r="B516" s="458"/>
      <c r="C516" s="458"/>
      <c r="D516" s="458"/>
      <c r="E516" s="458"/>
      <c r="F516" s="458"/>
      <c r="G516" s="459"/>
      <c r="H516" s="205"/>
    </row>
    <row r="517" spans="1:8">
      <c r="A517" s="14">
        <v>1</v>
      </c>
      <c r="B517" s="32" t="s">
        <v>1092</v>
      </c>
      <c r="G517" s="22"/>
      <c r="H517" s="205"/>
    </row>
    <row r="518" spans="1:8">
      <c r="A518" s="14"/>
      <c r="B518" s="32" t="s">
        <v>1093</v>
      </c>
      <c r="D518" s="32" t="s">
        <v>1116</v>
      </c>
      <c r="E518" s="32">
        <f>0.54*1300</f>
        <v>702</v>
      </c>
      <c r="F518" s="21" t="s">
        <v>1002</v>
      </c>
      <c r="G518" s="22"/>
      <c r="H518" s="205"/>
    </row>
    <row r="519" spans="1:8">
      <c r="A519" s="14"/>
      <c r="B519" s="32" t="s">
        <v>1095</v>
      </c>
      <c r="C519" s="52"/>
      <c r="E519" s="40"/>
      <c r="G519" s="22"/>
      <c r="H519" s="205"/>
    </row>
    <row r="520" spans="1:8">
      <c r="A520" s="14"/>
      <c r="B520" s="32" t="s">
        <v>1117</v>
      </c>
      <c r="C520" s="52"/>
      <c r="E520" s="40"/>
      <c r="G520" s="22"/>
      <c r="H520" s="205"/>
    </row>
    <row r="521" spans="1:8">
      <c r="A521" s="14"/>
      <c r="B521" s="32" t="s">
        <v>1118</v>
      </c>
      <c r="D521" s="284"/>
      <c r="E521" s="40"/>
      <c r="G521" s="15"/>
      <c r="H521" s="205"/>
    </row>
    <row r="522" spans="1:8">
      <c r="A522" s="14"/>
      <c r="B522" s="32" t="s">
        <v>1119</v>
      </c>
      <c r="C522" s="32"/>
      <c r="F522" s="32"/>
      <c r="G522" s="22"/>
      <c r="H522" s="205"/>
    </row>
    <row r="523" spans="1:8">
      <c r="A523" s="14"/>
      <c r="B523" s="32" t="s">
        <v>1120</v>
      </c>
      <c r="C523" s="32"/>
      <c r="F523" s="32"/>
      <c r="G523" s="22"/>
      <c r="H523" s="205"/>
    </row>
    <row r="524" spans="1:8">
      <c r="A524" s="14"/>
      <c r="B524" s="32" t="s">
        <v>1121</v>
      </c>
      <c r="C524" s="32"/>
      <c r="F524" s="32"/>
      <c r="G524" s="22"/>
      <c r="H524" s="205"/>
    </row>
    <row r="525" spans="1:8">
      <c r="A525" s="14"/>
      <c r="B525" s="32" t="s">
        <v>1101</v>
      </c>
      <c r="C525" s="32"/>
      <c r="F525" s="32"/>
      <c r="G525" s="15"/>
      <c r="H525" s="205"/>
    </row>
    <row r="526" spans="1:8">
      <c r="A526" s="14">
        <v>2</v>
      </c>
      <c r="B526" s="32" t="s">
        <v>1102</v>
      </c>
      <c r="C526" s="32"/>
      <c r="F526" s="32"/>
      <c r="G526" s="15"/>
      <c r="H526" s="205"/>
    </row>
    <row r="527" spans="1:8">
      <c r="A527" s="14"/>
      <c r="B527" s="32" t="s">
        <v>1103</v>
      </c>
      <c r="C527" s="32"/>
      <c r="D527" s="32" t="s">
        <v>1128</v>
      </c>
      <c r="E527" s="32">
        <f>0.18*1300</f>
        <v>234</v>
      </c>
      <c r="F527" s="21" t="s">
        <v>1002</v>
      </c>
      <c r="G527" s="15"/>
      <c r="H527" s="205"/>
    </row>
    <row r="528" spans="1:8">
      <c r="A528" s="14"/>
      <c r="B528" s="32" t="s">
        <v>1105</v>
      </c>
      <c r="C528" s="32"/>
      <c r="F528" s="32"/>
      <c r="G528" s="15"/>
      <c r="H528" s="205"/>
    </row>
    <row r="529" spans="1:8">
      <c r="A529" s="14"/>
      <c r="B529" s="32" t="s">
        <v>1123</v>
      </c>
      <c r="C529" s="32"/>
      <c r="F529" s="32"/>
      <c r="G529" s="15"/>
      <c r="H529" s="205"/>
    </row>
    <row r="530" spans="1:8">
      <c r="A530" s="14"/>
      <c r="B530" s="32" t="s">
        <v>1129</v>
      </c>
      <c r="C530" s="32"/>
      <c r="F530" s="32"/>
      <c r="G530" s="15"/>
      <c r="H530" s="205"/>
    </row>
    <row r="531" spans="1:8">
      <c r="A531" s="14"/>
      <c r="B531" s="32" t="s">
        <v>1108</v>
      </c>
      <c r="C531" s="32"/>
      <c r="F531" s="32"/>
      <c r="G531" s="15"/>
      <c r="H531" s="205"/>
    </row>
    <row r="532" spans="1:8">
      <c r="A532" s="14"/>
      <c r="B532" s="32" t="s">
        <v>1130</v>
      </c>
      <c r="C532" s="32"/>
      <c r="F532" s="32"/>
      <c r="G532" s="15"/>
      <c r="H532" s="205"/>
    </row>
    <row r="533" spans="1:8">
      <c r="A533" s="14"/>
      <c r="B533" s="32" t="s">
        <v>1110</v>
      </c>
      <c r="C533" s="32"/>
      <c r="F533" s="32"/>
      <c r="G533" s="288"/>
      <c r="H533" s="205"/>
    </row>
    <row r="534" spans="1:8">
      <c r="A534" s="14"/>
      <c r="C534" s="32"/>
      <c r="F534" s="32"/>
      <c r="G534" s="15"/>
      <c r="H534" s="205"/>
    </row>
    <row r="535" spans="1:8">
      <c r="A535" s="14">
        <v>3</v>
      </c>
      <c r="B535" s="32" t="s">
        <v>1111</v>
      </c>
      <c r="C535" s="32"/>
      <c r="D535" s="32" t="s">
        <v>1131</v>
      </c>
      <c r="E535" s="32">
        <f>0.54+0.18</f>
        <v>0.72</v>
      </c>
      <c r="F535" s="21" t="s">
        <v>326</v>
      </c>
      <c r="G535" s="15"/>
      <c r="H535" s="205"/>
    </row>
    <row r="536" spans="1:8">
      <c r="A536" s="14"/>
      <c r="C536" s="32"/>
      <c r="D536" s="32" t="s">
        <v>1113</v>
      </c>
      <c r="E536" s="32">
        <f>E518+E527</f>
        <v>936</v>
      </c>
      <c r="F536" s="21" t="s">
        <v>1002</v>
      </c>
      <c r="G536" s="288"/>
      <c r="H536" s="205"/>
    </row>
    <row r="537" spans="1:8">
      <c r="A537" s="14"/>
      <c r="C537" s="32"/>
      <c r="E537" s="32">
        <f>E536/1000</f>
        <v>0.93600000000000005</v>
      </c>
      <c r="F537" s="21" t="s">
        <v>333</v>
      </c>
      <c r="G537" s="288"/>
      <c r="H537" s="205"/>
    </row>
    <row r="538" spans="1:8">
      <c r="A538" s="14"/>
      <c r="C538" s="32"/>
      <c r="G538" s="288"/>
      <c r="H538" s="205"/>
    </row>
    <row r="539" spans="1:8">
      <c r="A539" s="14"/>
      <c r="C539" s="32"/>
      <c r="G539" s="288"/>
      <c r="H539" s="205"/>
    </row>
    <row r="540" spans="1:8">
      <c r="A540" s="14"/>
      <c r="C540" s="32"/>
      <c r="G540" s="288"/>
      <c r="H540" s="205"/>
    </row>
    <row r="541" spans="1:8">
      <c r="A541" s="14"/>
      <c r="C541" s="32"/>
      <c r="G541" s="288"/>
    </row>
    <row r="542" spans="1:8">
      <c r="A542" s="9"/>
      <c r="B542" s="10"/>
      <c r="C542" s="11"/>
      <c r="D542" s="10"/>
      <c r="E542" s="289"/>
      <c r="F542" s="11"/>
      <c r="G542" s="12"/>
    </row>
    <row r="543" spans="1:8">
      <c r="A543" s="73" t="s">
        <v>1132</v>
      </c>
      <c r="B543" s="282"/>
      <c r="C543" s="283" t="s">
        <v>1133</v>
      </c>
      <c r="D543" s="282"/>
      <c r="E543" s="136">
        <v>1</v>
      </c>
      <c r="F543" s="142" t="s">
        <v>1090</v>
      </c>
      <c r="G543" s="203" t="s">
        <v>1091</v>
      </c>
      <c r="H543" s="23"/>
    </row>
    <row r="544" spans="1:8">
      <c r="A544" s="460"/>
      <c r="B544" s="461"/>
      <c r="C544" s="461"/>
      <c r="D544" s="461"/>
      <c r="E544" s="461"/>
      <c r="F544" s="461"/>
      <c r="G544" s="462"/>
      <c r="H544" s="23"/>
    </row>
    <row r="545" spans="1:8">
      <c r="A545" s="14">
        <v>1</v>
      </c>
      <c r="B545" s="32" t="s">
        <v>1092</v>
      </c>
      <c r="G545" s="22"/>
      <c r="H545" s="1"/>
    </row>
    <row r="546" spans="1:8">
      <c r="A546" s="14"/>
      <c r="B546" s="32" t="s">
        <v>1093</v>
      </c>
      <c r="D546" s="32" t="s">
        <v>1134</v>
      </c>
      <c r="E546" s="32">
        <f>0.86*1300</f>
        <v>1118</v>
      </c>
      <c r="F546" s="21" t="s">
        <v>1002</v>
      </c>
      <c r="G546" s="22"/>
      <c r="H546" s="1"/>
    </row>
    <row r="547" spans="1:8">
      <c r="A547" s="14"/>
      <c r="B547" s="32" t="s">
        <v>1095</v>
      </c>
      <c r="C547" s="52"/>
      <c r="E547" s="40"/>
      <c r="G547" s="22"/>
      <c r="H547" s="1"/>
    </row>
    <row r="548" spans="1:8">
      <c r="A548" s="14"/>
      <c r="B548" s="32" t="s">
        <v>1135</v>
      </c>
      <c r="C548" s="52"/>
      <c r="E548" s="40"/>
      <c r="G548" s="22"/>
      <c r="H548" s="1"/>
    </row>
    <row r="549" spans="1:8">
      <c r="A549" s="14"/>
      <c r="B549" s="32" t="s">
        <v>1136</v>
      </c>
      <c r="D549" s="284"/>
      <c r="E549" s="40"/>
      <c r="G549" s="15"/>
    </row>
    <row r="550" spans="1:8">
      <c r="A550" s="14"/>
      <c r="B550" s="32" t="s">
        <v>1137</v>
      </c>
      <c r="C550" s="32"/>
      <c r="F550" s="32"/>
      <c r="G550" s="22"/>
      <c r="H550" s="32">
        <f>28+({35}-3)*3</f>
        <v>124</v>
      </c>
    </row>
    <row r="551" spans="1:8">
      <c r="A551" s="14"/>
      <c r="B551" s="32" t="s">
        <v>1138</v>
      </c>
      <c r="C551" s="32"/>
      <c r="F551" s="32"/>
      <c r="G551" s="22"/>
      <c r="H551" s="285">
        <f>({124}/2)*0.01</f>
        <v>0.62</v>
      </c>
    </row>
    <row r="552" spans="1:8">
      <c r="A552" s="14"/>
      <c r="B552" s="32" t="s">
        <v>1139</v>
      </c>
      <c r="C552" s="32"/>
      <c r="F552" s="32"/>
      <c r="G552" s="22"/>
      <c r="H552" s="53">
        <f>3.6*{0.62}^3</f>
        <v>0.8579808000000001</v>
      </c>
    </row>
    <row r="553" spans="1:8">
      <c r="A553" s="14"/>
      <c r="B553" s="32" t="s">
        <v>1101</v>
      </c>
      <c r="C553" s="32"/>
      <c r="F553" s="32"/>
      <c r="G553" s="15"/>
      <c r="H553" s="1"/>
    </row>
    <row r="554" spans="1:8">
      <c r="A554" s="14">
        <v>2</v>
      </c>
      <c r="B554" s="32" t="s">
        <v>1102</v>
      </c>
      <c r="C554" s="32"/>
      <c r="F554" s="32"/>
      <c r="G554" s="15"/>
    </row>
    <row r="555" spans="1:8">
      <c r="A555" s="14"/>
      <c r="B555" s="32" t="s">
        <v>1103</v>
      </c>
      <c r="C555" s="32"/>
      <c r="D555" s="32" t="s">
        <v>1140</v>
      </c>
      <c r="E555" s="32">
        <f>0.28*1300</f>
        <v>364.00000000000006</v>
      </c>
      <c r="F555" s="21" t="s">
        <v>1002</v>
      </c>
      <c r="G555" s="15"/>
      <c r="H555" s="204"/>
    </row>
    <row r="556" spans="1:8">
      <c r="A556" s="14"/>
      <c r="B556" s="32" t="s">
        <v>1105</v>
      </c>
      <c r="C556" s="32"/>
      <c r="F556" s="32"/>
      <c r="G556" s="15"/>
      <c r="H556" s="204"/>
    </row>
    <row r="557" spans="1:8">
      <c r="A557" s="14"/>
      <c r="B557" s="32" t="s">
        <v>1141</v>
      </c>
      <c r="C557" s="32"/>
      <c r="F557" s="32"/>
      <c r="G557" s="15"/>
      <c r="H557" s="1">
        <f>28*0.01</f>
        <v>0.28000000000000003</v>
      </c>
    </row>
    <row r="558" spans="1:8">
      <c r="A558" s="14"/>
      <c r="B558" s="32" t="s">
        <v>1124</v>
      </c>
      <c r="C558" s="32"/>
      <c r="F558" s="32"/>
      <c r="G558" s="15"/>
      <c r="H558" s="1"/>
    </row>
    <row r="559" spans="1:8">
      <c r="A559" s="14"/>
      <c r="B559" s="32" t="s">
        <v>1108</v>
      </c>
      <c r="C559" s="32"/>
      <c r="F559" s="32"/>
      <c r="G559" s="15"/>
      <c r="H559" s="286"/>
    </row>
    <row r="560" spans="1:8">
      <c r="A560" s="14"/>
      <c r="B560" s="32" t="s">
        <v>1142</v>
      </c>
      <c r="C560" s="32"/>
      <c r="F560" s="32"/>
      <c r="G560" s="15"/>
      <c r="H560" s="287">
        <f>0.5*3.14*(0.28/2)^2*7*(1+0.3)</f>
        <v>0.28002520000000009</v>
      </c>
    </row>
    <row r="561" spans="1:8">
      <c r="A561" s="14"/>
      <c r="B561" s="32" t="s">
        <v>1110</v>
      </c>
      <c r="C561" s="32"/>
      <c r="F561" s="32"/>
      <c r="G561" s="288"/>
      <c r="H561" s="204"/>
    </row>
    <row r="562" spans="1:8">
      <c r="A562" s="14"/>
      <c r="C562" s="32"/>
      <c r="F562" s="32"/>
      <c r="G562" s="15"/>
      <c r="H562" s="205"/>
    </row>
    <row r="563" spans="1:8">
      <c r="A563" s="14">
        <v>3</v>
      </c>
      <c r="B563" s="32" t="s">
        <v>1111</v>
      </c>
      <c r="C563" s="32"/>
      <c r="D563" s="32" t="s">
        <v>1143</v>
      </c>
      <c r="E563" s="32">
        <f>0.86+0.28</f>
        <v>1.1400000000000001</v>
      </c>
      <c r="F563" s="21" t="s">
        <v>326</v>
      </c>
      <c r="G563" s="15"/>
      <c r="H563" s="205"/>
    </row>
    <row r="564" spans="1:8">
      <c r="A564" s="14"/>
      <c r="C564" s="32"/>
      <c r="D564" s="32" t="s">
        <v>1113</v>
      </c>
      <c r="E564" s="32">
        <f>E546+E555</f>
        <v>1482</v>
      </c>
      <c r="F564" s="21" t="s">
        <v>1002</v>
      </c>
      <c r="G564" s="288"/>
      <c r="H564" s="205"/>
    </row>
    <row r="565" spans="1:8">
      <c r="A565" s="14"/>
      <c r="C565" s="32"/>
      <c r="E565" s="32">
        <f>E564/1000</f>
        <v>1.482</v>
      </c>
      <c r="F565" s="21" t="s">
        <v>333</v>
      </c>
      <c r="G565" s="15"/>
      <c r="H565" s="23"/>
    </row>
    <row r="566" spans="1:8">
      <c r="A566" s="14"/>
      <c r="C566" s="32"/>
      <c r="G566" s="15"/>
      <c r="H566" s="23"/>
    </row>
    <row r="567" spans="1:8">
      <c r="A567" s="14"/>
      <c r="C567" s="32"/>
      <c r="G567" s="15"/>
      <c r="H567" s="23"/>
    </row>
    <row r="568" spans="1:8">
      <c r="A568" s="14"/>
      <c r="C568" s="290"/>
      <c r="F568" s="29"/>
      <c r="G568" s="22"/>
      <c r="H568" s="204"/>
    </row>
    <row r="569" spans="1:8">
      <c r="A569" s="14"/>
      <c r="C569" s="19"/>
      <c r="E569" s="53"/>
      <c r="G569" s="22"/>
      <c r="H569" s="204"/>
    </row>
    <row r="570" spans="1:8">
      <c r="A570" s="9"/>
      <c r="B570" s="10"/>
      <c r="C570" s="11"/>
      <c r="D570" s="10"/>
      <c r="E570" s="289"/>
      <c r="F570" s="11"/>
      <c r="G570" s="12"/>
      <c r="H570" s="204"/>
    </row>
    <row r="571" spans="1:8">
      <c r="A571" s="73" t="s">
        <v>1144</v>
      </c>
      <c r="B571" s="282"/>
      <c r="C571" s="283" t="s">
        <v>1089</v>
      </c>
      <c r="D571" s="282"/>
      <c r="E571" s="136">
        <v>1</v>
      </c>
      <c r="F571" s="142" t="s">
        <v>1090</v>
      </c>
      <c r="G571" s="203" t="s">
        <v>1091</v>
      </c>
      <c r="H571" s="23"/>
    </row>
    <row r="572" spans="1:8">
      <c r="A572" s="457"/>
      <c r="B572" s="458"/>
      <c r="C572" s="458"/>
      <c r="D572" s="458"/>
      <c r="E572" s="458"/>
      <c r="F572" s="458"/>
      <c r="G572" s="459"/>
      <c r="H572" s="23"/>
    </row>
    <row r="573" spans="1:8">
      <c r="A573" s="14">
        <v>1</v>
      </c>
      <c r="B573" s="32" t="s">
        <v>1092</v>
      </c>
      <c r="G573" s="22"/>
      <c r="H573" s="1"/>
    </row>
    <row r="574" spans="1:8">
      <c r="A574" s="14"/>
      <c r="B574" s="32" t="s">
        <v>1093</v>
      </c>
      <c r="D574" s="32" t="s">
        <v>1094</v>
      </c>
      <c r="E574" s="32">
        <f>2.71*1300</f>
        <v>3523</v>
      </c>
      <c r="F574" s="21" t="s">
        <v>1002</v>
      </c>
      <c r="G574" s="22"/>
      <c r="H574" s="1"/>
    </row>
    <row r="575" spans="1:8">
      <c r="A575" s="14"/>
      <c r="B575" s="32" t="s">
        <v>1095</v>
      </c>
      <c r="C575" s="52"/>
      <c r="E575" s="40"/>
      <c r="G575" s="22"/>
      <c r="H575" s="1"/>
    </row>
    <row r="576" spans="1:8">
      <c r="A576" s="14"/>
      <c r="B576" s="32" t="s">
        <v>1096</v>
      </c>
      <c r="C576" s="52"/>
      <c r="E576" s="40"/>
      <c r="G576" s="22"/>
      <c r="H576" s="1"/>
    </row>
    <row r="577" spans="1:8">
      <c r="A577" s="14"/>
      <c r="B577" s="32" t="s">
        <v>1097</v>
      </c>
      <c r="D577" s="284"/>
      <c r="E577" s="40"/>
      <c r="G577" s="15"/>
    </row>
    <row r="578" spans="1:8">
      <c r="A578" s="14"/>
      <c r="B578" s="32" t="s">
        <v>1098</v>
      </c>
      <c r="C578" s="32"/>
      <c r="F578" s="32"/>
      <c r="G578" s="22"/>
      <c r="H578" s="32">
        <f>40+({50}-3)*3</f>
        <v>181</v>
      </c>
    </row>
    <row r="579" spans="1:8">
      <c r="A579" s="14"/>
      <c r="B579" s="32" t="s">
        <v>1099</v>
      </c>
      <c r="C579" s="32"/>
      <c r="F579" s="32"/>
      <c r="G579" s="22"/>
      <c r="H579" s="285">
        <f>({181}/2)*0.01</f>
        <v>0.90500000000000003</v>
      </c>
    </row>
    <row r="580" spans="1:8">
      <c r="A580" s="14"/>
      <c r="B580" s="32" t="s">
        <v>1100</v>
      </c>
      <c r="C580" s="32"/>
      <c r="F580" s="32"/>
      <c r="G580" s="22"/>
      <c r="H580" s="53">
        <f>3.6*{0.91}^3</f>
        <v>2.7128556000000006</v>
      </c>
    </row>
    <row r="581" spans="1:8">
      <c r="A581" s="14"/>
      <c r="B581" s="32" t="s">
        <v>1101</v>
      </c>
      <c r="C581" s="32"/>
      <c r="F581" s="32"/>
      <c r="G581" s="15"/>
      <c r="H581" s="1"/>
    </row>
    <row r="582" spans="1:8">
      <c r="A582" s="14">
        <v>2</v>
      </c>
      <c r="B582" s="32" t="s">
        <v>1102</v>
      </c>
      <c r="C582" s="32"/>
      <c r="F582" s="32"/>
      <c r="G582" s="15"/>
    </row>
    <row r="583" spans="1:8">
      <c r="A583" s="14"/>
      <c r="B583" s="32" t="s">
        <v>1103</v>
      </c>
      <c r="C583" s="32"/>
      <c r="D583" s="32" t="s">
        <v>1145</v>
      </c>
      <c r="E583" s="32">
        <f>0.65*1300</f>
        <v>845</v>
      </c>
      <c r="F583" s="21" t="s">
        <v>1002</v>
      </c>
      <c r="G583" s="15"/>
      <c r="H583" s="204"/>
    </row>
    <row r="584" spans="1:8">
      <c r="A584" s="14"/>
      <c r="B584" s="32" t="s">
        <v>1105</v>
      </c>
      <c r="C584" s="32"/>
      <c r="F584" s="32"/>
      <c r="G584" s="15"/>
      <c r="H584" s="204"/>
    </row>
    <row r="585" spans="1:8">
      <c r="A585" s="14"/>
      <c r="B585" s="32" t="s">
        <v>1106</v>
      </c>
      <c r="C585" s="32"/>
      <c r="F585" s="32"/>
      <c r="G585" s="15"/>
      <c r="H585" s="1">
        <f>40*0.01</f>
        <v>0.4</v>
      </c>
    </row>
    <row r="586" spans="1:8">
      <c r="A586" s="14"/>
      <c r="B586" s="32" t="s">
        <v>1146</v>
      </c>
      <c r="C586" s="32"/>
      <c r="F586" s="32"/>
      <c r="G586" s="15"/>
      <c r="H586" s="1"/>
    </row>
    <row r="587" spans="1:8">
      <c r="A587" s="14"/>
      <c r="B587" s="32" t="s">
        <v>1108</v>
      </c>
      <c r="C587" s="32"/>
      <c r="F587" s="32"/>
      <c r="G587" s="15"/>
      <c r="H587" s="286"/>
    </row>
    <row r="588" spans="1:8">
      <c r="A588" s="14"/>
      <c r="B588" s="32" t="s">
        <v>1147</v>
      </c>
      <c r="C588" s="32"/>
      <c r="F588" s="32"/>
      <c r="G588" s="15"/>
      <c r="H588" s="287">
        <f>0.5*3.14*(0.4/2)^2*8*(1+0.3)</f>
        <v>0.65312000000000014</v>
      </c>
    </row>
    <row r="589" spans="1:8">
      <c r="A589" s="14"/>
      <c r="B589" s="32" t="s">
        <v>1110</v>
      </c>
      <c r="C589" s="32"/>
      <c r="F589" s="32"/>
      <c r="G589" s="288"/>
      <c r="H589" s="204"/>
    </row>
    <row r="590" spans="1:8">
      <c r="A590" s="14"/>
      <c r="C590" s="32"/>
      <c r="F590" s="32"/>
      <c r="G590" s="15"/>
      <c r="H590" s="205"/>
    </row>
    <row r="591" spans="1:8">
      <c r="A591" s="14">
        <v>3</v>
      </c>
      <c r="B591" s="32" t="s">
        <v>1111</v>
      </c>
      <c r="C591" s="32"/>
      <c r="D591" s="32" t="s">
        <v>1148</v>
      </c>
      <c r="E591" s="32">
        <f>2.71+0.65</f>
        <v>3.36</v>
      </c>
      <c r="F591" s="21" t="s">
        <v>326</v>
      </c>
      <c r="G591" s="15"/>
      <c r="H591" s="205"/>
    </row>
    <row r="592" spans="1:8">
      <c r="A592" s="14"/>
      <c r="C592" s="32"/>
      <c r="D592" s="32" t="s">
        <v>1113</v>
      </c>
      <c r="E592" s="32">
        <f>E574+E583</f>
        <v>4368</v>
      </c>
      <c r="F592" s="21" t="s">
        <v>1002</v>
      </c>
      <c r="G592" s="288"/>
      <c r="H592" s="205"/>
    </row>
    <row r="593" spans="1:8">
      <c r="A593" s="14"/>
      <c r="C593" s="32"/>
      <c r="E593" s="32">
        <f>E592/1000</f>
        <v>4.3680000000000003</v>
      </c>
      <c r="F593" s="21" t="s">
        <v>333</v>
      </c>
      <c r="G593" s="15"/>
      <c r="H593" s="23"/>
    </row>
    <row r="594" spans="1:8">
      <c r="A594" s="215"/>
      <c r="G594" s="15"/>
    </row>
    <row r="595" spans="1:8">
      <c r="A595" s="215"/>
      <c r="G595" s="15"/>
    </row>
    <row r="596" spans="1:8">
      <c r="A596" s="215"/>
      <c r="G596" s="15"/>
    </row>
    <row r="597" spans="1:8">
      <c r="A597" s="215"/>
      <c r="G597" s="15"/>
    </row>
    <row r="598" spans="1:8">
      <c r="A598" s="291"/>
      <c r="B598" s="10"/>
      <c r="C598" s="11"/>
      <c r="D598" s="10"/>
      <c r="E598" s="10"/>
      <c r="F598" s="11"/>
      <c r="G598" s="30"/>
    </row>
    <row r="599" spans="1:8">
      <c r="A599" s="73" t="s">
        <v>1144</v>
      </c>
      <c r="B599" s="282"/>
      <c r="C599" s="283" t="s">
        <v>1115</v>
      </c>
      <c r="D599" s="282"/>
      <c r="E599" s="136">
        <v>1</v>
      </c>
      <c r="F599" s="142" t="s">
        <v>1090</v>
      </c>
      <c r="G599" s="203" t="s">
        <v>1091</v>
      </c>
      <c r="H599" s="23"/>
    </row>
    <row r="600" spans="1:8">
      <c r="A600" s="457"/>
      <c r="B600" s="458"/>
      <c r="C600" s="458"/>
      <c r="D600" s="458"/>
      <c r="E600" s="458"/>
      <c r="F600" s="458"/>
      <c r="G600" s="459"/>
      <c r="H600" s="23"/>
    </row>
    <row r="601" spans="1:8">
      <c r="A601" s="14">
        <v>1</v>
      </c>
      <c r="B601" s="32" t="s">
        <v>1092</v>
      </c>
      <c r="G601" s="22"/>
      <c r="H601" s="1"/>
    </row>
    <row r="602" spans="1:8">
      <c r="A602" s="14"/>
      <c r="B602" s="32" t="s">
        <v>1093</v>
      </c>
      <c r="D602" s="32" t="s">
        <v>1116</v>
      </c>
      <c r="E602" s="32">
        <f>0.54*1300</f>
        <v>702</v>
      </c>
      <c r="F602" s="21" t="s">
        <v>1002</v>
      </c>
      <c r="G602" s="22"/>
      <c r="H602" s="1"/>
    </row>
    <row r="603" spans="1:8">
      <c r="A603" s="14"/>
      <c r="B603" s="32" t="s">
        <v>1095</v>
      </c>
      <c r="C603" s="52"/>
      <c r="E603" s="40"/>
      <c r="G603" s="22"/>
      <c r="H603" s="1"/>
    </row>
    <row r="604" spans="1:8">
      <c r="A604" s="14"/>
      <c r="B604" s="32" t="s">
        <v>1117</v>
      </c>
      <c r="C604" s="52"/>
      <c r="E604" s="40"/>
      <c r="G604" s="22"/>
      <c r="H604" s="1"/>
    </row>
    <row r="605" spans="1:8">
      <c r="A605" s="14"/>
      <c r="B605" s="32" t="s">
        <v>1118</v>
      </c>
      <c r="D605" s="284"/>
      <c r="E605" s="40"/>
      <c r="G605" s="15"/>
    </row>
    <row r="606" spans="1:8">
      <c r="A606" s="14"/>
      <c r="B606" s="32" t="s">
        <v>1119</v>
      </c>
      <c r="C606" s="32"/>
      <c r="F606" s="32"/>
      <c r="G606" s="22"/>
      <c r="H606" s="32">
        <f>24+({30}-3)*3</f>
        <v>105</v>
      </c>
    </row>
    <row r="607" spans="1:8">
      <c r="A607" s="14"/>
      <c r="B607" s="32" t="s">
        <v>1120</v>
      </c>
      <c r="C607" s="32"/>
      <c r="F607" s="32"/>
      <c r="G607" s="22"/>
      <c r="H607" s="285">
        <f>({105}/2)*0.01</f>
        <v>0.52500000000000002</v>
      </c>
    </row>
    <row r="608" spans="1:8">
      <c r="A608" s="14"/>
      <c r="B608" s="32" t="s">
        <v>1121</v>
      </c>
      <c r="C608" s="32"/>
      <c r="F608" s="32"/>
      <c r="G608" s="22"/>
      <c r="H608" s="53">
        <f>3.6*{0.53}^3</f>
        <v>0.53595720000000013</v>
      </c>
    </row>
    <row r="609" spans="1:8">
      <c r="A609" s="14"/>
      <c r="B609" s="32" t="s">
        <v>1101</v>
      </c>
      <c r="C609" s="32"/>
      <c r="F609" s="32"/>
      <c r="G609" s="15"/>
      <c r="H609" s="1"/>
    </row>
    <row r="610" spans="1:8">
      <c r="A610" s="14">
        <v>2</v>
      </c>
      <c r="B610" s="32" t="s">
        <v>1102</v>
      </c>
      <c r="C610" s="32"/>
      <c r="F610" s="32"/>
      <c r="G610" s="15"/>
    </row>
    <row r="611" spans="1:8">
      <c r="A611" s="14"/>
      <c r="B611" s="32" t="s">
        <v>1103</v>
      </c>
      <c r="C611" s="32"/>
      <c r="D611" s="32" t="s">
        <v>1122</v>
      </c>
      <c r="E611" s="32">
        <f>0.21*1300</f>
        <v>273</v>
      </c>
      <c r="F611" s="21" t="s">
        <v>1002</v>
      </c>
      <c r="G611" s="15"/>
      <c r="H611" s="204"/>
    </row>
    <row r="612" spans="1:8">
      <c r="A612" s="14"/>
      <c r="B612" s="32" t="s">
        <v>1105</v>
      </c>
      <c r="C612" s="32"/>
      <c r="F612" s="32"/>
      <c r="G612" s="15"/>
      <c r="H612" s="204"/>
    </row>
    <row r="613" spans="1:8">
      <c r="A613" s="14"/>
      <c r="B613" s="32" t="s">
        <v>1123</v>
      </c>
      <c r="C613" s="32"/>
      <c r="F613" s="32"/>
      <c r="G613" s="15"/>
      <c r="H613" s="1">
        <f>24*0.01</f>
        <v>0.24</v>
      </c>
    </row>
    <row r="614" spans="1:8">
      <c r="A614" s="14"/>
      <c r="B614" s="32" t="s">
        <v>1124</v>
      </c>
      <c r="C614" s="32"/>
      <c r="F614" s="32"/>
      <c r="G614" s="15"/>
      <c r="H614" s="1"/>
    </row>
    <row r="615" spans="1:8">
      <c r="A615" s="14"/>
      <c r="B615" s="32" t="s">
        <v>1108</v>
      </c>
      <c r="C615" s="32"/>
      <c r="F615" s="32"/>
      <c r="G615" s="15"/>
      <c r="H615" s="286"/>
    </row>
    <row r="616" spans="1:8">
      <c r="A616" s="14"/>
      <c r="B616" s="32" t="s">
        <v>1125</v>
      </c>
      <c r="C616" s="32"/>
      <c r="F616" s="32"/>
      <c r="G616" s="15"/>
      <c r="H616" s="287">
        <f>0.5*3.14*(0.24/2)^2*7*(1+0.3)</f>
        <v>0.20573280000000002</v>
      </c>
    </row>
    <row r="617" spans="1:8">
      <c r="A617" s="14"/>
      <c r="B617" s="32" t="s">
        <v>1110</v>
      </c>
      <c r="C617" s="32"/>
      <c r="F617" s="32"/>
      <c r="G617" s="288"/>
      <c r="H617" s="204"/>
    </row>
    <row r="618" spans="1:8">
      <c r="A618" s="14"/>
      <c r="C618" s="32"/>
      <c r="F618" s="32"/>
      <c r="G618" s="15"/>
      <c r="H618" s="205"/>
    </row>
    <row r="619" spans="1:8">
      <c r="A619" s="14">
        <v>3</v>
      </c>
      <c r="B619" s="32" t="s">
        <v>1111</v>
      </c>
      <c r="C619" s="32"/>
      <c r="D619" s="32" t="s">
        <v>1126</v>
      </c>
      <c r="E619" s="32">
        <f>0.54+0.21</f>
        <v>0.75</v>
      </c>
      <c r="F619" s="21" t="s">
        <v>326</v>
      </c>
      <c r="G619" s="15"/>
      <c r="H619" s="205"/>
    </row>
    <row r="620" spans="1:8">
      <c r="A620" s="14"/>
      <c r="C620" s="32"/>
      <c r="D620" s="32" t="s">
        <v>1113</v>
      </c>
      <c r="E620" s="32">
        <f>E602+E611</f>
        <v>975</v>
      </c>
      <c r="F620" s="21" t="s">
        <v>1002</v>
      </c>
      <c r="G620" s="288"/>
      <c r="H620" s="205"/>
    </row>
    <row r="621" spans="1:8">
      <c r="A621" s="14"/>
      <c r="C621" s="32"/>
      <c r="E621" s="32">
        <f>E620/1000</f>
        <v>0.97499999999999998</v>
      </c>
      <c r="F621" s="21" t="s">
        <v>333</v>
      </c>
      <c r="G621" s="288"/>
      <c r="H621" s="205"/>
    </row>
    <row r="622" spans="1:8">
      <c r="A622" s="14"/>
      <c r="C622" s="32"/>
      <c r="G622" s="288"/>
      <c r="H622" s="205"/>
    </row>
    <row r="623" spans="1:8">
      <c r="A623" s="14"/>
      <c r="C623" s="32"/>
      <c r="G623" s="288"/>
      <c r="H623" s="205"/>
    </row>
    <row r="624" spans="1:8">
      <c r="A624" s="14"/>
      <c r="C624" s="32"/>
      <c r="G624" s="288"/>
      <c r="H624" s="205"/>
    </row>
    <row r="625" spans="1:8">
      <c r="A625" s="14"/>
      <c r="C625" s="32"/>
      <c r="E625" s="292"/>
      <c r="G625" s="15"/>
      <c r="H625" s="23"/>
    </row>
    <row r="626" spans="1:8">
      <c r="A626" s="9"/>
      <c r="B626" s="10"/>
      <c r="C626" s="11"/>
      <c r="D626" s="10"/>
      <c r="E626" s="289"/>
      <c r="F626" s="11"/>
      <c r="G626" s="12"/>
      <c r="H626" s="204"/>
    </row>
    <row r="627" spans="1:8">
      <c r="A627" s="73" t="s">
        <v>1144</v>
      </c>
      <c r="B627" s="282"/>
      <c r="C627" s="283" t="s">
        <v>1149</v>
      </c>
      <c r="D627" s="282"/>
      <c r="E627" s="136">
        <v>1</v>
      </c>
      <c r="F627" s="142" t="s">
        <v>1090</v>
      </c>
      <c r="G627" s="203" t="s">
        <v>1091</v>
      </c>
      <c r="H627" s="23"/>
    </row>
    <row r="628" spans="1:8">
      <c r="A628" s="457"/>
      <c r="B628" s="458"/>
      <c r="C628" s="458"/>
      <c r="D628" s="458"/>
      <c r="E628" s="458"/>
      <c r="F628" s="458"/>
      <c r="G628" s="459"/>
      <c r="H628" s="23"/>
    </row>
    <row r="629" spans="1:8">
      <c r="A629" s="14">
        <v>1</v>
      </c>
      <c r="B629" s="32" t="s">
        <v>1092</v>
      </c>
      <c r="G629" s="22"/>
      <c r="H629" s="1"/>
    </row>
    <row r="630" spans="1:8">
      <c r="A630" s="14"/>
      <c r="B630" s="32" t="s">
        <v>1093</v>
      </c>
      <c r="D630" s="32" t="s">
        <v>1150</v>
      </c>
      <c r="E630" s="32">
        <f>0.29*1300</f>
        <v>377</v>
      </c>
      <c r="F630" s="21" t="s">
        <v>1002</v>
      </c>
      <c r="G630" s="22"/>
      <c r="H630" s="1"/>
    </row>
    <row r="631" spans="1:8">
      <c r="A631" s="14"/>
      <c r="B631" s="32" t="s">
        <v>1095</v>
      </c>
      <c r="C631" s="52"/>
      <c r="E631" s="40"/>
      <c r="G631" s="22"/>
      <c r="H631" s="1"/>
    </row>
    <row r="632" spans="1:8">
      <c r="A632" s="14"/>
      <c r="B632" s="32" t="s">
        <v>1151</v>
      </c>
      <c r="C632" s="52"/>
      <c r="E632" s="40"/>
      <c r="G632" s="22"/>
      <c r="H632" s="1"/>
    </row>
    <row r="633" spans="1:8">
      <c r="A633" s="14"/>
      <c r="B633" s="32" t="s">
        <v>1152</v>
      </c>
      <c r="D633" s="284"/>
      <c r="E633" s="40"/>
      <c r="G633" s="15"/>
    </row>
    <row r="634" spans="1:8">
      <c r="A634" s="14"/>
      <c r="B634" s="32" t="s">
        <v>1153</v>
      </c>
      <c r="C634" s="32"/>
      <c r="F634" s="32"/>
      <c r="G634" s="22"/>
      <c r="H634" s="32">
        <f>20+({25}-3)*3</f>
        <v>86</v>
      </c>
    </row>
    <row r="635" spans="1:8">
      <c r="A635" s="14"/>
      <c r="B635" s="32" t="s">
        <v>1154</v>
      </c>
      <c r="C635" s="32"/>
      <c r="F635" s="32"/>
      <c r="G635" s="22"/>
      <c r="H635" s="204">
        <f>({86}/2)*0.01</f>
        <v>0.43</v>
      </c>
    </row>
    <row r="636" spans="1:8">
      <c r="A636" s="14"/>
      <c r="B636" s="32" t="s">
        <v>1155</v>
      </c>
      <c r="C636" s="32"/>
      <c r="F636" s="32"/>
      <c r="G636" s="22"/>
      <c r="H636" s="53">
        <f>3.6*{0.43}^3</f>
        <v>0.28622520000000001</v>
      </c>
    </row>
    <row r="637" spans="1:8">
      <c r="A637" s="14"/>
      <c r="B637" s="32" t="s">
        <v>1101</v>
      </c>
      <c r="C637" s="32"/>
      <c r="F637" s="32"/>
      <c r="G637" s="15"/>
      <c r="H637" s="1"/>
    </row>
    <row r="638" spans="1:8">
      <c r="A638" s="14">
        <v>2</v>
      </c>
      <c r="B638" s="32" t="s">
        <v>1102</v>
      </c>
      <c r="C638" s="32"/>
      <c r="F638" s="32"/>
      <c r="G638" s="15"/>
    </row>
    <row r="639" spans="1:8">
      <c r="A639" s="14"/>
      <c r="B639" s="32" t="s">
        <v>1103</v>
      </c>
      <c r="C639" s="32"/>
      <c r="D639" s="32" t="s">
        <v>1156</v>
      </c>
      <c r="E639" s="32">
        <f>0.14*1300</f>
        <v>182.00000000000003</v>
      </c>
      <c r="F639" s="21" t="s">
        <v>1002</v>
      </c>
      <c r="G639" s="15"/>
      <c r="H639" s="204"/>
    </row>
    <row r="640" spans="1:8">
      <c r="A640" s="14"/>
      <c r="B640" s="32" t="s">
        <v>1105</v>
      </c>
      <c r="C640" s="32"/>
      <c r="F640" s="32"/>
      <c r="G640" s="15"/>
      <c r="H640" s="204"/>
    </row>
    <row r="641" spans="1:8">
      <c r="A641" s="14"/>
      <c r="B641" s="32" t="s">
        <v>1157</v>
      </c>
      <c r="C641" s="32"/>
      <c r="F641" s="32"/>
      <c r="G641" s="15"/>
      <c r="H641" s="1"/>
    </row>
    <row r="642" spans="1:8">
      <c r="A642" s="14"/>
      <c r="B642" s="32" t="s">
        <v>1124</v>
      </c>
      <c r="C642" s="32"/>
      <c r="F642" s="32"/>
      <c r="G642" s="15"/>
      <c r="H642" s="1"/>
    </row>
    <row r="643" spans="1:8">
      <c r="A643" s="14"/>
      <c r="B643" s="32" t="s">
        <v>1108</v>
      </c>
      <c r="C643" s="32"/>
      <c r="F643" s="32"/>
      <c r="G643" s="15"/>
      <c r="H643" s="286"/>
    </row>
    <row r="644" spans="1:8">
      <c r="A644" s="14"/>
      <c r="B644" s="32" t="s">
        <v>1158</v>
      </c>
      <c r="C644" s="32"/>
      <c r="F644" s="32"/>
      <c r="G644" s="15"/>
      <c r="H644" s="287">
        <f>0.5*3.14*(0.2/2)^2*7*(1+0.3)</f>
        <v>0.14287000000000002</v>
      </c>
    </row>
    <row r="645" spans="1:8">
      <c r="A645" s="14"/>
      <c r="B645" s="32" t="s">
        <v>1110</v>
      </c>
      <c r="C645" s="32"/>
      <c r="F645" s="32"/>
      <c r="G645" s="288"/>
      <c r="H645" s="204"/>
    </row>
    <row r="646" spans="1:8">
      <c r="A646" s="14"/>
      <c r="C646" s="32"/>
      <c r="F646" s="32"/>
      <c r="G646" s="15"/>
      <c r="H646" s="205"/>
    </row>
    <row r="647" spans="1:8">
      <c r="A647" s="14">
        <v>3</v>
      </c>
      <c r="B647" s="32" t="s">
        <v>1111</v>
      </c>
      <c r="C647" s="32"/>
      <c r="D647" s="32" t="s">
        <v>1159</v>
      </c>
      <c r="E647" s="32">
        <f>0.29+0.14</f>
        <v>0.43</v>
      </c>
      <c r="F647" s="21" t="s">
        <v>326</v>
      </c>
      <c r="G647" s="15"/>
      <c r="H647" s="205"/>
    </row>
    <row r="648" spans="1:8">
      <c r="A648" s="14"/>
      <c r="C648" s="32"/>
      <c r="D648" s="32" t="s">
        <v>1113</v>
      </c>
      <c r="E648" s="32">
        <f>E630+E639</f>
        <v>559</v>
      </c>
      <c r="F648" s="21" t="s">
        <v>1002</v>
      </c>
      <c r="G648" s="288"/>
      <c r="H648" s="205"/>
    </row>
    <row r="649" spans="1:8">
      <c r="A649" s="14"/>
      <c r="C649" s="32"/>
      <c r="E649" s="32">
        <f>E648/1000</f>
        <v>0.55900000000000005</v>
      </c>
      <c r="F649" s="21" t="s">
        <v>333</v>
      </c>
      <c r="G649" s="15"/>
      <c r="H649" s="23"/>
    </row>
    <row r="650" spans="1:8">
      <c r="A650" s="14"/>
      <c r="C650" s="32"/>
      <c r="G650" s="15"/>
      <c r="H650" s="23"/>
    </row>
    <row r="651" spans="1:8">
      <c r="A651" s="14"/>
      <c r="C651" s="32"/>
      <c r="G651" s="15"/>
      <c r="H651" s="23"/>
    </row>
    <row r="652" spans="1:8">
      <c r="A652" s="14"/>
      <c r="C652" s="290"/>
      <c r="F652" s="29"/>
      <c r="G652" s="22"/>
      <c r="H652" s="204"/>
    </row>
    <row r="653" spans="1:8">
      <c r="A653" s="14"/>
      <c r="C653" s="19"/>
      <c r="E653" s="53"/>
      <c r="G653" s="22"/>
      <c r="H653" s="204"/>
    </row>
    <row r="654" spans="1:8">
      <c r="A654" s="9"/>
      <c r="B654" s="10"/>
      <c r="C654" s="11"/>
      <c r="D654" s="10"/>
      <c r="E654" s="289"/>
      <c r="F654" s="11"/>
      <c r="G654" s="12"/>
      <c r="H654" s="204"/>
    </row>
    <row r="655" spans="1:8">
      <c r="A655" s="73" t="s">
        <v>1160</v>
      </c>
      <c r="B655" s="282"/>
      <c r="C655" s="283" t="s">
        <v>1161</v>
      </c>
      <c r="D655" s="282"/>
      <c r="E655" s="136">
        <v>1</v>
      </c>
      <c r="F655" s="142" t="s">
        <v>1090</v>
      </c>
      <c r="G655" s="203" t="s">
        <v>1091</v>
      </c>
      <c r="H655" s="23"/>
    </row>
    <row r="656" spans="1:8">
      <c r="A656" s="457"/>
      <c r="B656" s="458"/>
      <c r="C656" s="458"/>
      <c r="D656" s="458"/>
      <c r="E656" s="458"/>
      <c r="F656" s="458"/>
      <c r="G656" s="459"/>
      <c r="H656" s="23"/>
    </row>
    <row r="657" spans="1:8">
      <c r="A657" s="14">
        <v>1</v>
      </c>
      <c r="B657" s="32" t="s">
        <v>1092</v>
      </c>
      <c r="G657" s="22"/>
      <c r="H657" s="1"/>
    </row>
    <row r="658" spans="1:8">
      <c r="A658" s="14"/>
      <c r="B658" s="32" t="s">
        <v>1093</v>
      </c>
      <c r="D658" s="32" t="s">
        <v>1162</v>
      </c>
      <c r="E658" s="32">
        <f>0.0005*1300</f>
        <v>0.65</v>
      </c>
      <c r="F658" s="21" t="s">
        <v>1002</v>
      </c>
      <c r="G658" s="22"/>
      <c r="H658" s="1"/>
    </row>
    <row r="659" spans="1:8">
      <c r="A659" s="14"/>
      <c r="B659" s="32" t="s">
        <v>1095</v>
      </c>
      <c r="C659" s="52"/>
      <c r="E659" s="40"/>
      <c r="G659" s="22"/>
      <c r="H659" s="1"/>
    </row>
    <row r="660" spans="1:8">
      <c r="A660" s="14"/>
      <c r="B660" s="32" t="s">
        <v>1163</v>
      </c>
      <c r="C660" s="52"/>
      <c r="E660" s="40"/>
      <c r="G660" s="22"/>
      <c r="H660" s="1"/>
    </row>
    <row r="661" spans="1:8">
      <c r="A661" s="14"/>
      <c r="B661" s="32" t="s">
        <v>1164</v>
      </c>
      <c r="D661" s="284"/>
      <c r="E661" s="40"/>
      <c r="G661" s="15"/>
      <c r="H661" s="293"/>
    </row>
    <row r="662" spans="1:8">
      <c r="A662" s="14"/>
      <c r="B662" s="32" t="s">
        <v>1165</v>
      </c>
      <c r="C662" s="32"/>
      <c r="F662" s="32"/>
      <c r="G662" s="22"/>
      <c r="H662" s="294">
        <f>16+({1}-3)*3</f>
        <v>10</v>
      </c>
    </row>
    <row r="663" spans="1:8">
      <c r="A663" s="14"/>
      <c r="B663" s="32" t="s">
        <v>1166</v>
      </c>
      <c r="C663" s="32"/>
      <c r="F663" s="32"/>
      <c r="G663" s="22"/>
      <c r="H663" s="285">
        <f>({10}/2)*0.01</f>
        <v>0.05</v>
      </c>
    </row>
    <row r="664" spans="1:8">
      <c r="A664" s="14"/>
      <c r="B664" s="32" t="s">
        <v>1167</v>
      </c>
      <c r="C664" s="32"/>
      <c r="F664" s="32"/>
      <c r="G664" s="22"/>
      <c r="H664" s="295">
        <f>3.6*{0.05}^3</f>
        <v>4.500000000000001E-4</v>
      </c>
    </row>
    <row r="665" spans="1:8">
      <c r="A665" s="14"/>
      <c r="B665" s="32" t="s">
        <v>1101</v>
      </c>
      <c r="C665" s="32"/>
      <c r="F665" s="32"/>
      <c r="G665" s="15"/>
    </row>
    <row r="666" spans="1:8">
      <c r="A666" s="14">
        <v>2</v>
      </c>
      <c r="B666" s="32" t="s">
        <v>1102</v>
      </c>
      <c r="C666" s="32"/>
      <c r="F666" s="32"/>
      <c r="G666" s="15"/>
    </row>
    <row r="667" spans="1:8">
      <c r="A667" s="14"/>
      <c r="B667" s="32" t="s">
        <v>1103</v>
      </c>
      <c r="C667" s="32"/>
      <c r="D667" s="32" t="s">
        <v>1168</v>
      </c>
      <c r="E667" s="32">
        <f>0.0001*1300</f>
        <v>0.13</v>
      </c>
      <c r="F667" s="21" t="s">
        <v>1002</v>
      </c>
      <c r="G667" s="15"/>
      <c r="H667" s="204"/>
    </row>
    <row r="668" spans="1:8">
      <c r="A668" s="14"/>
      <c r="B668" s="32" t="s">
        <v>1105</v>
      </c>
      <c r="C668" s="32"/>
      <c r="F668" s="32"/>
      <c r="G668" s="15"/>
      <c r="H668" s="204"/>
    </row>
    <row r="669" spans="1:8">
      <c r="A669" s="14"/>
      <c r="B669" s="32" t="s">
        <v>1169</v>
      </c>
      <c r="C669" s="32"/>
      <c r="F669" s="32"/>
      <c r="G669" s="15"/>
      <c r="H669" s="296"/>
    </row>
    <row r="670" spans="1:8">
      <c r="A670" s="14"/>
      <c r="B670" s="32" t="s">
        <v>1170</v>
      </c>
      <c r="C670" s="32"/>
      <c r="F670" s="32"/>
      <c r="G670" s="15"/>
      <c r="H670" s="1"/>
    </row>
    <row r="671" spans="1:8">
      <c r="A671" s="14"/>
      <c r="B671" s="32" t="s">
        <v>1108</v>
      </c>
      <c r="C671" s="32"/>
      <c r="F671" s="32"/>
      <c r="G671" s="15"/>
      <c r="H671" s="297"/>
    </row>
    <row r="672" spans="1:8">
      <c r="A672" s="14"/>
      <c r="B672" s="32" t="s">
        <v>1171</v>
      </c>
      <c r="C672" s="32"/>
      <c r="F672" s="32"/>
      <c r="G672" s="15"/>
      <c r="H672" s="298">
        <f>0.5*3.14*(0.01/2)^2*1.2*(1+0.3)</f>
        <v>6.1230000000000008E-5</v>
      </c>
    </row>
    <row r="673" spans="1:8">
      <c r="A673" s="14"/>
      <c r="B673" s="32" t="s">
        <v>1110</v>
      </c>
      <c r="C673" s="32"/>
      <c r="F673" s="32"/>
      <c r="G673" s="288"/>
      <c r="H673" s="204"/>
    </row>
    <row r="674" spans="1:8">
      <c r="A674" s="14"/>
      <c r="C674" s="32"/>
      <c r="F674" s="32"/>
      <c r="G674" s="15"/>
      <c r="H674" s="23"/>
    </row>
    <row r="675" spans="1:8">
      <c r="A675" s="14">
        <v>3</v>
      </c>
      <c r="B675" s="32" t="s">
        <v>1111</v>
      </c>
      <c r="C675" s="32"/>
      <c r="D675" s="32" t="s">
        <v>1172</v>
      </c>
      <c r="E675" s="32">
        <f>0.0005+0.0001</f>
        <v>6.0000000000000006E-4</v>
      </c>
      <c r="F675" s="21" t="s">
        <v>326</v>
      </c>
      <c r="G675" s="15"/>
      <c r="H675" s="23"/>
    </row>
    <row r="676" spans="1:8">
      <c r="A676" s="14"/>
      <c r="C676" s="32"/>
      <c r="D676" s="32" t="s">
        <v>1113</v>
      </c>
      <c r="E676" s="32">
        <f>E658+E667</f>
        <v>0.78</v>
      </c>
      <c r="F676" s="21" t="s">
        <v>1002</v>
      </c>
      <c r="G676" s="288"/>
      <c r="H676" s="23"/>
    </row>
    <row r="677" spans="1:8">
      <c r="A677" s="14"/>
      <c r="C677" s="32"/>
      <c r="E677" s="32">
        <f>E676/1000</f>
        <v>7.7999999999999999E-4</v>
      </c>
      <c r="F677" s="21" t="s">
        <v>333</v>
      </c>
      <c r="G677" s="15"/>
      <c r="H677" s="23"/>
    </row>
    <row r="678" spans="1:8">
      <c r="A678" s="14"/>
      <c r="C678" s="32"/>
      <c r="E678" s="292"/>
      <c r="G678" s="15"/>
      <c r="H678" s="23"/>
    </row>
    <row r="679" spans="1:8">
      <c r="A679" s="14"/>
      <c r="C679" s="32"/>
      <c r="E679" s="292"/>
      <c r="G679" s="15"/>
      <c r="H679" s="23"/>
    </row>
    <row r="680" spans="1:8">
      <c r="A680" s="14"/>
      <c r="C680" s="32"/>
      <c r="E680" s="292"/>
      <c r="G680" s="15"/>
      <c r="H680" s="23"/>
    </row>
    <row r="681" spans="1:8">
      <c r="A681" s="14"/>
      <c r="C681" s="32"/>
      <c r="E681" s="292"/>
      <c r="G681" s="15"/>
      <c r="H681" s="23"/>
    </row>
    <row r="682" spans="1:8">
      <c r="A682" s="215"/>
      <c r="G682" s="15"/>
    </row>
    <row r="683" spans="1:8">
      <c r="A683" s="73" t="s">
        <v>1173</v>
      </c>
      <c r="B683" s="282"/>
      <c r="C683" s="283" t="s">
        <v>1161</v>
      </c>
      <c r="D683" s="282"/>
      <c r="E683" s="136">
        <v>1</v>
      </c>
      <c r="F683" s="142" t="s">
        <v>1090</v>
      </c>
      <c r="G683" s="203" t="s">
        <v>1091</v>
      </c>
      <c r="H683" s="23"/>
    </row>
    <row r="684" spans="1:8">
      <c r="A684" s="457"/>
      <c r="B684" s="458"/>
      <c r="C684" s="458"/>
      <c r="D684" s="458"/>
      <c r="E684" s="458"/>
      <c r="F684" s="458"/>
      <c r="G684" s="459"/>
      <c r="H684" s="23"/>
    </row>
    <row r="685" spans="1:8">
      <c r="A685" s="14">
        <v>1</v>
      </c>
      <c r="B685" s="32" t="s">
        <v>1092</v>
      </c>
      <c r="G685" s="22"/>
      <c r="H685" s="1"/>
    </row>
    <row r="686" spans="1:8">
      <c r="A686" s="14"/>
      <c r="B686" s="32" t="s">
        <v>1093</v>
      </c>
      <c r="D686" s="32" t="s">
        <v>1162</v>
      </c>
      <c r="E686" s="32">
        <f>0.0005*1300</f>
        <v>0.65</v>
      </c>
      <c r="F686" s="21" t="s">
        <v>1002</v>
      </c>
      <c r="G686" s="22"/>
      <c r="H686" s="1"/>
    </row>
    <row r="687" spans="1:8">
      <c r="A687" s="14"/>
      <c r="B687" s="32" t="s">
        <v>1095</v>
      </c>
      <c r="C687" s="52"/>
      <c r="E687" s="40"/>
      <c r="G687" s="22"/>
      <c r="H687" s="1"/>
    </row>
    <row r="688" spans="1:8">
      <c r="A688" s="14"/>
      <c r="B688" s="32" t="s">
        <v>1163</v>
      </c>
      <c r="C688" s="52"/>
      <c r="E688" s="40"/>
      <c r="G688" s="22"/>
      <c r="H688" s="1"/>
    </row>
    <row r="689" spans="1:8">
      <c r="A689" s="14"/>
      <c r="B689" s="32" t="s">
        <v>1164</v>
      </c>
      <c r="D689" s="284"/>
      <c r="E689" s="40"/>
      <c r="G689" s="15"/>
      <c r="H689" s="293"/>
    </row>
    <row r="690" spans="1:8">
      <c r="A690" s="14"/>
      <c r="B690" s="32" t="s">
        <v>1165</v>
      </c>
      <c r="C690" s="32"/>
      <c r="F690" s="32"/>
      <c r="G690" s="22"/>
      <c r="H690" s="294">
        <f>16+({1}-3)*3</f>
        <v>10</v>
      </c>
    </row>
    <row r="691" spans="1:8">
      <c r="A691" s="14"/>
      <c r="B691" s="32" t="s">
        <v>1166</v>
      </c>
      <c r="C691" s="32"/>
      <c r="F691" s="32"/>
      <c r="G691" s="22"/>
      <c r="H691" s="285">
        <f>({10}/2)*0.01</f>
        <v>0.05</v>
      </c>
    </row>
    <row r="692" spans="1:8">
      <c r="A692" s="14"/>
      <c r="B692" s="32" t="s">
        <v>1167</v>
      </c>
      <c r="C692" s="32"/>
      <c r="F692" s="32"/>
      <c r="G692" s="22"/>
      <c r="H692" s="295">
        <f>3.6*{0.05}^3</f>
        <v>4.500000000000001E-4</v>
      </c>
    </row>
    <row r="693" spans="1:8">
      <c r="A693" s="14"/>
      <c r="B693" s="32" t="s">
        <v>1101</v>
      </c>
      <c r="C693" s="32"/>
      <c r="F693" s="32"/>
      <c r="G693" s="15"/>
    </row>
    <row r="694" spans="1:8">
      <c r="A694" s="14">
        <v>2</v>
      </c>
      <c r="B694" s="32" t="s">
        <v>1102</v>
      </c>
      <c r="C694" s="32"/>
      <c r="F694" s="32"/>
      <c r="G694" s="15"/>
    </row>
    <row r="695" spans="1:8">
      <c r="A695" s="14"/>
      <c r="B695" s="32" t="s">
        <v>1103</v>
      </c>
      <c r="C695" s="32"/>
      <c r="D695" s="32" t="s">
        <v>1168</v>
      </c>
      <c r="E695" s="32">
        <f>0.0001*1300</f>
        <v>0.13</v>
      </c>
      <c r="F695" s="21" t="s">
        <v>1002</v>
      </c>
      <c r="G695" s="15"/>
      <c r="H695" s="204"/>
    </row>
    <row r="696" spans="1:8">
      <c r="A696" s="14"/>
      <c r="B696" s="32" t="s">
        <v>1105</v>
      </c>
      <c r="C696" s="32"/>
      <c r="F696" s="32"/>
      <c r="G696" s="15"/>
      <c r="H696" s="204"/>
    </row>
    <row r="697" spans="1:8">
      <c r="A697" s="14"/>
      <c r="B697" s="32" t="s">
        <v>1169</v>
      </c>
      <c r="C697" s="32"/>
      <c r="F697" s="32"/>
      <c r="G697" s="15"/>
      <c r="H697" s="296"/>
    </row>
    <row r="698" spans="1:8">
      <c r="A698" s="14"/>
      <c r="B698" s="32" t="s">
        <v>1170</v>
      </c>
      <c r="C698" s="32"/>
      <c r="F698" s="32"/>
      <c r="G698" s="15"/>
      <c r="H698" s="1"/>
    </row>
    <row r="699" spans="1:8">
      <c r="A699" s="14"/>
      <c r="B699" s="32" t="s">
        <v>1108</v>
      </c>
      <c r="C699" s="32"/>
      <c r="F699" s="32"/>
      <c r="G699" s="15"/>
      <c r="H699" s="297"/>
    </row>
    <row r="700" spans="1:8">
      <c r="A700" s="14"/>
      <c r="B700" s="32" t="s">
        <v>1171</v>
      </c>
      <c r="C700" s="32"/>
      <c r="F700" s="32"/>
      <c r="G700" s="15"/>
      <c r="H700" s="298">
        <f>0.5*3.14*(0.01/2)^2*1.2*(1+0.3)</f>
        <v>6.1230000000000008E-5</v>
      </c>
    </row>
    <row r="701" spans="1:8">
      <c r="A701" s="14"/>
      <c r="B701" s="32" t="s">
        <v>1110</v>
      </c>
      <c r="C701" s="32"/>
      <c r="F701" s="32"/>
      <c r="G701" s="288"/>
      <c r="H701" s="204"/>
    </row>
    <row r="702" spans="1:8">
      <c r="A702" s="14"/>
      <c r="C702" s="32"/>
      <c r="F702" s="32"/>
      <c r="G702" s="15"/>
      <c r="H702" s="23"/>
    </row>
    <row r="703" spans="1:8">
      <c r="A703" s="14">
        <v>3</v>
      </c>
      <c r="B703" s="32" t="s">
        <v>1111</v>
      </c>
      <c r="C703" s="32"/>
      <c r="D703" s="32" t="s">
        <v>1172</v>
      </c>
      <c r="E703" s="32">
        <f>0.0005+0.0001</f>
        <v>6.0000000000000006E-4</v>
      </c>
      <c r="F703" s="21" t="s">
        <v>326</v>
      </c>
      <c r="G703" s="15"/>
      <c r="H703" s="23"/>
    </row>
    <row r="704" spans="1:8">
      <c r="A704" s="14"/>
      <c r="C704" s="32"/>
      <c r="D704" s="32" t="s">
        <v>1113</v>
      </c>
      <c r="E704" s="32">
        <f>E686+E695</f>
        <v>0.78</v>
      </c>
      <c r="F704" s="21" t="s">
        <v>1002</v>
      </c>
      <c r="G704" s="288"/>
      <c r="H704" s="23"/>
    </row>
    <row r="705" spans="1:8">
      <c r="A705" s="14"/>
      <c r="C705" s="32"/>
      <c r="E705" s="32">
        <f>E704/1000</f>
        <v>7.7999999999999999E-4</v>
      </c>
      <c r="F705" s="21" t="s">
        <v>333</v>
      </c>
      <c r="G705" s="15"/>
      <c r="H705" s="23"/>
    </row>
    <row r="711" spans="1:8">
      <c r="A711" s="73" t="s">
        <v>1173</v>
      </c>
      <c r="B711" s="282"/>
      <c r="C711" s="283" t="s">
        <v>1174</v>
      </c>
      <c r="D711" s="282"/>
      <c r="E711" s="136">
        <v>1</v>
      </c>
      <c r="F711" s="142" t="s">
        <v>1090</v>
      </c>
      <c r="G711" s="203" t="s">
        <v>1091</v>
      </c>
      <c r="H711" s="23"/>
    </row>
    <row r="712" spans="1:8">
      <c r="A712" s="457"/>
      <c r="B712" s="458"/>
      <c r="C712" s="458"/>
      <c r="D712" s="458"/>
      <c r="E712" s="458"/>
      <c r="F712" s="458"/>
      <c r="G712" s="459"/>
      <c r="H712" s="23"/>
    </row>
    <row r="713" spans="1:8">
      <c r="A713" s="14">
        <v>1</v>
      </c>
      <c r="B713" s="32" t="s">
        <v>1092</v>
      </c>
      <c r="G713" s="22"/>
      <c r="H713" s="1"/>
    </row>
    <row r="714" spans="1:8">
      <c r="A714" s="14"/>
      <c r="B714" s="32" t="s">
        <v>1093</v>
      </c>
      <c r="D714" s="32" t="s">
        <v>1162</v>
      </c>
      <c r="E714" s="32">
        <f>0.0005*1300</f>
        <v>0.65</v>
      </c>
      <c r="F714" s="21" t="s">
        <v>1002</v>
      </c>
      <c r="G714" s="22"/>
      <c r="H714" s="1"/>
    </row>
    <row r="715" spans="1:8">
      <c r="A715" s="14"/>
      <c r="B715" s="32" t="s">
        <v>1095</v>
      </c>
      <c r="C715" s="52"/>
      <c r="E715" s="40"/>
      <c r="G715" s="22"/>
      <c r="H715" s="1"/>
    </row>
    <row r="716" spans="1:8">
      <c r="A716" s="14"/>
      <c r="B716" s="32" t="s">
        <v>1163</v>
      </c>
      <c r="C716" s="52"/>
      <c r="E716" s="40"/>
      <c r="G716" s="22"/>
      <c r="H716" s="1"/>
    </row>
    <row r="717" spans="1:8">
      <c r="A717" s="14"/>
      <c r="B717" s="32" t="s">
        <v>1164</v>
      </c>
      <c r="D717" s="284"/>
      <c r="E717" s="40"/>
      <c r="G717" s="15"/>
      <c r="H717" s="293"/>
    </row>
    <row r="718" spans="1:8">
      <c r="A718" s="14"/>
      <c r="B718" s="32" t="s">
        <v>1165</v>
      </c>
      <c r="C718" s="32"/>
      <c r="F718" s="32"/>
      <c r="G718" s="22"/>
      <c r="H718" s="294">
        <f>16+({1}-3)*3</f>
        <v>10</v>
      </c>
    </row>
    <row r="719" spans="1:8">
      <c r="A719" s="14"/>
      <c r="B719" s="32" t="s">
        <v>1166</v>
      </c>
      <c r="C719" s="32"/>
      <c r="F719" s="32"/>
      <c r="G719" s="22"/>
      <c r="H719" s="285">
        <f>({10}/2)*0.01</f>
        <v>0.05</v>
      </c>
    </row>
    <row r="720" spans="1:8">
      <c r="A720" s="14"/>
      <c r="B720" s="32" t="s">
        <v>1167</v>
      </c>
      <c r="C720" s="32"/>
      <c r="F720" s="32"/>
      <c r="G720" s="22"/>
      <c r="H720" s="295">
        <f>3.6*{0.05}^3</f>
        <v>4.500000000000001E-4</v>
      </c>
    </row>
    <row r="721" spans="1:8">
      <c r="A721" s="14"/>
      <c r="B721" s="32" t="s">
        <v>1101</v>
      </c>
      <c r="C721" s="32"/>
      <c r="F721" s="32"/>
      <c r="G721" s="15"/>
    </row>
    <row r="722" spans="1:8">
      <c r="A722" s="14">
        <v>2</v>
      </c>
      <c r="B722" s="32" t="s">
        <v>1102</v>
      </c>
      <c r="C722" s="32"/>
      <c r="F722" s="32"/>
      <c r="G722" s="15"/>
    </row>
    <row r="723" spans="1:8">
      <c r="A723" s="14"/>
      <c r="B723" s="32" t="s">
        <v>1103</v>
      </c>
      <c r="C723" s="32"/>
      <c r="D723" s="32" t="s">
        <v>1175</v>
      </c>
      <c r="E723" s="32">
        <f>0.00003*1300</f>
        <v>3.9E-2</v>
      </c>
      <c r="F723" s="21" t="s">
        <v>1002</v>
      </c>
      <c r="G723" s="15"/>
      <c r="H723" s="204"/>
    </row>
    <row r="724" spans="1:8">
      <c r="A724" s="14"/>
      <c r="B724" s="32" t="s">
        <v>1105</v>
      </c>
      <c r="C724" s="32"/>
      <c r="F724" s="32"/>
      <c r="G724" s="15"/>
      <c r="H724" s="204"/>
    </row>
    <row r="725" spans="1:8">
      <c r="A725" s="14"/>
      <c r="B725" s="32" t="s">
        <v>1169</v>
      </c>
      <c r="C725" s="32"/>
      <c r="F725" s="32"/>
      <c r="G725" s="15"/>
      <c r="H725" s="296"/>
    </row>
    <row r="726" spans="1:8">
      <c r="A726" s="14"/>
      <c r="B726" s="32" t="s">
        <v>1176</v>
      </c>
      <c r="C726" s="32"/>
      <c r="F726" s="32"/>
      <c r="G726" s="15"/>
      <c r="H726" s="1"/>
    </row>
    <row r="727" spans="1:8">
      <c r="A727" s="14"/>
      <c r="B727" s="32" t="s">
        <v>1108</v>
      </c>
      <c r="C727" s="32"/>
      <c r="F727" s="32"/>
      <c r="G727" s="15"/>
      <c r="H727" s="297"/>
    </row>
    <row r="728" spans="1:8">
      <c r="A728" s="14"/>
      <c r="B728" s="32" t="s">
        <v>1177</v>
      </c>
      <c r="C728" s="32"/>
      <c r="F728" s="32"/>
      <c r="G728" s="15"/>
      <c r="H728" s="296">
        <f>0.5*3.14*(0.01/2)^2*0.5*(1+0.3)</f>
        <v>2.5512500000000003E-5</v>
      </c>
    </row>
    <row r="729" spans="1:8">
      <c r="A729" s="14"/>
      <c r="B729" s="32" t="s">
        <v>1110</v>
      </c>
      <c r="C729" s="32"/>
      <c r="F729" s="32"/>
      <c r="G729" s="288"/>
      <c r="H729" s="204"/>
    </row>
    <row r="730" spans="1:8">
      <c r="A730" s="14"/>
      <c r="C730" s="32"/>
      <c r="F730" s="32"/>
      <c r="G730" s="15"/>
      <c r="H730" s="23"/>
    </row>
    <row r="731" spans="1:8">
      <c r="A731" s="14">
        <v>3</v>
      </c>
      <c r="B731" s="32" t="s">
        <v>1111</v>
      </c>
      <c r="C731" s="32"/>
      <c r="D731" s="32" t="s">
        <v>1178</v>
      </c>
      <c r="E731" s="32">
        <f>0.00003+0.0001</f>
        <v>1.3000000000000002E-4</v>
      </c>
      <c r="F731" s="21" t="s">
        <v>326</v>
      </c>
      <c r="G731" s="15"/>
      <c r="H731" s="23"/>
    </row>
    <row r="732" spans="1:8">
      <c r="A732" s="14"/>
      <c r="C732" s="32"/>
      <c r="D732" s="32" t="s">
        <v>1113</v>
      </c>
      <c r="E732" s="32">
        <f>E714+E723</f>
        <v>0.68900000000000006</v>
      </c>
      <c r="F732" s="21" t="s">
        <v>1002</v>
      </c>
      <c r="G732" s="288"/>
      <c r="H732" s="23"/>
    </row>
    <row r="733" spans="1:8">
      <c r="A733" s="14"/>
      <c r="C733" s="32"/>
      <c r="E733" s="32">
        <f>E732/1000</f>
        <v>6.8900000000000005E-4</v>
      </c>
      <c r="F733" s="21" t="s">
        <v>333</v>
      </c>
      <c r="G733" s="15"/>
      <c r="H733" s="23"/>
    </row>
  </sheetData>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workbookViewId="0"/>
  </sheetViews>
  <sheetFormatPr defaultRowHeight="16.5"/>
  <sheetData>
    <row r="1" spans="1:14" ht="20.25">
      <c r="A1" s="464" t="s">
        <v>82</v>
      </c>
      <c r="B1" s="464"/>
      <c r="C1" s="464"/>
      <c r="D1" s="464"/>
      <c r="E1" s="464"/>
      <c r="F1" s="464"/>
      <c r="G1" s="464"/>
      <c r="H1" s="464"/>
      <c r="I1" s="464"/>
    </row>
    <row r="2" spans="1:14">
      <c r="A2" s="59" t="s">
        <v>45</v>
      </c>
      <c r="B2" s="59" t="s">
        <v>46</v>
      </c>
      <c r="C2" s="59" t="s">
        <v>47</v>
      </c>
      <c r="D2" s="59" t="s">
        <v>44</v>
      </c>
      <c r="E2" s="59" t="s">
        <v>48</v>
      </c>
      <c r="F2" s="59" t="s">
        <v>49</v>
      </c>
      <c r="G2" s="59" t="s">
        <v>66</v>
      </c>
      <c r="H2" s="59" t="s">
        <v>50</v>
      </c>
      <c r="I2" s="59" t="s">
        <v>51</v>
      </c>
      <c r="J2" s="26"/>
      <c r="L2" s="26" t="s">
        <v>80</v>
      </c>
    </row>
    <row r="3" spans="1:14">
      <c r="A3" s="58"/>
      <c r="B3" s="66"/>
      <c r="C3" s="62"/>
      <c r="D3" s="66" t="s">
        <v>70</v>
      </c>
      <c r="E3" s="67"/>
      <c r="F3" s="66"/>
      <c r="G3" s="56">
        <v>1</v>
      </c>
      <c r="H3" s="57">
        <f t="shared" ref="H3:H13" si="0">C3*G3</f>
        <v>0</v>
      </c>
      <c r="I3" s="126">
        <f>H3</f>
        <v>0</v>
      </c>
      <c r="J3" s="139"/>
      <c r="K3" s="5"/>
      <c r="L3" s="7">
        <f>I3*0.0054-910</f>
        <v>-910</v>
      </c>
      <c r="M3" s="6">
        <f>H3+L3</f>
        <v>-910</v>
      </c>
      <c r="N3" s="7"/>
    </row>
    <row r="4" spans="1:14">
      <c r="A4" s="58"/>
      <c r="B4" s="66"/>
      <c r="C4" s="62"/>
      <c r="D4" s="66" t="s">
        <v>70</v>
      </c>
      <c r="E4" s="131"/>
      <c r="F4" s="127"/>
      <c r="G4" s="56">
        <v>1</v>
      </c>
      <c r="H4" s="57">
        <f t="shared" si="0"/>
        <v>0</v>
      </c>
      <c r="I4" s="130">
        <f>H4</f>
        <v>0</v>
      </c>
      <c r="J4" s="139"/>
      <c r="K4" s="5"/>
      <c r="L4" s="7"/>
      <c r="M4" s="6"/>
      <c r="N4" s="7"/>
    </row>
    <row r="5" spans="1:14">
      <c r="A5" s="58"/>
      <c r="B5" s="66"/>
      <c r="C5" s="62"/>
      <c r="D5" s="66" t="s">
        <v>122</v>
      </c>
      <c r="E5" s="469"/>
      <c r="F5" s="468"/>
      <c r="G5" s="56">
        <v>1</v>
      </c>
      <c r="H5" s="57">
        <f t="shared" si="0"/>
        <v>0</v>
      </c>
      <c r="I5" s="470">
        <f>H5+H6+H7</f>
        <v>0</v>
      </c>
      <c r="J5" s="139"/>
      <c r="K5" s="5"/>
      <c r="L5" s="7"/>
      <c r="M5" s="6"/>
      <c r="N5" s="7"/>
    </row>
    <row r="6" spans="1:14">
      <c r="A6" s="58"/>
      <c r="B6" s="66"/>
      <c r="C6" s="62"/>
      <c r="D6" s="66" t="s">
        <v>101</v>
      </c>
      <c r="E6" s="469"/>
      <c r="F6" s="468"/>
      <c r="G6" s="56">
        <v>1</v>
      </c>
      <c r="H6" s="57">
        <f t="shared" si="0"/>
        <v>0</v>
      </c>
      <c r="I6" s="471"/>
      <c r="J6" s="139"/>
      <c r="L6" s="7"/>
      <c r="M6" s="6"/>
      <c r="N6" s="7"/>
    </row>
    <row r="7" spans="1:14">
      <c r="A7" s="58"/>
      <c r="B7" s="66"/>
      <c r="C7" s="62"/>
      <c r="D7" s="66" t="s">
        <v>101</v>
      </c>
      <c r="E7" s="469"/>
      <c r="F7" s="468"/>
      <c r="G7" s="56">
        <v>1</v>
      </c>
      <c r="H7" s="57">
        <f t="shared" si="0"/>
        <v>0</v>
      </c>
      <c r="I7" s="472"/>
      <c r="J7" s="139"/>
      <c r="L7" s="7"/>
      <c r="M7" s="6"/>
      <c r="N7" s="60"/>
    </row>
    <row r="8" spans="1:14">
      <c r="A8" s="58"/>
      <c r="B8" s="66"/>
      <c r="C8" s="62"/>
      <c r="D8" s="66" t="s">
        <v>74</v>
      </c>
      <c r="E8" s="465"/>
      <c r="F8" s="465"/>
      <c r="G8" s="56">
        <v>1</v>
      </c>
      <c r="H8" s="57">
        <f t="shared" si="0"/>
        <v>0</v>
      </c>
      <c r="I8" s="470">
        <f>H8+H9+H10+H11</f>
        <v>0</v>
      </c>
      <c r="J8" s="139"/>
      <c r="L8" s="7"/>
      <c r="M8" s="6"/>
    </row>
    <row r="9" spans="1:14">
      <c r="A9" s="58"/>
      <c r="B9" s="66"/>
      <c r="C9" s="62"/>
      <c r="D9" s="66" t="s">
        <v>85</v>
      </c>
      <c r="E9" s="466"/>
      <c r="F9" s="466"/>
      <c r="G9" s="56">
        <v>1</v>
      </c>
      <c r="H9" s="57">
        <f t="shared" si="0"/>
        <v>0</v>
      </c>
      <c r="I9" s="471"/>
      <c r="J9" s="139"/>
      <c r="L9" s="7"/>
      <c r="M9" s="6"/>
      <c r="N9" s="7"/>
    </row>
    <row r="10" spans="1:14">
      <c r="A10" s="58"/>
      <c r="B10" s="66"/>
      <c r="C10" s="62"/>
      <c r="D10" s="66" t="s">
        <v>85</v>
      </c>
      <c r="E10" s="466"/>
      <c r="F10" s="466"/>
      <c r="G10" s="56">
        <v>1</v>
      </c>
      <c r="H10" s="57">
        <f t="shared" si="0"/>
        <v>0</v>
      </c>
      <c r="I10" s="471"/>
      <c r="J10" s="139"/>
      <c r="L10" s="7"/>
      <c r="M10" s="6"/>
    </row>
    <row r="11" spans="1:14">
      <c r="A11" s="58"/>
      <c r="B11" s="66"/>
      <c r="C11" s="62"/>
      <c r="D11" s="66" t="s">
        <v>85</v>
      </c>
      <c r="E11" s="467"/>
      <c r="F11" s="467"/>
      <c r="G11" s="56">
        <v>1</v>
      </c>
      <c r="H11" s="57">
        <f t="shared" si="0"/>
        <v>0</v>
      </c>
      <c r="I11" s="472"/>
      <c r="J11" s="139"/>
      <c r="L11" s="7"/>
      <c r="M11" s="6"/>
      <c r="N11" s="7"/>
    </row>
    <row r="12" spans="1:14">
      <c r="A12" s="58"/>
      <c r="B12" s="66"/>
      <c r="C12" s="62"/>
      <c r="D12" s="66" t="s">
        <v>174</v>
      </c>
      <c r="E12" s="131"/>
      <c r="F12" s="127"/>
      <c r="G12" s="56">
        <v>1</v>
      </c>
      <c r="H12" s="57">
        <f t="shared" si="0"/>
        <v>0</v>
      </c>
      <c r="I12" s="130">
        <f>H12</f>
        <v>0</v>
      </c>
      <c r="J12" s="139"/>
      <c r="L12" s="7"/>
      <c r="M12" s="6"/>
    </row>
    <row r="13" spans="1:14">
      <c r="A13" s="58"/>
      <c r="B13" s="127"/>
      <c r="C13" s="128"/>
      <c r="D13" s="127" t="s">
        <v>174</v>
      </c>
      <c r="E13" s="131"/>
      <c r="F13" s="127"/>
      <c r="G13" s="56">
        <v>1</v>
      </c>
      <c r="H13" s="129">
        <f t="shared" si="0"/>
        <v>0</v>
      </c>
      <c r="I13" s="130">
        <f>H13</f>
        <v>0</v>
      </c>
      <c r="J13" s="139"/>
      <c r="L13" s="7"/>
      <c r="M13" s="6"/>
      <c r="N13" s="7"/>
    </row>
    <row r="14" spans="1:14">
      <c r="A14" s="138"/>
      <c r="B14" s="127"/>
      <c r="C14" s="128"/>
      <c r="D14" s="127" t="s">
        <v>202</v>
      </c>
      <c r="E14" s="131"/>
      <c r="F14" s="127"/>
      <c r="G14" s="56">
        <v>1</v>
      </c>
      <c r="H14" s="129">
        <f t="shared" ref="H14" si="1">C14*G14</f>
        <v>0</v>
      </c>
      <c r="I14" s="130">
        <f>H14</f>
        <v>0</v>
      </c>
      <c r="J14" s="139"/>
      <c r="L14" s="7"/>
      <c r="M14" s="6"/>
    </row>
    <row r="15" spans="1:14">
      <c r="A15" s="146"/>
      <c r="B15" s="147"/>
      <c r="C15" s="148"/>
      <c r="D15" s="147" t="s">
        <v>207</v>
      </c>
      <c r="E15" s="149"/>
      <c r="F15" s="147"/>
      <c r="G15" s="56">
        <v>1</v>
      </c>
      <c r="H15" s="129">
        <f t="shared" ref="H15:H16" si="2">C15*G15</f>
        <v>0</v>
      </c>
      <c r="I15" s="130">
        <f t="shared" ref="I15:I16" si="3">H15</f>
        <v>0</v>
      </c>
      <c r="J15" s="139"/>
      <c r="L15" s="7"/>
      <c r="M15" s="6"/>
      <c r="N15" s="7"/>
    </row>
    <row r="16" spans="1:14">
      <c r="A16" s="146"/>
      <c r="B16" s="147"/>
      <c r="C16" s="148"/>
      <c r="D16" s="147" t="s">
        <v>205</v>
      </c>
      <c r="E16" s="149"/>
      <c r="F16" s="147"/>
      <c r="G16" s="56">
        <v>1</v>
      </c>
      <c r="H16" s="129">
        <f t="shared" si="2"/>
        <v>0</v>
      </c>
      <c r="I16" s="130">
        <f t="shared" si="3"/>
        <v>0</v>
      </c>
      <c r="J16" s="139"/>
      <c r="N16" s="7"/>
    </row>
    <row r="17" spans="1:14">
      <c r="A17" s="72"/>
      <c r="B17" s="68"/>
      <c r="C17" s="69"/>
      <c r="D17" s="68"/>
      <c r="E17" s="145"/>
      <c r="F17" s="72"/>
      <c r="G17" s="71"/>
      <c r="H17" s="70"/>
      <c r="I17" s="71"/>
      <c r="J17" s="71"/>
      <c r="M17" s="6"/>
    </row>
    <row r="18" spans="1:14">
      <c r="A18" s="72"/>
      <c r="B18" s="68"/>
      <c r="C18" s="69"/>
      <c r="D18" s="68"/>
      <c r="E18" s="145"/>
      <c r="F18" s="72"/>
      <c r="G18" s="71"/>
      <c r="H18" s="70"/>
      <c r="I18" s="71"/>
      <c r="J18" s="71"/>
    </row>
    <row r="19" spans="1:14">
      <c r="A19" s="72"/>
      <c r="B19" s="68"/>
      <c r="C19" s="69"/>
      <c r="D19" s="68"/>
      <c r="E19" s="145"/>
      <c r="F19" s="72"/>
      <c r="G19" s="71"/>
      <c r="H19" s="70"/>
      <c r="I19" s="71"/>
      <c r="J19" s="71"/>
    </row>
    <row r="20" spans="1:14">
      <c r="A20" s="72"/>
      <c r="B20" s="68"/>
      <c r="C20" s="69"/>
      <c r="D20" s="68"/>
      <c r="E20" s="145"/>
      <c r="F20" s="72"/>
      <c r="G20" s="71"/>
      <c r="H20" s="70"/>
      <c r="I20" s="71"/>
      <c r="J20" s="71"/>
    </row>
    <row r="21" spans="1:14">
      <c r="A21" s="72"/>
      <c r="B21" s="68"/>
      <c r="C21" s="69"/>
      <c r="D21" s="68"/>
      <c r="E21" s="473"/>
      <c r="F21" s="474"/>
      <c r="G21" s="71"/>
      <c r="H21" s="70"/>
      <c r="I21" s="463"/>
      <c r="J21" s="463"/>
      <c r="N21" s="7"/>
    </row>
    <row r="22" spans="1:14">
      <c r="A22" s="72"/>
      <c r="B22" s="68"/>
      <c r="C22" s="69"/>
      <c r="D22" s="68"/>
      <c r="E22" s="473"/>
      <c r="F22" s="474"/>
      <c r="G22" s="71"/>
      <c r="H22" s="70"/>
      <c r="I22" s="463"/>
      <c r="J22" s="463"/>
    </row>
    <row r="24" spans="1:14">
      <c r="H24" s="6"/>
      <c r="I24" s="61"/>
    </row>
    <row r="25" spans="1:14">
      <c r="H25" s="7"/>
    </row>
    <row r="26" spans="1:14">
      <c r="H26" s="6"/>
    </row>
  </sheetData>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view="pageBreakPreview" zoomScale="115" zoomScaleNormal="100" zoomScaleSheetLayoutView="115" workbookViewId="0">
      <pane ySplit="2" topLeftCell="A3" activePane="bottomLeft" state="frozen"/>
      <selection pane="bottomLeft" activeCell="H13" sqref="H13"/>
    </sheetView>
  </sheetViews>
  <sheetFormatPr defaultRowHeight="16.5"/>
  <cols>
    <col min="1" max="1" width="9" customWidth="1"/>
    <col min="3" max="3" width="19.875" customWidth="1"/>
    <col min="4" max="4" width="9.125" bestFit="1" customWidth="1"/>
    <col min="7" max="7" width="10.5" customWidth="1"/>
    <col min="9" max="9" width="12.125" customWidth="1"/>
    <col min="11" max="11" width="11.25" customWidth="1"/>
    <col min="12" max="12" width="12.625" customWidth="1"/>
    <col min="14" max="15" width="0" hidden="1" customWidth="1"/>
    <col min="16" max="16" width="18.875" hidden="1" customWidth="1"/>
    <col min="17" max="17" width="17.375" hidden="1" customWidth="1"/>
    <col min="18" max="18" width="15.5" hidden="1" customWidth="1"/>
    <col min="19" max="20" width="0" hidden="1" customWidth="1"/>
  </cols>
  <sheetData>
    <row r="1" spans="1:19">
      <c r="A1" s="403" t="s">
        <v>201</v>
      </c>
      <c r="B1" s="399"/>
      <c r="C1" s="399" t="s">
        <v>100</v>
      </c>
      <c r="D1" s="399" t="s">
        <v>99</v>
      </c>
      <c r="E1" s="399" t="s">
        <v>77</v>
      </c>
      <c r="F1" s="399" t="s">
        <v>98</v>
      </c>
      <c r="G1" s="399"/>
      <c r="H1" s="399" t="s">
        <v>97</v>
      </c>
      <c r="I1" s="399"/>
      <c r="J1" s="399" t="s">
        <v>96</v>
      </c>
      <c r="K1" s="399"/>
      <c r="L1" s="399" t="s">
        <v>178</v>
      </c>
      <c r="M1" s="401" t="s">
        <v>55</v>
      </c>
      <c r="N1" s="325"/>
    </row>
    <row r="2" spans="1:19">
      <c r="A2" s="404"/>
      <c r="B2" s="400"/>
      <c r="C2" s="400"/>
      <c r="D2" s="400"/>
      <c r="E2" s="400"/>
      <c r="F2" s="310" t="s">
        <v>95</v>
      </c>
      <c r="G2" s="310" t="s">
        <v>94</v>
      </c>
      <c r="H2" s="310" t="s">
        <v>95</v>
      </c>
      <c r="I2" s="310" t="s">
        <v>94</v>
      </c>
      <c r="J2" s="310" t="s">
        <v>95</v>
      </c>
      <c r="K2" s="310" t="s">
        <v>94</v>
      </c>
      <c r="L2" s="400"/>
      <c r="M2" s="402"/>
      <c r="N2" s="325"/>
    </row>
    <row r="3" spans="1:19">
      <c r="A3" s="327" t="s">
        <v>12</v>
      </c>
      <c r="B3" s="573" t="s">
        <v>305</v>
      </c>
      <c r="C3" s="398"/>
      <c r="D3" s="328">
        <v>1</v>
      </c>
      <c r="E3" s="329" t="s">
        <v>13</v>
      </c>
      <c r="F3" s="328"/>
      <c r="G3" s="328">
        <f>내역서!H4</f>
        <v>0</v>
      </c>
      <c r="H3" s="328"/>
      <c r="I3" s="328">
        <f>내역서!J4</f>
        <v>0</v>
      </c>
      <c r="J3" s="328"/>
      <c r="K3" s="328">
        <f>내역서!L4</f>
        <v>0</v>
      </c>
      <c r="L3" s="328">
        <f>G3+I3+K3</f>
        <v>0</v>
      </c>
      <c r="M3" s="330"/>
      <c r="N3" s="325"/>
    </row>
    <row r="4" spans="1:19">
      <c r="A4" s="331"/>
      <c r="B4" s="332" t="s">
        <v>56</v>
      </c>
      <c r="C4" s="333"/>
      <c r="D4" s="334"/>
      <c r="E4" s="333"/>
      <c r="F4" s="334"/>
      <c r="G4" s="334">
        <f>SUM(G3:G3)</f>
        <v>0</v>
      </c>
      <c r="H4" s="334"/>
      <c r="I4" s="334">
        <f>SUM(I3:I3)</f>
        <v>0</v>
      </c>
      <c r="J4" s="334"/>
      <c r="K4" s="334">
        <f>SUM(K3:K3)</f>
        <v>0</v>
      </c>
      <c r="L4" s="334">
        <f>SUM(L3:L3)</f>
        <v>0</v>
      </c>
      <c r="M4" s="335"/>
      <c r="N4" s="325"/>
      <c r="R4" s="549">
        <v>326159729</v>
      </c>
    </row>
    <row r="5" spans="1:19">
      <c r="A5" s="475" t="s">
        <v>14</v>
      </c>
      <c r="B5" s="476" t="s">
        <v>15</v>
      </c>
      <c r="C5" s="477"/>
      <c r="D5" s="339" t="s">
        <v>301</v>
      </c>
      <c r="E5" s="477"/>
      <c r="F5" s="340"/>
      <c r="G5" s="340"/>
      <c r="H5" s="340"/>
      <c r="I5" s="340"/>
      <c r="J5" s="340"/>
      <c r="K5" s="340"/>
      <c r="L5" s="340">
        <f>INT(I4*14.3%)</f>
        <v>0</v>
      </c>
      <c r="M5" s="478"/>
      <c r="N5" s="479"/>
      <c r="O5" s="480" t="s">
        <v>16</v>
      </c>
      <c r="P5" s="481">
        <f>L18-G4+L19</f>
        <v>0</v>
      </c>
      <c r="Q5" s="482">
        <f>P5*0.15</f>
        <v>0</v>
      </c>
      <c r="R5" s="548">
        <v>23605429</v>
      </c>
    </row>
    <row r="6" spans="1:19">
      <c r="A6" s="475" t="s">
        <v>17</v>
      </c>
      <c r="B6" s="476" t="s">
        <v>18</v>
      </c>
      <c r="C6" s="477"/>
      <c r="D6" s="339" t="s">
        <v>302</v>
      </c>
      <c r="E6" s="477"/>
      <c r="F6" s="340"/>
      <c r="G6" s="340"/>
      <c r="H6" s="340"/>
      <c r="I6" s="340"/>
      <c r="J6" s="340"/>
      <c r="K6" s="340"/>
      <c r="L6" s="340">
        <f>INT((I4+L5)*3.56%)</f>
        <v>0</v>
      </c>
      <c r="M6" s="478"/>
      <c r="N6" s="484"/>
      <c r="O6" s="480" t="s">
        <v>19</v>
      </c>
      <c r="P6" s="485">
        <f>L21</f>
        <v>0</v>
      </c>
      <c r="R6" s="548">
        <v>6716949</v>
      </c>
    </row>
    <row r="7" spans="1:19">
      <c r="A7" s="475" t="s">
        <v>20</v>
      </c>
      <c r="B7" s="476" t="s">
        <v>21</v>
      </c>
      <c r="C7" s="477"/>
      <c r="D7" s="339" t="s">
        <v>93</v>
      </c>
      <c r="E7" s="477"/>
      <c r="F7" s="340"/>
      <c r="G7" s="340"/>
      <c r="H7" s="340"/>
      <c r="I7" s="340"/>
      <c r="J7" s="340"/>
      <c r="K7" s="340"/>
      <c r="L7" s="340">
        <f>INT((I4+L5)*1.01%)</f>
        <v>0</v>
      </c>
      <c r="M7" s="478"/>
      <c r="N7" s="479"/>
      <c r="O7" s="480" t="s">
        <v>22</v>
      </c>
      <c r="P7" s="486" t="e">
        <f>P6/P5</f>
        <v>#DIV/0!</v>
      </c>
      <c r="R7" s="548">
        <v>1905651</v>
      </c>
    </row>
    <row r="8" spans="1:19">
      <c r="A8" s="475" t="s">
        <v>23</v>
      </c>
      <c r="B8" s="476" t="s">
        <v>24</v>
      </c>
      <c r="C8" s="477"/>
      <c r="D8" s="339" t="s">
        <v>173</v>
      </c>
      <c r="E8" s="477"/>
      <c r="F8" s="340"/>
      <c r="G8" s="340"/>
      <c r="H8" s="340"/>
      <c r="I8" s="340"/>
      <c r="J8" s="340"/>
      <c r="K8" s="340"/>
      <c r="L8" s="340">
        <f>INT(I4*3.545%)</f>
        <v>0</v>
      </c>
      <c r="M8" s="478" t="s">
        <v>92</v>
      </c>
      <c r="N8" s="479"/>
      <c r="R8" s="548">
        <v>5851835</v>
      </c>
    </row>
    <row r="9" spans="1:19">
      <c r="A9" s="475" t="s">
        <v>25</v>
      </c>
      <c r="B9" s="476" t="s">
        <v>26</v>
      </c>
      <c r="C9" s="477"/>
      <c r="D9" s="339" t="s">
        <v>79</v>
      </c>
      <c r="E9" s="477"/>
      <c r="F9" s="340"/>
      <c r="G9" s="340"/>
      <c r="H9" s="340"/>
      <c r="I9" s="340"/>
      <c r="J9" s="340"/>
      <c r="K9" s="340"/>
      <c r="L9" s="340">
        <f>INT(I4*4.5%)</f>
        <v>0</v>
      </c>
      <c r="M9" s="478" t="s">
        <v>92</v>
      </c>
      <c r="N9" s="479"/>
      <c r="R9" s="548">
        <v>7428281</v>
      </c>
    </row>
    <row r="10" spans="1:19">
      <c r="A10" s="475" t="s">
        <v>27</v>
      </c>
      <c r="B10" s="476" t="s">
        <v>28</v>
      </c>
      <c r="C10" s="477"/>
      <c r="D10" s="339" t="s">
        <v>303</v>
      </c>
      <c r="E10" s="477"/>
      <c r="F10" s="340"/>
      <c r="G10" s="340"/>
      <c r="H10" s="340"/>
      <c r="I10" s="340"/>
      <c r="J10" s="340"/>
      <c r="K10" s="340"/>
      <c r="L10" s="340">
        <f>INT(L8*12.95%)</f>
        <v>0</v>
      </c>
      <c r="M10" s="478" t="s">
        <v>92</v>
      </c>
      <c r="N10" s="484"/>
      <c r="R10" s="548">
        <v>757812</v>
      </c>
    </row>
    <row r="11" spans="1:19" s="543" customFormat="1">
      <c r="A11" s="475" t="s">
        <v>57</v>
      </c>
      <c r="B11" s="476" t="s">
        <v>29</v>
      </c>
      <c r="D11" s="487" t="s">
        <v>1346</v>
      </c>
      <c r="L11" s="340">
        <f>INT(L4*0.4%)</f>
        <v>0</v>
      </c>
      <c r="M11" s="488"/>
      <c r="N11" s="489"/>
      <c r="P11" s="490" t="s">
        <v>75</v>
      </c>
      <c r="R11" s="548">
        <v>1304638</v>
      </c>
    </row>
    <row r="12" spans="1:19" s="543" customFormat="1">
      <c r="A12" s="475" t="s">
        <v>30</v>
      </c>
      <c r="B12" s="476" t="s">
        <v>31</v>
      </c>
      <c r="C12" s="477"/>
      <c r="D12" s="545" t="s">
        <v>1356</v>
      </c>
      <c r="E12" s="477"/>
      <c r="F12" s="340"/>
      <c r="G12" s="340"/>
      <c r="H12" s="340"/>
      <c r="I12" s="340"/>
      <c r="J12" s="340"/>
      <c r="K12" s="340"/>
      <c r="L12" s="340">
        <f>INT((G4+I4)*3.09%)*1.2</f>
        <v>0</v>
      </c>
      <c r="M12" s="478" t="s">
        <v>86</v>
      </c>
      <c r="N12" s="546" t="s">
        <v>1361</v>
      </c>
      <c r="P12" s="490" t="s">
        <v>76</v>
      </c>
      <c r="R12" s="548">
        <v>8390787.5999999996</v>
      </c>
      <c r="S12" s="483"/>
    </row>
    <row r="13" spans="1:19" s="543" customFormat="1">
      <c r="A13" s="475"/>
      <c r="B13" s="476"/>
      <c r="C13" s="477"/>
      <c r="D13" s="545" t="s">
        <v>1357</v>
      </c>
      <c r="E13" s="477"/>
      <c r="F13" s="340"/>
      <c r="G13" s="340"/>
      <c r="H13" s="340"/>
      <c r="I13" s="340"/>
      <c r="J13" s="340"/>
      <c r="K13" s="340"/>
      <c r="L13" s="340">
        <f>INT((G4+I4)+(내역서!H147/1.1))*3.09%</f>
        <v>0</v>
      </c>
      <c r="M13" s="478" t="s">
        <v>86</v>
      </c>
      <c r="N13" s="547"/>
      <c r="P13" s="490"/>
      <c r="R13" s="548">
        <v>7915022.1880000001</v>
      </c>
      <c r="S13" s="483"/>
    </row>
    <row r="14" spans="1:19" s="543" customFormat="1">
      <c r="A14" s="475" t="s">
        <v>32</v>
      </c>
      <c r="B14" s="476" t="s">
        <v>58</v>
      </c>
      <c r="C14" s="477"/>
      <c r="D14" s="339" t="s">
        <v>130</v>
      </c>
      <c r="E14" s="477"/>
      <c r="F14" s="340"/>
      <c r="G14" s="340"/>
      <c r="H14" s="340"/>
      <c r="I14" s="340"/>
      <c r="J14" s="340"/>
      <c r="K14" s="340"/>
      <c r="L14" s="340">
        <f>INT(I4*2.3%)</f>
        <v>0</v>
      </c>
      <c r="M14" s="478" t="s">
        <v>87</v>
      </c>
      <c r="N14" s="491"/>
      <c r="R14" s="548">
        <v>3796677</v>
      </c>
    </row>
    <row r="15" spans="1:19">
      <c r="A15" s="475" t="s">
        <v>59</v>
      </c>
      <c r="B15" s="476" t="s">
        <v>60</v>
      </c>
      <c r="C15" s="477"/>
      <c r="D15" s="487" t="s">
        <v>354</v>
      </c>
      <c r="E15" s="477"/>
      <c r="F15" s="340"/>
      <c r="G15" s="340"/>
      <c r="H15" s="340"/>
      <c r="I15" s="340"/>
      <c r="J15" s="340"/>
      <c r="K15" s="340"/>
      <c r="L15" s="340">
        <f>INT((G4+I4+L5)*5.8%)</f>
        <v>0</v>
      </c>
      <c r="M15" s="478"/>
      <c r="N15" s="479"/>
      <c r="R15" s="548">
        <v>19457010</v>
      </c>
    </row>
    <row r="16" spans="1:19">
      <c r="A16" s="475" t="s">
        <v>33</v>
      </c>
      <c r="B16" s="476" t="s">
        <v>34</v>
      </c>
      <c r="D16" s="487" t="s">
        <v>355</v>
      </c>
      <c r="L16" s="340">
        <f>INT(L4*0.8%)</f>
        <v>0</v>
      </c>
      <c r="M16" s="488"/>
      <c r="N16" s="479"/>
      <c r="P16" s="480">
        <f>315+875+581+159+93+15+63+15+550+98+280+135+147+760+155</f>
        <v>4241</v>
      </c>
      <c r="R16" s="548">
        <v>2609277</v>
      </c>
    </row>
    <row r="17" spans="1:18">
      <c r="A17" s="475" t="s">
        <v>35</v>
      </c>
      <c r="B17" s="476" t="s">
        <v>61</v>
      </c>
      <c r="D17" s="487" t="s">
        <v>129</v>
      </c>
      <c r="L17" s="340">
        <f>INT(L4*0.081%)</f>
        <v>0</v>
      </c>
      <c r="M17" s="478"/>
      <c r="N17" s="479"/>
      <c r="R17" s="548">
        <v>264189</v>
      </c>
    </row>
    <row r="18" spans="1:18">
      <c r="A18" s="331"/>
      <c r="B18" s="332" t="s">
        <v>36</v>
      </c>
      <c r="C18" s="333"/>
      <c r="D18" s="341"/>
      <c r="E18" s="333"/>
      <c r="F18" s="334"/>
      <c r="G18" s="334"/>
      <c r="H18" s="334"/>
      <c r="I18" s="334"/>
      <c r="J18" s="334"/>
      <c r="K18" s="334"/>
      <c r="L18" s="334">
        <f>SUM(L4:L17)-L13</f>
        <v>0</v>
      </c>
      <c r="M18" s="335"/>
      <c r="N18" s="325"/>
      <c r="R18" s="549">
        <v>407772499.18800002</v>
      </c>
    </row>
    <row r="19" spans="1:18">
      <c r="A19" s="475" t="s">
        <v>37</v>
      </c>
      <c r="B19" s="476" t="s">
        <v>38</v>
      </c>
      <c r="C19" s="477"/>
      <c r="D19" s="339" t="s">
        <v>39</v>
      </c>
      <c r="E19" s="477"/>
      <c r="F19" s="340"/>
      <c r="G19" s="340"/>
      <c r="H19" s="340"/>
      <c r="I19" s="340"/>
      <c r="J19" s="340"/>
      <c r="K19" s="340"/>
      <c r="L19" s="340">
        <f>INT(L18*6%)</f>
        <v>0</v>
      </c>
      <c r="M19" s="478"/>
      <c r="N19" s="492"/>
      <c r="P19" s="490"/>
      <c r="R19" s="548">
        <v>24466349</v>
      </c>
    </row>
    <row r="20" spans="1:18">
      <c r="A20" s="331"/>
      <c r="B20" s="332" t="s">
        <v>40</v>
      </c>
      <c r="C20" s="333"/>
      <c r="D20" s="341"/>
      <c r="E20" s="333"/>
      <c r="F20" s="334"/>
      <c r="G20" s="334"/>
      <c r="H20" s="334"/>
      <c r="I20" s="334"/>
      <c r="J20" s="334"/>
      <c r="K20" s="334"/>
      <c r="L20" s="334">
        <f>L19+L18</f>
        <v>0</v>
      </c>
      <c r="M20" s="335"/>
      <c r="N20" s="343"/>
      <c r="O20" s="344"/>
      <c r="P20" s="338"/>
      <c r="Q20" s="338"/>
      <c r="R20" s="549">
        <v>432238848.18800002</v>
      </c>
    </row>
    <row r="21" spans="1:18">
      <c r="A21" s="475" t="s">
        <v>62</v>
      </c>
      <c r="B21" s="476" t="s">
        <v>41</v>
      </c>
      <c r="C21" s="477"/>
      <c r="D21" s="339" t="s">
        <v>91</v>
      </c>
      <c r="E21" s="477"/>
      <c r="F21" s="340"/>
      <c r="G21" s="340"/>
      <c r="H21" s="340"/>
      <c r="I21" s="340"/>
      <c r="J21" s="340"/>
      <c r="K21" s="340"/>
      <c r="L21" s="340"/>
      <c r="M21" s="478"/>
      <c r="N21" s="349"/>
      <c r="O21" s="493"/>
      <c r="P21" s="490"/>
      <c r="Q21" s="490"/>
      <c r="R21" s="548">
        <v>42813015</v>
      </c>
    </row>
    <row r="22" spans="1:18" s="543" customFormat="1">
      <c r="A22" s="475" t="s">
        <v>1358</v>
      </c>
      <c r="B22" s="476" t="s">
        <v>1349</v>
      </c>
      <c r="C22" s="477"/>
      <c r="D22" s="339"/>
      <c r="E22" s="477"/>
      <c r="F22" s="340"/>
      <c r="G22" s="340"/>
      <c r="H22" s="340"/>
      <c r="I22" s="340"/>
      <c r="J22" s="340"/>
      <c r="K22" s="340"/>
      <c r="L22" s="340"/>
      <c r="M22" s="478"/>
      <c r="N22" s="349"/>
      <c r="O22" s="493"/>
      <c r="P22" s="490"/>
      <c r="Q22" s="490"/>
      <c r="R22" s="548"/>
    </row>
    <row r="23" spans="1:18">
      <c r="A23" s="331"/>
      <c r="B23" s="332" t="s">
        <v>63</v>
      </c>
      <c r="C23" s="333"/>
      <c r="D23" s="341"/>
      <c r="E23" s="333"/>
      <c r="F23" s="334"/>
      <c r="G23" s="334"/>
      <c r="H23" s="334"/>
      <c r="I23" s="334"/>
      <c r="J23" s="334"/>
      <c r="K23" s="334"/>
      <c r="L23" s="334"/>
      <c r="M23" s="335"/>
      <c r="N23" s="343"/>
      <c r="P23" s="345"/>
      <c r="Q23" s="345"/>
      <c r="R23" s="549">
        <v>475051863.18800002</v>
      </c>
    </row>
    <row r="24" spans="1:18">
      <c r="A24" s="327" t="s">
        <v>1359</v>
      </c>
      <c r="B24" s="336" t="s">
        <v>81</v>
      </c>
      <c r="C24" s="329"/>
      <c r="D24" s="337" t="s">
        <v>42</v>
      </c>
      <c r="E24" s="329"/>
      <c r="F24" s="328"/>
      <c r="G24" s="328"/>
      <c r="H24" s="328"/>
      <c r="I24" s="328"/>
      <c r="J24" s="328"/>
      <c r="K24" s="328"/>
      <c r="L24" s="328"/>
      <c r="M24" s="330"/>
      <c r="N24" s="343"/>
      <c r="P24" s="346"/>
      <c r="Q24" s="345"/>
      <c r="R24" s="549">
        <v>47505186.318800002</v>
      </c>
    </row>
    <row r="25" spans="1:18">
      <c r="A25" s="331"/>
      <c r="B25" s="332" t="s">
        <v>43</v>
      </c>
      <c r="C25" s="333"/>
      <c r="D25" s="341"/>
      <c r="E25" s="333"/>
      <c r="F25" s="334"/>
      <c r="G25" s="334"/>
      <c r="H25" s="334"/>
      <c r="I25" s="334"/>
      <c r="J25" s="334"/>
      <c r="K25" s="334"/>
      <c r="L25" s="347"/>
      <c r="M25" s="348"/>
      <c r="N25" s="349"/>
      <c r="P25" s="350"/>
      <c r="Q25" s="351"/>
      <c r="R25" s="549">
        <v>522557049.50680006</v>
      </c>
    </row>
    <row r="26" spans="1:18">
      <c r="A26" s="327" t="s">
        <v>1360</v>
      </c>
      <c r="B26" s="336" t="s">
        <v>64</v>
      </c>
      <c r="C26" s="329"/>
      <c r="D26" s="339"/>
      <c r="E26" s="329"/>
      <c r="F26" s="340"/>
      <c r="G26" s="340"/>
      <c r="H26" s="340"/>
      <c r="I26" s="340"/>
      <c r="J26" s="340"/>
      <c r="K26" s="340"/>
      <c r="L26" s="328"/>
      <c r="M26" s="330"/>
      <c r="N26" s="352"/>
      <c r="O26" s="338"/>
      <c r="R26" s="549">
        <v>160642950</v>
      </c>
    </row>
    <row r="27" spans="1:18">
      <c r="A27" s="353"/>
      <c r="B27" s="354" t="s">
        <v>65</v>
      </c>
      <c r="C27" s="355"/>
      <c r="D27" s="356"/>
      <c r="E27" s="355"/>
      <c r="F27" s="357"/>
      <c r="G27" s="357"/>
      <c r="H27" s="357"/>
      <c r="I27" s="357"/>
      <c r="J27" s="357"/>
      <c r="K27" s="357"/>
      <c r="L27" s="358">
        <f>L25+L26</f>
        <v>0</v>
      </c>
      <c r="M27" s="359"/>
      <c r="N27" s="342"/>
      <c r="O27" s="360"/>
      <c r="R27" s="549">
        <v>683199999.50680006</v>
      </c>
    </row>
    <row r="28" spans="1:18">
      <c r="A28" s="361"/>
      <c r="B28" s="362"/>
      <c r="C28" s="363"/>
      <c r="D28" s="364"/>
      <c r="E28" s="363"/>
      <c r="F28" s="364"/>
      <c r="G28" s="364"/>
      <c r="H28" s="364"/>
      <c r="I28" s="364"/>
      <c r="J28" s="364"/>
      <c r="K28" s="364"/>
      <c r="L28" s="364"/>
      <c r="M28" s="365"/>
      <c r="N28" s="342"/>
      <c r="O28" s="360"/>
      <c r="Q28" s="18"/>
    </row>
    <row r="29" spans="1:18">
      <c r="A29" s="366"/>
      <c r="B29" s="367"/>
      <c r="C29" s="368"/>
      <c r="D29" s="369"/>
      <c r="E29" s="368"/>
      <c r="F29" s="369"/>
      <c r="G29" s="369"/>
      <c r="H29" s="369"/>
      <c r="I29" s="369"/>
      <c r="J29" s="369"/>
      <c r="K29" s="369"/>
      <c r="L29" s="370"/>
      <c r="M29" s="371"/>
      <c r="N29" s="342"/>
      <c r="O29" s="360"/>
      <c r="Q29" s="18"/>
      <c r="R29" s="389"/>
    </row>
    <row r="30" spans="1:18">
      <c r="A30" s="366"/>
      <c r="B30" s="367"/>
      <c r="C30" s="368"/>
      <c r="D30" s="369"/>
      <c r="E30" s="368"/>
      <c r="F30" s="369"/>
      <c r="G30" s="369"/>
      <c r="H30" s="369"/>
      <c r="I30" s="369"/>
      <c r="J30" s="369"/>
      <c r="K30" s="369"/>
      <c r="L30" s="372"/>
      <c r="M30" s="371"/>
      <c r="N30" s="373"/>
      <c r="O30" s="360"/>
      <c r="P30" s="338"/>
      <c r="Q30" s="18"/>
    </row>
    <row r="31" spans="1:18">
      <c r="A31" s="374"/>
      <c r="B31" s="375"/>
      <c r="C31" s="376"/>
      <c r="D31" s="377"/>
      <c r="E31" s="376"/>
      <c r="F31" s="17"/>
      <c r="G31" s="17"/>
      <c r="H31" s="17"/>
      <c r="I31" s="378"/>
      <c r="J31" s="378"/>
      <c r="K31" s="378"/>
      <c r="L31" s="17"/>
      <c r="M31" s="376"/>
      <c r="P31" s="338"/>
      <c r="Q31" s="338"/>
    </row>
    <row r="32" spans="1:18">
      <c r="A32" s="329"/>
      <c r="B32" s="329"/>
      <c r="C32" s="379"/>
      <c r="D32" s="329"/>
      <c r="H32" s="380"/>
      <c r="I32" s="381"/>
      <c r="J32" s="382"/>
      <c r="L32" s="328"/>
      <c r="M32" s="383"/>
      <c r="N32" s="384"/>
    </row>
    <row r="33" spans="1:19">
      <c r="A33" s="329"/>
      <c r="B33" s="329"/>
      <c r="C33" s="379"/>
      <c r="D33" s="329"/>
      <c r="H33" s="380"/>
      <c r="I33" s="381"/>
      <c r="J33" s="385"/>
      <c r="L33" s="328"/>
      <c r="M33" s="383"/>
      <c r="N33" s="384"/>
    </row>
    <row r="34" spans="1:19">
      <c r="A34" s="329"/>
      <c r="B34" s="329"/>
      <c r="C34" s="379"/>
      <c r="D34" s="329"/>
      <c r="H34" s="380"/>
      <c r="I34" s="381"/>
      <c r="J34" s="382"/>
      <c r="L34" s="328"/>
      <c r="M34" s="383"/>
      <c r="N34" s="384"/>
    </row>
    <row r="35" spans="1:19">
      <c r="A35" s="329"/>
      <c r="B35" s="329"/>
      <c r="C35" s="379"/>
      <c r="D35" s="329"/>
      <c r="H35" s="380"/>
      <c r="I35" s="382">
        <f>G3+I3+내역서!F147+K3</f>
        <v>0</v>
      </c>
      <c r="J35" s="385"/>
      <c r="L35" s="328"/>
      <c r="M35" s="383"/>
      <c r="N35" s="384"/>
      <c r="Q35" s="338"/>
    </row>
    <row r="36" spans="1:19">
      <c r="A36" s="329"/>
      <c r="B36" s="375"/>
      <c r="C36" s="379"/>
      <c r="D36" s="329"/>
      <c r="H36" s="380"/>
      <c r="I36" s="381"/>
      <c r="J36" s="385"/>
      <c r="K36" s="325"/>
      <c r="L36" s="328"/>
    </row>
    <row r="37" spans="1:19">
      <c r="A37" s="326"/>
      <c r="B37" s="329"/>
      <c r="C37" s="379"/>
      <c r="H37" s="380"/>
      <c r="I37" s="381"/>
      <c r="J37" s="382"/>
      <c r="K37" s="325"/>
      <c r="L37" s="328"/>
      <c r="Q37" s="338"/>
    </row>
    <row r="38" spans="1:19">
      <c r="H38" s="380"/>
      <c r="J38" s="385"/>
      <c r="K38" s="325"/>
      <c r="L38" s="338"/>
      <c r="Q38" s="338"/>
    </row>
    <row r="39" spans="1:19">
      <c r="H39" s="380"/>
      <c r="J39" s="382"/>
      <c r="K39" s="325"/>
      <c r="L39" s="338"/>
    </row>
    <row r="40" spans="1:19">
      <c r="I40" s="374"/>
      <c r="J40" s="374"/>
      <c r="K40" s="325"/>
      <c r="L40" s="338"/>
      <c r="R40" s="387"/>
      <c r="S40" s="326"/>
    </row>
    <row r="41" spans="1:19">
      <c r="K41" s="325"/>
      <c r="L41" s="338"/>
      <c r="S41" s="338"/>
    </row>
    <row r="42" spans="1:19">
      <c r="L42" s="386"/>
    </row>
    <row r="43" spans="1:19">
      <c r="L43" s="338"/>
    </row>
    <row r="44" spans="1:19">
      <c r="K44" s="326"/>
      <c r="L44" s="338"/>
      <c r="R44" s="387"/>
      <c r="S44" s="338"/>
    </row>
    <row r="46" spans="1:19">
      <c r="L46" s="338"/>
    </row>
    <row r="47" spans="1:19">
      <c r="K47" s="338"/>
      <c r="R47" s="388"/>
      <c r="S47" s="386"/>
    </row>
  </sheetData>
  <phoneticPr fontId="1" type="noConversion"/>
  <pageMargins left="0.7" right="0.7" top="0.75" bottom="0.75" header="0.3" footer="0.3"/>
  <pageSetup paperSize="9" scale="5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8"/>
  <sheetViews>
    <sheetView workbookViewId="0"/>
  </sheetViews>
  <sheetFormatPr defaultRowHeight="16.5"/>
  <sheetData>
    <row r="1" spans="1:5" ht="20.25">
      <c r="A1" s="405" t="s">
        <v>119</v>
      </c>
      <c r="B1" s="405"/>
      <c r="C1" s="405"/>
      <c r="D1" s="405"/>
      <c r="E1" s="405"/>
    </row>
    <row r="2" spans="1:5">
      <c r="A2" s="406" t="s">
        <v>118</v>
      </c>
      <c r="B2" s="408" t="s">
        <v>117</v>
      </c>
      <c r="C2" s="408" t="s">
        <v>116</v>
      </c>
      <c r="D2" s="412" t="s">
        <v>115</v>
      </c>
      <c r="E2" s="410" t="s">
        <v>114</v>
      </c>
    </row>
    <row r="3" spans="1:5">
      <c r="A3" s="407"/>
      <c r="B3" s="409"/>
      <c r="C3" s="409"/>
      <c r="D3" s="413"/>
      <c r="E3" s="411"/>
    </row>
    <row r="4" spans="1:5">
      <c r="A4" s="116" t="s">
        <v>120</v>
      </c>
      <c r="B4" s="133"/>
      <c r="C4" s="134"/>
      <c r="D4" s="135"/>
      <c r="E4" s="103"/>
    </row>
    <row r="5" spans="1:5">
      <c r="A5" s="101"/>
      <c r="B5" s="100"/>
      <c r="C5" s="99"/>
      <c r="D5" s="115"/>
      <c r="E5" s="175"/>
    </row>
    <row r="6" spans="1:5">
      <c r="A6" s="101"/>
      <c r="B6" s="100"/>
      <c r="C6" s="99"/>
      <c r="D6" s="98"/>
      <c r="E6" s="176"/>
    </row>
    <row r="7" spans="1:5">
      <c r="A7" s="101"/>
      <c r="B7" s="100"/>
      <c r="C7" s="99"/>
      <c r="D7" s="98"/>
      <c r="E7" s="176"/>
    </row>
    <row r="8" spans="1:5">
      <c r="A8" s="101"/>
      <c r="B8" s="100"/>
      <c r="C8" s="99"/>
      <c r="D8" s="98"/>
      <c r="E8" s="176"/>
    </row>
    <row r="9" spans="1:5">
      <c r="A9" s="101"/>
      <c r="B9" s="100"/>
      <c r="C9" s="99"/>
      <c r="D9" s="98"/>
      <c r="E9" s="177"/>
    </row>
    <row r="10" spans="1:5">
      <c r="A10" s="101"/>
      <c r="B10" s="100"/>
      <c r="C10" s="99"/>
      <c r="D10" s="98"/>
      <c r="E10" s="175"/>
    </row>
    <row r="11" spans="1:5">
      <c r="A11" s="101"/>
      <c r="B11" s="100"/>
      <c r="C11" s="99"/>
      <c r="D11" s="98"/>
      <c r="E11" s="176"/>
    </row>
    <row r="12" spans="1:5">
      <c r="A12" s="101"/>
      <c r="B12" s="100"/>
      <c r="C12" s="99"/>
      <c r="D12" s="98"/>
      <c r="E12" s="176"/>
    </row>
    <row r="13" spans="1:5">
      <c r="A13" s="101"/>
      <c r="B13" s="100"/>
      <c r="C13" s="99"/>
      <c r="D13" s="98"/>
      <c r="E13" s="176"/>
    </row>
    <row r="14" spans="1:5">
      <c r="A14" s="101"/>
      <c r="B14" s="100"/>
      <c r="C14" s="99"/>
      <c r="D14" s="98"/>
      <c r="E14" s="176"/>
    </row>
    <row r="15" spans="1:5">
      <c r="A15" s="101"/>
      <c r="B15" s="100"/>
      <c r="C15" s="99"/>
      <c r="D15" s="98"/>
      <c r="E15" s="176"/>
    </row>
    <row r="16" spans="1:5">
      <c r="A16" s="101"/>
      <c r="B16" s="100"/>
      <c r="C16" s="99"/>
      <c r="D16" s="98"/>
      <c r="E16" s="176"/>
    </row>
    <row r="17" spans="1:5">
      <c r="A17" s="101"/>
      <c r="B17" s="100"/>
      <c r="C17" s="99"/>
      <c r="D17" s="98"/>
      <c r="E17" s="176"/>
    </row>
    <row r="18" spans="1:5">
      <c r="A18" s="101"/>
      <c r="B18" s="100"/>
      <c r="C18" s="99"/>
      <c r="D18" s="98"/>
      <c r="E18" s="177"/>
    </row>
    <row r="19" spans="1:5">
      <c r="A19" s="101"/>
      <c r="B19" s="100"/>
      <c r="C19" s="99"/>
      <c r="D19" s="98"/>
      <c r="E19" s="175"/>
    </row>
    <row r="20" spans="1:5">
      <c r="A20" s="101"/>
      <c r="B20" s="100"/>
      <c r="C20" s="99"/>
      <c r="D20" s="98"/>
      <c r="E20" s="176"/>
    </row>
    <row r="21" spans="1:5">
      <c r="A21" s="101"/>
      <c r="B21" s="100"/>
      <c r="C21" s="99"/>
      <c r="D21" s="98"/>
      <c r="E21" s="176"/>
    </row>
    <row r="22" spans="1:5">
      <c r="A22" s="101"/>
      <c r="B22" s="100"/>
      <c r="C22" s="99"/>
      <c r="D22" s="98"/>
      <c r="E22" s="176"/>
    </row>
    <row r="23" spans="1:5">
      <c r="A23" s="101"/>
      <c r="B23" s="100"/>
      <c r="C23" s="99"/>
      <c r="D23" s="98"/>
      <c r="E23" s="176"/>
    </row>
    <row r="24" spans="1:5">
      <c r="A24" s="101"/>
      <c r="B24" s="100"/>
      <c r="C24" s="99"/>
      <c r="D24" s="98"/>
      <c r="E24" s="176"/>
    </row>
    <row r="25" spans="1:5">
      <c r="A25" s="101"/>
      <c r="B25" s="100"/>
      <c r="C25" s="99"/>
      <c r="D25" s="98"/>
      <c r="E25" s="176"/>
    </row>
    <row r="26" spans="1:5">
      <c r="A26" s="101"/>
      <c r="B26" s="100"/>
      <c r="C26" s="99"/>
      <c r="D26" s="98"/>
      <c r="E26" s="176"/>
    </row>
    <row r="27" spans="1:5">
      <c r="A27" s="101"/>
      <c r="B27" s="100"/>
      <c r="C27" s="99"/>
      <c r="D27" s="98"/>
      <c r="E27" s="176"/>
    </row>
    <row r="28" spans="1:5">
      <c r="A28" s="101"/>
      <c r="B28" s="100"/>
      <c r="C28" s="99"/>
      <c r="D28" s="98"/>
      <c r="E28" s="176"/>
    </row>
    <row r="29" spans="1:5">
      <c r="A29" s="101"/>
      <c r="B29" s="100"/>
      <c r="C29" s="99"/>
      <c r="D29" s="98"/>
      <c r="E29" s="176"/>
    </row>
    <row r="30" spans="1:5">
      <c r="A30" s="101"/>
      <c r="B30" s="100"/>
      <c r="C30" s="99"/>
      <c r="D30" s="98"/>
      <c r="E30" s="176"/>
    </row>
    <row r="31" spans="1:5">
      <c r="A31" s="101"/>
      <c r="B31" s="100"/>
      <c r="C31" s="99"/>
      <c r="D31" s="98"/>
      <c r="E31" s="176"/>
    </row>
    <row r="32" spans="1:5">
      <c r="A32" s="101"/>
      <c r="B32" s="100"/>
      <c r="C32" s="99"/>
      <c r="D32" s="98"/>
      <c r="E32" s="176"/>
    </row>
    <row r="33" spans="1:5">
      <c r="A33" s="97"/>
      <c r="B33" s="96"/>
      <c r="C33" s="95"/>
      <c r="D33" s="94"/>
      <c r="E33" s="178"/>
    </row>
    <row r="34" spans="1:5">
      <c r="A34" s="107"/>
      <c r="B34" s="133"/>
      <c r="C34" s="134"/>
      <c r="D34" s="135"/>
      <c r="E34" s="179"/>
    </row>
    <row r="35" spans="1:5">
      <c r="A35" s="101"/>
      <c r="B35" s="100"/>
      <c r="C35" s="99"/>
      <c r="D35" s="98"/>
      <c r="E35" s="177"/>
    </row>
    <row r="36" spans="1:5">
      <c r="A36" s="101"/>
      <c r="B36" s="100"/>
      <c r="C36" s="99"/>
      <c r="D36" s="98"/>
      <c r="E36" s="102"/>
    </row>
    <row r="37" spans="1:5">
      <c r="A37" s="109"/>
      <c r="B37" s="100"/>
      <c r="C37" s="99"/>
      <c r="D37" s="98"/>
      <c r="E37" s="102"/>
    </row>
    <row r="38" spans="1:5">
      <c r="A38" s="101"/>
      <c r="B38" s="100"/>
      <c r="C38" s="99"/>
      <c r="D38" s="98"/>
      <c r="E38" s="102"/>
    </row>
    <row r="39" spans="1:5">
      <c r="A39" s="101"/>
      <c r="B39" s="100"/>
      <c r="C39" s="99"/>
      <c r="D39" s="98"/>
      <c r="E39" s="102"/>
    </row>
    <row r="40" spans="1:5">
      <c r="A40" s="101"/>
      <c r="B40" s="100"/>
      <c r="C40" s="99"/>
      <c r="D40" s="98"/>
      <c r="E40" s="102"/>
    </row>
    <row r="41" spans="1:5">
      <c r="A41" s="101"/>
      <c r="B41" s="100"/>
      <c r="C41" s="99"/>
      <c r="D41" s="98"/>
      <c r="E41" s="102"/>
    </row>
    <row r="42" spans="1:5">
      <c r="A42" s="101"/>
      <c r="B42" s="100"/>
      <c r="C42" s="99"/>
      <c r="D42" s="98"/>
      <c r="E42" s="102"/>
    </row>
    <row r="43" spans="1:5">
      <c r="A43" s="101"/>
      <c r="B43" s="100"/>
      <c r="C43" s="99"/>
      <c r="D43" s="98"/>
      <c r="E43" s="102"/>
    </row>
    <row r="44" spans="1:5">
      <c r="A44" s="101"/>
      <c r="B44" s="100"/>
      <c r="C44" s="99"/>
      <c r="D44" s="98"/>
      <c r="E44" s="102"/>
    </row>
    <row r="45" spans="1:5">
      <c r="A45" s="101"/>
      <c r="B45" s="100"/>
      <c r="C45" s="99"/>
      <c r="D45" s="98"/>
      <c r="E45" s="102"/>
    </row>
    <row r="46" spans="1:5">
      <c r="A46" s="101"/>
      <c r="B46" s="100"/>
      <c r="C46" s="99"/>
      <c r="D46" s="98"/>
      <c r="E46" s="102"/>
    </row>
    <row r="47" spans="1:5">
      <c r="A47" s="101"/>
      <c r="B47" s="100"/>
      <c r="C47" s="99"/>
      <c r="D47" s="98"/>
      <c r="E47" s="102"/>
    </row>
    <row r="48" spans="1:5">
      <c r="A48" s="101"/>
      <c r="B48" s="100"/>
      <c r="C48" s="99"/>
      <c r="D48" s="98"/>
      <c r="E48" s="102"/>
    </row>
    <row r="49" spans="1:5">
      <c r="A49" s="101"/>
      <c r="B49" s="100"/>
      <c r="C49" s="99"/>
      <c r="D49" s="132"/>
      <c r="E49" s="102"/>
    </row>
    <row r="50" spans="1:5">
      <c r="A50" s="101"/>
      <c r="B50" s="100"/>
      <c r="C50" s="99"/>
      <c r="D50" s="98"/>
      <c r="E50" s="102"/>
    </row>
    <row r="51" spans="1:5">
      <c r="A51" s="101"/>
      <c r="B51" s="100"/>
      <c r="C51" s="99"/>
      <c r="D51" s="132"/>
      <c r="E51" s="102"/>
    </row>
    <row r="52" spans="1:5">
      <c r="A52" s="101"/>
      <c r="B52" s="100"/>
      <c r="C52" s="99"/>
      <c r="D52" s="132"/>
      <c r="E52" s="102"/>
    </row>
    <row r="53" spans="1:5">
      <c r="A53" s="101"/>
      <c r="B53" s="100"/>
      <c r="C53" s="99"/>
      <c r="D53" s="98"/>
      <c r="E53" s="102"/>
    </row>
    <row r="54" spans="1:5">
      <c r="A54" s="101"/>
      <c r="B54" s="100"/>
      <c r="C54" s="99"/>
      <c r="D54" s="98"/>
      <c r="E54" s="102"/>
    </row>
    <row r="55" spans="1:5">
      <c r="A55" s="101"/>
      <c r="B55" s="100"/>
      <c r="C55" s="99"/>
      <c r="D55" s="98"/>
      <c r="E55" s="102"/>
    </row>
    <row r="56" spans="1:5">
      <c r="A56" s="101"/>
      <c r="B56" s="100"/>
      <c r="C56" s="99"/>
      <c r="D56" s="98"/>
      <c r="E56" s="102"/>
    </row>
    <row r="57" spans="1:5">
      <c r="A57" s="101"/>
      <c r="B57" s="100"/>
      <c r="C57" s="99"/>
      <c r="D57" s="98"/>
      <c r="E57" s="102"/>
    </row>
    <row r="58" spans="1:5">
      <c r="A58" s="46"/>
      <c r="B58" s="47"/>
      <c r="C58" s="141"/>
      <c r="D58" s="141"/>
      <c r="E58" s="102"/>
    </row>
    <row r="59" spans="1:5">
      <c r="A59" s="109"/>
      <c r="B59" s="100"/>
      <c r="C59" s="99"/>
      <c r="D59" s="98"/>
      <c r="E59" s="102"/>
    </row>
    <row r="60" spans="1:5">
      <c r="A60" s="101"/>
      <c r="B60" s="100"/>
      <c r="C60" s="99"/>
      <c r="D60" s="98"/>
      <c r="E60" s="175"/>
    </row>
    <row r="61" spans="1:5">
      <c r="A61" s="101"/>
      <c r="B61" s="100"/>
      <c r="C61" s="99"/>
      <c r="D61" s="98"/>
      <c r="E61" s="176"/>
    </row>
    <row r="62" spans="1:5">
      <c r="A62" s="101"/>
      <c r="B62" s="100"/>
      <c r="C62" s="99"/>
      <c r="D62" s="98"/>
      <c r="E62" s="176"/>
    </row>
    <row r="63" spans="1:5">
      <c r="A63" s="97"/>
      <c r="B63" s="96"/>
      <c r="C63" s="95"/>
      <c r="D63" s="94"/>
      <c r="E63" s="178"/>
    </row>
    <row r="64" spans="1:5">
      <c r="A64" s="107"/>
      <c r="B64" s="133"/>
      <c r="C64" s="134"/>
      <c r="D64" s="135"/>
      <c r="E64" s="103"/>
    </row>
    <row r="65" spans="1:5">
      <c r="A65" s="101"/>
      <c r="B65" s="100"/>
      <c r="C65" s="99"/>
      <c r="D65" s="98"/>
      <c r="E65" s="140"/>
    </row>
    <row r="66" spans="1:5">
      <c r="A66" s="101"/>
      <c r="B66" s="100"/>
      <c r="C66" s="99"/>
      <c r="D66" s="98"/>
      <c r="E66" s="175"/>
    </row>
    <row r="67" spans="1:5">
      <c r="A67" s="101"/>
      <c r="B67" s="100"/>
      <c r="C67" s="99"/>
      <c r="D67" s="98"/>
      <c r="E67" s="176"/>
    </row>
    <row r="68" spans="1:5">
      <c r="A68" s="101"/>
      <c r="B68" s="100"/>
      <c r="C68" s="99"/>
      <c r="D68" s="98"/>
      <c r="E68" s="176"/>
    </row>
    <row r="69" spans="1:5">
      <c r="A69" s="101"/>
      <c r="B69" s="100"/>
      <c r="C69" s="99"/>
      <c r="D69" s="98"/>
      <c r="E69" s="176"/>
    </row>
    <row r="70" spans="1:5">
      <c r="A70" s="101"/>
      <c r="B70" s="100"/>
      <c r="C70" s="99"/>
      <c r="D70" s="98"/>
      <c r="E70" s="177"/>
    </row>
    <row r="71" spans="1:5">
      <c r="A71" s="101"/>
      <c r="B71" s="100"/>
      <c r="C71" s="99"/>
      <c r="D71" s="98"/>
      <c r="E71" s="175"/>
    </row>
    <row r="72" spans="1:5">
      <c r="A72" s="101"/>
      <c r="B72" s="100"/>
      <c r="C72" s="99"/>
      <c r="D72" s="98"/>
      <c r="E72" s="176"/>
    </row>
    <row r="73" spans="1:5">
      <c r="A73" s="101"/>
      <c r="B73" s="100"/>
      <c r="C73" s="99"/>
      <c r="D73" s="98"/>
      <c r="E73" s="176"/>
    </row>
    <row r="74" spans="1:5">
      <c r="A74" s="101"/>
      <c r="B74" s="100"/>
      <c r="C74" s="99"/>
      <c r="D74" s="98"/>
      <c r="E74" s="176"/>
    </row>
    <row r="75" spans="1:5">
      <c r="A75" s="101"/>
      <c r="B75" s="100"/>
      <c r="C75" s="99"/>
      <c r="D75" s="98"/>
      <c r="E75" s="176"/>
    </row>
    <row r="76" spans="1:5">
      <c r="A76" s="101"/>
      <c r="B76" s="100"/>
      <c r="C76" s="99"/>
      <c r="D76" s="98"/>
      <c r="E76" s="176"/>
    </row>
    <row r="77" spans="1:5">
      <c r="A77" s="101"/>
      <c r="B77" s="100"/>
      <c r="C77" s="99"/>
      <c r="D77" s="98"/>
      <c r="E77" s="176"/>
    </row>
    <row r="78" spans="1:5">
      <c r="A78" s="101"/>
      <c r="B78" s="100"/>
      <c r="C78" s="99"/>
      <c r="D78" s="98"/>
      <c r="E78" s="176"/>
    </row>
    <row r="79" spans="1:5">
      <c r="A79" s="101"/>
      <c r="B79" s="100"/>
      <c r="C79" s="99"/>
      <c r="D79" s="98"/>
      <c r="E79" s="176"/>
    </row>
    <row r="80" spans="1:5">
      <c r="A80" s="101"/>
      <c r="B80" s="100"/>
      <c r="C80" s="99"/>
      <c r="D80" s="98"/>
      <c r="E80" s="176"/>
    </row>
    <row r="81" spans="1:5">
      <c r="A81" s="101"/>
      <c r="B81" s="100"/>
      <c r="C81" s="99"/>
      <c r="D81" s="98"/>
      <c r="E81" s="176"/>
    </row>
    <row r="82" spans="1:5">
      <c r="A82" s="101"/>
      <c r="B82" s="100"/>
      <c r="C82" s="99"/>
      <c r="D82" s="98"/>
      <c r="E82" s="176"/>
    </row>
    <row r="83" spans="1:5">
      <c r="A83" s="101"/>
      <c r="B83" s="100"/>
      <c r="C83" s="99"/>
      <c r="D83" s="98"/>
      <c r="E83" s="176"/>
    </row>
    <row r="84" spans="1:5">
      <c r="A84" s="101"/>
      <c r="B84" s="100"/>
      <c r="C84" s="99"/>
      <c r="D84" s="98"/>
      <c r="E84" s="176"/>
    </row>
    <row r="85" spans="1:5">
      <c r="A85" s="101"/>
      <c r="B85" s="100"/>
      <c r="C85" s="99"/>
      <c r="D85" s="98"/>
      <c r="E85" s="177"/>
    </row>
    <row r="86" spans="1:5">
      <c r="A86" s="101"/>
      <c r="B86" s="100"/>
      <c r="C86" s="99"/>
      <c r="D86" s="98"/>
      <c r="E86" s="175"/>
    </row>
    <row r="87" spans="1:5">
      <c r="A87" s="101"/>
      <c r="B87" s="100"/>
      <c r="C87" s="99"/>
      <c r="D87" s="98"/>
      <c r="E87" s="177"/>
    </row>
    <row r="88" spans="1:5">
      <c r="A88" s="101"/>
      <c r="B88" s="100"/>
      <c r="C88" s="99"/>
      <c r="D88" s="98"/>
      <c r="E88" s="102"/>
    </row>
    <row r="89" spans="1:5">
      <c r="A89" s="109" t="s">
        <v>121</v>
      </c>
      <c r="B89" s="100"/>
      <c r="C89" s="99"/>
      <c r="D89" s="98"/>
      <c r="E89" s="102"/>
    </row>
    <row r="90" spans="1:5">
      <c r="A90" s="101"/>
      <c r="B90" s="100">
        <f>B38</f>
        <v>0</v>
      </c>
      <c r="C90" s="99" t="s">
        <v>70</v>
      </c>
      <c r="D90" s="117">
        <f>ROUNDUP(D38*1.04,0)</f>
        <v>0</v>
      </c>
      <c r="E90" s="102"/>
    </row>
    <row r="91" spans="1:5">
      <c r="A91" s="101"/>
      <c r="B91" s="100">
        <f>B41</f>
        <v>0</v>
      </c>
      <c r="C91" s="99" t="s">
        <v>101</v>
      </c>
      <c r="D91" s="117">
        <f>ROUNDUP(D41*1.03,0)</f>
        <v>0</v>
      </c>
      <c r="E91" s="102"/>
    </row>
    <row r="92" spans="1:5">
      <c r="A92" s="101"/>
      <c r="B92" s="100">
        <f t="shared" ref="B92:B93" si="0">B42</f>
        <v>0</v>
      </c>
      <c r="C92" s="99" t="s">
        <v>101</v>
      </c>
      <c r="D92" s="117">
        <f t="shared" ref="D92:D93" si="1">ROUNDUP(D42*1.03,0)</f>
        <v>0</v>
      </c>
      <c r="E92" s="102"/>
    </row>
    <row r="93" spans="1:5">
      <c r="A93" s="97"/>
      <c r="B93" s="96">
        <f t="shared" si="0"/>
        <v>0</v>
      </c>
      <c r="C93" s="95" t="s">
        <v>101</v>
      </c>
      <c r="D93" s="150">
        <f t="shared" si="1"/>
        <v>0</v>
      </c>
      <c r="E93" s="108"/>
    </row>
    <row r="94" spans="1:5">
      <c r="A94" s="107"/>
      <c r="B94" s="133">
        <f>B39</f>
        <v>0</v>
      </c>
      <c r="C94" s="134" t="s">
        <v>101</v>
      </c>
      <c r="D94" s="144">
        <f>D39</f>
        <v>0</v>
      </c>
      <c r="E94" s="103"/>
    </row>
    <row r="95" spans="1:5">
      <c r="A95" s="101"/>
      <c r="B95" s="100">
        <f t="shared" ref="B95:B100" si="2">B44</f>
        <v>0</v>
      </c>
      <c r="C95" s="99" t="s">
        <v>101</v>
      </c>
      <c r="D95" s="98">
        <f t="shared" ref="D95:D100" si="3">D44</f>
        <v>0</v>
      </c>
      <c r="E95" s="102"/>
    </row>
    <row r="96" spans="1:5">
      <c r="A96" s="101"/>
      <c r="B96" s="100">
        <f t="shared" si="2"/>
        <v>0</v>
      </c>
      <c r="C96" s="99" t="s">
        <v>85</v>
      </c>
      <c r="D96" s="98">
        <f t="shared" si="3"/>
        <v>0</v>
      </c>
      <c r="E96" s="48"/>
    </row>
    <row r="97" spans="1:5">
      <c r="A97" s="101"/>
      <c r="B97" s="100">
        <f t="shared" si="2"/>
        <v>0</v>
      </c>
      <c r="C97" s="99" t="s">
        <v>74</v>
      </c>
      <c r="D97" s="98">
        <f t="shared" si="3"/>
        <v>0</v>
      </c>
      <c r="E97" s="102"/>
    </row>
    <row r="98" spans="1:5">
      <c r="A98" s="101"/>
      <c r="B98" s="100">
        <f t="shared" si="2"/>
        <v>0</v>
      </c>
      <c r="C98" s="99" t="s">
        <v>85</v>
      </c>
      <c r="D98" s="98">
        <f t="shared" si="3"/>
        <v>0</v>
      </c>
      <c r="E98" s="102"/>
    </row>
    <row r="99" spans="1:5">
      <c r="A99" s="101"/>
      <c r="B99" s="100">
        <f t="shared" si="2"/>
        <v>0</v>
      </c>
      <c r="C99" s="99" t="s">
        <v>177</v>
      </c>
      <c r="D99" s="98">
        <f t="shared" si="3"/>
        <v>0</v>
      </c>
      <c r="E99" s="102"/>
    </row>
    <row r="100" spans="1:5">
      <c r="A100" s="101"/>
      <c r="B100" s="100">
        <f t="shared" si="2"/>
        <v>0</v>
      </c>
      <c r="C100" s="99" t="s">
        <v>177</v>
      </c>
      <c r="D100" s="98">
        <f t="shared" si="3"/>
        <v>0</v>
      </c>
      <c r="E100" s="102"/>
    </row>
    <row r="101" spans="1:5">
      <c r="A101" s="101"/>
      <c r="B101" s="100">
        <f>B51</f>
        <v>0</v>
      </c>
      <c r="C101" s="99" t="s">
        <v>202</v>
      </c>
      <c r="D101" s="132">
        <f>D51</f>
        <v>0</v>
      </c>
      <c r="E101" s="102"/>
    </row>
    <row r="102" spans="1:5">
      <c r="A102" s="101"/>
      <c r="B102" s="100" t="s">
        <v>206</v>
      </c>
      <c r="C102" s="99" t="s">
        <v>207</v>
      </c>
      <c r="D102" s="132">
        <f>D52</f>
        <v>0</v>
      </c>
      <c r="E102" s="102"/>
    </row>
    <row r="103" spans="1:5">
      <c r="A103" s="97"/>
      <c r="B103" s="96" t="s">
        <v>204</v>
      </c>
      <c r="C103" s="95" t="s">
        <v>113</v>
      </c>
      <c r="D103" s="151">
        <f>D57</f>
        <v>0</v>
      </c>
      <c r="E103" s="108"/>
    </row>
    <row r="104" spans="1:5">
      <c r="A104" s="114"/>
      <c r="B104" s="113"/>
      <c r="C104" s="112"/>
      <c r="D104" s="111"/>
      <c r="E104" s="110"/>
    </row>
    <row r="105" spans="1:5">
      <c r="A105" s="101"/>
      <c r="B105" s="100"/>
      <c r="C105" s="99"/>
      <c r="D105" s="98"/>
      <c r="E105" s="102"/>
    </row>
    <row r="106" spans="1:5">
      <c r="A106" s="101"/>
      <c r="B106" s="100"/>
      <c r="C106" s="99"/>
      <c r="D106" s="98"/>
      <c r="E106" s="102"/>
    </row>
    <row r="107" spans="1:5">
      <c r="A107" s="101"/>
      <c r="B107" s="100"/>
      <c r="C107" s="99"/>
      <c r="D107" s="98"/>
      <c r="E107" s="102"/>
    </row>
    <row r="108" spans="1:5">
      <c r="A108" s="101"/>
      <c r="B108" s="100"/>
      <c r="C108" s="99"/>
      <c r="D108" s="98"/>
      <c r="E108" s="102"/>
    </row>
    <row r="109" spans="1:5">
      <c r="A109" s="101"/>
      <c r="B109" s="100"/>
      <c r="C109" s="99"/>
      <c r="D109" s="98"/>
      <c r="E109" s="102"/>
    </row>
    <row r="110" spans="1:5">
      <c r="A110" s="101"/>
      <c r="B110" s="100"/>
      <c r="C110" s="99"/>
      <c r="D110" s="98"/>
      <c r="E110" s="102"/>
    </row>
    <row r="111" spans="1:5">
      <c r="A111" s="101"/>
      <c r="B111" s="100"/>
      <c r="C111" s="99"/>
      <c r="D111" s="98"/>
      <c r="E111" s="102"/>
    </row>
    <row r="112" spans="1:5">
      <c r="A112" s="101"/>
      <c r="B112" s="100"/>
      <c r="C112" s="99"/>
      <c r="D112" s="98"/>
      <c r="E112" s="102"/>
    </row>
    <row r="113" spans="1:5">
      <c r="A113" s="101"/>
      <c r="B113" s="100"/>
      <c r="C113" s="99"/>
      <c r="D113" s="98"/>
      <c r="E113" s="102"/>
    </row>
    <row r="114" spans="1:5">
      <c r="A114" s="101"/>
      <c r="B114" s="100"/>
      <c r="C114" s="99"/>
      <c r="D114" s="98"/>
      <c r="E114" s="92"/>
    </row>
    <row r="115" spans="1:5">
      <c r="A115" s="101"/>
      <c r="B115" s="100"/>
      <c r="C115" s="99"/>
      <c r="D115" s="98"/>
      <c r="E115" s="102"/>
    </row>
    <row r="116" spans="1:5">
      <c r="A116" s="101"/>
      <c r="B116" s="100"/>
      <c r="C116" s="99"/>
      <c r="D116" s="98"/>
      <c r="E116" s="102"/>
    </row>
    <row r="117" spans="1:5">
      <c r="A117" s="101"/>
      <c r="B117" s="100"/>
      <c r="C117" s="99"/>
      <c r="D117" s="98"/>
      <c r="E117" s="102"/>
    </row>
    <row r="118" spans="1:5">
      <c r="A118" s="101"/>
      <c r="B118" s="100"/>
      <c r="C118" s="99"/>
      <c r="D118" s="98"/>
      <c r="E118" s="102"/>
    </row>
    <row r="119" spans="1:5">
      <c r="A119" s="97"/>
      <c r="B119" s="96"/>
      <c r="C119" s="95"/>
      <c r="D119" s="94"/>
      <c r="E119" s="108"/>
    </row>
    <row r="120" spans="1:5">
      <c r="A120" s="114"/>
      <c r="B120" s="113"/>
      <c r="C120" s="112"/>
      <c r="D120" s="111"/>
      <c r="E120" s="119"/>
    </row>
    <row r="121" spans="1:5">
      <c r="A121" s="97"/>
      <c r="B121" s="96"/>
      <c r="C121" s="95"/>
      <c r="D121" s="94"/>
      <c r="E121" s="93"/>
    </row>
    <row r="122" spans="1:5">
      <c r="A122" s="114"/>
      <c r="B122" s="113"/>
      <c r="C122" s="112"/>
      <c r="D122" s="111"/>
      <c r="E122" s="110"/>
    </row>
    <row r="123" spans="1:5">
      <c r="A123" s="101"/>
      <c r="B123" s="100"/>
      <c r="C123" s="99"/>
      <c r="D123" s="98"/>
      <c r="E123" s="102"/>
    </row>
    <row r="124" spans="1:5">
      <c r="A124" s="101"/>
      <c r="B124" s="100"/>
      <c r="C124" s="99"/>
      <c r="D124" s="98"/>
      <c r="E124" s="102"/>
    </row>
    <row r="125" spans="1:5">
      <c r="A125" s="101"/>
      <c r="B125" s="100"/>
      <c r="C125" s="99"/>
      <c r="D125" s="98"/>
      <c r="E125" s="102"/>
    </row>
    <row r="126" spans="1:5">
      <c r="A126" s="101"/>
      <c r="B126" s="100"/>
      <c r="C126" s="99"/>
      <c r="D126" s="98"/>
      <c r="E126" s="102"/>
    </row>
    <row r="127" spans="1:5">
      <c r="A127" s="101"/>
      <c r="B127" s="100"/>
      <c r="C127" s="99"/>
      <c r="D127" s="98"/>
      <c r="E127" s="102"/>
    </row>
    <row r="128" spans="1:5">
      <c r="A128" s="97"/>
      <c r="B128" s="96"/>
      <c r="C128" s="95"/>
      <c r="D128" s="94"/>
      <c r="E128" s="108"/>
    </row>
    <row r="129" spans="1:5">
      <c r="A129" s="107"/>
      <c r="B129" s="106"/>
      <c r="C129" s="105"/>
      <c r="D129" s="104"/>
      <c r="E129" s="103"/>
    </row>
    <row r="130" spans="1:5">
      <c r="A130" s="101"/>
      <c r="B130" s="100"/>
      <c r="C130" s="99"/>
      <c r="D130" s="98"/>
      <c r="E130" s="102"/>
    </row>
    <row r="131" spans="1:5">
      <c r="A131" s="101"/>
      <c r="B131" s="100"/>
      <c r="C131" s="99"/>
      <c r="D131" s="98"/>
      <c r="E131" s="102"/>
    </row>
    <row r="132" spans="1:5">
      <c r="A132" s="101"/>
      <c r="B132" s="100"/>
      <c r="C132" s="99"/>
      <c r="D132" s="98"/>
      <c r="E132" s="102"/>
    </row>
    <row r="133" spans="1:5">
      <c r="A133" s="101"/>
      <c r="B133" s="100"/>
      <c r="C133" s="99"/>
      <c r="D133" s="98"/>
      <c r="E133" s="92"/>
    </row>
    <row r="134" spans="1:5">
      <c r="A134" s="101"/>
      <c r="B134" s="100"/>
      <c r="C134" s="99"/>
      <c r="D134" s="98"/>
      <c r="E134" s="92"/>
    </row>
    <row r="135" spans="1:5">
      <c r="A135" s="101"/>
      <c r="B135" s="100"/>
      <c r="C135" s="99"/>
      <c r="D135" s="98"/>
      <c r="E135" s="92"/>
    </row>
    <row r="136" spans="1:5">
      <c r="A136" s="101"/>
      <c r="B136" s="100"/>
      <c r="C136" s="99"/>
      <c r="D136" s="98"/>
      <c r="E136" s="92"/>
    </row>
    <row r="137" spans="1:5">
      <c r="A137" s="101"/>
      <c r="B137" s="100"/>
      <c r="C137" s="99"/>
      <c r="D137" s="98"/>
      <c r="E137" s="92"/>
    </row>
    <row r="138" spans="1:5">
      <c r="A138" s="97"/>
      <c r="B138" s="96"/>
      <c r="C138" s="95"/>
      <c r="D138" s="94"/>
      <c r="E138" s="93"/>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71"/>
  <sheetViews>
    <sheetView view="pageBreakPreview" zoomScale="115" zoomScaleNormal="100" zoomScaleSheetLayoutView="115" workbookViewId="0">
      <pane ySplit="3" topLeftCell="A4" activePane="bottomLeft" state="frozen"/>
      <selection pane="bottomLeft" activeCell="A13" sqref="A13"/>
    </sheetView>
  </sheetViews>
  <sheetFormatPr defaultRowHeight="16.5"/>
  <cols>
    <col min="1" max="1" width="29.625" customWidth="1"/>
    <col min="3" max="3" width="9.125" bestFit="1" customWidth="1"/>
    <col min="5" max="5" width="9.125" bestFit="1" customWidth="1"/>
    <col min="6" max="6" width="10.125" bestFit="1" customWidth="1"/>
    <col min="7" max="7" width="9.125" bestFit="1" customWidth="1"/>
    <col min="8" max="8" width="10.125" bestFit="1" customWidth="1"/>
    <col min="9" max="9" width="9.125" bestFit="1" customWidth="1"/>
    <col min="10" max="10" width="9.875" bestFit="1" customWidth="1"/>
    <col min="11" max="12" width="9.125" bestFit="1" customWidth="1"/>
    <col min="14" max="46" width="0" hidden="1" customWidth="1"/>
    <col min="53" max="63" width="0" hidden="1" customWidth="1"/>
  </cols>
  <sheetData>
    <row r="1" spans="1:61">
      <c r="A1" s="311" t="s">
        <v>863</v>
      </c>
    </row>
    <row r="2" spans="1:61">
      <c r="A2" s="417" t="s">
        <v>862</v>
      </c>
      <c r="B2" s="414" t="s">
        <v>861</v>
      </c>
      <c r="C2" s="414" t="s">
        <v>860</v>
      </c>
      <c r="D2" s="414" t="s">
        <v>859</v>
      </c>
      <c r="E2" s="414" t="s">
        <v>858</v>
      </c>
      <c r="F2" s="414" t="s">
        <v>449</v>
      </c>
      <c r="G2" s="414" t="s">
        <v>857</v>
      </c>
      <c r="H2" s="414" t="s">
        <v>449</v>
      </c>
      <c r="I2" s="414" t="s">
        <v>856</v>
      </c>
      <c r="J2" s="414" t="s">
        <v>449</v>
      </c>
      <c r="K2" s="414" t="s">
        <v>855</v>
      </c>
      <c r="L2" s="414" t="s">
        <v>449</v>
      </c>
      <c r="M2" s="415" t="s">
        <v>854</v>
      </c>
    </row>
    <row r="3" spans="1:61">
      <c r="A3" s="418" t="s">
        <v>449</v>
      </c>
      <c r="B3" s="419" t="s">
        <v>449</v>
      </c>
      <c r="C3" s="419" t="s">
        <v>449</v>
      </c>
      <c r="D3" s="419" t="s">
        <v>449</v>
      </c>
      <c r="E3" s="312" t="s">
        <v>853</v>
      </c>
      <c r="F3" s="312" t="s">
        <v>852</v>
      </c>
      <c r="G3" s="312" t="s">
        <v>853</v>
      </c>
      <c r="H3" s="312" t="s">
        <v>852</v>
      </c>
      <c r="I3" s="312" t="s">
        <v>853</v>
      </c>
      <c r="J3" s="312" t="s">
        <v>852</v>
      </c>
      <c r="K3" s="312" t="s">
        <v>853</v>
      </c>
      <c r="L3" s="312" t="s">
        <v>852</v>
      </c>
      <c r="M3" s="416" t="s">
        <v>449</v>
      </c>
      <c r="S3" s="320" t="s">
        <v>851</v>
      </c>
      <c r="T3" s="320" t="s">
        <v>850</v>
      </c>
      <c r="U3" s="320" t="s">
        <v>849</v>
      </c>
      <c r="V3" s="320" t="s">
        <v>848</v>
      </c>
      <c r="W3" s="320" t="s">
        <v>847</v>
      </c>
      <c r="X3" s="320" t="s">
        <v>846</v>
      </c>
      <c r="Y3" s="320" t="s">
        <v>845</v>
      </c>
    </row>
    <row r="4" spans="1:61">
      <c r="A4" s="313" t="s">
        <v>844</v>
      </c>
      <c r="B4" s="314" t="s">
        <v>449</v>
      </c>
      <c r="C4" s="314">
        <v>1</v>
      </c>
      <c r="D4" s="314" t="s">
        <v>486</v>
      </c>
      <c r="F4" s="316"/>
      <c r="H4" s="316"/>
      <c r="J4" s="316"/>
      <c r="L4" s="316"/>
      <c r="M4" s="315"/>
      <c r="N4" s="311" t="s">
        <v>449</v>
      </c>
      <c r="O4" s="311" t="s">
        <v>843</v>
      </c>
    </row>
    <row r="5" spans="1:61">
      <c r="A5" s="313" t="s">
        <v>842</v>
      </c>
      <c r="B5" s="314" t="s">
        <v>449</v>
      </c>
      <c r="C5" s="314">
        <v>1</v>
      </c>
      <c r="D5" s="314" t="s">
        <v>486</v>
      </c>
      <c r="E5" s="316"/>
      <c r="F5" s="316"/>
      <c r="G5" s="316"/>
      <c r="H5" s="316"/>
      <c r="I5" s="316"/>
      <c r="J5" s="316"/>
      <c r="K5" s="316"/>
      <c r="L5" s="316"/>
      <c r="M5" s="315"/>
      <c r="N5" s="311" t="s">
        <v>449</v>
      </c>
      <c r="P5" s="311" t="s">
        <v>474</v>
      </c>
      <c r="Q5" s="311" t="s">
        <v>449</v>
      </c>
      <c r="R5" s="311" t="s">
        <v>835</v>
      </c>
      <c r="BI5" s="324" t="s">
        <v>1364</v>
      </c>
    </row>
    <row r="6" spans="1:61">
      <c r="A6" s="313" t="s">
        <v>841</v>
      </c>
      <c r="B6" s="314" t="s">
        <v>449</v>
      </c>
      <c r="C6" s="314">
        <v>1</v>
      </c>
      <c r="D6" s="314" t="s">
        <v>486</v>
      </c>
      <c r="E6" s="316"/>
      <c r="F6" s="316"/>
      <c r="G6" s="316"/>
      <c r="H6" s="316"/>
      <c r="I6" s="316"/>
      <c r="J6" s="316"/>
      <c r="K6" s="316"/>
      <c r="L6" s="316"/>
      <c r="M6" s="315"/>
      <c r="N6" s="311" t="s">
        <v>449</v>
      </c>
      <c r="P6" s="311" t="s">
        <v>470</v>
      </c>
      <c r="Q6" s="311" t="s">
        <v>449</v>
      </c>
      <c r="R6" s="311" t="s">
        <v>723</v>
      </c>
      <c r="BI6" s="324" t="s">
        <v>1365</v>
      </c>
    </row>
    <row r="7" spans="1:61">
      <c r="A7" s="313" t="s">
        <v>840</v>
      </c>
      <c r="B7" s="314" t="s">
        <v>449</v>
      </c>
      <c r="C7" s="314">
        <v>1</v>
      </c>
      <c r="D7" s="314" t="s">
        <v>486</v>
      </c>
      <c r="E7" s="316"/>
      <c r="F7" s="316"/>
      <c r="G7" s="316"/>
      <c r="H7" s="316"/>
      <c r="I7" s="316"/>
      <c r="J7" s="316"/>
      <c r="K7" s="316"/>
      <c r="L7" s="316"/>
      <c r="M7" s="315"/>
      <c r="N7" s="311" t="s">
        <v>449</v>
      </c>
      <c r="P7" s="311" t="s">
        <v>466</v>
      </c>
      <c r="Q7" s="311" t="s">
        <v>449</v>
      </c>
      <c r="R7" s="311" t="s">
        <v>692</v>
      </c>
      <c r="BI7" s="324" t="s">
        <v>1366</v>
      </c>
    </row>
    <row r="8" spans="1:61">
      <c r="A8" s="313" t="s">
        <v>839</v>
      </c>
      <c r="B8" s="314" t="s">
        <v>449</v>
      </c>
      <c r="C8" s="314">
        <v>1</v>
      </c>
      <c r="D8" s="314" t="s">
        <v>486</v>
      </c>
      <c r="E8" s="316"/>
      <c r="F8" s="316"/>
      <c r="G8" s="316"/>
      <c r="H8" s="316"/>
      <c r="I8" s="316"/>
      <c r="J8" s="316"/>
      <c r="K8" s="316"/>
      <c r="L8" s="316"/>
      <c r="M8" s="315"/>
      <c r="N8" s="311" t="s">
        <v>449</v>
      </c>
      <c r="P8" s="311" t="s">
        <v>462</v>
      </c>
      <c r="Q8" s="311" t="s">
        <v>449</v>
      </c>
      <c r="R8" s="311" t="s">
        <v>647</v>
      </c>
      <c r="BI8" s="324" t="s">
        <v>1367</v>
      </c>
    </row>
    <row r="9" spans="1:61">
      <c r="A9" s="313" t="s">
        <v>838</v>
      </c>
      <c r="B9" s="314" t="s">
        <v>449</v>
      </c>
      <c r="C9" s="314">
        <v>1</v>
      </c>
      <c r="D9" s="314" t="s">
        <v>486</v>
      </c>
      <c r="E9" s="316"/>
      <c r="F9" s="316"/>
      <c r="G9" s="316"/>
      <c r="H9" s="316"/>
      <c r="I9" s="316"/>
      <c r="J9" s="316"/>
      <c r="K9" s="316"/>
      <c r="L9" s="316"/>
      <c r="M9" s="315"/>
      <c r="N9" s="311" t="s">
        <v>449</v>
      </c>
      <c r="P9" s="311" t="s">
        <v>457</v>
      </c>
      <c r="Q9" s="311" t="s">
        <v>449</v>
      </c>
      <c r="R9" s="311" t="s">
        <v>587</v>
      </c>
      <c r="BI9" s="324" t="s">
        <v>1368</v>
      </c>
    </row>
    <row r="10" spans="1:61">
      <c r="A10" s="313" t="s">
        <v>837</v>
      </c>
      <c r="B10" s="314" t="s">
        <v>449</v>
      </c>
      <c r="C10" s="314">
        <v>1</v>
      </c>
      <c r="D10" s="314" t="s">
        <v>486</v>
      </c>
      <c r="E10" s="316"/>
      <c r="F10" s="316"/>
      <c r="G10" s="316"/>
      <c r="H10" s="316"/>
      <c r="I10" s="316"/>
      <c r="J10" s="316"/>
      <c r="K10" s="316"/>
      <c r="L10" s="316"/>
      <c r="M10" s="315"/>
      <c r="N10" s="311" t="s">
        <v>449</v>
      </c>
      <c r="P10" s="311" t="s">
        <v>740</v>
      </c>
      <c r="Q10" s="311" t="s">
        <v>449</v>
      </c>
      <c r="R10" s="311" t="s">
        <v>575</v>
      </c>
      <c r="BI10" s="324" t="s">
        <v>1369</v>
      </c>
    </row>
    <row r="11" spans="1:61">
      <c r="A11" s="313" t="s">
        <v>490</v>
      </c>
      <c r="B11" s="314" t="s">
        <v>449</v>
      </c>
      <c r="C11" s="314"/>
      <c r="D11" s="314" t="s">
        <v>449</v>
      </c>
      <c r="E11" s="316"/>
      <c r="F11" s="316"/>
      <c r="G11" s="320"/>
      <c r="H11" s="316"/>
      <c r="I11" s="320"/>
      <c r="J11" s="316"/>
      <c r="K11" s="320"/>
      <c r="L11" s="316"/>
      <c r="M11" s="315"/>
      <c r="N11" s="311" t="s">
        <v>449</v>
      </c>
      <c r="P11" s="311" t="s">
        <v>450</v>
      </c>
      <c r="Q11" s="311" t="s">
        <v>528</v>
      </c>
      <c r="R11" s="311" t="s">
        <v>449</v>
      </c>
    </row>
    <row r="12" spans="1:61">
      <c r="A12" s="313" t="s">
        <v>836</v>
      </c>
      <c r="B12" s="314" t="s">
        <v>449</v>
      </c>
      <c r="C12" s="314">
        <v>1</v>
      </c>
      <c r="D12" s="314" t="s">
        <v>486</v>
      </c>
      <c r="E12" s="320"/>
      <c r="F12" s="316"/>
      <c r="G12" s="320"/>
      <c r="H12" s="316"/>
      <c r="I12" s="320"/>
      <c r="J12" s="316"/>
      <c r="K12" s="320"/>
      <c r="L12" s="316"/>
      <c r="M12" s="315"/>
      <c r="N12" s="311" t="s">
        <v>449</v>
      </c>
      <c r="O12" s="311" t="s">
        <v>835</v>
      </c>
      <c r="Z12" s="316">
        <v>1815452</v>
      </c>
      <c r="AA12" s="316">
        <v>16059200</v>
      </c>
      <c r="AB12" s="316">
        <v>2645686</v>
      </c>
    </row>
    <row r="13" spans="1:61">
      <c r="A13" s="313" t="s">
        <v>834</v>
      </c>
      <c r="B13" s="314" t="s">
        <v>833</v>
      </c>
      <c r="C13" s="314">
        <v>1510</v>
      </c>
      <c r="D13" s="314" t="s">
        <v>68</v>
      </c>
      <c r="E13" s="316"/>
      <c r="F13" s="316"/>
      <c r="G13" s="316"/>
      <c r="H13" s="316"/>
      <c r="I13" s="316"/>
      <c r="J13" s="316"/>
      <c r="K13" s="316"/>
      <c r="L13" s="316"/>
      <c r="M13" s="315"/>
      <c r="N13" s="311" t="s">
        <v>449</v>
      </c>
      <c r="P13" s="311" t="s">
        <v>832</v>
      </c>
      <c r="Q13" s="311" t="s">
        <v>449</v>
      </c>
      <c r="R13" s="311" t="s">
        <v>831</v>
      </c>
      <c r="T13" s="311" t="s">
        <v>530</v>
      </c>
      <c r="Z13" s="316">
        <v>208441</v>
      </c>
      <c r="AA13" s="316">
        <v>4607821</v>
      </c>
      <c r="AB13" s="316">
        <v>406049</v>
      </c>
      <c r="BI13" s="324" t="s">
        <v>1370</v>
      </c>
    </row>
    <row r="14" spans="1:61">
      <c r="A14" s="313" t="s">
        <v>830</v>
      </c>
      <c r="B14" s="314" t="s">
        <v>829</v>
      </c>
      <c r="C14" s="314">
        <v>211</v>
      </c>
      <c r="D14" s="314" t="s">
        <v>68</v>
      </c>
      <c r="E14" s="316"/>
      <c r="F14" s="316"/>
      <c r="G14" s="316"/>
      <c r="H14" s="316"/>
      <c r="I14" s="316"/>
      <c r="J14" s="316"/>
      <c r="K14" s="316"/>
      <c r="L14" s="316"/>
      <c r="M14" s="315"/>
      <c r="N14" s="311" t="s">
        <v>449</v>
      </c>
      <c r="P14" s="311" t="s">
        <v>828</v>
      </c>
      <c r="Q14" s="311" t="s">
        <v>449</v>
      </c>
      <c r="R14" s="311" t="s">
        <v>827</v>
      </c>
      <c r="T14" s="311" t="s">
        <v>530</v>
      </c>
      <c r="BI14" s="324" t="s">
        <v>1371</v>
      </c>
    </row>
    <row r="15" spans="1:61">
      <c r="A15" s="313" t="s">
        <v>826</v>
      </c>
      <c r="B15" s="314" t="s">
        <v>680</v>
      </c>
      <c r="C15" s="314">
        <v>491</v>
      </c>
      <c r="D15" s="314" t="s">
        <v>68</v>
      </c>
      <c r="E15" s="316"/>
      <c r="F15" s="316"/>
      <c r="G15" s="316"/>
      <c r="H15" s="316"/>
      <c r="I15" s="316"/>
      <c r="J15" s="316"/>
      <c r="K15" s="316"/>
      <c r="L15" s="316"/>
      <c r="M15" s="315"/>
      <c r="N15" s="311" t="s">
        <v>449</v>
      </c>
      <c r="P15" s="311" t="s">
        <v>481</v>
      </c>
      <c r="Q15" s="311" t="s">
        <v>449</v>
      </c>
      <c r="R15" s="311" t="s">
        <v>825</v>
      </c>
      <c r="T15" s="311" t="s">
        <v>530</v>
      </c>
      <c r="BI15" s="324" t="s">
        <v>1372</v>
      </c>
    </row>
    <row r="16" spans="1:61">
      <c r="A16" s="313" t="s">
        <v>826</v>
      </c>
      <c r="B16" s="314" t="s">
        <v>226</v>
      </c>
      <c r="C16" s="314">
        <v>400</v>
      </c>
      <c r="D16" s="314" t="s">
        <v>68</v>
      </c>
      <c r="E16" s="316"/>
      <c r="F16" s="316"/>
      <c r="G16" s="316"/>
      <c r="H16" s="316"/>
      <c r="I16" s="316"/>
      <c r="J16" s="316"/>
      <c r="K16" s="316"/>
      <c r="L16" s="316"/>
      <c r="M16" s="315"/>
      <c r="N16" s="311" t="s">
        <v>449</v>
      </c>
      <c r="P16" s="311" t="s">
        <v>866</v>
      </c>
      <c r="Q16" s="311" t="s">
        <v>449</v>
      </c>
      <c r="R16" s="311" t="s">
        <v>1345</v>
      </c>
      <c r="T16" s="311" t="s">
        <v>530</v>
      </c>
      <c r="BI16" s="324" t="s">
        <v>1373</v>
      </c>
    </row>
    <row r="17" spans="1:61">
      <c r="A17" s="313" t="s">
        <v>824</v>
      </c>
      <c r="B17" s="314" t="s">
        <v>449</v>
      </c>
      <c r="C17" s="314">
        <v>8</v>
      </c>
      <c r="D17" s="314" t="s">
        <v>123</v>
      </c>
      <c r="E17" s="316"/>
      <c r="F17" s="316"/>
      <c r="G17" s="316"/>
      <c r="H17" s="316"/>
      <c r="I17" s="316"/>
      <c r="J17" s="316"/>
      <c r="K17" s="316"/>
      <c r="L17" s="316"/>
      <c r="M17" s="315"/>
      <c r="N17" s="311" t="s">
        <v>449</v>
      </c>
      <c r="P17" s="311" t="s">
        <v>823</v>
      </c>
      <c r="Q17" s="311" t="s">
        <v>449</v>
      </c>
      <c r="R17" s="311" t="s">
        <v>822</v>
      </c>
      <c r="T17" s="311" t="s">
        <v>448</v>
      </c>
      <c r="BI17" s="324" t="s">
        <v>1374</v>
      </c>
    </row>
    <row r="18" spans="1:61">
      <c r="A18" s="313" t="s">
        <v>821</v>
      </c>
      <c r="B18" s="314" t="s">
        <v>449</v>
      </c>
      <c r="C18" s="314">
        <v>5.5</v>
      </c>
      <c r="D18" s="314" t="s">
        <v>123</v>
      </c>
      <c r="E18" s="316"/>
      <c r="F18" s="316"/>
      <c r="G18" s="316"/>
      <c r="H18" s="316"/>
      <c r="I18" s="316"/>
      <c r="J18" s="316"/>
      <c r="K18" s="316"/>
      <c r="L18" s="316"/>
      <c r="M18" s="315"/>
      <c r="N18" s="311" t="s">
        <v>449</v>
      </c>
      <c r="P18" s="311" t="s">
        <v>820</v>
      </c>
      <c r="Q18" s="311" t="s">
        <v>449</v>
      </c>
      <c r="R18" s="311" t="s">
        <v>819</v>
      </c>
      <c r="T18" s="311" t="s">
        <v>448</v>
      </c>
      <c r="BI18" s="324" t="s">
        <v>1375</v>
      </c>
    </row>
    <row r="19" spans="1:61">
      <c r="A19" s="313" t="s">
        <v>818</v>
      </c>
      <c r="B19" s="314" t="s">
        <v>240</v>
      </c>
      <c r="C19" s="314">
        <v>438</v>
      </c>
      <c r="D19" s="314" t="s">
        <v>123</v>
      </c>
      <c r="E19" s="316"/>
      <c r="F19" s="316"/>
      <c r="G19" s="316"/>
      <c r="H19" s="316"/>
      <c r="I19" s="316"/>
      <c r="J19" s="316"/>
      <c r="K19" s="316"/>
      <c r="L19" s="316"/>
      <c r="M19" s="315"/>
      <c r="N19" s="311" t="s">
        <v>449</v>
      </c>
      <c r="P19" s="311" t="s">
        <v>817</v>
      </c>
      <c r="Q19" s="311" t="s">
        <v>449</v>
      </c>
      <c r="R19" s="311" t="s">
        <v>816</v>
      </c>
      <c r="T19" s="311" t="s">
        <v>530</v>
      </c>
      <c r="BI19" s="324" t="s">
        <v>1376</v>
      </c>
    </row>
    <row r="20" spans="1:61">
      <c r="A20" s="313" t="s">
        <v>815</v>
      </c>
      <c r="B20" s="314" t="s">
        <v>814</v>
      </c>
      <c r="C20" s="314">
        <v>6</v>
      </c>
      <c r="D20" s="314" t="s">
        <v>458</v>
      </c>
      <c r="E20" s="316"/>
      <c r="F20" s="316"/>
      <c r="G20" s="316"/>
      <c r="H20" s="316"/>
      <c r="I20" s="316"/>
      <c r="J20" s="316"/>
      <c r="K20" s="316"/>
      <c r="L20" s="316"/>
      <c r="M20" s="315"/>
      <c r="N20" s="311" t="s">
        <v>449</v>
      </c>
      <c r="P20" s="311" t="s">
        <v>813</v>
      </c>
      <c r="Q20" s="311" t="s">
        <v>449</v>
      </c>
      <c r="R20" s="311" t="s">
        <v>812</v>
      </c>
      <c r="T20" s="311" t="s">
        <v>530</v>
      </c>
      <c r="BI20" s="324" t="s">
        <v>1377</v>
      </c>
    </row>
    <row r="21" spans="1:61">
      <c r="A21" s="313" t="s">
        <v>811</v>
      </c>
      <c r="B21" s="314" t="s">
        <v>810</v>
      </c>
      <c r="C21" s="314">
        <v>5</v>
      </c>
      <c r="D21" s="314" t="s">
        <v>458</v>
      </c>
      <c r="E21" s="316"/>
      <c r="F21" s="316"/>
      <c r="G21" s="316"/>
      <c r="H21" s="316"/>
      <c r="I21" s="316"/>
      <c r="J21" s="316"/>
      <c r="K21" s="316"/>
      <c r="L21" s="316"/>
      <c r="M21" s="315"/>
      <c r="N21" s="311" t="s">
        <v>449</v>
      </c>
      <c r="P21" s="311" t="s">
        <v>477</v>
      </c>
      <c r="Q21" s="311" t="s">
        <v>449</v>
      </c>
      <c r="R21" s="311" t="s">
        <v>809</v>
      </c>
      <c r="T21" s="311" t="s">
        <v>530</v>
      </c>
      <c r="BI21" s="324" t="s">
        <v>1378</v>
      </c>
    </row>
    <row r="22" spans="1:61">
      <c r="A22" s="313" t="s">
        <v>808</v>
      </c>
      <c r="B22" s="314" t="s">
        <v>680</v>
      </c>
      <c r="C22" s="314">
        <v>1</v>
      </c>
      <c r="D22" s="314" t="s">
        <v>486</v>
      </c>
      <c r="E22" s="316"/>
      <c r="F22" s="316"/>
      <c r="G22" s="316"/>
      <c r="H22" s="316"/>
      <c r="I22" s="316"/>
      <c r="J22" s="316"/>
      <c r="K22" s="316"/>
      <c r="L22" s="316"/>
      <c r="M22" s="315"/>
      <c r="N22" s="311" t="s">
        <v>449</v>
      </c>
      <c r="P22" s="311" t="s">
        <v>716</v>
      </c>
      <c r="Q22" s="311" t="s">
        <v>449</v>
      </c>
      <c r="R22" s="311" t="s">
        <v>807</v>
      </c>
      <c r="T22" s="311" t="s">
        <v>530</v>
      </c>
      <c r="BI22" s="324" t="s">
        <v>1379</v>
      </c>
    </row>
    <row r="23" spans="1:61">
      <c r="A23" s="313" t="s">
        <v>806</v>
      </c>
      <c r="B23" s="314" t="s">
        <v>805</v>
      </c>
      <c r="C23" s="314">
        <v>6</v>
      </c>
      <c r="D23" s="314" t="s">
        <v>610</v>
      </c>
      <c r="E23" s="316"/>
      <c r="F23" s="316"/>
      <c r="G23" s="316"/>
      <c r="H23" s="316"/>
      <c r="I23" s="316"/>
      <c r="J23" s="316"/>
      <c r="K23" s="316"/>
      <c r="L23" s="316"/>
      <c r="M23" s="315"/>
      <c r="N23" s="311" t="s">
        <v>449</v>
      </c>
      <c r="P23" s="311" t="s">
        <v>474</v>
      </c>
      <c r="Q23" s="311" t="s">
        <v>449</v>
      </c>
      <c r="R23" s="311" t="s">
        <v>804</v>
      </c>
      <c r="T23" s="311" t="s">
        <v>530</v>
      </c>
      <c r="BI23" s="324" t="s">
        <v>1380</v>
      </c>
    </row>
    <row r="24" spans="1:61">
      <c r="A24" s="313" t="s">
        <v>803</v>
      </c>
      <c r="B24" s="314" t="s">
        <v>802</v>
      </c>
      <c r="C24" s="314">
        <v>39</v>
      </c>
      <c r="D24" s="314" t="s">
        <v>123</v>
      </c>
      <c r="E24" s="316"/>
      <c r="F24" s="316"/>
      <c r="G24" s="316"/>
      <c r="H24" s="316"/>
      <c r="I24" s="316"/>
      <c r="J24" s="316"/>
      <c r="K24" s="316"/>
      <c r="L24" s="316"/>
      <c r="M24" s="315"/>
      <c r="N24" s="311" t="s">
        <v>449</v>
      </c>
      <c r="P24" s="311" t="s">
        <v>801</v>
      </c>
      <c r="Q24" s="311" t="s">
        <v>449</v>
      </c>
      <c r="R24" s="311" t="s">
        <v>800</v>
      </c>
      <c r="T24" s="311" t="s">
        <v>530</v>
      </c>
      <c r="BI24" s="324" t="s">
        <v>1381</v>
      </c>
    </row>
    <row r="25" spans="1:61">
      <c r="A25" s="313" t="s">
        <v>799</v>
      </c>
      <c r="B25" s="314" t="s">
        <v>798</v>
      </c>
      <c r="C25" s="314">
        <v>10</v>
      </c>
      <c r="D25" s="314" t="s">
        <v>123</v>
      </c>
      <c r="E25" s="316"/>
      <c r="F25" s="316"/>
      <c r="G25" s="316"/>
      <c r="H25" s="316"/>
      <c r="I25" s="316"/>
      <c r="J25" s="316"/>
      <c r="K25" s="316"/>
      <c r="L25" s="316"/>
      <c r="M25" s="315"/>
      <c r="N25" s="311" t="s">
        <v>449</v>
      </c>
      <c r="P25" s="311" t="s">
        <v>797</v>
      </c>
      <c r="Q25" s="311" t="s">
        <v>449</v>
      </c>
      <c r="R25" s="311" t="s">
        <v>796</v>
      </c>
      <c r="T25" s="311" t="s">
        <v>530</v>
      </c>
      <c r="BI25" s="324" t="s">
        <v>1382</v>
      </c>
    </row>
    <row r="26" spans="1:61">
      <c r="A26" s="313" t="s">
        <v>795</v>
      </c>
      <c r="B26" s="314" t="s">
        <v>794</v>
      </c>
      <c r="C26" s="314">
        <v>1</v>
      </c>
      <c r="D26" s="314" t="s">
        <v>610</v>
      </c>
      <c r="E26" s="316"/>
      <c r="F26" s="316"/>
      <c r="G26" s="316"/>
      <c r="H26" s="316"/>
      <c r="I26" s="316"/>
      <c r="J26" s="316"/>
      <c r="K26" s="316"/>
      <c r="L26" s="316"/>
      <c r="M26" s="315"/>
      <c r="N26" s="311" t="s">
        <v>449</v>
      </c>
      <c r="P26" s="311" t="s">
        <v>793</v>
      </c>
      <c r="Q26" s="311" t="s">
        <v>449</v>
      </c>
      <c r="R26" s="311" t="s">
        <v>792</v>
      </c>
      <c r="T26" s="311" t="s">
        <v>530</v>
      </c>
      <c r="BI26" s="324" t="s">
        <v>1383</v>
      </c>
    </row>
    <row r="27" spans="1:61">
      <c r="A27" s="313" t="s">
        <v>791</v>
      </c>
      <c r="B27" s="314" t="s">
        <v>790</v>
      </c>
      <c r="C27" s="314">
        <v>18</v>
      </c>
      <c r="D27" s="314" t="s">
        <v>458</v>
      </c>
      <c r="E27" s="316"/>
      <c r="F27" s="316"/>
      <c r="G27" s="316"/>
      <c r="H27" s="316"/>
      <c r="I27" s="316"/>
      <c r="J27" s="316"/>
      <c r="K27" s="316"/>
      <c r="L27" s="316"/>
      <c r="M27" s="315"/>
      <c r="N27" s="311" t="s">
        <v>449</v>
      </c>
      <c r="P27" s="311" t="s">
        <v>789</v>
      </c>
      <c r="Q27" s="311" t="s">
        <v>449</v>
      </c>
      <c r="R27" s="311" t="s">
        <v>788</v>
      </c>
      <c r="T27" s="311" t="s">
        <v>530</v>
      </c>
      <c r="BI27" s="324" t="s">
        <v>1384</v>
      </c>
    </row>
    <row r="28" spans="1:61">
      <c r="A28" s="313" t="s">
        <v>787</v>
      </c>
      <c r="B28" s="314" t="s">
        <v>786</v>
      </c>
      <c r="C28" s="314">
        <v>5</v>
      </c>
      <c r="D28" s="314" t="s">
        <v>123</v>
      </c>
      <c r="E28" s="316"/>
      <c r="F28" s="316"/>
      <c r="G28" s="316"/>
      <c r="H28" s="316"/>
      <c r="I28" s="316"/>
      <c r="J28" s="316"/>
      <c r="K28" s="316"/>
      <c r="L28" s="316"/>
      <c r="M28" s="315"/>
      <c r="N28" s="311" t="s">
        <v>449</v>
      </c>
      <c r="P28" s="311" t="s">
        <v>785</v>
      </c>
      <c r="Q28" s="311" t="s">
        <v>449</v>
      </c>
      <c r="R28" s="311" t="s">
        <v>784</v>
      </c>
      <c r="T28" s="311" t="s">
        <v>530</v>
      </c>
      <c r="BI28" s="324" t="s">
        <v>1385</v>
      </c>
    </row>
    <row r="29" spans="1:61">
      <c r="A29" s="313" t="s">
        <v>781</v>
      </c>
      <c r="B29" s="314" t="s">
        <v>783</v>
      </c>
      <c r="C29" s="314">
        <v>11</v>
      </c>
      <c r="D29" s="314" t="s">
        <v>458</v>
      </c>
      <c r="E29" s="316"/>
      <c r="F29" s="316"/>
      <c r="G29" s="316"/>
      <c r="H29" s="316"/>
      <c r="I29" s="316"/>
      <c r="J29" s="316"/>
      <c r="K29" s="316"/>
      <c r="L29" s="316"/>
      <c r="M29" s="315"/>
      <c r="N29" s="311" t="s">
        <v>449</v>
      </c>
      <c r="P29" s="311" t="s">
        <v>466</v>
      </c>
      <c r="Q29" s="311" t="s">
        <v>449</v>
      </c>
      <c r="R29" s="311" t="s">
        <v>782</v>
      </c>
      <c r="T29" s="311" t="s">
        <v>530</v>
      </c>
      <c r="BI29" s="324" t="s">
        <v>1386</v>
      </c>
    </row>
    <row r="30" spans="1:61">
      <c r="A30" s="313" t="s">
        <v>781</v>
      </c>
      <c r="B30" s="314" t="s">
        <v>780</v>
      </c>
      <c r="C30" s="314">
        <v>2</v>
      </c>
      <c r="D30" s="314" t="s">
        <v>458</v>
      </c>
      <c r="E30" s="316"/>
      <c r="F30" s="316"/>
      <c r="G30" s="316"/>
      <c r="H30" s="316"/>
      <c r="I30" s="316"/>
      <c r="J30" s="316"/>
      <c r="K30" s="316"/>
      <c r="L30" s="316"/>
      <c r="M30" s="315"/>
      <c r="N30" s="311" t="s">
        <v>449</v>
      </c>
      <c r="P30" s="311" t="s">
        <v>779</v>
      </c>
      <c r="Q30" s="311" t="s">
        <v>449</v>
      </c>
      <c r="R30" s="311" t="s">
        <v>778</v>
      </c>
      <c r="T30" s="311" t="s">
        <v>530</v>
      </c>
      <c r="BI30" s="324" t="s">
        <v>1387</v>
      </c>
    </row>
    <row r="31" spans="1:61">
      <c r="A31" s="313" t="s">
        <v>777</v>
      </c>
      <c r="B31" s="314" t="s">
        <v>698</v>
      </c>
      <c r="C31" s="314">
        <v>5</v>
      </c>
      <c r="D31" s="314" t="s">
        <v>458</v>
      </c>
      <c r="E31" s="316"/>
      <c r="F31" s="316"/>
      <c r="G31" s="316"/>
      <c r="H31" s="316"/>
      <c r="I31" s="316"/>
      <c r="J31" s="316"/>
      <c r="K31" s="316"/>
      <c r="L31" s="316"/>
      <c r="M31" s="315"/>
      <c r="N31" s="311" t="s">
        <v>449</v>
      </c>
      <c r="P31" s="311" t="s">
        <v>776</v>
      </c>
      <c r="Q31" s="311" t="s">
        <v>449</v>
      </c>
      <c r="R31" s="311" t="s">
        <v>775</v>
      </c>
      <c r="T31" s="311" t="s">
        <v>530</v>
      </c>
      <c r="BI31" s="324" t="s">
        <v>1388</v>
      </c>
    </row>
    <row r="32" spans="1:61">
      <c r="A32" s="313" t="s">
        <v>774</v>
      </c>
      <c r="B32" s="314" t="s">
        <v>773</v>
      </c>
      <c r="C32" s="314">
        <v>10</v>
      </c>
      <c r="D32" s="314" t="s">
        <v>458</v>
      </c>
      <c r="E32" s="316"/>
      <c r="F32" s="316"/>
      <c r="G32" s="316"/>
      <c r="H32" s="316"/>
      <c r="I32" s="316"/>
      <c r="J32" s="316"/>
      <c r="K32" s="316"/>
      <c r="L32" s="316"/>
      <c r="M32" s="315"/>
      <c r="N32" s="311" t="s">
        <v>449</v>
      </c>
      <c r="P32" s="311" t="s">
        <v>772</v>
      </c>
      <c r="Q32" s="311" t="s">
        <v>449</v>
      </c>
      <c r="R32" s="311" t="s">
        <v>771</v>
      </c>
      <c r="T32" s="311" t="s">
        <v>530</v>
      </c>
      <c r="BI32" s="324" t="s">
        <v>1389</v>
      </c>
    </row>
    <row r="33" spans="1:61">
      <c r="A33" s="313" t="s">
        <v>770</v>
      </c>
      <c r="B33" s="314" t="s">
        <v>769</v>
      </c>
      <c r="C33" s="314">
        <v>44</v>
      </c>
      <c r="D33" s="314" t="s">
        <v>644</v>
      </c>
      <c r="E33" s="316"/>
      <c r="F33" s="316"/>
      <c r="G33" s="316"/>
      <c r="H33" s="316"/>
      <c r="I33" s="316"/>
      <c r="J33" s="316"/>
      <c r="K33" s="316"/>
      <c r="L33" s="316"/>
      <c r="M33" s="315"/>
      <c r="N33" s="311" t="s">
        <v>449</v>
      </c>
      <c r="P33" s="311" t="s">
        <v>768</v>
      </c>
      <c r="Q33" s="311" t="s">
        <v>449</v>
      </c>
      <c r="R33" s="311" t="s">
        <v>767</v>
      </c>
      <c r="T33" s="311" t="s">
        <v>530</v>
      </c>
      <c r="BI33" s="324" t="s">
        <v>1390</v>
      </c>
    </row>
    <row r="34" spans="1:61">
      <c r="A34" s="313" t="s">
        <v>766</v>
      </c>
      <c r="B34" s="314" t="s">
        <v>765</v>
      </c>
      <c r="C34" s="314">
        <v>1</v>
      </c>
      <c r="D34" s="314" t="s">
        <v>458</v>
      </c>
      <c r="E34" s="316"/>
      <c r="F34" s="316"/>
      <c r="G34" s="316"/>
      <c r="H34" s="316"/>
      <c r="I34" s="316"/>
      <c r="J34" s="316"/>
      <c r="K34" s="316"/>
      <c r="L34" s="316"/>
      <c r="M34" s="315"/>
      <c r="N34" s="311" t="s">
        <v>449</v>
      </c>
      <c r="P34" s="311" t="s">
        <v>764</v>
      </c>
      <c r="Q34" s="311" t="s">
        <v>449</v>
      </c>
      <c r="R34" s="311" t="s">
        <v>763</v>
      </c>
      <c r="T34" s="311" t="s">
        <v>530</v>
      </c>
      <c r="BI34" s="324" t="s">
        <v>1391</v>
      </c>
    </row>
    <row r="35" spans="1:61">
      <c r="A35" s="313" t="s">
        <v>762</v>
      </c>
      <c r="B35" s="314" t="s">
        <v>761</v>
      </c>
      <c r="C35" s="314">
        <v>1</v>
      </c>
      <c r="D35" s="314" t="s">
        <v>458</v>
      </c>
      <c r="E35" s="316"/>
      <c r="F35" s="316"/>
      <c r="G35" s="316"/>
      <c r="H35" s="316"/>
      <c r="I35" s="316"/>
      <c r="J35" s="316"/>
      <c r="K35" s="316"/>
      <c r="L35" s="316"/>
      <c r="M35" s="315"/>
      <c r="N35" s="311" t="s">
        <v>449</v>
      </c>
      <c r="P35" s="311" t="s">
        <v>462</v>
      </c>
      <c r="Q35" s="311" t="s">
        <v>449</v>
      </c>
      <c r="R35" s="311" t="s">
        <v>760</v>
      </c>
      <c r="T35" s="311" t="s">
        <v>530</v>
      </c>
      <c r="BI35" s="324" t="s">
        <v>1392</v>
      </c>
    </row>
    <row r="36" spans="1:61">
      <c r="A36" s="313" t="s">
        <v>1344</v>
      </c>
      <c r="B36" s="314" t="s">
        <v>1343</v>
      </c>
      <c r="C36" s="314">
        <v>1</v>
      </c>
      <c r="D36" s="314" t="s">
        <v>458</v>
      </c>
      <c r="E36" s="316"/>
      <c r="F36" s="316"/>
      <c r="G36" s="316"/>
      <c r="H36" s="316"/>
      <c r="I36" s="316"/>
      <c r="J36" s="316"/>
      <c r="K36" s="316"/>
      <c r="L36" s="316"/>
      <c r="M36" s="315"/>
      <c r="N36" s="311" t="s">
        <v>449</v>
      </c>
      <c r="P36" s="311" t="s">
        <v>869</v>
      </c>
      <c r="Q36" s="311" t="s">
        <v>449</v>
      </c>
      <c r="R36" s="311" t="s">
        <v>1342</v>
      </c>
      <c r="T36" s="311" t="s">
        <v>530</v>
      </c>
      <c r="BI36" s="324" t="s">
        <v>1393</v>
      </c>
    </row>
    <row r="37" spans="1:61">
      <c r="A37" s="313" t="s">
        <v>759</v>
      </c>
      <c r="B37" s="314" t="s">
        <v>758</v>
      </c>
      <c r="C37" s="314">
        <v>1</v>
      </c>
      <c r="D37" s="314" t="s">
        <v>486</v>
      </c>
      <c r="E37" s="316"/>
      <c r="F37" s="316"/>
      <c r="G37" s="316"/>
      <c r="H37" s="316"/>
      <c r="I37" s="316"/>
      <c r="J37" s="316"/>
      <c r="K37" s="316"/>
      <c r="L37" s="316"/>
      <c r="M37" s="315"/>
      <c r="N37" s="311" t="s">
        <v>449</v>
      </c>
      <c r="P37" s="311" t="s">
        <v>674</v>
      </c>
      <c r="Q37" s="311" t="s">
        <v>449</v>
      </c>
      <c r="R37" s="311" t="s">
        <v>757</v>
      </c>
      <c r="T37" s="311" t="s">
        <v>530</v>
      </c>
      <c r="BI37" s="324" t="s">
        <v>1394</v>
      </c>
    </row>
    <row r="38" spans="1:61">
      <c r="A38" s="313" t="s">
        <v>756</v>
      </c>
      <c r="B38" s="314" t="s">
        <v>755</v>
      </c>
      <c r="C38" s="314">
        <v>1</v>
      </c>
      <c r="D38" s="314" t="s">
        <v>486</v>
      </c>
      <c r="E38" s="316"/>
      <c r="F38" s="316"/>
      <c r="G38" s="316"/>
      <c r="H38" s="316"/>
      <c r="I38" s="316"/>
      <c r="J38" s="316"/>
      <c r="K38" s="316"/>
      <c r="L38" s="316"/>
      <c r="M38" s="315"/>
      <c r="N38" s="311" t="s">
        <v>449</v>
      </c>
      <c r="P38" s="311" t="s">
        <v>669</v>
      </c>
      <c r="Q38" s="311" t="s">
        <v>449</v>
      </c>
      <c r="R38" s="311" t="s">
        <v>754</v>
      </c>
      <c r="T38" s="311" t="s">
        <v>530</v>
      </c>
      <c r="BI38" s="324" t="s">
        <v>1395</v>
      </c>
    </row>
    <row r="39" spans="1:61">
      <c r="A39" s="313" t="s">
        <v>753</v>
      </c>
      <c r="B39" s="314" t="s">
        <v>752</v>
      </c>
      <c r="C39" s="314">
        <v>3</v>
      </c>
      <c r="D39" s="314" t="s">
        <v>458</v>
      </c>
      <c r="E39" s="316"/>
      <c r="F39" s="316"/>
      <c r="G39" s="316"/>
      <c r="H39" s="316"/>
      <c r="I39" s="316"/>
      <c r="J39" s="316"/>
      <c r="K39" s="316"/>
      <c r="L39" s="316"/>
      <c r="M39" s="315"/>
      <c r="N39" s="311" t="s">
        <v>449</v>
      </c>
      <c r="P39" s="311" t="s">
        <v>457</v>
      </c>
      <c r="Q39" s="311" t="s">
        <v>449</v>
      </c>
      <c r="R39" s="311" t="s">
        <v>751</v>
      </c>
      <c r="T39" s="311" t="s">
        <v>530</v>
      </c>
      <c r="BI39" s="324" t="s">
        <v>1396</v>
      </c>
    </row>
    <row r="40" spans="1:61">
      <c r="A40" s="313" t="s">
        <v>750</v>
      </c>
      <c r="B40" s="314" t="s">
        <v>749</v>
      </c>
      <c r="C40" s="314">
        <v>2</v>
      </c>
      <c r="D40" s="314" t="s">
        <v>458</v>
      </c>
      <c r="E40" s="316"/>
      <c r="F40" s="316"/>
      <c r="G40" s="316"/>
      <c r="H40" s="316"/>
      <c r="I40" s="316"/>
      <c r="J40" s="316"/>
      <c r="K40" s="316"/>
      <c r="L40" s="316"/>
      <c r="M40" s="315"/>
      <c r="N40" s="311" t="s">
        <v>449</v>
      </c>
      <c r="P40" s="311" t="s">
        <v>748</v>
      </c>
      <c r="Q40" s="311" t="s">
        <v>449</v>
      </c>
      <c r="R40" s="311" t="s">
        <v>747</v>
      </c>
      <c r="T40" s="311" t="s">
        <v>530</v>
      </c>
      <c r="BI40" s="324" t="s">
        <v>1397</v>
      </c>
    </row>
    <row r="41" spans="1:61">
      <c r="A41" s="313" t="s">
        <v>746</v>
      </c>
      <c r="B41" s="314" t="s">
        <v>745</v>
      </c>
      <c r="C41" s="314">
        <v>1</v>
      </c>
      <c r="D41" s="314" t="s">
        <v>458</v>
      </c>
      <c r="E41" s="316"/>
      <c r="F41" s="316"/>
      <c r="G41" s="316"/>
      <c r="H41" s="316"/>
      <c r="I41" s="316"/>
      <c r="J41" s="316"/>
      <c r="K41" s="316"/>
      <c r="L41" s="316"/>
      <c r="M41" s="315"/>
      <c r="N41" s="311" t="s">
        <v>449</v>
      </c>
      <c r="P41" s="311" t="s">
        <v>744</v>
      </c>
      <c r="Q41" s="311" t="s">
        <v>449</v>
      </c>
      <c r="R41" s="311" t="s">
        <v>743</v>
      </c>
      <c r="T41" s="311" t="s">
        <v>530</v>
      </c>
      <c r="BI41" s="324" t="s">
        <v>1398</v>
      </c>
    </row>
    <row r="42" spans="1:61">
      <c r="A42" s="313" t="s">
        <v>742</v>
      </c>
      <c r="B42" s="314" t="s">
        <v>741</v>
      </c>
      <c r="C42" s="314">
        <v>1</v>
      </c>
      <c r="D42" s="314" t="s">
        <v>458</v>
      </c>
      <c r="E42" s="316"/>
      <c r="F42" s="316"/>
      <c r="G42" s="316"/>
      <c r="H42" s="316"/>
      <c r="I42" s="316"/>
      <c r="J42" s="316"/>
      <c r="K42" s="316"/>
      <c r="L42" s="316"/>
      <c r="M42" s="315"/>
      <c r="N42" s="311" t="s">
        <v>449</v>
      </c>
      <c r="P42" s="311" t="s">
        <v>740</v>
      </c>
      <c r="Q42" s="311" t="s">
        <v>449</v>
      </c>
      <c r="R42" s="311" t="s">
        <v>739</v>
      </c>
      <c r="T42" s="311" t="s">
        <v>530</v>
      </c>
      <c r="BI42" s="324" t="s">
        <v>1399</v>
      </c>
    </row>
    <row r="43" spans="1:61">
      <c r="A43" s="313" t="s">
        <v>738</v>
      </c>
      <c r="B43" s="314" t="s">
        <v>601</v>
      </c>
      <c r="C43" s="314">
        <v>34</v>
      </c>
      <c r="D43" s="314" t="s">
        <v>458</v>
      </c>
      <c r="E43" s="316"/>
      <c r="F43" s="316"/>
      <c r="G43" s="316"/>
      <c r="H43" s="316"/>
      <c r="I43" s="316"/>
      <c r="J43" s="316"/>
      <c r="K43" s="316"/>
      <c r="L43" s="316"/>
      <c r="M43" s="315"/>
      <c r="N43" s="311" t="s">
        <v>449</v>
      </c>
      <c r="P43" s="311" t="s">
        <v>737</v>
      </c>
      <c r="Q43" s="311" t="s">
        <v>449</v>
      </c>
      <c r="R43" s="311" t="s">
        <v>736</v>
      </c>
      <c r="T43" s="311" t="s">
        <v>530</v>
      </c>
      <c r="BI43" s="324" t="s">
        <v>1400</v>
      </c>
    </row>
    <row r="44" spans="1:61">
      <c r="A44" s="313" t="s">
        <v>732</v>
      </c>
      <c r="B44" s="314" t="s">
        <v>1299</v>
      </c>
      <c r="C44" s="314">
        <v>2</v>
      </c>
      <c r="D44" s="314" t="s">
        <v>537</v>
      </c>
      <c r="E44" s="316"/>
      <c r="F44" s="316"/>
      <c r="G44" s="316"/>
      <c r="H44" s="316"/>
      <c r="I44" s="316"/>
      <c r="J44" s="316"/>
      <c r="K44" s="316"/>
      <c r="L44" s="316"/>
      <c r="M44" s="315"/>
      <c r="N44" s="311" t="s">
        <v>449</v>
      </c>
      <c r="P44" s="311" t="s">
        <v>450</v>
      </c>
      <c r="Q44" s="311" t="s">
        <v>449</v>
      </c>
      <c r="R44" s="311" t="s">
        <v>1310</v>
      </c>
      <c r="T44" s="311" t="s">
        <v>530</v>
      </c>
      <c r="BI44" s="324" t="s">
        <v>1401</v>
      </c>
    </row>
    <row r="45" spans="1:61">
      <c r="A45" s="313" t="s">
        <v>732</v>
      </c>
      <c r="B45" s="314" t="s">
        <v>1305</v>
      </c>
      <c r="C45" s="314">
        <v>3</v>
      </c>
      <c r="D45" s="314" t="s">
        <v>537</v>
      </c>
      <c r="E45" s="316"/>
      <c r="F45" s="316"/>
      <c r="G45" s="316"/>
      <c r="H45" s="316"/>
      <c r="I45" s="316"/>
      <c r="J45" s="316"/>
      <c r="K45" s="316"/>
      <c r="L45" s="316"/>
      <c r="M45" s="315"/>
      <c r="N45" s="311" t="s">
        <v>449</v>
      </c>
      <c r="P45" s="311" t="s">
        <v>867</v>
      </c>
      <c r="Q45" s="311" t="s">
        <v>449</v>
      </c>
      <c r="R45" s="311" t="s">
        <v>1303</v>
      </c>
      <c r="T45" s="311" t="s">
        <v>530</v>
      </c>
      <c r="BI45" s="324" t="s">
        <v>1402</v>
      </c>
    </row>
    <row r="46" spans="1:61">
      <c r="A46" s="313" t="s">
        <v>732</v>
      </c>
      <c r="B46" s="314" t="s">
        <v>1309</v>
      </c>
      <c r="C46" s="314">
        <v>4</v>
      </c>
      <c r="D46" s="314" t="s">
        <v>537</v>
      </c>
      <c r="E46" s="316"/>
      <c r="F46" s="316"/>
      <c r="G46" s="316"/>
      <c r="H46" s="316"/>
      <c r="I46" s="316"/>
      <c r="J46" s="316"/>
      <c r="K46" s="316"/>
      <c r="L46" s="316"/>
      <c r="M46" s="315"/>
      <c r="N46" s="311" t="s">
        <v>449</v>
      </c>
      <c r="P46" s="311" t="s">
        <v>1308</v>
      </c>
      <c r="Q46" s="311" t="s">
        <v>449</v>
      </c>
      <c r="R46" s="311" t="s">
        <v>1307</v>
      </c>
      <c r="T46" s="311" t="s">
        <v>530</v>
      </c>
      <c r="BI46" s="324" t="s">
        <v>1403</v>
      </c>
    </row>
    <row r="47" spans="1:61">
      <c r="A47" s="313" t="s">
        <v>732</v>
      </c>
      <c r="B47" s="314" t="s">
        <v>1280</v>
      </c>
      <c r="C47" s="314">
        <v>10</v>
      </c>
      <c r="D47" s="314" t="s">
        <v>537</v>
      </c>
      <c r="E47" s="316"/>
      <c r="F47" s="316"/>
      <c r="G47" s="316"/>
      <c r="H47" s="316"/>
      <c r="I47" s="316"/>
      <c r="J47" s="316"/>
      <c r="K47" s="316"/>
      <c r="L47" s="316"/>
      <c r="M47" s="315"/>
      <c r="N47" s="311" t="s">
        <v>449</v>
      </c>
      <c r="P47" s="311" t="s">
        <v>1306</v>
      </c>
      <c r="Q47" s="311" t="s">
        <v>449</v>
      </c>
      <c r="R47" s="311" t="s">
        <v>1278</v>
      </c>
      <c r="T47" s="311" t="s">
        <v>530</v>
      </c>
      <c r="BI47" s="324" t="s">
        <v>1404</v>
      </c>
    </row>
    <row r="48" spans="1:61">
      <c r="A48" s="313" t="s">
        <v>732</v>
      </c>
      <c r="B48" s="314" t="s">
        <v>1305</v>
      </c>
      <c r="C48" s="314">
        <v>4</v>
      </c>
      <c r="D48" s="314" t="s">
        <v>537</v>
      </c>
      <c r="E48" s="316"/>
      <c r="F48" s="316"/>
      <c r="G48" s="316"/>
      <c r="H48" s="316"/>
      <c r="I48" s="316"/>
      <c r="J48" s="316"/>
      <c r="K48" s="316"/>
      <c r="L48" s="316"/>
      <c r="M48" s="315"/>
      <c r="N48" s="311" t="s">
        <v>449</v>
      </c>
      <c r="P48" s="311" t="s">
        <v>1304</v>
      </c>
      <c r="Q48" s="311" t="s">
        <v>449</v>
      </c>
      <c r="R48" s="311" t="s">
        <v>1303</v>
      </c>
      <c r="T48" s="311" t="s">
        <v>530</v>
      </c>
      <c r="BI48" s="324" t="s">
        <v>1402</v>
      </c>
    </row>
    <row r="49" spans="1:61">
      <c r="A49" s="313" t="s">
        <v>732</v>
      </c>
      <c r="B49" s="314" t="s">
        <v>1280</v>
      </c>
      <c r="C49" s="314">
        <v>25</v>
      </c>
      <c r="D49" s="314" t="s">
        <v>537</v>
      </c>
      <c r="E49" s="316"/>
      <c r="F49" s="316"/>
      <c r="G49" s="316"/>
      <c r="H49" s="316"/>
      <c r="I49" s="316"/>
      <c r="J49" s="316"/>
      <c r="K49" s="316"/>
      <c r="L49" s="316"/>
      <c r="M49" s="315"/>
      <c r="N49" s="311" t="s">
        <v>449</v>
      </c>
      <c r="P49" s="311" t="s">
        <v>1302</v>
      </c>
      <c r="Q49" s="311" t="s">
        <v>449</v>
      </c>
      <c r="R49" s="311" t="s">
        <v>1278</v>
      </c>
      <c r="T49" s="311" t="s">
        <v>530</v>
      </c>
      <c r="BI49" s="324" t="s">
        <v>1404</v>
      </c>
    </row>
    <row r="50" spans="1:61">
      <c r="A50" s="313" t="s">
        <v>732</v>
      </c>
      <c r="B50" s="314" t="s">
        <v>1301</v>
      </c>
      <c r="C50" s="314">
        <v>1</v>
      </c>
      <c r="D50" s="314" t="s">
        <v>537</v>
      </c>
      <c r="E50" s="316"/>
      <c r="F50" s="316"/>
      <c r="G50" s="316"/>
      <c r="H50" s="316"/>
      <c r="I50" s="316"/>
      <c r="J50" s="316"/>
      <c r="K50" s="316"/>
      <c r="L50" s="316"/>
      <c r="M50" s="315"/>
      <c r="N50" s="311" t="s">
        <v>449</v>
      </c>
      <c r="P50" s="311" t="s">
        <v>552</v>
      </c>
      <c r="Q50" s="311" t="s">
        <v>449</v>
      </c>
      <c r="R50" s="311" t="s">
        <v>1300</v>
      </c>
      <c r="T50" s="311" t="s">
        <v>530</v>
      </c>
      <c r="BI50" s="324" t="s">
        <v>1405</v>
      </c>
    </row>
    <row r="51" spans="1:61">
      <c r="A51" s="313" t="s">
        <v>1291</v>
      </c>
      <c r="B51" s="314" t="s">
        <v>1299</v>
      </c>
      <c r="C51" s="314">
        <v>1</v>
      </c>
      <c r="D51" s="314" t="s">
        <v>537</v>
      </c>
      <c r="E51" s="316"/>
      <c r="F51" s="316"/>
      <c r="G51" s="316"/>
      <c r="H51" s="316"/>
      <c r="I51" s="316"/>
      <c r="J51" s="316"/>
      <c r="K51" s="316"/>
      <c r="L51" s="316"/>
      <c r="M51" s="315"/>
      <c r="N51" s="311" t="s">
        <v>449</v>
      </c>
      <c r="P51" s="311" t="s">
        <v>1298</v>
      </c>
      <c r="Q51" s="311" t="s">
        <v>449</v>
      </c>
      <c r="R51" s="311" t="s">
        <v>1297</v>
      </c>
      <c r="T51" s="311" t="s">
        <v>530</v>
      </c>
      <c r="BI51" s="324" t="s">
        <v>1406</v>
      </c>
    </row>
    <row r="52" spans="1:61">
      <c r="A52" s="313" t="s">
        <v>1291</v>
      </c>
      <c r="B52" s="314" t="s">
        <v>1296</v>
      </c>
      <c r="C52" s="314">
        <v>1</v>
      </c>
      <c r="D52" s="314" t="s">
        <v>537</v>
      </c>
      <c r="E52" s="316"/>
      <c r="F52" s="316"/>
      <c r="G52" s="316"/>
      <c r="H52" s="316"/>
      <c r="I52" s="316"/>
      <c r="J52" s="316"/>
      <c r="K52" s="316"/>
      <c r="L52" s="316"/>
      <c r="M52" s="315"/>
      <c r="N52" s="311" t="s">
        <v>449</v>
      </c>
      <c r="P52" s="311" t="s">
        <v>1295</v>
      </c>
      <c r="Q52" s="311" t="s">
        <v>449</v>
      </c>
      <c r="R52" s="311" t="s">
        <v>1294</v>
      </c>
      <c r="T52" s="311" t="s">
        <v>530</v>
      </c>
      <c r="BI52" s="324" t="s">
        <v>1407</v>
      </c>
    </row>
    <row r="53" spans="1:61">
      <c r="A53" s="313" t="s">
        <v>1291</v>
      </c>
      <c r="B53" s="314" t="s">
        <v>1293</v>
      </c>
      <c r="C53" s="314">
        <v>1</v>
      </c>
      <c r="D53" s="314" t="s">
        <v>537</v>
      </c>
      <c r="E53" s="316"/>
      <c r="F53" s="316"/>
      <c r="G53" s="316"/>
      <c r="H53" s="316"/>
      <c r="I53" s="316"/>
      <c r="J53" s="316"/>
      <c r="K53" s="316"/>
      <c r="L53" s="316"/>
      <c r="M53" s="315"/>
      <c r="N53" s="311" t="s">
        <v>449</v>
      </c>
      <c r="P53" s="311" t="s">
        <v>548</v>
      </c>
      <c r="Q53" s="311" t="s">
        <v>449</v>
      </c>
      <c r="R53" s="311" t="s">
        <v>1292</v>
      </c>
      <c r="T53" s="311" t="s">
        <v>530</v>
      </c>
      <c r="BI53" s="324" t="s">
        <v>1408</v>
      </c>
    </row>
    <row r="54" spans="1:61">
      <c r="A54" s="313" t="s">
        <v>1291</v>
      </c>
      <c r="B54" s="314" t="s">
        <v>1290</v>
      </c>
      <c r="C54" s="314">
        <v>1</v>
      </c>
      <c r="D54" s="314" t="s">
        <v>537</v>
      </c>
      <c r="E54" s="316"/>
      <c r="F54" s="316"/>
      <c r="G54" s="316"/>
      <c r="H54" s="316"/>
      <c r="I54" s="316"/>
      <c r="J54" s="316"/>
      <c r="K54" s="316"/>
      <c r="L54" s="316"/>
      <c r="M54" s="315"/>
      <c r="N54" s="311" t="s">
        <v>449</v>
      </c>
      <c r="P54" s="311" t="s">
        <v>596</v>
      </c>
      <c r="Q54" s="311" t="s">
        <v>449</v>
      </c>
      <c r="R54" s="311" t="s">
        <v>1289</v>
      </c>
      <c r="T54" s="311" t="s">
        <v>530</v>
      </c>
      <c r="BI54" s="324" t="s">
        <v>1409</v>
      </c>
    </row>
    <row r="55" spans="1:61">
      <c r="A55" s="313" t="s">
        <v>1288</v>
      </c>
      <c r="B55" s="314" t="s">
        <v>1287</v>
      </c>
      <c r="C55" s="314">
        <v>2</v>
      </c>
      <c r="D55" s="314" t="s">
        <v>537</v>
      </c>
      <c r="E55" s="316"/>
      <c r="F55" s="316"/>
      <c r="G55" s="316"/>
      <c r="H55" s="316"/>
      <c r="I55" s="316"/>
      <c r="J55" s="316"/>
      <c r="K55" s="316"/>
      <c r="L55" s="316"/>
      <c r="M55" s="315"/>
      <c r="N55" s="311" t="s">
        <v>449</v>
      </c>
      <c r="P55" s="311" t="s">
        <v>1286</v>
      </c>
      <c r="Q55" s="311" t="s">
        <v>449</v>
      </c>
      <c r="R55" s="311" t="s">
        <v>1285</v>
      </c>
      <c r="T55" s="311" t="s">
        <v>530</v>
      </c>
      <c r="BI55" s="324" t="s">
        <v>1410</v>
      </c>
    </row>
    <row r="56" spans="1:61">
      <c r="A56" s="313" t="s">
        <v>733</v>
      </c>
      <c r="B56" s="314" t="s">
        <v>1284</v>
      </c>
      <c r="C56" s="314">
        <v>2</v>
      </c>
      <c r="D56" s="314" t="s">
        <v>537</v>
      </c>
      <c r="E56" s="316"/>
      <c r="F56" s="316"/>
      <c r="G56" s="316"/>
      <c r="H56" s="316"/>
      <c r="I56" s="316"/>
      <c r="J56" s="316"/>
      <c r="K56" s="316"/>
      <c r="L56" s="316"/>
      <c r="M56" s="315"/>
      <c r="N56" s="311" t="s">
        <v>449</v>
      </c>
      <c r="P56" s="311" t="s">
        <v>545</v>
      </c>
      <c r="Q56" s="311" t="s">
        <v>449</v>
      </c>
      <c r="R56" s="311" t="s">
        <v>1283</v>
      </c>
      <c r="T56" s="311" t="s">
        <v>530</v>
      </c>
      <c r="BI56" s="324" t="s">
        <v>1411</v>
      </c>
    </row>
    <row r="57" spans="1:61">
      <c r="A57" s="313" t="s">
        <v>735</v>
      </c>
      <c r="B57" s="314" t="s">
        <v>1282</v>
      </c>
      <c r="C57" s="314">
        <v>1</v>
      </c>
      <c r="D57" s="314" t="s">
        <v>537</v>
      </c>
      <c r="E57" s="316"/>
      <c r="F57" s="316"/>
      <c r="G57" s="316"/>
      <c r="H57" s="316"/>
      <c r="I57" s="316"/>
      <c r="J57" s="316"/>
      <c r="K57" s="316"/>
      <c r="L57" s="316"/>
      <c r="M57" s="315"/>
      <c r="N57" s="311" t="s">
        <v>449</v>
      </c>
      <c r="P57" s="311" t="s">
        <v>1281</v>
      </c>
      <c r="Q57" s="311" t="s">
        <v>449</v>
      </c>
      <c r="R57" s="311" t="s">
        <v>734</v>
      </c>
      <c r="T57" s="311" t="s">
        <v>530</v>
      </c>
      <c r="BI57" s="324" t="s">
        <v>1412</v>
      </c>
    </row>
    <row r="58" spans="1:61">
      <c r="A58" s="313" t="s">
        <v>732</v>
      </c>
      <c r="B58" s="314" t="s">
        <v>1280</v>
      </c>
      <c r="C58" s="314">
        <v>1</v>
      </c>
      <c r="D58" s="314" t="s">
        <v>537</v>
      </c>
      <c r="E58" s="316"/>
      <c r="F58" s="316"/>
      <c r="G58" s="316"/>
      <c r="H58" s="316"/>
      <c r="I58" s="316"/>
      <c r="J58" s="316"/>
      <c r="K58" s="316"/>
      <c r="L58" s="316"/>
      <c r="M58" s="315"/>
      <c r="N58" s="311" t="s">
        <v>449</v>
      </c>
      <c r="P58" s="311" t="s">
        <v>1279</v>
      </c>
      <c r="Q58" s="311" t="s">
        <v>449</v>
      </c>
      <c r="R58" s="311" t="s">
        <v>1278</v>
      </c>
      <c r="T58" s="311" t="s">
        <v>530</v>
      </c>
      <c r="BI58" s="324" t="s">
        <v>1404</v>
      </c>
    </row>
    <row r="59" spans="1:61">
      <c r="A59" s="313" t="s">
        <v>731</v>
      </c>
      <c r="B59" s="314" t="s">
        <v>729</v>
      </c>
      <c r="C59" s="314">
        <v>210</v>
      </c>
      <c r="D59" s="314" t="s">
        <v>537</v>
      </c>
      <c r="E59" s="316"/>
      <c r="F59" s="316"/>
      <c r="G59" s="316"/>
      <c r="H59" s="316"/>
      <c r="I59" s="316"/>
      <c r="J59" s="316"/>
      <c r="K59" s="316"/>
      <c r="L59" s="316"/>
      <c r="M59" s="315"/>
      <c r="N59" s="311" t="s">
        <v>449</v>
      </c>
      <c r="P59" s="311" t="s">
        <v>541</v>
      </c>
      <c r="Q59" s="311" t="s">
        <v>449</v>
      </c>
      <c r="R59" s="311" t="s">
        <v>730</v>
      </c>
      <c r="T59" s="311" t="s">
        <v>530</v>
      </c>
      <c r="BI59" s="324" t="s">
        <v>1413</v>
      </c>
    </row>
    <row r="60" spans="1:61">
      <c r="A60" s="313" t="s">
        <v>727</v>
      </c>
      <c r="B60" s="314" t="s">
        <v>729</v>
      </c>
      <c r="C60" s="314">
        <v>450</v>
      </c>
      <c r="D60" s="314" t="s">
        <v>537</v>
      </c>
      <c r="E60" s="316"/>
      <c r="F60" s="316"/>
      <c r="G60" s="316"/>
      <c r="H60" s="316"/>
      <c r="I60" s="316"/>
      <c r="J60" s="316"/>
      <c r="K60" s="316"/>
      <c r="L60" s="316"/>
      <c r="M60" s="315"/>
      <c r="N60" s="311" t="s">
        <v>449</v>
      </c>
      <c r="P60" s="311" t="s">
        <v>536</v>
      </c>
      <c r="Q60" s="311" t="s">
        <v>449</v>
      </c>
      <c r="R60" s="311" t="s">
        <v>728</v>
      </c>
      <c r="T60" s="311" t="s">
        <v>530</v>
      </c>
      <c r="BI60" s="324" t="s">
        <v>1414</v>
      </c>
    </row>
    <row r="61" spans="1:61">
      <c r="A61" s="313" t="s">
        <v>727</v>
      </c>
      <c r="B61" s="314" t="s">
        <v>726</v>
      </c>
      <c r="C61" s="314">
        <v>50</v>
      </c>
      <c r="D61" s="314" t="s">
        <v>537</v>
      </c>
      <c r="E61" s="316"/>
      <c r="F61" s="316"/>
      <c r="G61" s="316"/>
      <c r="H61" s="316"/>
      <c r="I61" s="316"/>
      <c r="J61" s="316"/>
      <c r="K61" s="316"/>
      <c r="L61" s="316"/>
      <c r="M61" s="315"/>
      <c r="N61" s="311" t="s">
        <v>449</v>
      </c>
      <c r="P61" s="311" t="s">
        <v>532</v>
      </c>
      <c r="Q61" s="311" t="s">
        <v>449</v>
      </c>
      <c r="R61" s="311" t="s">
        <v>725</v>
      </c>
      <c r="T61" s="311" t="s">
        <v>530</v>
      </c>
      <c r="BI61" s="324" t="s">
        <v>1415</v>
      </c>
    </row>
    <row r="62" spans="1:61">
      <c r="A62" s="313" t="s">
        <v>490</v>
      </c>
      <c r="B62" s="314" t="s">
        <v>449</v>
      </c>
      <c r="C62" s="314"/>
      <c r="D62" s="314" t="s">
        <v>449</v>
      </c>
      <c r="E62" s="316"/>
      <c r="F62" s="316"/>
      <c r="G62" s="320"/>
      <c r="H62" s="316"/>
      <c r="I62" s="320"/>
      <c r="J62" s="316"/>
      <c r="K62" s="320"/>
      <c r="L62" s="316"/>
      <c r="M62" s="315"/>
      <c r="N62" s="311" t="s">
        <v>449</v>
      </c>
      <c r="P62" s="311" t="s">
        <v>1277</v>
      </c>
      <c r="Q62" s="311" t="s">
        <v>528</v>
      </c>
      <c r="R62" s="311" t="s">
        <v>449</v>
      </c>
    </row>
    <row r="63" spans="1:61">
      <c r="A63" s="313" t="s">
        <v>724</v>
      </c>
      <c r="B63" s="314" t="s">
        <v>449</v>
      </c>
      <c r="C63" s="314">
        <v>1</v>
      </c>
      <c r="D63" s="314" t="s">
        <v>486</v>
      </c>
      <c r="E63" s="320"/>
      <c r="F63" s="316"/>
      <c r="G63" s="320"/>
      <c r="H63" s="316"/>
      <c r="I63" s="320"/>
      <c r="J63" s="316"/>
      <c r="K63" s="320"/>
      <c r="L63" s="316"/>
      <c r="M63" s="315"/>
      <c r="N63" s="311" t="s">
        <v>449</v>
      </c>
      <c r="O63" s="311" t="s">
        <v>723</v>
      </c>
    </row>
    <row r="64" spans="1:61" s="543" customFormat="1">
      <c r="A64" s="390" t="s">
        <v>722</v>
      </c>
      <c r="B64" s="391" t="s">
        <v>1341</v>
      </c>
      <c r="C64" s="391">
        <v>231</v>
      </c>
      <c r="D64" s="391" t="s">
        <v>123</v>
      </c>
      <c r="E64" s="393"/>
      <c r="F64" s="393"/>
      <c r="G64" s="393"/>
      <c r="H64" s="393"/>
      <c r="I64" s="393"/>
      <c r="J64" s="393"/>
      <c r="K64" s="393"/>
      <c r="L64" s="393"/>
      <c r="M64" s="394"/>
      <c r="N64" s="392" t="s">
        <v>449</v>
      </c>
      <c r="P64" s="392" t="s">
        <v>481</v>
      </c>
      <c r="Q64" s="392" t="s">
        <v>449</v>
      </c>
      <c r="R64" s="392" t="s">
        <v>721</v>
      </c>
      <c r="T64" s="392" t="s">
        <v>448</v>
      </c>
      <c r="BI64" s="544" t="s">
        <v>1416</v>
      </c>
    </row>
    <row r="65" spans="1:61">
      <c r="A65" s="313" t="s">
        <v>720</v>
      </c>
      <c r="B65" s="314" t="s">
        <v>449</v>
      </c>
      <c r="C65" s="314">
        <v>223</v>
      </c>
      <c r="D65" s="314" t="s">
        <v>125</v>
      </c>
      <c r="E65" s="316"/>
      <c r="F65" s="316"/>
      <c r="G65" s="316"/>
      <c r="H65" s="316"/>
      <c r="I65" s="316"/>
      <c r="J65" s="316"/>
      <c r="K65" s="316"/>
      <c r="L65" s="316"/>
      <c r="M65" s="315"/>
      <c r="N65" s="311" t="s">
        <v>449</v>
      </c>
      <c r="P65" s="311" t="s">
        <v>477</v>
      </c>
      <c r="Q65" s="311" t="s">
        <v>449</v>
      </c>
      <c r="R65" s="311" t="s">
        <v>719</v>
      </c>
      <c r="T65" s="311" t="s">
        <v>530</v>
      </c>
      <c r="BI65" s="324" t="s">
        <v>1417</v>
      </c>
    </row>
    <row r="66" spans="1:61">
      <c r="A66" s="313" t="s">
        <v>718</v>
      </c>
      <c r="B66" s="314" t="s">
        <v>717</v>
      </c>
      <c r="C66" s="314">
        <v>735.03099999999995</v>
      </c>
      <c r="D66" s="314" t="s">
        <v>125</v>
      </c>
      <c r="E66" s="316"/>
      <c r="F66" s="316"/>
      <c r="G66" s="316"/>
      <c r="H66" s="316"/>
      <c r="I66" s="316"/>
      <c r="J66" s="316"/>
      <c r="K66" s="316"/>
      <c r="L66" s="316"/>
      <c r="M66" s="315"/>
      <c r="N66" s="311" t="s">
        <v>449</v>
      </c>
      <c r="P66" s="311" t="s">
        <v>716</v>
      </c>
      <c r="Q66" s="311" t="s">
        <v>449</v>
      </c>
      <c r="R66" s="311" t="s">
        <v>715</v>
      </c>
      <c r="T66" s="311" t="s">
        <v>448</v>
      </c>
      <c r="BI66" s="324" t="s">
        <v>1418</v>
      </c>
    </row>
    <row r="67" spans="1:61">
      <c r="A67" s="313" t="s">
        <v>1274</v>
      </c>
      <c r="B67" s="314" t="s">
        <v>1276</v>
      </c>
      <c r="C67" s="314">
        <v>1</v>
      </c>
      <c r="D67" s="314" t="s">
        <v>537</v>
      </c>
      <c r="E67" s="316"/>
      <c r="F67" s="316"/>
      <c r="G67" s="316"/>
      <c r="H67" s="316"/>
      <c r="I67" s="316"/>
      <c r="J67" s="316"/>
      <c r="K67" s="316"/>
      <c r="L67" s="316"/>
      <c r="M67" s="315"/>
      <c r="N67" s="311" t="s">
        <v>449</v>
      </c>
      <c r="P67" s="311" t="s">
        <v>474</v>
      </c>
      <c r="Q67" s="311" t="s">
        <v>449</v>
      </c>
      <c r="R67" s="311" t="s">
        <v>1275</v>
      </c>
      <c r="T67" s="311" t="s">
        <v>530</v>
      </c>
      <c r="BI67" s="324" t="s">
        <v>1419</v>
      </c>
    </row>
    <row r="68" spans="1:61">
      <c r="A68" s="313" t="s">
        <v>1274</v>
      </c>
      <c r="B68" s="314" t="s">
        <v>1272</v>
      </c>
      <c r="C68" s="314">
        <v>2</v>
      </c>
      <c r="D68" s="314" t="s">
        <v>537</v>
      </c>
      <c r="E68" s="316"/>
      <c r="F68" s="316"/>
      <c r="G68" s="316"/>
      <c r="H68" s="316"/>
      <c r="I68" s="316"/>
      <c r="J68" s="316"/>
      <c r="K68" s="316"/>
      <c r="L68" s="316"/>
      <c r="M68" s="315"/>
      <c r="N68" s="311" t="s">
        <v>449</v>
      </c>
      <c r="P68" s="311" t="s">
        <v>470</v>
      </c>
      <c r="Q68" s="311" t="s">
        <v>449</v>
      </c>
      <c r="R68" s="311" t="s">
        <v>714</v>
      </c>
      <c r="T68" s="311" t="s">
        <v>530</v>
      </c>
      <c r="BI68" s="324" t="s">
        <v>1420</v>
      </c>
    </row>
    <row r="69" spans="1:61">
      <c r="A69" s="313" t="s">
        <v>1273</v>
      </c>
      <c r="B69" s="314" t="s">
        <v>1272</v>
      </c>
      <c r="C69" s="314">
        <v>25</v>
      </c>
      <c r="D69" s="314" t="s">
        <v>537</v>
      </c>
      <c r="E69" s="316"/>
      <c r="F69" s="316"/>
      <c r="G69" s="316"/>
      <c r="H69" s="316"/>
      <c r="I69" s="316"/>
      <c r="J69" s="316"/>
      <c r="K69" s="316"/>
      <c r="L69" s="316"/>
      <c r="M69" s="315"/>
      <c r="N69" s="311" t="s">
        <v>449</v>
      </c>
      <c r="P69" s="311" t="s">
        <v>793</v>
      </c>
      <c r="Q69" s="311" t="s">
        <v>449</v>
      </c>
      <c r="R69" s="311" t="s">
        <v>713</v>
      </c>
      <c r="T69" s="311" t="s">
        <v>530</v>
      </c>
      <c r="BI69" s="324" t="s">
        <v>1421</v>
      </c>
    </row>
    <row r="70" spans="1:61">
      <c r="A70" s="313" t="s">
        <v>712</v>
      </c>
      <c r="B70" s="314" t="s">
        <v>711</v>
      </c>
      <c r="C70" s="314">
        <v>1</v>
      </c>
      <c r="D70" s="314" t="s">
        <v>610</v>
      </c>
      <c r="E70" s="316"/>
      <c r="F70" s="316"/>
      <c r="G70" s="316"/>
      <c r="H70" s="316"/>
      <c r="I70" s="316"/>
      <c r="J70" s="316"/>
      <c r="K70" s="316"/>
      <c r="L70" s="316"/>
      <c r="M70" s="315"/>
      <c r="N70" s="311" t="s">
        <v>449</v>
      </c>
      <c r="P70" s="311" t="s">
        <v>466</v>
      </c>
      <c r="Q70" s="311" t="s">
        <v>449</v>
      </c>
      <c r="R70" s="311" t="s">
        <v>710</v>
      </c>
      <c r="T70" s="311" t="s">
        <v>530</v>
      </c>
      <c r="BI70" s="324" t="s">
        <v>1422</v>
      </c>
    </row>
    <row r="71" spans="1:61">
      <c r="A71" s="313" t="s">
        <v>709</v>
      </c>
      <c r="B71" s="314" t="s">
        <v>708</v>
      </c>
      <c r="C71" s="314">
        <v>1</v>
      </c>
      <c r="D71" s="314" t="s">
        <v>610</v>
      </c>
      <c r="E71" s="316"/>
      <c r="F71" s="316"/>
      <c r="G71" s="316"/>
      <c r="H71" s="316"/>
      <c r="I71" s="316"/>
      <c r="J71" s="316"/>
      <c r="K71" s="316"/>
      <c r="L71" s="316"/>
      <c r="M71" s="315"/>
      <c r="N71" s="311" t="s">
        <v>449</v>
      </c>
      <c r="P71" s="311" t="s">
        <v>462</v>
      </c>
      <c r="Q71" s="311" t="s">
        <v>449</v>
      </c>
      <c r="R71" s="311" t="s">
        <v>707</v>
      </c>
      <c r="T71" s="311" t="s">
        <v>530</v>
      </c>
      <c r="BI71" s="324" t="s">
        <v>1423</v>
      </c>
    </row>
    <row r="72" spans="1:61">
      <c r="A72" s="313" t="s">
        <v>706</v>
      </c>
      <c r="B72" s="314" t="s">
        <v>865</v>
      </c>
      <c r="C72" s="314">
        <v>1</v>
      </c>
      <c r="D72" s="314" t="s">
        <v>610</v>
      </c>
      <c r="E72" s="316"/>
      <c r="F72" s="316"/>
      <c r="G72" s="316"/>
      <c r="H72" s="316"/>
      <c r="I72" s="316"/>
      <c r="J72" s="316"/>
      <c r="K72" s="316"/>
      <c r="L72" s="316"/>
      <c r="M72" s="315"/>
      <c r="N72" s="311" t="s">
        <v>449</v>
      </c>
      <c r="P72" s="311" t="s">
        <v>457</v>
      </c>
      <c r="Q72" s="311" t="s">
        <v>449</v>
      </c>
      <c r="R72" s="311" t="s">
        <v>705</v>
      </c>
      <c r="T72" s="311" t="s">
        <v>530</v>
      </c>
      <c r="BI72" s="324" t="s">
        <v>1424</v>
      </c>
    </row>
    <row r="73" spans="1:61">
      <c r="A73" s="313" t="s">
        <v>704</v>
      </c>
      <c r="B73" s="314" t="s">
        <v>1340</v>
      </c>
      <c r="C73" s="314">
        <v>2</v>
      </c>
      <c r="D73" s="314" t="s">
        <v>610</v>
      </c>
      <c r="E73" s="316"/>
      <c r="F73" s="316"/>
      <c r="G73" s="316"/>
      <c r="H73" s="316"/>
      <c r="I73" s="316"/>
      <c r="J73" s="316"/>
      <c r="K73" s="316"/>
      <c r="L73" s="316"/>
      <c r="M73" s="315"/>
      <c r="N73" s="311" t="s">
        <v>449</v>
      </c>
      <c r="P73" s="311" t="s">
        <v>450</v>
      </c>
      <c r="Q73" s="311" t="s">
        <v>449</v>
      </c>
      <c r="R73" s="311" t="s">
        <v>703</v>
      </c>
      <c r="T73" s="311" t="s">
        <v>530</v>
      </c>
      <c r="BI73" s="324" t="s">
        <v>1425</v>
      </c>
    </row>
    <row r="74" spans="1:61">
      <c r="A74" s="313" t="s">
        <v>702</v>
      </c>
      <c r="B74" s="314" t="s">
        <v>88</v>
      </c>
      <c r="C74" s="314">
        <v>1</v>
      </c>
      <c r="D74" s="314" t="s">
        <v>610</v>
      </c>
      <c r="E74" s="316"/>
      <c r="F74" s="316"/>
      <c r="G74" s="316"/>
      <c r="H74" s="316"/>
      <c r="I74" s="316"/>
      <c r="J74" s="316"/>
      <c r="K74" s="316"/>
      <c r="L74" s="316"/>
      <c r="M74" s="315"/>
      <c r="N74" s="311" t="s">
        <v>449</v>
      </c>
      <c r="P74" s="311" t="s">
        <v>701</v>
      </c>
      <c r="Q74" s="311" t="s">
        <v>449</v>
      </c>
      <c r="R74" s="311" t="s">
        <v>700</v>
      </c>
      <c r="T74" s="311" t="s">
        <v>530</v>
      </c>
      <c r="BI74" s="324" t="s">
        <v>1426</v>
      </c>
    </row>
    <row r="75" spans="1:61">
      <c r="A75" s="313" t="s">
        <v>699</v>
      </c>
      <c r="B75" s="314" t="s">
        <v>698</v>
      </c>
      <c r="C75" s="314">
        <v>8</v>
      </c>
      <c r="D75" s="314" t="s">
        <v>458</v>
      </c>
      <c r="E75" s="316"/>
      <c r="F75" s="316"/>
      <c r="G75" s="316"/>
      <c r="H75" s="316"/>
      <c r="I75" s="316"/>
      <c r="J75" s="316"/>
      <c r="K75" s="316"/>
      <c r="L75" s="316"/>
      <c r="M75" s="315"/>
      <c r="N75" s="311" t="s">
        <v>449</v>
      </c>
      <c r="P75" s="311" t="s">
        <v>697</v>
      </c>
      <c r="Q75" s="311" t="s">
        <v>449</v>
      </c>
      <c r="R75" s="311" t="s">
        <v>696</v>
      </c>
      <c r="T75" s="311" t="s">
        <v>530</v>
      </c>
      <c r="BI75" s="324" t="s">
        <v>1427</v>
      </c>
    </row>
    <row r="76" spans="1:61">
      <c r="A76" s="313" t="s">
        <v>695</v>
      </c>
      <c r="B76" s="314" t="s">
        <v>88</v>
      </c>
      <c r="C76" s="314">
        <v>1</v>
      </c>
      <c r="D76" s="314" t="s">
        <v>486</v>
      </c>
      <c r="E76" s="316"/>
      <c r="F76" s="316"/>
      <c r="G76" s="316"/>
      <c r="H76" s="316"/>
      <c r="I76" s="316"/>
      <c r="J76" s="316"/>
      <c r="K76" s="316"/>
      <c r="L76" s="316"/>
      <c r="M76" s="315"/>
      <c r="N76" s="311" t="s">
        <v>449</v>
      </c>
      <c r="P76" s="311" t="s">
        <v>502</v>
      </c>
      <c r="Q76" s="311" t="s">
        <v>449</v>
      </c>
      <c r="R76" s="311" t="s">
        <v>694</v>
      </c>
      <c r="T76" s="311" t="s">
        <v>530</v>
      </c>
      <c r="BI76" s="324" t="s">
        <v>1428</v>
      </c>
    </row>
    <row r="77" spans="1:61">
      <c r="A77" s="313" t="s">
        <v>490</v>
      </c>
      <c r="B77" s="314" t="s">
        <v>449</v>
      </c>
      <c r="C77" s="314"/>
      <c r="D77" s="314" t="s">
        <v>449</v>
      </c>
      <c r="E77" s="316"/>
      <c r="F77" s="316"/>
      <c r="G77" s="320"/>
      <c r="H77" s="316"/>
      <c r="I77" s="320"/>
      <c r="J77" s="316"/>
      <c r="K77" s="320"/>
      <c r="L77" s="316"/>
      <c r="M77" s="315"/>
      <c r="N77" s="311" t="s">
        <v>449</v>
      </c>
      <c r="P77" s="311" t="s">
        <v>491</v>
      </c>
      <c r="Q77" s="311" t="s">
        <v>528</v>
      </c>
      <c r="R77" s="311" t="s">
        <v>449</v>
      </c>
    </row>
    <row r="78" spans="1:61">
      <c r="A78" s="313" t="s">
        <v>693</v>
      </c>
      <c r="B78" s="314" t="s">
        <v>449</v>
      </c>
      <c r="C78" s="314">
        <v>1</v>
      </c>
      <c r="D78" s="314" t="s">
        <v>486</v>
      </c>
      <c r="E78" s="320"/>
      <c r="F78" s="316"/>
      <c r="G78" s="320"/>
      <c r="H78" s="316"/>
      <c r="I78" s="320"/>
      <c r="J78" s="316"/>
      <c r="K78" s="320"/>
      <c r="L78" s="316"/>
      <c r="M78" s="315"/>
      <c r="N78" s="311" t="s">
        <v>449</v>
      </c>
      <c r="O78" s="311" t="s">
        <v>692</v>
      </c>
    </row>
    <row r="79" spans="1:61">
      <c r="A79" s="313" t="s">
        <v>691</v>
      </c>
      <c r="B79" s="314" t="s">
        <v>690</v>
      </c>
      <c r="C79" s="314">
        <v>129</v>
      </c>
      <c r="D79" s="314" t="s">
        <v>68</v>
      </c>
      <c r="E79" s="316"/>
      <c r="F79" s="316"/>
      <c r="G79" s="316"/>
      <c r="H79" s="316"/>
      <c r="I79" s="316"/>
      <c r="J79" s="316"/>
      <c r="K79" s="316"/>
      <c r="L79" s="316"/>
      <c r="M79" s="315"/>
      <c r="N79" s="311" t="s">
        <v>449</v>
      </c>
      <c r="P79" s="311" t="s">
        <v>481</v>
      </c>
      <c r="Q79" s="311" t="s">
        <v>449</v>
      </c>
      <c r="R79" s="311" t="s">
        <v>689</v>
      </c>
      <c r="T79" s="311" t="s">
        <v>530</v>
      </c>
      <c r="BI79" s="324" t="s">
        <v>1429</v>
      </c>
    </row>
    <row r="80" spans="1:61">
      <c r="A80" s="313" t="s">
        <v>688</v>
      </c>
      <c r="B80" s="314" t="s">
        <v>687</v>
      </c>
      <c r="C80" s="314">
        <v>60</v>
      </c>
      <c r="D80" s="314" t="s">
        <v>68</v>
      </c>
      <c r="E80" s="316"/>
      <c r="F80" s="316"/>
      <c r="G80" s="316"/>
      <c r="H80" s="316"/>
      <c r="I80" s="316"/>
      <c r="J80" s="316"/>
      <c r="K80" s="316"/>
      <c r="L80" s="316"/>
      <c r="M80" s="315"/>
      <c r="N80" s="311" t="s">
        <v>449</v>
      </c>
      <c r="P80" s="311" t="s">
        <v>477</v>
      </c>
      <c r="Q80" s="311" t="s">
        <v>449</v>
      </c>
      <c r="R80" s="311" t="s">
        <v>686</v>
      </c>
      <c r="T80" s="311" t="s">
        <v>530</v>
      </c>
      <c r="BI80" s="324" t="s">
        <v>1430</v>
      </c>
    </row>
    <row r="81" spans="1:61">
      <c r="A81" s="313" t="s">
        <v>685</v>
      </c>
      <c r="B81" s="314" t="s">
        <v>511</v>
      </c>
      <c r="C81" s="314">
        <v>1201</v>
      </c>
      <c r="D81" s="314" t="s">
        <v>68</v>
      </c>
      <c r="E81" s="316"/>
      <c r="F81" s="316"/>
      <c r="G81" s="316"/>
      <c r="H81" s="316"/>
      <c r="I81" s="316"/>
      <c r="J81" s="316"/>
      <c r="K81" s="316"/>
      <c r="L81" s="316"/>
      <c r="M81" s="315"/>
      <c r="N81" s="311" t="s">
        <v>449</v>
      </c>
      <c r="P81" s="311" t="s">
        <v>474</v>
      </c>
      <c r="Q81" s="311" t="s">
        <v>449</v>
      </c>
      <c r="R81" s="311" t="s">
        <v>684</v>
      </c>
      <c r="T81" s="311" t="s">
        <v>530</v>
      </c>
      <c r="BI81" s="324" t="s">
        <v>1431</v>
      </c>
    </row>
    <row r="82" spans="1:61">
      <c r="A82" s="313" t="s">
        <v>683</v>
      </c>
      <c r="B82" s="314" t="s">
        <v>226</v>
      </c>
      <c r="C82" s="314">
        <v>400</v>
      </c>
      <c r="D82" s="314" t="s">
        <v>68</v>
      </c>
      <c r="E82" s="316"/>
      <c r="F82" s="316"/>
      <c r="G82" s="316"/>
      <c r="H82" s="316"/>
      <c r="I82" s="316"/>
      <c r="J82" s="316"/>
      <c r="K82" s="316"/>
      <c r="L82" s="316"/>
      <c r="M82" s="315"/>
      <c r="N82" s="311" t="s">
        <v>449</v>
      </c>
      <c r="P82" s="311" t="s">
        <v>470</v>
      </c>
      <c r="Q82" s="311" t="s">
        <v>449</v>
      </c>
      <c r="R82" s="311" t="s">
        <v>682</v>
      </c>
      <c r="T82" s="311" t="s">
        <v>530</v>
      </c>
      <c r="BI82" s="324" t="s">
        <v>1432</v>
      </c>
    </row>
    <row r="83" spans="1:61">
      <c r="A83" s="313" t="s">
        <v>681</v>
      </c>
      <c r="B83" s="314" t="s">
        <v>680</v>
      </c>
      <c r="C83" s="314">
        <v>48</v>
      </c>
      <c r="D83" s="314" t="s">
        <v>68</v>
      </c>
      <c r="E83" s="316"/>
      <c r="F83" s="316"/>
      <c r="G83" s="316"/>
      <c r="H83" s="316"/>
      <c r="I83" s="316"/>
      <c r="J83" s="316"/>
      <c r="K83" s="316"/>
      <c r="L83" s="316"/>
      <c r="M83" s="315"/>
      <c r="N83" s="311" t="s">
        <v>449</v>
      </c>
      <c r="P83" s="311" t="s">
        <v>466</v>
      </c>
      <c r="Q83" s="311" t="s">
        <v>449</v>
      </c>
      <c r="R83" s="311" t="s">
        <v>679</v>
      </c>
      <c r="T83" s="311" t="s">
        <v>530</v>
      </c>
      <c r="BI83" s="324" t="s">
        <v>1433</v>
      </c>
    </row>
    <row r="84" spans="1:61">
      <c r="A84" s="313" t="s">
        <v>676</v>
      </c>
      <c r="B84" s="314" t="s">
        <v>678</v>
      </c>
      <c r="C84" s="314">
        <v>5.5</v>
      </c>
      <c r="D84" s="314" t="s">
        <v>670</v>
      </c>
      <c r="E84" s="316"/>
      <c r="F84" s="316"/>
      <c r="G84" s="316"/>
      <c r="H84" s="316"/>
      <c r="I84" s="316"/>
      <c r="J84" s="316"/>
      <c r="K84" s="316"/>
      <c r="L84" s="316"/>
      <c r="M84" s="315"/>
      <c r="N84" s="311" t="s">
        <v>449</v>
      </c>
      <c r="P84" s="311" t="s">
        <v>462</v>
      </c>
      <c r="Q84" s="311" t="s">
        <v>449</v>
      </c>
      <c r="R84" s="311" t="s">
        <v>677</v>
      </c>
      <c r="T84" s="311" t="s">
        <v>530</v>
      </c>
      <c r="BI84" s="324" t="s">
        <v>1434</v>
      </c>
    </row>
    <row r="85" spans="1:61">
      <c r="A85" s="313" t="s">
        <v>676</v>
      </c>
      <c r="B85" s="314" t="s">
        <v>675</v>
      </c>
      <c r="C85" s="314">
        <v>37.5</v>
      </c>
      <c r="D85" s="314" t="s">
        <v>670</v>
      </c>
      <c r="E85" s="316"/>
      <c r="F85" s="316"/>
      <c r="G85" s="316"/>
      <c r="H85" s="316"/>
      <c r="I85" s="316"/>
      <c r="J85" s="316"/>
      <c r="K85" s="316"/>
      <c r="L85" s="316"/>
      <c r="M85" s="315"/>
      <c r="N85" s="311" t="s">
        <v>449</v>
      </c>
      <c r="P85" s="311" t="s">
        <v>674</v>
      </c>
      <c r="Q85" s="311" t="s">
        <v>449</v>
      </c>
      <c r="R85" s="311" t="s">
        <v>673</v>
      </c>
      <c r="T85" s="311" t="s">
        <v>530</v>
      </c>
      <c r="BI85" s="324" t="s">
        <v>1435</v>
      </c>
    </row>
    <row r="86" spans="1:61">
      <c r="A86" s="313" t="s">
        <v>672</v>
      </c>
      <c r="B86" s="314" t="s">
        <v>671</v>
      </c>
      <c r="C86" s="314">
        <v>0.1</v>
      </c>
      <c r="D86" s="314" t="s">
        <v>670</v>
      </c>
      <c r="E86" s="316"/>
      <c r="F86" s="316"/>
      <c r="G86" s="316"/>
      <c r="H86" s="316"/>
      <c r="I86" s="316"/>
      <c r="J86" s="316"/>
      <c r="K86" s="316"/>
      <c r="L86" s="316"/>
      <c r="M86" s="315"/>
      <c r="N86" s="311" t="s">
        <v>449</v>
      </c>
      <c r="P86" s="311" t="s">
        <v>669</v>
      </c>
      <c r="Q86" s="311" t="s">
        <v>449</v>
      </c>
      <c r="R86" s="311" t="s">
        <v>668</v>
      </c>
      <c r="T86" s="311" t="s">
        <v>530</v>
      </c>
      <c r="BI86" s="324" t="s">
        <v>1436</v>
      </c>
    </row>
    <row r="87" spans="1:61">
      <c r="A87" s="313" t="s">
        <v>676</v>
      </c>
      <c r="B87" s="314" t="s">
        <v>678</v>
      </c>
      <c r="C87" s="314">
        <v>8.5</v>
      </c>
      <c r="D87" s="314" t="s">
        <v>670</v>
      </c>
      <c r="E87" s="316"/>
      <c r="F87" s="316"/>
      <c r="G87" s="316"/>
      <c r="H87" s="316"/>
      <c r="I87" s="316"/>
      <c r="J87" s="316"/>
      <c r="K87" s="316"/>
      <c r="L87" s="316"/>
      <c r="M87" s="315"/>
      <c r="N87" s="311" t="s">
        <v>449</v>
      </c>
      <c r="P87" s="311" t="s">
        <v>457</v>
      </c>
      <c r="Q87" s="311" t="s">
        <v>449</v>
      </c>
      <c r="R87" s="311" t="s">
        <v>677</v>
      </c>
      <c r="T87" s="311" t="s">
        <v>530</v>
      </c>
      <c r="BI87" s="324" t="s">
        <v>1434</v>
      </c>
    </row>
    <row r="88" spans="1:61">
      <c r="A88" s="313" t="s">
        <v>667</v>
      </c>
      <c r="B88" s="314" t="s">
        <v>664</v>
      </c>
      <c r="C88" s="314">
        <v>125</v>
      </c>
      <c r="D88" s="314" t="s">
        <v>123</v>
      </c>
      <c r="E88" s="316"/>
      <c r="F88" s="316"/>
      <c r="G88" s="316"/>
      <c r="H88" s="316"/>
      <c r="I88" s="316"/>
      <c r="J88" s="316"/>
      <c r="K88" s="316"/>
      <c r="L88" s="316"/>
      <c r="M88" s="315"/>
      <c r="N88" s="311" t="s">
        <v>449</v>
      </c>
      <c r="P88" s="311" t="s">
        <v>450</v>
      </c>
      <c r="Q88" s="311" t="s">
        <v>449</v>
      </c>
      <c r="R88" s="311" t="s">
        <v>666</v>
      </c>
      <c r="T88" s="311" t="s">
        <v>530</v>
      </c>
      <c r="BI88" s="324" t="s">
        <v>1437</v>
      </c>
    </row>
    <row r="89" spans="1:61">
      <c r="A89" s="313" t="s">
        <v>665</v>
      </c>
      <c r="B89" s="314" t="s">
        <v>664</v>
      </c>
      <c r="C89" s="314">
        <v>306</v>
      </c>
      <c r="D89" s="314" t="s">
        <v>123</v>
      </c>
      <c r="E89" s="316"/>
      <c r="F89" s="316"/>
      <c r="G89" s="316"/>
      <c r="H89" s="316"/>
      <c r="I89" s="316"/>
      <c r="J89" s="316"/>
      <c r="K89" s="316"/>
      <c r="L89" s="316"/>
      <c r="M89" s="315"/>
      <c r="N89" s="311" t="s">
        <v>449</v>
      </c>
      <c r="P89" s="311" t="s">
        <v>502</v>
      </c>
      <c r="Q89" s="311" t="s">
        <v>449</v>
      </c>
      <c r="R89" s="311" t="s">
        <v>663</v>
      </c>
      <c r="T89" s="311" t="s">
        <v>530</v>
      </c>
      <c r="BI89" s="324" t="s">
        <v>1438</v>
      </c>
    </row>
    <row r="90" spans="1:61">
      <c r="A90" s="313" t="s">
        <v>662</v>
      </c>
      <c r="B90" s="314" t="s">
        <v>661</v>
      </c>
      <c r="C90" s="314">
        <v>44</v>
      </c>
      <c r="D90" s="314" t="s">
        <v>123</v>
      </c>
      <c r="E90" s="316"/>
      <c r="F90" s="316"/>
      <c r="G90" s="316"/>
      <c r="H90" s="316"/>
      <c r="I90" s="316"/>
      <c r="J90" s="316"/>
      <c r="K90" s="316"/>
      <c r="L90" s="316"/>
      <c r="M90" s="315"/>
      <c r="N90" s="311" t="s">
        <v>449</v>
      </c>
      <c r="P90" s="311" t="s">
        <v>498</v>
      </c>
      <c r="Q90" s="311" t="s">
        <v>449</v>
      </c>
      <c r="R90" s="311" t="s">
        <v>660</v>
      </c>
      <c r="T90" s="311" t="s">
        <v>530</v>
      </c>
      <c r="BI90" s="324" t="s">
        <v>1439</v>
      </c>
    </row>
    <row r="91" spans="1:61">
      <c r="A91" s="313" t="s">
        <v>659</v>
      </c>
      <c r="B91" s="314" t="s">
        <v>658</v>
      </c>
      <c r="C91" s="314">
        <v>5</v>
      </c>
      <c r="D91" s="314" t="s">
        <v>123</v>
      </c>
      <c r="E91" s="316"/>
      <c r="F91" s="316"/>
      <c r="G91" s="316"/>
      <c r="H91" s="316"/>
      <c r="I91" s="316"/>
      <c r="J91" s="316"/>
      <c r="K91" s="316"/>
      <c r="L91" s="316"/>
      <c r="M91" s="315"/>
      <c r="N91" s="311" t="s">
        <v>449</v>
      </c>
      <c r="P91" s="311" t="s">
        <v>493</v>
      </c>
      <c r="Q91" s="311" t="s">
        <v>449</v>
      </c>
      <c r="R91" s="311" t="s">
        <v>657</v>
      </c>
      <c r="T91" s="311" t="s">
        <v>530</v>
      </c>
      <c r="BI91" s="324" t="s">
        <v>1440</v>
      </c>
    </row>
    <row r="92" spans="1:61">
      <c r="A92" s="313" t="s">
        <v>656</v>
      </c>
      <c r="B92" s="314" t="s">
        <v>483</v>
      </c>
      <c r="C92" s="314">
        <v>997</v>
      </c>
      <c r="D92" s="314" t="s">
        <v>68</v>
      </c>
      <c r="E92" s="316"/>
      <c r="F92" s="316"/>
      <c r="G92" s="316"/>
      <c r="H92" s="316"/>
      <c r="I92" s="316"/>
      <c r="J92" s="316"/>
      <c r="K92" s="316"/>
      <c r="L92" s="316"/>
      <c r="M92" s="315"/>
      <c r="N92" s="311" t="s">
        <v>449</v>
      </c>
      <c r="P92" s="311" t="s">
        <v>491</v>
      </c>
      <c r="Q92" s="311" t="s">
        <v>449</v>
      </c>
      <c r="R92" s="311" t="s">
        <v>655</v>
      </c>
      <c r="T92" s="311" t="s">
        <v>530</v>
      </c>
      <c r="BI92" s="324" t="s">
        <v>1441</v>
      </c>
    </row>
    <row r="93" spans="1:61">
      <c r="A93" s="313" t="s">
        <v>654</v>
      </c>
      <c r="B93" s="314" t="s">
        <v>653</v>
      </c>
      <c r="C93" s="314">
        <v>16</v>
      </c>
      <c r="D93" s="314" t="s">
        <v>68</v>
      </c>
      <c r="E93" s="316"/>
      <c r="F93" s="316"/>
      <c r="G93" s="316"/>
      <c r="H93" s="316"/>
      <c r="I93" s="316"/>
      <c r="J93" s="316"/>
      <c r="K93" s="316"/>
      <c r="L93" s="316"/>
      <c r="M93" s="315"/>
      <c r="N93" s="311" t="s">
        <v>449</v>
      </c>
      <c r="P93" s="311" t="s">
        <v>489</v>
      </c>
      <c r="Q93" s="311" t="s">
        <v>449</v>
      </c>
      <c r="R93" s="311" t="s">
        <v>652</v>
      </c>
      <c r="T93" s="311" t="s">
        <v>530</v>
      </c>
      <c r="BI93" s="324" t="s">
        <v>1442</v>
      </c>
    </row>
    <row r="94" spans="1:61">
      <c r="A94" s="313" t="s">
        <v>651</v>
      </c>
      <c r="B94" s="314" t="s">
        <v>650</v>
      </c>
      <c r="C94" s="314">
        <v>25</v>
      </c>
      <c r="D94" s="314" t="s">
        <v>68</v>
      </c>
      <c r="E94" s="316"/>
      <c r="F94" s="316"/>
      <c r="G94" s="316"/>
      <c r="H94" s="316"/>
      <c r="I94" s="316"/>
      <c r="J94" s="316"/>
      <c r="K94" s="316"/>
      <c r="L94" s="316"/>
      <c r="M94" s="315"/>
      <c r="N94" s="311" t="s">
        <v>449</v>
      </c>
      <c r="P94" s="311" t="s">
        <v>562</v>
      </c>
      <c r="Q94" s="311" t="s">
        <v>449</v>
      </c>
      <c r="R94" s="311" t="s">
        <v>649</v>
      </c>
      <c r="T94" s="311" t="s">
        <v>530</v>
      </c>
      <c r="BI94" s="324" t="s">
        <v>1443</v>
      </c>
    </row>
    <row r="95" spans="1:61">
      <c r="A95" s="313" t="s">
        <v>490</v>
      </c>
      <c r="B95" s="314" t="s">
        <v>449</v>
      </c>
      <c r="C95" s="314"/>
      <c r="D95" s="314" t="s">
        <v>449</v>
      </c>
      <c r="E95" s="316"/>
      <c r="F95" s="316"/>
      <c r="G95" s="320"/>
      <c r="H95" s="316"/>
      <c r="I95" s="320"/>
      <c r="J95" s="316"/>
      <c r="K95" s="320"/>
      <c r="L95" s="316"/>
      <c r="M95" s="315"/>
      <c r="N95" s="311" t="s">
        <v>449</v>
      </c>
      <c r="P95" s="311" t="s">
        <v>559</v>
      </c>
      <c r="Q95" s="311" t="s">
        <v>528</v>
      </c>
      <c r="R95" s="311" t="s">
        <v>449</v>
      </c>
    </row>
    <row r="96" spans="1:61">
      <c r="A96" s="313" t="s">
        <v>648</v>
      </c>
      <c r="B96" s="314" t="s">
        <v>449</v>
      </c>
      <c r="C96" s="314">
        <v>1</v>
      </c>
      <c r="D96" s="314" t="s">
        <v>486</v>
      </c>
      <c r="E96" s="320"/>
      <c r="F96" s="316"/>
      <c r="G96" s="320"/>
      <c r="H96" s="316"/>
      <c r="I96" s="320"/>
      <c r="J96" s="316"/>
      <c r="K96" s="320"/>
      <c r="L96" s="316"/>
      <c r="M96" s="315"/>
      <c r="N96" s="311" t="s">
        <v>449</v>
      </c>
      <c r="O96" s="311" t="s">
        <v>647</v>
      </c>
    </row>
    <row r="97" spans="1:61">
      <c r="A97" s="313" t="s">
        <v>646</v>
      </c>
      <c r="B97" s="314" t="s">
        <v>645</v>
      </c>
      <c r="C97" s="314">
        <v>5</v>
      </c>
      <c r="D97" s="314" t="s">
        <v>644</v>
      </c>
      <c r="E97" s="316"/>
      <c r="F97" s="316"/>
      <c r="G97" s="316"/>
      <c r="H97" s="316"/>
      <c r="I97" s="316"/>
      <c r="J97" s="316"/>
      <c r="K97" s="316"/>
      <c r="L97" s="316"/>
      <c r="M97" s="315"/>
      <c r="N97" s="311" t="s">
        <v>449</v>
      </c>
      <c r="P97" s="311" t="s">
        <v>481</v>
      </c>
      <c r="Q97" s="311" t="s">
        <v>449</v>
      </c>
      <c r="R97" s="311" t="s">
        <v>643</v>
      </c>
      <c r="BI97" s="324" t="s">
        <v>1444</v>
      </c>
    </row>
    <row r="98" spans="1:61">
      <c r="A98" s="313" t="s">
        <v>479</v>
      </c>
      <c r="B98" s="314" t="s">
        <v>478</v>
      </c>
      <c r="C98" s="314">
        <v>88</v>
      </c>
      <c r="D98" s="314" t="s">
        <v>123</v>
      </c>
      <c r="E98" s="316"/>
      <c r="F98" s="316"/>
      <c r="G98" s="316"/>
      <c r="H98" s="316"/>
      <c r="I98" s="316"/>
      <c r="J98" s="316"/>
      <c r="K98" s="316"/>
      <c r="L98" s="316"/>
      <c r="M98" s="315"/>
      <c r="N98" s="311" t="s">
        <v>449</v>
      </c>
      <c r="P98" s="311" t="s">
        <v>477</v>
      </c>
      <c r="Q98" s="311" t="s">
        <v>449</v>
      </c>
      <c r="R98" s="311" t="s">
        <v>476</v>
      </c>
      <c r="W98" s="311" t="s">
        <v>626</v>
      </c>
      <c r="BI98" s="324" t="s">
        <v>1445</v>
      </c>
    </row>
    <row r="99" spans="1:61">
      <c r="A99" s="313" t="s">
        <v>642</v>
      </c>
      <c r="B99" s="314" t="s">
        <v>641</v>
      </c>
      <c r="C99" s="314">
        <v>12</v>
      </c>
      <c r="D99" s="314" t="s">
        <v>458</v>
      </c>
      <c r="E99" s="316"/>
      <c r="F99" s="316"/>
      <c r="G99" s="316"/>
      <c r="H99" s="316"/>
      <c r="I99" s="316"/>
      <c r="J99" s="316"/>
      <c r="K99" s="316"/>
      <c r="L99" s="316"/>
      <c r="M99" s="315"/>
      <c r="N99" s="311" t="s">
        <v>449</v>
      </c>
      <c r="P99" s="311" t="s">
        <v>474</v>
      </c>
      <c r="Q99" s="311" t="s">
        <v>449</v>
      </c>
      <c r="R99" s="311" t="s">
        <v>640</v>
      </c>
      <c r="T99" s="311" t="s">
        <v>530</v>
      </c>
      <c r="BI99" s="324" t="s">
        <v>1446</v>
      </c>
    </row>
    <row r="100" spans="1:61">
      <c r="A100" s="313" t="s">
        <v>639</v>
      </c>
      <c r="B100" s="314" t="s">
        <v>638</v>
      </c>
      <c r="C100" s="314">
        <v>1</v>
      </c>
      <c r="D100" s="314" t="s">
        <v>486</v>
      </c>
      <c r="E100" s="316"/>
      <c r="F100" s="316"/>
      <c r="G100" s="316"/>
      <c r="H100" s="316"/>
      <c r="I100" s="316"/>
      <c r="J100" s="316"/>
      <c r="K100" s="316"/>
      <c r="L100" s="316"/>
      <c r="M100" s="315"/>
      <c r="N100" s="311" t="s">
        <v>449</v>
      </c>
      <c r="P100" s="311" t="s">
        <v>470</v>
      </c>
      <c r="Q100" s="311" t="s">
        <v>449</v>
      </c>
      <c r="R100" s="311" t="s">
        <v>637</v>
      </c>
      <c r="BI100" s="324" t="s">
        <v>1447</v>
      </c>
    </row>
    <row r="101" spans="1:61">
      <c r="A101" s="313" t="s">
        <v>636</v>
      </c>
      <c r="B101" s="314" t="s">
        <v>635</v>
      </c>
      <c r="C101" s="314">
        <v>1</v>
      </c>
      <c r="D101" s="314" t="s">
        <v>486</v>
      </c>
      <c r="E101" s="316"/>
      <c r="F101" s="316"/>
      <c r="G101" s="316"/>
      <c r="H101" s="316"/>
      <c r="I101" s="316"/>
      <c r="J101" s="316"/>
      <c r="K101" s="316"/>
      <c r="L101" s="316"/>
      <c r="M101" s="315"/>
      <c r="N101" s="311" t="s">
        <v>449</v>
      </c>
      <c r="P101" s="311" t="s">
        <v>466</v>
      </c>
      <c r="Q101" s="311" t="s">
        <v>449</v>
      </c>
      <c r="R101" s="311" t="s">
        <v>634</v>
      </c>
      <c r="T101" s="311" t="s">
        <v>530</v>
      </c>
      <c r="BI101" s="324" t="s">
        <v>1448</v>
      </c>
    </row>
    <row r="102" spans="1:61">
      <c r="A102" s="313" t="s">
        <v>633</v>
      </c>
      <c r="B102" s="314" t="s">
        <v>632</v>
      </c>
      <c r="C102" s="314">
        <v>44</v>
      </c>
      <c r="D102" s="314" t="s">
        <v>123</v>
      </c>
      <c r="E102" s="316"/>
      <c r="F102" s="316"/>
      <c r="G102" s="316"/>
      <c r="H102" s="316"/>
      <c r="I102" s="316"/>
      <c r="J102" s="316"/>
      <c r="K102" s="316"/>
      <c r="L102" s="316"/>
      <c r="M102" s="315"/>
      <c r="N102" s="311" t="s">
        <v>449</v>
      </c>
      <c r="P102" s="311" t="s">
        <v>462</v>
      </c>
      <c r="Q102" s="311" t="s">
        <v>449</v>
      </c>
      <c r="R102" s="311" t="s">
        <v>631</v>
      </c>
      <c r="T102" s="311" t="s">
        <v>530</v>
      </c>
      <c r="BI102" s="324" t="s">
        <v>1449</v>
      </c>
    </row>
    <row r="103" spans="1:61">
      <c r="A103" s="313" t="s">
        <v>630</v>
      </c>
      <c r="B103" s="314" t="s">
        <v>629</v>
      </c>
      <c r="C103" s="314">
        <v>1</v>
      </c>
      <c r="D103" s="314" t="s">
        <v>610</v>
      </c>
      <c r="E103" s="316"/>
      <c r="F103" s="316"/>
      <c r="G103" s="316"/>
      <c r="H103" s="316"/>
      <c r="I103" s="316"/>
      <c r="J103" s="316"/>
      <c r="K103" s="316"/>
      <c r="L103" s="316"/>
      <c r="M103" s="315"/>
      <c r="N103" s="311" t="s">
        <v>449</v>
      </c>
      <c r="P103" s="311" t="s">
        <v>457</v>
      </c>
      <c r="Q103" s="311" t="s">
        <v>449</v>
      </c>
      <c r="R103" s="311" t="s">
        <v>628</v>
      </c>
      <c r="BI103" s="324" t="s">
        <v>1450</v>
      </c>
    </row>
    <row r="104" spans="1:61">
      <c r="A104" s="313" t="s">
        <v>468</v>
      </c>
      <c r="B104" s="314" t="s">
        <v>467</v>
      </c>
      <c r="C104" s="314">
        <v>10</v>
      </c>
      <c r="D104" s="314" t="s">
        <v>458</v>
      </c>
      <c r="E104" s="316"/>
      <c r="F104" s="316"/>
      <c r="G104" s="316"/>
      <c r="H104" s="316"/>
      <c r="I104" s="316"/>
      <c r="J104" s="316"/>
      <c r="K104" s="316"/>
      <c r="L104" s="316"/>
      <c r="M104" s="315"/>
      <c r="N104" s="311" t="s">
        <v>449</v>
      </c>
      <c r="P104" s="311" t="s">
        <v>450</v>
      </c>
      <c r="Q104" s="311" t="s">
        <v>449</v>
      </c>
      <c r="R104" s="311" t="s">
        <v>465</v>
      </c>
      <c r="W104" s="311" t="s">
        <v>626</v>
      </c>
      <c r="BI104" s="324" t="s">
        <v>1451</v>
      </c>
    </row>
    <row r="105" spans="1:61">
      <c r="A105" s="313" t="s">
        <v>475</v>
      </c>
      <c r="B105" s="314" t="s">
        <v>471</v>
      </c>
      <c r="C105" s="314">
        <v>5</v>
      </c>
      <c r="D105" s="314" t="s">
        <v>458</v>
      </c>
      <c r="E105" s="316"/>
      <c r="F105" s="316"/>
      <c r="G105" s="316"/>
      <c r="H105" s="316"/>
      <c r="I105" s="316"/>
      <c r="J105" s="316"/>
      <c r="K105" s="316"/>
      <c r="L105" s="316"/>
      <c r="M105" s="315"/>
      <c r="N105" s="311" t="s">
        <v>449</v>
      </c>
      <c r="P105" s="311" t="s">
        <v>502</v>
      </c>
      <c r="Q105" s="311" t="s">
        <v>449</v>
      </c>
      <c r="R105" s="311" t="s">
        <v>473</v>
      </c>
      <c r="W105" s="311" t="s">
        <v>626</v>
      </c>
      <c r="BI105" s="324" t="s">
        <v>1452</v>
      </c>
    </row>
    <row r="106" spans="1:61">
      <c r="A106" s="313" t="s">
        <v>472</v>
      </c>
      <c r="B106" s="314" t="s">
        <v>471</v>
      </c>
      <c r="C106" s="314">
        <v>12</v>
      </c>
      <c r="D106" s="314" t="s">
        <v>458</v>
      </c>
      <c r="E106" s="316"/>
      <c r="F106" s="316"/>
      <c r="G106" s="316"/>
      <c r="H106" s="316"/>
      <c r="I106" s="316"/>
      <c r="J106" s="316"/>
      <c r="K106" s="316"/>
      <c r="L106" s="316"/>
      <c r="M106" s="315"/>
      <c r="N106" s="311" t="s">
        <v>449</v>
      </c>
      <c r="P106" s="311" t="s">
        <v>627</v>
      </c>
      <c r="Q106" s="311" t="s">
        <v>449</v>
      </c>
      <c r="R106" s="311" t="s">
        <v>469</v>
      </c>
      <c r="W106" s="311" t="s">
        <v>626</v>
      </c>
      <c r="BI106" s="324" t="s">
        <v>1453</v>
      </c>
    </row>
    <row r="107" spans="1:61">
      <c r="A107" s="313" t="s">
        <v>625</v>
      </c>
      <c r="B107" s="314" t="s">
        <v>624</v>
      </c>
      <c r="C107" s="314">
        <v>1</v>
      </c>
      <c r="D107" s="314" t="s">
        <v>623</v>
      </c>
      <c r="E107" s="316"/>
      <c r="F107" s="316"/>
      <c r="G107" s="316"/>
      <c r="H107" s="316"/>
      <c r="I107" s="316"/>
      <c r="J107" s="316"/>
      <c r="K107" s="316"/>
      <c r="L107" s="316"/>
      <c r="M107" s="315"/>
      <c r="N107" s="311" t="s">
        <v>449</v>
      </c>
      <c r="P107" s="311" t="s">
        <v>498</v>
      </c>
      <c r="Q107" s="311" t="s">
        <v>449</v>
      </c>
      <c r="R107" s="311" t="s">
        <v>622</v>
      </c>
      <c r="T107" s="311" t="s">
        <v>530</v>
      </c>
      <c r="BI107" s="324" t="s">
        <v>1454</v>
      </c>
    </row>
    <row r="108" spans="1:61">
      <c r="A108" s="313" t="s">
        <v>621</v>
      </c>
      <c r="B108" s="314" t="s">
        <v>620</v>
      </c>
      <c r="C108" s="314">
        <v>1</v>
      </c>
      <c r="D108" s="314" t="s">
        <v>486</v>
      </c>
      <c r="E108" s="316"/>
      <c r="F108" s="316"/>
      <c r="G108" s="316"/>
      <c r="H108" s="316"/>
      <c r="I108" s="316"/>
      <c r="J108" s="316"/>
      <c r="K108" s="316"/>
      <c r="L108" s="316"/>
      <c r="M108" s="315"/>
      <c r="N108" s="311" t="s">
        <v>449</v>
      </c>
      <c r="P108" s="311" t="s">
        <v>493</v>
      </c>
      <c r="Q108" s="311" t="s">
        <v>449</v>
      </c>
      <c r="R108" s="311" t="s">
        <v>619</v>
      </c>
      <c r="T108" s="311" t="s">
        <v>530</v>
      </c>
      <c r="BI108" s="324" t="s">
        <v>1455</v>
      </c>
    </row>
    <row r="109" spans="1:61">
      <c r="A109" s="313" t="s">
        <v>618</v>
      </c>
      <c r="B109" s="314" t="s">
        <v>617</v>
      </c>
      <c r="C109" s="314">
        <v>1</v>
      </c>
      <c r="D109" s="314" t="s">
        <v>486</v>
      </c>
      <c r="E109" s="316"/>
      <c r="F109" s="316"/>
      <c r="G109" s="316"/>
      <c r="H109" s="316"/>
      <c r="I109" s="316"/>
      <c r="J109" s="316"/>
      <c r="K109" s="316"/>
      <c r="L109" s="316"/>
      <c r="M109" s="315"/>
      <c r="N109" s="311" t="s">
        <v>449</v>
      </c>
      <c r="P109" s="311" t="s">
        <v>491</v>
      </c>
      <c r="Q109" s="311" t="s">
        <v>449</v>
      </c>
      <c r="R109" s="311" t="s">
        <v>616</v>
      </c>
      <c r="T109" s="311" t="s">
        <v>530</v>
      </c>
      <c r="BI109" s="324" t="s">
        <v>1456</v>
      </c>
    </row>
    <row r="110" spans="1:61">
      <c r="A110" s="313" t="s">
        <v>615</v>
      </c>
      <c r="B110" s="314" t="s">
        <v>614</v>
      </c>
      <c r="C110" s="314">
        <v>12</v>
      </c>
      <c r="D110" s="314" t="s">
        <v>610</v>
      </c>
      <c r="E110" s="316"/>
      <c r="F110" s="316"/>
      <c r="G110" s="316"/>
      <c r="H110" s="316"/>
      <c r="I110" s="316"/>
      <c r="J110" s="316"/>
      <c r="K110" s="316"/>
      <c r="L110" s="316"/>
      <c r="M110" s="315"/>
      <c r="N110" s="311" t="s">
        <v>449</v>
      </c>
      <c r="P110" s="311" t="s">
        <v>489</v>
      </c>
      <c r="Q110" s="311" t="s">
        <v>449</v>
      </c>
      <c r="R110" s="311" t="s">
        <v>613</v>
      </c>
      <c r="T110" s="311" t="s">
        <v>530</v>
      </c>
      <c r="BI110" s="324" t="s">
        <v>1457</v>
      </c>
    </row>
    <row r="111" spans="1:61">
      <c r="A111" s="313" t="s">
        <v>612</v>
      </c>
      <c r="B111" s="314" t="s">
        <v>611</v>
      </c>
      <c r="C111" s="314">
        <v>5</v>
      </c>
      <c r="D111" s="314" t="s">
        <v>610</v>
      </c>
      <c r="E111" s="316"/>
      <c r="F111" s="316"/>
      <c r="G111" s="316"/>
      <c r="H111" s="316"/>
      <c r="I111" s="316"/>
      <c r="J111" s="316"/>
      <c r="K111" s="316"/>
      <c r="L111" s="316"/>
      <c r="M111" s="315"/>
      <c r="N111" s="311" t="s">
        <v>449</v>
      </c>
      <c r="P111" s="311" t="s">
        <v>562</v>
      </c>
      <c r="Q111" s="311" t="s">
        <v>449</v>
      </c>
      <c r="R111" s="311" t="s">
        <v>609</v>
      </c>
      <c r="T111" s="311" t="s">
        <v>530</v>
      </c>
      <c r="BI111" s="324" t="s">
        <v>1458</v>
      </c>
    </row>
    <row r="112" spans="1:61">
      <c r="A112" s="313" t="s">
        <v>608</v>
      </c>
      <c r="B112" s="314" t="s">
        <v>607</v>
      </c>
      <c r="C112" s="314">
        <v>1</v>
      </c>
      <c r="D112" s="314" t="s">
        <v>458</v>
      </c>
      <c r="E112" s="316"/>
      <c r="F112" s="316"/>
      <c r="G112" s="316"/>
      <c r="H112" s="316"/>
      <c r="I112" s="316"/>
      <c r="J112" s="316"/>
      <c r="K112" s="316"/>
      <c r="L112" s="316"/>
      <c r="M112" s="315"/>
      <c r="N112" s="311" t="s">
        <v>449</v>
      </c>
      <c r="P112" s="311" t="s">
        <v>559</v>
      </c>
      <c r="Q112" s="311" t="s">
        <v>449</v>
      </c>
      <c r="R112" s="311" t="s">
        <v>606</v>
      </c>
      <c r="T112" s="311" t="s">
        <v>530</v>
      </c>
      <c r="BI112" s="324" t="s">
        <v>1459</v>
      </c>
    </row>
    <row r="113" spans="1:61">
      <c r="A113" s="313" t="s">
        <v>605</v>
      </c>
      <c r="B113" s="314" t="s">
        <v>604</v>
      </c>
      <c r="C113" s="314">
        <v>4</v>
      </c>
      <c r="D113" s="314" t="s">
        <v>458</v>
      </c>
      <c r="E113" s="316"/>
      <c r="F113" s="316"/>
      <c r="G113" s="316"/>
      <c r="H113" s="316"/>
      <c r="I113" s="316"/>
      <c r="J113" s="316"/>
      <c r="K113" s="316"/>
      <c r="L113" s="316"/>
      <c r="M113" s="315"/>
      <c r="N113" s="311" t="s">
        <v>449</v>
      </c>
      <c r="P113" s="311" t="s">
        <v>556</v>
      </c>
      <c r="Q113" s="311" t="s">
        <v>449</v>
      </c>
      <c r="R113" s="311" t="s">
        <v>603</v>
      </c>
      <c r="T113" s="311" t="s">
        <v>530</v>
      </c>
      <c r="BI113" s="324" t="s">
        <v>1460</v>
      </c>
    </row>
    <row r="114" spans="1:61">
      <c r="A114" s="313" t="s">
        <v>602</v>
      </c>
      <c r="B114" s="314" t="s">
        <v>601</v>
      </c>
      <c r="C114" s="314">
        <v>10</v>
      </c>
      <c r="D114" s="314" t="s">
        <v>458</v>
      </c>
      <c r="E114" s="316"/>
      <c r="F114" s="316"/>
      <c r="G114" s="316"/>
      <c r="H114" s="316"/>
      <c r="I114" s="316"/>
      <c r="J114" s="316"/>
      <c r="K114" s="316"/>
      <c r="L114" s="316"/>
      <c r="M114" s="315"/>
      <c r="N114" s="311" t="s">
        <v>449</v>
      </c>
      <c r="P114" s="311" t="s">
        <v>552</v>
      </c>
      <c r="Q114" s="311" t="s">
        <v>449</v>
      </c>
      <c r="R114" s="311" t="s">
        <v>600</v>
      </c>
      <c r="BI114" s="324" t="s">
        <v>1461</v>
      </c>
    </row>
    <row r="115" spans="1:61">
      <c r="A115" s="313" t="s">
        <v>1339</v>
      </c>
      <c r="B115" s="314" t="s">
        <v>449</v>
      </c>
      <c r="C115" s="314">
        <v>10</v>
      </c>
      <c r="D115" s="314" t="s">
        <v>68</v>
      </c>
      <c r="E115" s="316"/>
      <c r="F115" s="316"/>
      <c r="G115" s="316"/>
      <c r="H115" s="316"/>
      <c r="I115" s="316"/>
      <c r="J115" s="316"/>
      <c r="K115" s="316"/>
      <c r="L115" s="316"/>
      <c r="M115" s="315"/>
      <c r="N115" s="311" t="s">
        <v>449</v>
      </c>
      <c r="P115" s="311" t="s">
        <v>548</v>
      </c>
      <c r="Q115" s="311" t="s">
        <v>449</v>
      </c>
      <c r="R115" s="311" t="s">
        <v>599</v>
      </c>
      <c r="T115" s="311" t="s">
        <v>530</v>
      </c>
      <c r="BI115" s="324" t="s">
        <v>1462</v>
      </c>
    </row>
    <row r="116" spans="1:61">
      <c r="A116" s="313" t="s">
        <v>598</v>
      </c>
      <c r="B116" s="314" t="s">
        <v>597</v>
      </c>
      <c r="C116" s="314">
        <v>3</v>
      </c>
      <c r="D116" s="314" t="s">
        <v>458</v>
      </c>
      <c r="E116" s="316"/>
      <c r="F116" s="316"/>
      <c r="G116" s="316"/>
      <c r="H116" s="316"/>
      <c r="I116" s="316"/>
      <c r="J116" s="316"/>
      <c r="K116" s="316"/>
      <c r="L116" s="316"/>
      <c r="M116" s="315"/>
      <c r="N116" s="311" t="s">
        <v>449</v>
      </c>
      <c r="P116" s="311" t="s">
        <v>596</v>
      </c>
      <c r="Q116" s="311" t="s">
        <v>449</v>
      </c>
      <c r="R116" s="311" t="s">
        <v>595</v>
      </c>
      <c r="T116" s="311" t="s">
        <v>530</v>
      </c>
      <c r="BI116" s="324" t="s">
        <v>1463</v>
      </c>
    </row>
    <row r="117" spans="1:61">
      <c r="A117" s="313" t="s">
        <v>594</v>
      </c>
      <c r="B117" s="314" t="s">
        <v>449</v>
      </c>
      <c r="C117" s="314">
        <v>1</v>
      </c>
      <c r="D117" s="314" t="s">
        <v>486</v>
      </c>
      <c r="E117" s="316"/>
      <c r="F117" s="316"/>
      <c r="G117" s="316"/>
      <c r="H117" s="316"/>
      <c r="I117" s="316"/>
      <c r="J117" s="316"/>
      <c r="K117" s="316"/>
      <c r="L117" s="316"/>
      <c r="M117" s="315"/>
      <c r="N117" s="311" t="s">
        <v>449</v>
      </c>
      <c r="P117" s="311" t="s">
        <v>545</v>
      </c>
      <c r="Q117" s="311" t="s">
        <v>449</v>
      </c>
      <c r="R117" s="311" t="s">
        <v>593</v>
      </c>
      <c r="T117" s="311" t="s">
        <v>530</v>
      </c>
      <c r="BI117" s="324" t="s">
        <v>1464</v>
      </c>
    </row>
    <row r="118" spans="1:61">
      <c r="A118" s="313" t="s">
        <v>592</v>
      </c>
      <c r="B118" s="314" t="s">
        <v>449</v>
      </c>
      <c r="C118" s="314">
        <v>1</v>
      </c>
      <c r="D118" s="314" t="s">
        <v>486</v>
      </c>
      <c r="E118" s="316"/>
      <c r="F118" s="316"/>
      <c r="G118" s="316"/>
      <c r="H118" s="316"/>
      <c r="I118" s="316"/>
      <c r="J118" s="316"/>
      <c r="K118" s="316"/>
      <c r="L118" s="316"/>
      <c r="M118" s="315"/>
      <c r="N118" s="311" t="s">
        <v>449</v>
      </c>
      <c r="P118" s="311" t="s">
        <v>591</v>
      </c>
      <c r="Q118" s="311" t="s">
        <v>449</v>
      </c>
      <c r="R118" s="311" t="s">
        <v>590</v>
      </c>
      <c r="T118" s="311" t="s">
        <v>530</v>
      </c>
      <c r="BI118" s="324" t="s">
        <v>1465</v>
      </c>
    </row>
    <row r="119" spans="1:61">
      <c r="A119" s="313" t="s">
        <v>490</v>
      </c>
      <c r="B119" s="314" t="s">
        <v>449</v>
      </c>
      <c r="C119" s="314"/>
      <c r="D119" s="314" t="s">
        <v>449</v>
      </c>
      <c r="E119" s="316"/>
      <c r="F119" s="316"/>
      <c r="G119" s="320"/>
      <c r="H119" s="316"/>
      <c r="I119" s="320"/>
      <c r="J119" s="316"/>
      <c r="K119" s="320"/>
      <c r="L119" s="316"/>
      <c r="M119" s="315"/>
      <c r="N119" s="311" t="s">
        <v>449</v>
      </c>
      <c r="P119" s="311" t="s">
        <v>589</v>
      </c>
      <c r="Q119" s="311" t="s">
        <v>528</v>
      </c>
      <c r="R119" s="311" t="s">
        <v>449</v>
      </c>
    </row>
    <row r="120" spans="1:61">
      <c r="A120" s="313" t="s">
        <v>588</v>
      </c>
      <c r="B120" s="314" t="s">
        <v>449</v>
      </c>
      <c r="C120" s="314">
        <v>1</v>
      </c>
      <c r="D120" s="314" t="s">
        <v>486</v>
      </c>
      <c r="E120" s="320"/>
      <c r="F120" s="316"/>
      <c r="G120" s="320"/>
      <c r="H120" s="316"/>
      <c r="I120" s="320"/>
      <c r="J120" s="316"/>
      <c r="K120" s="320"/>
      <c r="L120" s="316"/>
      <c r="M120" s="315"/>
      <c r="N120" s="311" t="s">
        <v>449</v>
      </c>
      <c r="O120" s="311" t="s">
        <v>587</v>
      </c>
    </row>
    <row r="121" spans="1:61">
      <c r="A121" s="313" t="s">
        <v>586</v>
      </c>
      <c r="B121" s="314" t="s">
        <v>499</v>
      </c>
      <c r="C121" s="314">
        <v>188</v>
      </c>
      <c r="D121" s="314" t="s">
        <v>494</v>
      </c>
      <c r="E121" s="316"/>
      <c r="F121" s="316"/>
      <c r="G121" s="316"/>
      <c r="H121" s="316"/>
      <c r="I121" s="316"/>
      <c r="J121" s="316"/>
      <c r="K121" s="316"/>
      <c r="L121" s="316"/>
      <c r="M121" s="315"/>
      <c r="N121" s="311" t="s">
        <v>449</v>
      </c>
      <c r="P121" s="311" t="s">
        <v>498</v>
      </c>
      <c r="Q121" s="311" t="s">
        <v>449</v>
      </c>
      <c r="R121" s="311" t="s">
        <v>585</v>
      </c>
      <c r="T121" s="311" t="s">
        <v>530</v>
      </c>
      <c r="BI121" s="324" t="s">
        <v>1466</v>
      </c>
    </row>
    <row r="122" spans="1:61">
      <c r="A122" s="313" t="s">
        <v>584</v>
      </c>
      <c r="B122" s="314" t="s">
        <v>495</v>
      </c>
      <c r="C122" s="314">
        <v>3</v>
      </c>
      <c r="D122" s="314" t="s">
        <v>494</v>
      </c>
      <c r="E122" s="316"/>
      <c r="F122" s="316"/>
      <c r="G122" s="316"/>
      <c r="H122" s="316"/>
      <c r="I122" s="316"/>
      <c r="J122" s="316"/>
      <c r="K122" s="316"/>
      <c r="L122" s="316"/>
      <c r="M122" s="315"/>
      <c r="N122" s="311" t="s">
        <v>449</v>
      </c>
      <c r="P122" s="311" t="s">
        <v>493</v>
      </c>
      <c r="Q122" s="311" t="s">
        <v>449</v>
      </c>
      <c r="R122" s="311" t="s">
        <v>583</v>
      </c>
      <c r="T122" s="311" t="s">
        <v>530</v>
      </c>
      <c r="BI122" s="324" t="s">
        <v>1467</v>
      </c>
    </row>
    <row r="123" spans="1:61">
      <c r="A123" s="313" t="s">
        <v>1338</v>
      </c>
      <c r="B123" s="314" t="s">
        <v>1312</v>
      </c>
      <c r="C123" s="314">
        <v>65</v>
      </c>
      <c r="D123" s="314" t="s">
        <v>494</v>
      </c>
      <c r="E123" s="316"/>
      <c r="F123" s="316"/>
      <c r="G123" s="316"/>
      <c r="H123" s="316"/>
      <c r="I123" s="316"/>
      <c r="J123" s="316"/>
      <c r="K123" s="316"/>
      <c r="L123" s="316"/>
      <c r="M123" s="315"/>
      <c r="N123" s="311" t="s">
        <v>449</v>
      </c>
      <c r="P123" s="311" t="s">
        <v>871</v>
      </c>
      <c r="Q123" s="311" t="s">
        <v>449</v>
      </c>
      <c r="R123" s="311" t="s">
        <v>1337</v>
      </c>
      <c r="T123" s="311" t="s">
        <v>530</v>
      </c>
      <c r="BI123" s="324" t="s">
        <v>1468</v>
      </c>
    </row>
    <row r="124" spans="1:61">
      <c r="A124" s="313" t="s">
        <v>582</v>
      </c>
      <c r="B124" s="314" t="s">
        <v>581</v>
      </c>
      <c r="C124" s="314">
        <v>9</v>
      </c>
      <c r="D124" s="314" t="s">
        <v>458</v>
      </c>
      <c r="E124" s="316"/>
      <c r="F124" s="316"/>
      <c r="G124" s="316"/>
      <c r="H124" s="316"/>
      <c r="I124" s="316"/>
      <c r="J124" s="316"/>
      <c r="K124" s="316"/>
      <c r="L124" s="316"/>
      <c r="M124" s="315"/>
      <c r="N124" s="311" t="s">
        <v>449</v>
      </c>
      <c r="P124" s="311" t="s">
        <v>491</v>
      </c>
      <c r="Q124" s="311" t="s">
        <v>449</v>
      </c>
      <c r="R124" s="311" t="s">
        <v>580</v>
      </c>
      <c r="T124" s="311" t="s">
        <v>530</v>
      </c>
      <c r="BI124" s="324" t="s">
        <v>1469</v>
      </c>
    </row>
    <row r="125" spans="1:61">
      <c r="A125" s="313" t="s">
        <v>579</v>
      </c>
      <c r="B125" s="314" t="s">
        <v>578</v>
      </c>
      <c r="C125" s="314">
        <v>105</v>
      </c>
      <c r="D125" s="314" t="s">
        <v>123</v>
      </c>
      <c r="E125" s="316"/>
      <c r="F125" s="316"/>
      <c r="G125" s="316"/>
      <c r="H125" s="316"/>
      <c r="I125" s="316"/>
      <c r="J125" s="316"/>
      <c r="K125" s="316"/>
      <c r="L125" s="316"/>
      <c r="M125" s="315"/>
      <c r="N125" s="311" t="s">
        <v>449</v>
      </c>
      <c r="P125" s="311" t="s">
        <v>489</v>
      </c>
      <c r="Q125" s="311" t="s">
        <v>449</v>
      </c>
      <c r="R125" s="311" t="s">
        <v>577</v>
      </c>
      <c r="T125" s="311" t="s">
        <v>530</v>
      </c>
      <c r="BI125" s="324" t="s">
        <v>1470</v>
      </c>
    </row>
    <row r="126" spans="1:61">
      <c r="A126" s="313" t="s">
        <v>490</v>
      </c>
      <c r="B126" s="314" t="s">
        <v>449</v>
      </c>
      <c r="C126" s="314"/>
      <c r="D126" s="314" t="s">
        <v>449</v>
      </c>
      <c r="E126" s="316"/>
      <c r="F126" s="316"/>
      <c r="G126" s="320"/>
      <c r="H126" s="316"/>
      <c r="I126" s="320"/>
      <c r="J126" s="316"/>
      <c r="K126" s="320"/>
      <c r="L126" s="316"/>
      <c r="M126" s="315"/>
      <c r="N126" s="311" t="s">
        <v>449</v>
      </c>
      <c r="P126" s="311" t="s">
        <v>562</v>
      </c>
      <c r="Q126" s="311" t="s">
        <v>528</v>
      </c>
      <c r="R126" s="311" t="s">
        <v>449</v>
      </c>
    </row>
    <row r="127" spans="1:61">
      <c r="A127" s="313" t="s">
        <v>576</v>
      </c>
      <c r="B127" s="314" t="s">
        <v>449</v>
      </c>
      <c r="C127" s="314">
        <v>1</v>
      </c>
      <c r="D127" s="314" t="s">
        <v>486</v>
      </c>
      <c r="E127" s="320"/>
      <c r="F127" s="316"/>
      <c r="G127" s="320"/>
      <c r="H127" s="316"/>
      <c r="I127" s="320"/>
      <c r="J127" s="316"/>
      <c r="K127" s="320"/>
      <c r="L127" s="316"/>
      <c r="M127" s="315"/>
      <c r="N127" s="311" t="s">
        <v>449</v>
      </c>
      <c r="O127" s="311" t="s">
        <v>575</v>
      </c>
    </row>
    <row r="128" spans="1:61">
      <c r="A128" s="313" t="s">
        <v>574</v>
      </c>
      <c r="B128" s="314" t="s">
        <v>573</v>
      </c>
      <c r="C128" s="314">
        <v>48</v>
      </c>
      <c r="D128" s="314" t="s">
        <v>537</v>
      </c>
      <c r="E128" s="316"/>
      <c r="F128" s="316"/>
      <c r="G128" s="316"/>
      <c r="H128" s="316"/>
      <c r="I128" s="316"/>
      <c r="J128" s="316"/>
      <c r="K128" s="316"/>
      <c r="L128" s="316"/>
      <c r="M128" s="315"/>
      <c r="N128" s="311" t="s">
        <v>449</v>
      </c>
      <c r="P128" s="311" t="s">
        <v>498</v>
      </c>
      <c r="Q128" s="311" t="s">
        <v>449</v>
      </c>
      <c r="R128" s="311" t="s">
        <v>572</v>
      </c>
      <c r="T128" s="311" t="s">
        <v>530</v>
      </c>
      <c r="BI128" s="324" t="s">
        <v>1471</v>
      </c>
    </row>
    <row r="129" spans="1:61">
      <c r="A129" s="313" t="s">
        <v>571</v>
      </c>
      <c r="B129" s="314" t="s">
        <v>563</v>
      </c>
      <c r="C129" s="314">
        <v>350</v>
      </c>
      <c r="D129" s="314" t="s">
        <v>537</v>
      </c>
      <c r="E129" s="316"/>
      <c r="F129" s="316"/>
      <c r="G129" s="316"/>
      <c r="H129" s="316"/>
      <c r="I129" s="316"/>
      <c r="J129" s="316"/>
      <c r="K129" s="316"/>
      <c r="L129" s="316"/>
      <c r="M129" s="315"/>
      <c r="N129" s="311" t="s">
        <v>449</v>
      </c>
      <c r="P129" s="311" t="s">
        <v>493</v>
      </c>
      <c r="Q129" s="311" t="s">
        <v>449</v>
      </c>
      <c r="R129" s="311" t="s">
        <v>570</v>
      </c>
      <c r="T129" s="311" t="s">
        <v>530</v>
      </c>
      <c r="BI129" s="324" t="s">
        <v>1472</v>
      </c>
    </row>
    <row r="130" spans="1:61">
      <c r="A130" s="313" t="s">
        <v>569</v>
      </c>
      <c r="B130" s="314" t="s">
        <v>563</v>
      </c>
      <c r="C130" s="314">
        <v>900</v>
      </c>
      <c r="D130" s="314" t="s">
        <v>537</v>
      </c>
      <c r="E130" s="316"/>
      <c r="F130" s="316"/>
      <c r="G130" s="316"/>
      <c r="H130" s="316"/>
      <c r="I130" s="316"/>
      <c r="J130" s="316"/>
      <c r="K130" s="316"/>
      <c r="L130" s="316"/>
      <c r="M130" s="315"/>
      <c r="N130" s="311" t="s">
        <v>449</v>
      </c>
      <c r="P130" s="311" t="s">
        <v>491</v>
      </c>
      <c r="Q130" s="311" t="s">
        <v>449</v>
      </c>
      <c r="R130" s="311" t="s">
        <v>568</v>
      </c>
      <c r="T130" s="311" t="s">
        <v>530</v>
      </c>
      <c r="BI130" s="324" t="s">
        <v>1473</v>
      </c>
    </row>
    <row r="131" spans="1:61">
      <c r="A131" s="313" t="s">
        <v>567</v>
      </c>
      <c r="B131" s="314" t="s">
        <v>566</v>
      </c>
      <c r="C131" s="314">
        <v>250</v>
      </c>
      <c r="D131" s="314" t="s">
        <v>537</v>
      </c>
      <c r="E131" s="316"/>
      <c r="F131" s="316"/>
      <c r="G131" s="316"/>
      <c r="H131" s="316"/>
      <c r="I131" s="316"/>
      <c r="J131" s="316"/>
      <c r="K131" s="316"/>
      <c r="L131" s="316"/>
      <c r="M131" s="315"/>
      <c r="N131" s="311" t="s">
        <v>449</v>
      </c>
      <c r="P131" s="311" t="s">
        <v>489</v>
      </c>
      <c r="Q131" s="311" t="s">
        <v>449</v>
      </c>
      <c r="R131" s="311" t="s">
        <v>565</v>
      </c>
      <c r="T131" s="311" t="s">
        <v>530</v>
      </c>
      <c r="BI131" s="324" t="s">
        <v>1474</v>
      </c>
    </row>
    <row r="132" spans="1:61">
      <c r="A132" s="313" t="s">
        <v>564</v>
      </c>
      <c r="B132" s="314" t="s">
        <v>563</v>
      </c>
      <c r="C132" s="314">
        <v>300</v>
      </c>
      <c r="D132" s="314" t="s">
        <v>537</v>
      </c>
      <c r="E132" s="316"/>
      <c r="F132" s="316"/>
      <c r="G132" s="316"/>
      <c r="H132" s="316"/>
      <c r="I132" s="316"/>
      <c r="J132" s="316"/>
      <c r="K132" s="316"/>
      <c r="L132" s="316"/>
      <c r="M132" s="315"/>
      <c r="N132" s="311" t="s">
        <v>449</v>
      </c>
      <c r="P132" s="311" t="s">
        <v>562</v>
      </c>
      <c r="Q132" s="311" t="s">
        <v>449</v>
      </c>
      <c r="R132" s="311" t="s">
        <v>561</v>
      </c>
      <c r="T132" s="311" t="s">
        <v>530</v>
      </c>
      <c r="BI132" s="324" t="s">
        <v>1475</v>
      </c>
    </row>
    <row r="133" spans="1:61">
      <c r="A133" s="313" t="s">
        <v>560</v>
      </c>
      <c r="B133" s="314" t="s">
        <v>533</v>
      </c>
      <c r="C133" s="314">
        <v>185</v>
      </c>
      <c r="D133" s="314" t="s">
        <v>494</v>
      </c>
      <c r="E133" s="316"/>
      <c r="F133" s="316"/>
      <c r="G133" s="316"/>
      <c r="H133" s="316"/>
      <c r="I133" s="316"/>
      <c r="J133" s="316"/>
      <c r="K133" s="316"/>
      <c r="L133" s="316"/>
      <c r="M133" s="315"/>
      <c r="N133" s="311" t="s">
        <v>449</v>
      </c>
      <c r="P133" s="311" t="s">
        <v>559</v>
      </c>
      <c r="Q133" s="311" t="s">
        <v>449</v>
      </c>
      <c r="R133" s="311" t="s">
        <v>558</v>
      </c>
      <c r="T133" s="311" t="s">
        <v>530</v>
      </c>
      <c r="BI133" s="324" t="s">
        <v>1476</v>
      </c>
    </row>
    <row r="134" spans="1:61">
      <c r="A134" s="313" t="s">
        <v>557</v>
      </c>
      <c r="B134" s="314" t="s">
        <v>553</v>
      </c>
      <c r="C134" s="314">
        <v>350</v>
      </c>
      <c r="D134" s="314" t="s">
        <v>494</v>
      </c>
      <c r="E134" s="316"/>
      <c r="F134" s="316"/>
      <c r="G134" s="316"/>
      <c r="H134" s="316"/>
      <c r="I134" s="316"/>
      <c r="J134" s="316"/>
      <c r="K134" s="316"/>
      <c r="L134" s="316"/>
      <c r="M134" s="315"/>
      <c r="N134" s="311" t="s">
        <v>449</v>
      </c>
      <c r="P134" s="311" t="s">
        <v>556</v>
      </c>
      <c r="Q134" s="311" t="s">
        <v>449</v>
      </c>
      <c r="R134" s="311" t="s">
        <v>555</v>
      </c>
      <c r="T134" s="311" t="s">
        <v>530</v>
      </c>
      <c r="BI134" s="324" t="s">
        <v>1477</v>
      </c>
    </row>
    <row r="135" spans="1:61">
      <c r="A135" s="313" t="s">
        <v>554</v>
      </c>
      <c r="B135" s="314" t="s">
        <v>553</v>
      </c>
      <c r="C135" s="314">
        <v>450</v>
      </c>
      <c r="D135" s="314" t="s">
        <v>494</v>
      </c>
      <c r="E135" s="316"/>
      <c r="F135" s="316"/>
      <c r="G135" s="316"/>
      <c r="H135" s="316"/>
      <c r="I135" s="316"/>
      <c r="J135" s="316"/>
      <c r="K135" s="316"/>
      <c r="L135" s="316"/>
      <c r="M135" s="315"/>
      <c r="N135" s="311" t="s">
        <v>449</v>
      </c>
      <c r="P135" s="311" t="s">
        <v>552</v>
      </c>
      <c r="Q135" s="311" t="s">
        <v>449</v>
      </c>
      <c r="R135" s="311" t="s">
        <v>551</v>
      </c>
      <c r="T135" s="311" t="s">
        <v>530</v>
      </c>
      <c r="BI135" s="324" t="s">
        <v>1478</v>
      </c>
    </row>
    <row r="136" spans="1:61">
      <c r="A136" s="313" t="s">
        <v>550</v>
      </c>
      <c r="B136" s="314" t="s">
        <v>549</v>
      </c>
      <c r="C136" s="314">
        <v>100</v>
      </c>
      <c r="D136" s="314" t="s">
        <v>537</v>
      </c>
      <c r="E136" s="316"/>
      <c r="F136" s="316"/>
      <c r="G136" s="316"/>
      <c r="H136" s="316"/>
      <c r="I136" s="316"/>
      <c r="J136" s="316"/>
      <c r="K136" s="316"/>
      <c r="L136" s="316"/>
      <c r="M136" s="315"/>
      <c r="N136" s="311" t="s">
        <v>449</v>
      </c>
      <c r="P136" s="311" t="s">
        <v>548</v>
      </c>
      <c r="Q136" s="311" t="s">
        <v>449</v>
      </c>
      <c r="R136" s="311" t="s">
        <v>547</v>
      </c>
      <c r="T136" s="311" t="s">
        <v>530</v>
      </c>
      <c r="BI136" s="324" t="s">
        <v>1479</v>
      </c>
    </row>
    <row r="137" spans="1:61">
      <c r="A137" s="313" t="s">
        <v>546</v>
      </c>
      <c r="B137" s="314" t="s">
        <v>1348</v>
      </c>
      <c r="C137" s="314">
        <v>400</v>
      </c>
      <c r="D137" s="314" t="s">
        <v>537</v>
      </c>
      <c r="E137" s="316"/>
      <c r="F137" s="316"/>
      <c r="G137" s="316"/>
      <c r="H137" s="316"/>
      <c r="I137" s="316"/>
      <c r="J137" s="316"/>
      <c r="K137" s="316"/>
      <c r="L137" s="316"/>
      <c r="M137" s="315"/>
      <c r="N137" s="311" t="s">
        <v>449</v>
      </c>
      <c r="P137" s="311" t="s">
        <v>545</v>
      </c>
      <c r="Q137" s="311" t="s">
        <v>449</v>
      </c>
      <c r="R137" s="311" t="s">
        <v>544</v>
      </c>
      <c r="T137" s="311" t="s">
        <v>530</v>
      </c>
      <c r="BI137" s="324" t="s">
        <v>1480</v>
      </c>
    </row>
    <row r="138" spans="1:61">
      <c r="A138" s="313" t="s">
        <v>543</v>
      </c>
      <c r="B138" s="314" t="s">
        <v>542</v>
      </c>
      <c r="C138" s="314">
        <v>550</v>
      </c>
      <c r="D138" s="314" t="s">
        <v>494</v>
      </c>
      <c r="E138" s="316"/>
      <c r="F138" s="316"/>
      <c r="G138" s="316"/>
      <c r="H138" s="316"/>
      <c r="I138" s="316"/>
      <c r="J138" s="316"/>
      <c r="K138" s="316"/>
      <c r="L138" s="316"/>
      <c r="M138" s="315"/>
      <c r="N138" s="311" t="s">
        <v>449</v>
      </c>
      <c r="P138" s="311" t="s">
        <v>541</v>
      </c>
      <c r="Q138" s="311" t="s">
        <v>449</v>
      </c>
      <c r="R138" s="311" t="s">
        <v>540</v>
      </c>
      <c r="T138" s="311" t="s">
        <v>530</v>
      </c>
      <c r="BI138" s="324" t="s">
        <v>1481</v>
      </c>
    </row>
    <row r="139" spans="1:61">
      <c r="A139" s="313" t="s">
        <v>539</v>
      </c>
      <c r="B139" s="314" t="s">
        <v>538</v>
      </c>
      <c r="C139" s="314">
        <v>225</v>
      </c>
      <c r="D139" s="314" t="s">
        <v>537</v>
      </c>
      <c r="E139" s="316"/>
      <c r="F139" s="316"/>
      <c r="G139" s="316"/>
      <c r="H139" s="316"/>
      <c r="I139" s="316"/>
      <c r="J139" s="316"/>
      <c r="K139" s="316"/>
      <c r="L139" s="316"/>
      <c r="M139" s="315"/>
      <c r="N139" s="311" t="s">
        <v>449</v>
      </c>
      <c r="P139" s="311" t="s">
        <v>536</v>
      </c>
      <c r="Q139" s="311" t="s">
        <v>449</v>
      </c>
      <c r="R139" s="311" t="s">
        <v>535</v>
      </c>
      <c r="T139" s="311" t="s">
        <v>530</v>
      </c>
      <c r="BI139" s="324" t="s">
        <v>1482</v>
      </c>
    </row>
    <row r="140" spans="1:61">
      <c r="A140" s="313" t="s">
        <v>534</v>
      </c>
      <c r="B140" s="314" t="s">
        <v>533</v>
      </c>
      <c r="C140" s="314">
        <v>65</v>
      </c>
      <c r="D140" s="314" t="s">
        <v>494</v>
      </c>
      <c r="E140" s="316"/>
      <c r="F140" s="316"/>
      <c r="G140" s="316"/>
      <c r="H140" s="316"/>
      <c r="I140" s="316"/>
      <c r="J140" s="316"/>
      <c r="K140" s="316"/>
      <c r="L140" s="316"/>
      <c r="M140" s="315"/>
      <c r="N140" s="311" t="s">
        <v>449</v>
      </c>
      <c r="P140" s="311" t="s">
        <v>532</v>
      </c>
      <c r="Q140" s="311" t="s">
        <v>449</v>
      </c>
      <c r="R140" s="311" t="s">
        <v>531</v>
      </c>
      <c r="T140" s="311" t="s">
        <v>530</v>
      </c>
      <c r="BI140" s="324" t="s">
        <v>1483</v>
      </c>
    </row>
    <row r="141" spans="1:61">
      <c r="A141" s="313"/>
      <c r="B141" s="314"/>
      <c r="C141" s="314"/>
      <c r="D141" s="314"/>
      <c r="E141" s="316"/>
      <c r="F141" s="316"/>
      <c r="G141" s="316"/>
      <c r="H141" s="316"/>
      <c r="I141" s="316"/>
      <c r="J141" s="316"/>
      <c r="K141" s="316"/>
      <c r="L141" s="316"/>
      <c r="M141" s="315"/>
      <c r="N141" s="420"/>
      <c r="P141" s="420"/>
      <c r="Q141" s="420"/>
      <c r="R141" s="420"/>
      <c r="T141" s="420"/>
      <c r="BI141" s="324"/>
    </row>
    <row r="142" spans="1:61">
      <c r="A142" s="313" t="s">
        <v>1350</v>
      </c>
      <c r="B142" s="314"/>
      <c r="C142" s="314">
        <v>1</v>
      </c>
      <c r="D142" s="314" t="s">
        <v>486</v>
      </c>
      <c r="E142" s="320"/>
      <c r="F142" s="316"/>
      <c r="G142" s="320"/>
      <c r="H142" s="316"/>
      <c r="I142" s="320"/>
      <c r="J142" s="316"/>
      <c r="K142" s="320"/>
      <c r="L142" s="316"/>
      <c r="M142" s="315"/>
      <c r="N142" s="420"/>
      <c r="P142" s="420"/>
      <c r="Q142" s="420"/>
      <c r="R142" s="420"/>
      <c r="T142" s="420"/>
      <c r="BI142" s="324"/>
    </row>
    <row r="143" spans="1:61">
      <c r="A143" s="313" t="s">
        <v>1351</v>
      </c>
      <c r="B143" s="314"/>
      <c r="C143" s="494" t="s">
        <v>1354</v>
      </c>
      <c r="D143" s="314" t="s">
        <v>1353</v>
      </c>
      <c r="E143" s="316"/>
      <c r="F143" s="316"/>
      <c r="G143" s="316"/>
      <c r="H143" s="316"/>
      <c r="I143" s="316"/>
      <c r="J143" s="316"/>
      <c r="K143" s="316"/>
      <c r="L143" s="316"/>
      <c r="M143" s="315"/>
      <c r="N143" s="420"/>
      <c r="P143" s="420"/>
      <c r="Q143" s="420"/>
      <c r="R143" s="420"/>
      <c r="T143" s="420"/>
      <c r="BI143" s="324"/>
    </row>
    <row r="144" spans="1:61">
      <c r="A144" s="313" t="s">
        <v>1352</v>
      </c>
      <c r="B144" s="314"/>
      <c r="C144" s="494" t="s">
        <v>1355</v>
      </c>
      <c r="D144" s="314" t="s">
        <v>1353</v>
      </c>
      <c r="E144" s="316"/>
      <c r="F144" s="316"/>
      <c r="G144" s="316"/>
      <c r="H144" s="316"/>
      <c r="I144" s="316"/>
      <c r="J144" s="316"/>
      <c r="K144" s="316"/>
      <c r="L144" s="316"/>
      <c r="M144" s="315"/>
      <c r="N144" s="420"/>
      <c r="P144" s="420"/>
      <c r="Q144" s="420"/>
      <c r="R144" s="420"/>
      <c r="T144" s="420"/>
      <c r="BI144" s="324"/>
    </row>
    <row r="145" spans="1:61">
      <c r="A145" s="313"/>
      <c r="B145" s="314"/>
      <c r="C145" s="314"/>
      <c r="D145" s="314"/>
      <c r="E145" s="316"/>
      <c r="F145" s="316"/>
      <c r="G145" s="316"/>
      <c r="H145" s="316"/>
      <c r="I145" s="316"/>
      <c r="J145" s="316"/>
      <c r="K145" s="316"/>
      <c r="L145" s="316"/>
      <c r="M145" s="315"/>
      <c r="N145" s="420"/>
      <c r="P145" s="420"/>
      <c r="Q145" s="420"/>
      <c r="R145" s="420"/>
      <c r="T145" s="420"/>
      <c r="BI145" s="324"/>
    </row>
    <row r="146" spans="1:61">
      <c r="A146" s="313" t="s">
        <v>490</v>
      </c>
      <c r="B146" s="314" t="s">
        <v>449</v>
      </c>
      <c r="C146" s="314"/>
      <c r="D146" s="314" t="s">
        <v>449</v>
      </c>
      <c r="E146" s="316"/>
      <c r="F146" s="316"/>
      <c r="G146" s="320"/>
      <c r="H146" s="316"/>
      <c r="I146" s="320"/>
      <c r="J146" s="316"/>
      <c r="K146" s="320"/>
      <c r="L146" s="316"/>
      <c r="M146" s="315"/>
      <c r="N146" s="311" t="s">
        <v>449</v>
      </c>
      <c r="P146" s="311" t="s">
        <v>529</v>
      </c>
      <c r="Q146" s="311" t="s">
        <v>528</v>
      </c>
      <c r="R146" s="311" t="s">
        <v>449</v>
      </c>
    </row>
    <row r="147" spans="1:61">
      <c r="A147" s="313" t="s">
        <v>527</v>
      </c>
      <c r="B147" s="314" t="s">
        <v>526</v>
      </c>
      <c r="C147" s="314">
        <v>1</v>
      </c>
      <c r="D147" s="314" t="s">
        <v>486</v>
      </c>
      <c r="E147" s="320"/>
      <c r="F147" s="316"/>
      <c r="G147" s="320"/>
      <c r="H147" s="316"/>
      <c r="I147" s="320"/>
      <c r="J147" s="316"/>
      <c r="K147" s="320"/>
      <c r="L147" s="316"/>
      <c r="M147" s="315"/>
      <c r="N147" s="311" t="s">
        <v>449</v>
      </c>
      <c r="O147" s="311" t="s">
        <v>525</v>
      </c>
    </row>
    <row r="148" spans="1:61">
      <c r="A148" s="313" t="s">
        <v>524</v>
      </c>
      <c r="B148" s="314" t="s">
        <v>523</v>
      </c>
      <c r="C148" s="314">
        <v>142</v>
      </c>
      <c r="D148" s="314" t="s">
        <v>68</v>
      </c>
      <c r="E148" s="316"/>
      <c r="F148" s="316"/>
      <c r="G148" s="316"/>
      <c r="H148" s="316"/>
      <c r="I148" s="316"/>
      <c r="J148" s="316"/>
      <c r="K148" s="316"/>
      <c r="L148" s="316"/>
      <c r="M148" s="315"/>
      <c r="N148" s="311" t="s">
        <v>482</v>
      </c>
      <c r="P148" s="311" t="s">
        <v>481</v>
      </c>
      <c r="Q148" s="311" t="s">
        <v>449</v>
      </c>
      <c r="R148" s="311" t="s">
        <v>522</v>
      </c>
      <c r="BI148" s="324" t="s">
        <v>1484</v>
      </c>
    </row>
    <row r="149" spans="1:61">
      <c r="A149" s="313" t="s">
        <v>521</v>
      </c>
      <c r="B149" s="314" t="s">
        <v>520</v>
      </c>
      <c r="C149" s="314">
        <v>66</v>
      </c>
      <c r="D149" s="314" t="s">
        <v>68</v>
      </c>
      <c r="E149" s="316"/>
      <c r="F149" s="316"/>
      <c r="G149" s="316"/>
      <c r="H149" s="316"/>
      <c r="I149" s="316"/>
      <c r="J149" s="316"/>
      <c r="K149" s="316"/>
      <c r="L149" s="316"/>
      <c r="M149" s="315"/>
      <c r="N149" s="311" t="s">
        <v>482</v>
      </c>
      <c r="P149" s="311" t="s">
        <v>477</v>
      </c>
      <c r="Q149" s="311" t="s">
        <v>449</v>
      </c>
      <c r="R149" s="311" t="s">
        <v>519</v>
      </c>
      <c r="BI149" s="324" t="s">
        <v>1485</v>
      </c>
    </row>
    <row r="150" spans="1:61">
      <c r="A150" s="313" t="s">
        <v>518</v>
      </c>
      <c r="B150" s="314" t="s">
        <v>517</v>
      </c>
      <c r="C150" s="314">
        <v>5</v>
      </c>
      <c r="D150" s="314" t="s">
        <v>68</v>
      </c>
      <c r="E150" s="316"/>
      <c r="F150" s="316"/>
      <c r="G150" s="316"/>
      <c r="H150" s="316"/>
      <c r="I150" s="316"/>
      <c r="J150" s="316"/>
      <c r="K150" s="316"/>
      <c r="L150" s="316"/>
      <c r="M150" s="315"/>
      <c r="N150" s="311" t="s">
        <v>482</v>
      </c>
      <c r="P150" s="311" t="s">
        <v>474</v>
      </c>
      <c r="Q150" s="311" t="s">
        <v>449</v>
      </c>
      <c r="R150" s="311" t="s">
        <v>516</v>
      </c>
      <c r="BI150" s="324" t="s">
        <v>1486</v>
      </c>
    </row>
    <row r="151" spans="1:61">
      <c r="A151" s="313" t="s">
        <v>515</v>
      </c>
      <c r="B151" s="314" t="s">
        <v>514</v>
      </c>
      <c r="C151" s="314">
        <v>6</v>
      </c>
      <c r="D151" s="314" t="s">
        <v>68</v>
      </c>
      <c r="E151" s="316"/>
      <c r="F151" s="316"/>
      <c r="G151" s="316"/>
      <c r="H151" s="316"/>
      <c r="I151" s="316"/>
      <c r="J151" s="316"/>
      <c r="K151" s="316"/>
      <c r="L151" s="316"/>
      <c r="M151" s="315"/>
      <c r="N151" s="311" t="s">
        <v>482</v>
      </c>
      <c r="P151" s="311" t="s">
        <v>470</v>
      </c>
      <c r="Q151" s="311" t="s">
        <v>449</v>
      </c>
      <c r="R151" s="311" t="s">
        <v>513</v>
      </c>
      <c r="BI151" s="324" t="s">
        <v>1487</v>
      </c>
    </row>
    <row r="152" spans="1:61">
      <c r="A152" s="313" t="s">
        <v>512</v>
      </c>
      <c r="B152" s="314" t="s">
        <v>511</v>
      </c>
      <c r="C152" s="314">
        <v>1250</v>
      </c>
      <c r="D152" s="314" t="s">
        <v>68</v>
      </c>
      <c r="E152" s="316"/>
      <c r="F152" s="316"/>
      <c r="G152" s="316"/>
      <c r="H152" s="316"/>
      <c r="I152" s="316"/>
      <c r="J152" s="316"/>
      <c r="K152" s="316"/>
      <c r="L152" s="316"/>
      <c r="M152" s="315"/>
      <c r="N152" s="311" t="s">
        <v>482</v>
      </c>
      <c r="P152" s="311" t="s">
        <v>466</v>
      </c>
      <c r="Q152" s="311" t="s">
        <v>449</v>
      </c>
      <c r="R152" s="311" t="s">
        <v>510</v>
      </c>
      <c r="BI152" s="324" t="s">
        <v>1488</v>
      </c>
    </row>
    <row r="153" spans="1:61">
      <c r="A153" s="313" t="s">
        <v>509</v>
      </c>
      <c r="B153" s="314" t="s">
        <v>506</v>
      </c>
      <c r="C153" s="314">
        <v>129</v>
      </c>
      <c r="D153" s="314" t="s">
        <v>123</v>
      </c>
      <c r="E153" s="316"/>
      <c r="F153" s="316"/>
      <c r="G153" s="316"/>
      <c r="H153" s="316"/>
      <c r="I153" s="316"/>
      <c r="J153" s="316"/>
      <c r="K153" s="316"/>
      <c r="L153" s="316"/>
      <c r="M153" s="315"/>
      <c r="N153" s="311" t="s">
        <v>482</v>
      </c>
      <c r="P153" s="311" t="s">
        <v>462</v>
      </c>
      <c r="Q153" s="311" t="s">
        <v>449</v>
      </c>
      <c r="R153" s="311" t="s">
        <v>508</v>
      </c>
      <c r="BI153" s="324" t="s">
        <v>1489</v>
      </c>
    </row>
    <row r="154" spans="1:61">
      <c r="A154" s="313" t="s">
        <v>507</v>
      </c>
      <c r="B154" s="314" t="s">
        <v>506</v>
      </c>
      <c r="C154" s="314">
        <v>316</v>
      </c>
      <c r="D154" s="314" t="s">
        <v>123</v>
      </c>
      <c r="E154" s="316"/>
      <c r="F154" s="316"/>
      <c r="G154" s="316"/>
      <c r="H154" s="316"/>
      <c r="I154" s="316"/>
      <c r="J154" s="316"/>
      <c r="K154" s="316"/>
      <c r="L154" s="316"/>
      <c r="M154" s="315"/>
      <c r="N154" s="311" t="s">
        <v>482</v>
      </c>
      <c r="P154" s="311" t="s">
        <v>457</v>
      </c>
      <c r="Q154" s="311" t="s">
        <v>449</v>
      </c>
      <c r="R154" s="311" t="s">
        <v>505</v>
      </c>
      <c r="BI154" s="324" t="s">
        <v>1490</v>
      </c>
    </row>
    <row r="155" spans="1:61">
      <c r="A155" s="313" t="s">
        <v>1336</v>
      </c>
      <c r="B155" s="314" t="s">
        <v>240</v>
      </c>
      <c r="C155" s="314">
        <v>46</v>
      </c>
      <c r="D155" s="314" t="s">
        <v>123</v>
      </c>
      <c r="E155" s="316"/>
      <c r="F155" s="316"/>
      <c r="G155" s="316"/>
      <c r="H155" s="316"/>
      <c r="I155" s="316"/>
      <c r="J155" s="316"/>
      <c r="K155" s="316"/>
      <c r="L155" s="316"/>
      <c r="M155" s="315"/>
      <c r="N155" s="311" t="s">
        <v>482</v>
      </c>
      <c r="P155" s="311" t="s">
        <v>450</v>
      </c>
      <c r="Q155" s="311" t="s">
        <v>449</v>
      </c>
      <c r="R155" s="311" t="s">
        <v>504</v>
      </c>
      <c r="BI155" s="324" t="s">
        <v>1491</v>
      </c>
    </row>
    <row r="156" spans="1:61">
      <c r="A156" s="313" t="s">
        <v>503</v>
      </c>
      <c r="B156" s="314" t="s">
        <v>250</v>
      </c>
      <c r="C156" s="314">
        <v>6</v>
      </c>
      <c r="D156" s="314" t="s">
        <v>123</v>
      </c>
      <c r="E156" s="316"/>
      <c r="F156" s="316"/>
      <c r="G156" s="316"/>
      <c r="H156" s="316"/>
      <c r="I156" s="316"/>
      <c r="J156" s="316"/>
      <c r="K156" s="316"/>
      <c r="L156" s="316"/>
      <c r="M156" s="315"/>
      <c r="N156" s="311" t="s">
        <v>482</v>
      </c>
      <c r="P156" s="311" t="s">
        <v>502</v>
      </c>
      <c r="Q156" s="311" t="s">
        <v>449</v>
      </c>
      <c r="R156" s="311" t="s">
        <v>501</v>
      </c>
      <c r="BI156" s="324" t="s">
        <v>1492</v>
      </c>
    </row>
    <row r="157" spans="1:61">
      <c r="A157" s="313" t="s">
        <v>500</v>
      </c>
      <c r="B157" s="314" t="s">
        <v>499</v>
      </c>
      <c r="C157" s="314">
        <v>188</v>
      </c>
      <c r="D157" s="314" t="s">
        <v>494</v>
      </c>
      <c r="E157" s="316"/>
      <c r="F157" s="316"/>
      <c r="G157" s="316"/>
      <c r="H157" s="316"/>
      <c r="I157" s="316"/>
      <c r="J157" s="316"/>
      <c r="K157" s="316"/>
      <c r="L157" s="316"/>
      <c r="M157" s="315"/>
      <c r="N157" s="311" t="s">
        <v>482</v>
      </c>
      <c r="P157" s="311" t="s">
        <v>498</v>
      </c>
      <c r="Q157" s="311" t="s">
        <v>449</v>
      </c>
      <c r="R157" s="311" t="s">
        <v>497</v>
      </c>
      <c r="BI157" s="324" t="s">
        <v>1493</v>
      </c>
    </row>
    <row r="158" spans="1:61">
      <c r="A158" s="313" t="s">
        <v>496</v>
      </c>
      <c r="B158" s="314" t="s">
        <v>495</v>
      </c>
      <c r="C158" s="314">
        <v>3</v>
      </c>
      <c r="D158" s="314" t="s">
        <v>494</v>
      </c>
      <c r="E158" s="316"/>
      <c r="F158" s="316"/>
      <c r="G158" s="316"/>
      <c r="H158" s="316"/>
      <c r="I158" s="316"/>
      <c r="J158" s="316"/>
      <c r="K158" s="316"/>
      <c r="L158" s="316"/>
      <c r="M158" s="315"/>
      <c r="N158" s="311" t="s">
        <v>482</v>
      </c>
      <c r="P158" s="311" t="s">
        <v>493</v>
      </c>
      <c r="Q158" s="311" t="s">
        <v>449</v>
      </c>
      <c r="R158" s="311" t="s">
        <v>492</v>
      </c>
      <c r="BI158" s="324" t="s">
        <v>1494</v>
      </c>
    </row>
    <row r="159" spans="1:61">
      <c r="A159" s="313" t="s">
        <v>1347</v>
      </c>
      <c r="B159" s="314" t="s">
        <v>1312</v>
      </c>
      <c r="C159" s="314">
        <v>65</v>
      </c>
      <c r="D159" s="314" t="s">
        <v>494</v>
      </c>
      <c r="E159" s="316"/>
      <c r="F159" s="316"/>
      <c r="G159" s="316"/>
      <c r="H159" s="316"/>
      <c r="I159" s="316"/>
      <c r="J159" s="316"/>
      <c r="K159" s="316"/>
      <c r="L159" s="316"/>
      <c r="M159" s="315"/>
      <c r="N159" s="311" t="s">
        <v>482</v>
      </c>
      <c r="P159" s="311" t="s">
        <v>491</v>
      </c>
      <c r="Q159" s="311" t="s">
        <v>449</v>
      </c>
      <c r="R159" s="311" t="s">
        <v>1335</v>
      </c>
      <c r="AA159" s="319" t="s">
        <v>455</v>
      </c>
      <c r="AB159" s="318">
        <v>456740.94200000004</v>
      </c>
      <c r="AC159" s="319" t="s">
        <v>454</v>
      </c>
      <c r="AD159" s="317">
        <v>456740.94200000004</v>
      </c>
      <c r="BI159" s="324" t="s">
        <v>1495</v>
      </c>
    </row>
    <row r="160" spans="1:61">
      <c r="A160" s="313" t="s">
        <v>453</v>
      </c>
      <c r="B160" s="314" t="s">
        <v>452</v>
      </c>
      <c r="C160" s="314">
        <v>0.54</v>
      </c>
      <c r="D160" s="314" t="s">
        <v>451</v>
      </c>
      <c r="E160" s="316"/>
      <c r="F160" s="316"/>
      <c r="G160" s="320"/>
      <c r="H160" s="316"/>
      <c r="I160" s="320"/>
      <c r="J160" s="316"/>
      <c r="K160" s="320"/>
      <c r="L160" s="316"/>
      <c r="M160" s="315"/>
      <c r="N160" s="311" t="s">
        <v>449</v>
      </c>
      <c r="P160" s="311" t="s">
        <v>489</v>
      </c>
      <c r="Q160" s="311" t="s">
        <v>449</v>
      </c>
      <c r="R160" s="311" t="s">
        <v>448</v>
      </c>
      <c r="X160" s="311" t="s">
        <v>1334</v>
      </c>
    </row>
    <row r="161" spans="1:61">
      <c r="A161" s="313" t="s">
        <v>490</v>
      </c>
      <c r="B161" s="314" t="s">
        <v>449</v>
      </c>
      <c r="C161" s="314"/>
      <c r="D161" s="314" t="s">
        <v>449</v>
      </c>
      <c r="E161" s="316"/>
      <c r="F161" s="316"/>
      <c r="G161" s="320"/>
      <c r="H161" s="316"/>
      <c r="I161" s="320"/>
      <c r="J161" s="316"/>
      <c r="K161" s="320"/>
      <c r="L161" s="316"/>
      <c r="M161" s="315"/>
      <c r="N161" s="311" t="s">
        <v>449</v>
      </c>
      <c r="P161" s="311" t="s">
        <v>562</v>
      </c>
      <c r="Q161" s="311" t="s">
        <v>449</v>
      </c>
      <c r="R161" s="311" t="s">
        <v>449</v>
      </c>
    </row>
    <row r="162" spans="1:61">
      <c r="A162" s="313" t="s">
        <v>488</v>
      </c>
      <c r="B162" s="314" t="s">
        <v>487</v>
      </c>
      <c r="C162" s="314">
        <v>1</v>
      </c>
      <c r="D162" s="314" t="s">
        <v>486</v>
      </c>
      <c r="E162" s="320"/>
      <c r="F162" s="316"/>
      <c r="G162" s="320"/>
      <c r="H162" s="316"/>
      <c r="I162" s="320"/>
      <c r="J162" s="316"/>
      <c r="K162" s="320"/>
      <c r="L162" s="316"/>
      <c r="M162" s="315"/>
      <c r="N162" s="311" t="s">
        <v>449</v>
      </c>
      <c r="O162" s="311" t="s">
        <v>485</v>
      </c>
    </row>
    <row r="163" spans="1:61">
      <c r="A163" s="313" t="s">
        <v>484</v>
      </c>
      <c r="B163" s="314" t="s">
        <v>483</v>
      </c>
      <c r="C163" s="314">
        <v>1047</v>
      </c>
      <c r="D163" s="314" t="s">
        <v>68</v>
      </c>
      <c r="E163" s="316"/>
      <c r="F163" s="316"/>
      <c r="G163" s="316"/>
      <c r="H163" s="316"/>
      <c r="I163" s="316"/>
      <c r="J163" s="316"/>
      <c r="K163" s="316"/>
      <c r="L163" s="316"/>
      <c r="M163" s="315"/>
      <c r="N163" s="311" t="s">
        <v>482</v>
      </c>
      <c r="P163" s="311" t="s">
        <v>481</v>
      </c>
      <c r="Q163" s="311" t="s">
        <v>449</v>
      </c>
      <c r="R163" s="311" t="s">
        <v>480</v>
      </c>
      <c r="BI163" s="324" t="s">
        <v>1496</v>
      </c>
    </row>
    <row r="164" spans="1:61">
      <c r="A164" s="313" t="s">
        <v>479</v>
      </c>
      <c r="B164" s="314" t="s">
        <v>478</v>
      </c>
      <c r="C164" s="314">
        <v>88</v>
      </c>
      <c r="D164" s="314" t="s">
        <v>123</v>
      </c>
      <c r="E164" s="316"/>
      <c r="F164" s="316"/>
      <c r="G164" s="316"/>
      <c r="H164" s="316"/>
      <c r="I164" s="316"/>
      <c r="J164" s="316"/>
      <c r="K164" s="316"/>
      <c r="L164" s="316"/>
      <c r="M164" s="315"/>
      <c r="N164" s="311" t="s">
        <v>449</v>
      </c>
      <c r="P164" s="311" t="s">
        <v>477</v>
      </c>
      <c r="Q164" s="311" t="s">
        <v>449</v>
      </c>
      <c r="R164" s="311" t="s">
        <v>476</v>
      </c>
      <c r="BI164" s="324" t="s">
        <v>1445</v>
      </c>
    </row>
    <row r="165" spans="1:61">
      <c r="A165" s="313" t="s">
        <v>475</v>
      </c>
      <c r="B165" s="314" t="s">
        <v>471</v>
      </c>
      <c r="C165" s="314">
        <v>5</v>
      </c>
      <c r="D165" s="314" t="s">
        <v>458</v>
      </c>
      <c r="E165" s="316"/>
      <c r="F165" s="316"/>
      <c r="G165" s="316"/>
      <c r="H165" s="316"/>
      <c r="I165" s="316"/>
      <c r="J165" s="316"/>
      <c r="K165" s="316"/>
      <c r="L165" s="316"/>
      <c r="M165" s="315"/>
      <c r="N165" s="311" t="s">
        <v>449</v>
      </c>
      <c r="P165" s="311" t="s">
        <v>474</v>
      </c>
      <c r="Q165" s="311" t="s">
        <v>449</v>
      </c>
      <c r="R165" s="311" t="s">
        <v>473</v>
      </c>
      <c r="BI165" s="324" t="s">
        <v>1452</v>
      </c>
    </row>
    <row r="166" spans="1:61">
      <c r="A166" s="313" t="s">
        <v>472</v>
      </c>
      <c r="B166" s="314" t="s">
        <v>471</v>
      </c>
      <c r="C166" s="314">
        <v>12</v>
      </c>
      <c r="D166" s="314" t="s">
        <v>458</v>
      </c>
      <c r="E166" s="316"/>
      <c r="F166" s="316"/>
      <c r="G166" s="316"/>
      <c r="H166" s="316"/>
      <c r="I166" s="316"/>
      <c r="J166" s="316"/>
      <c r="K166" s="316"/>
      <c r="L166" s="316"/>
      <c r="M166" s="315"/>
      <c r="N166" s="311" t="s">
        <v>449</v>
      </c>
      <c r="P166" s="311" t="s">
        <v>470</v>
      </c>
      <c r="Q166" s="311" t="s">
        <v>449</v>
      </c>
      <c r="R166" s="311" t="s">
        <v>469</v>
      </c>
      <c r="BI166" s="324" t="s">
        <v>1453</v>
      </c>
    </row>
    <row r="167" spans="1:61">
      <c r="A167" s="313" t="s">
        <v>468</v>
      </c>
      <c r="B167" s="314" t="s">
        <v>467</v>
      </c>
      <c r="C167" s="314">
        <v>10</v>
      </c>
      <c r="D167" s="314" t="s">
        <v>458</v>
      </c>
      <c r="E167" s="316"/>
      <c r="F167" s="316"/>
      <c r="G167" s="316"/>
      <c r="H167" s="316"/>
      <c r="I167" s="316"/>
      <c r="J167" s="316"/>
      <c r="K167" s="316"/>
      <c r="L167" s="316"/>
      <c r="M167" s="315"/>
      <c r="N167" s="311" t="s">
        <v>449</v>
      </c>
      <c r="P167" s="311" t="s">
        <v>466</v>
      </c>
      <c r="Q167" s="311" t="s">
        <v>449</v>
      </c>
      <c r="R167" s="311" t="s">
        <v>465</v>
      </c>
      <c r="BI167" s="324" t="s">
        <v>1451</v>
      </c>
    </row>
    <row r="168" spans="1:61">
      <c r="A168" s="313" t="s">
        <v>464</v>
      </c>
      <c r="B168" s="314" t="s">
        <v>463</v>
      </c>
      <c r="C168" s="314">
        <v>1</v>
      </c>
      <c r="D168" s="314" t="s">
        <v>458</v>
      </c>
      <c r="E168" s="316"/>
      <c r="F168" s="316"/>
      <c r="G168" s="316"/>
      <c r="H168" s="316"/>
      <c r="I168" s="316"/>
      <c r="J168" s="316"/>
      <c r="K168" s="316"/>
      <c r="L168" s="316"/>
      <c r="M168" s="315"/>
      <c r="N168" s="311" t="s">
        <v>449</v>
      </c>
      <c r="P168" s="311" t="s">
        <v>462</v>
      </c>
      <c r="Q168" s="311" t="s">
        <v>449</v>
      </c>
      <c r="R168" s="311" t="s">
        <v>461</v>
      </c>
      <c r="BI168" s="324" t="s">
        <v>1497</v>
      </c>
    </row>
    <row r="169" spans="1:61">
      <c r="A169" s="313" t="s">
        <v>460</v>
      </c>
      <c r="B169" s="314" t="s">
        <v>459</v>
      </c>
      <c r="C169" s="314">
        <v>2</v>
      </c>
      <c r="D169" s="314" t="s">
        <v>458</v>
      </c>
      <c r="E169" s="316"/>
      <c r="F169" s="316"/>
      <c r="G169" s="316"/>
      <c r="H169" s="316"/>
      <c r="I169" s="316"/>
      <c r="J169" s="316"/>
      <c r="K169" s="316"/>
      <c r="L169" s="316"/>
      <c r="M169" s="315"/>
      <c r="N169" s="311" t="s">
        <v>449</v>
      </c>
      <c r="P169" s="311" t="s">
        <v>457</v>
      </c>
      <c r="Q169" s="311" t="s">
        <v>449</v>
      </c>
      <c r="R169" s="311" t="s">
        <v>456</v>
      </c>
      <c r="AA169" s="319" t="s">
        <v>455</v>
      </c>
      <c r="AB169" s="318">
        <v>406080.76</v>
      </c>
      <c r="AC169" s="319" t="s">
        <v>454</v>
      </c>
      <c r="AD169" s="317">
        <v>406080.76</v>
      </c>
      <c r="BI169" s="324" t="s">
        <v>1498</v>
      </c>
    </row>
    <row r="170" spans="1:61">
      <c r="A170" s="313" t="s">
        <v>453</v>
      </c>
      <c r="B170" s="314" t="s">
        <v>452</v>
      </c>
      <c r="C170" s="314">
        <v>0.54</v>
      </c>
      <c r="D170" s="314" t="s">
        <v>451</v>
      </c>
      <c r="E170" s="316"/>
      <c r="F170" s="316"/>
      <c r="G170" s="320"/>
      <c r="H170" s="316"/>
      <c r="I170" s="320"/>
      <c r="J170" s="316"/>
      <c r="K170" s="320"/>
      <c r="L170" s="316"/>
      <c r="M170" s="315"/>
      <c r="N170" s="311" t="s">
        <v>449</v>
      </c>
      <c r="P170" s="311" t="s">
        <v>450</v>
      </c>
      <c r="Q170" s="311" t="s">
        <v>449</v>
      </c>
      <c r="R170" s="311" t="s">
        <v>448</v>
      </c>
      <c r="X170" s="311" t="s">
        <v>1333</v>
      </c>
    </row>
    <row r="171" spans="1:61">
      <c r="A171" s="321"/>
      <c r="B171" s="322"/>
      <c r="C171" s="322"/>
      <c r="D171" s="322"/>
      <c r="E171" s="322"/>
      <c r="F171" s="322"/>
      <c r="G171" s="322"/>
      <c r="H171" s="322"/>
      <c r="I171" s="322"/>
      <c r="J171" s="322"/>
      <c r="K171" s="322"/>
      <c r="L171" s="322"/>
      <c r="M171" s="323"/>
    </row>
  </sheetData>
  <phoneticPr fontId="1" type="noConversion"/>
  <pageMargins left="0.7" right="0.7" top="0.75" bottom="0.75" header="0.3" footer="0.3"/>
  <pageSetup paperSize="9" scale="5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60" zoomScaleNormal="100" workbookViewId="0">
      <selection activeCell="I14" sqref="I14"/>
    </sheetView>
  </sheetViews>
  <sheetFormatPr defaultRowHeight="16.5"/>
  <sheetData/>
  <phoneticPr fontId="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
  <sheetViews>
    <sheetView workbookViewId="0"/>
  </sheetViews>
  <sheetFormatPr defaultRowHeight="16.5"/>
  <sheetData>
    <row r="1" spans="1:5">
      <c r="A1" s="309" t="s">
        <v>877</v>
      </c>
    </row>
    <row r="2" spans="1:5">
      <c r="A2" s="196" t="s">
        <v>876</v>
      </c>
      <c r="B2" s="195" t="s">
        <v>875</v>
      </c>
      <c r="C2" s="195" t="s">
        <v>874</v>
      </c>
      <c r="D2" s="198" t="s">
        <v>873</v>
      </c>
      <c r="E2" s="197" t="s">
        <v>872</v>
      </c>
    </row>
  </sheetData>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workbookViewId="0"/>
  </sheetViews>
  <sheetFormatPr defaultRowHeight="16.5"/>
  <sheetData>
    <row r="1" spans="1:4">
      <c r="A1" s="309" t="s">
        <v>970</v>
      </c>
    </row>
    <row r="2" spans="1:4">
      <c r="A2" s="196" t="s">
        <v>876</v>
      </c>
      <c r="B2" s="195" t="s">
        <v>875</v>
      </c>
      <c r="C2" s="195" t="s">
        <v>874</v>
      </c>
      <c r="D2" s="194" t="s">
        <v>873</v>
      </c>
    </row>
    <row r="3" spans="1:4">
      <c r="A3" s="190" t="s">
        <v>969</v>
      </c>
      <c r="B3" s="189" t="s">
        <v>878</v>
      </c>
      <c r="C3" s="189" t="s">
        <v>968</v>
      </c>
      <c r="D3" s="188" t="s">
        <v>449</v>
      </c>
    </row>
    <row r="4" spans="1:4" ht="31.5">
      <c r="A4" s="190" t="s">
        <v>967</v>
      </c>
      <c r="B4" s="189" t="s">
        <v>882</v>
      </c>
      <c r="C4" s="189">
        <v>1118</v>
      </c>
      <c r="D4" s="188" t="s">
        <v>966</v>
      </c>
    </row>
    <row r="5" spans="1:4" ht="31.5">
      <c r="A5" s="190" t="s">
        <v>965</v>
      </c>
      <c r="B5" s="189" t="s">
        <v>882</v>
      </c>
      <c r="C5" s="189">
        <v>1118</v>
      </c>
      <c r="D5" s="188" t="s">
        <v>964</v>
      </c>
    </row>
    <row r="6" spans="1:4">
      <c r="A6" s="190" t="s">
        <v>963</v>
      </c>
      <c r="B6" s="189" t="s">
        <v>882</v>
      </c>
      <c r="C6" s="189">
        <v>100</v>
      </c>
      <c r="D6" s="188" t="s">
        <v>962</v>
      </c>
    </row>
    <row r="7" spans="1:4" ht="21">
      <c r="A7" s="190" t="s">
        <v>961</v>
      </c>
      <c r="B7" s="189" t="s">
        <v>882</v>
      </c>
      <c r="C7" s="189">
        <v>724.05</v>
      </c>
      <c r="D7" s="188" t="s">
        <v>960</v>
      </c>
    </row>
    <row r="8" spans="1:4" ht="21">
      <c r="A8" s="190" t="s">
        <v>959</v>
      </c>
      <c r="B8" s="189" t="s">
        <v>882</v>
      </c>
      <c r="C8" s="189">
        <v>1000</v>
      </c>
      <c r="D8" s="188" t="s">
        <v>958</v>
      </c>
    </row>
    <row r="9" spans="1:4">
      <c r="A9" s="190" t="s">
        <v>957</v>
      </c>
      <c r="B9" s="189" t="s">
        <v>882</v>
      </c>
      <c r="C9" s="189">
        <v>1000</v>
      </c>
      <c r="D9" s="188" t="s">
        <v>956</v>
      </c>
    </row>
    <row r="10" spans="1:4" ht="21">
      <c r="A10" s="190" t="s">
        <v>955</v>
      </c>
      <c r="B10" s="189" t="s">
        <v>878</v>
      </c>
      <c r="C10" s="189" t="s">
        <v>952</v>
      </c>
      <c r="D10" s="188" t="s">
        <v>954</v>
      </c>
    </row>
    <row r="11" spans="1:4" ht="21">
      <c r="A11" s="190" t="s">
        <v>953</v>
      </c>
      <c r="B11" s="189" t="s">
        <v>878</v>
      </c>
      <c r="C11" s="189" t="s">
        <v>952</v>
      </c>
      <c r="D11" s="188" t="s">
        <v>951</v>
      </c>
    </row>
    <row r="12" spans="1:4" ht="21">
      <c r="A12" s="190" t="s">
        <v>950</v>
      </c>
      <c r="B12" s="189" t="s">
        <v>878</v>
      </c>
      <c r="C12" s="189" t="s">
        <v>949</v>
      </c>
      <c r="D12" s="188" t="s">
        <v>948</v>
      </c>
    </row>
    <row r="13" spans="1:4" ht="21">
      <c r="A13" s="190" t="s">
        <v>947</v>
      </c>
      <c r="B13" s="189" t="s">
        <v>882</v>
      </c>
      <c r="C13" s="189">
        <v>1.25</v>
      </c>
      <c r="D13" s="188" t="s">
        <v>946</v>
      </c>
    </row>
    <row r="14" spans="1:4" ht="21">
      <c r="A14" s="190" t="s">
        <v>945</v>
      </c>
      <c r="B14" s="189" t="s">
        <v>882</v>
      </c>
      <c r="C14" s="189">
        <v>1.071</v>
      </c>
      <c r="D14" s="188" t="s">
        <v>944</v>
      </c>
    </row>
    <row r="15" spans="1:4" ht="21">
      <c r="A15" s="190" t="s">
        <v>943</v>
      </c>
      <c r="B15" s="189" t="s">
        <v>878</v>
      </c>
      <c r="C15" s="189" t="s">
        <v>870</v>
      </c>
      <c r="D15" s="188" t="s">
        <v>942</v>
      </c>
    </row>
    <row r="16" spans="1:4" ht="21">
      <c r="A16" s="190" t="s">
        <v>941</v>
      </c>
      <c r="B16" s="189" t="s">
        <v>878</v>
      </c>
      <c r="C16" s="189" t="s">
        <v>870</v>
      </c>
      <c r="D16" s="188" t="s">
        <v>940</v>
      </c>
    </row>
    <row r="17" spans="1:4" ht="21">
      <c r="A17" s="190" t="s">
        <v>939</v>
      </c>
      <c r="B17" s="189" t="s">
        <v>878</v>
      </c>
      <c r="C17" s="189" t="s">
        <v>870</v>
      </c>
      <c r="D17" s="188" t="s">
        <v>938</v>
      </c>
    </row>
    <row r="18" spans="1:4" ht="31.5">
      <c r="A18" s="190" t="s">
        <v>937</v>
      </c>
      <c r="B18" s="189" t="s">
        <v>878</v>
      </c>
      <c r="C18" s="201">
        <f t="shared" ref="C18:C23" si="0">25/20 * 16/12 * 1/8</f>
        <v>0.20833333333333334</v>
      </c>
      <c r="D18" s="188" t="s">
        <v>936</v>
      </c>
    </row>
    <row r="19" spans="1:4" ht="31.5">
      <c r="A19" s="190" t="s">
        <v>935</v>
      </c>
      <c r="B19" s="189" t="s">
        <v>878</v>
      </c>
      <c r="C19" s="201">
        <f t="shared" si="0"/>
        <v>0.20833333333333334</v>
      </c>
      <c r="D19" s="188" t="s">
        <v>934</v>
      </c>
    </row>
    <row r="20" spans="1:4" ht="31.5">
      <c r="A20" s="190" t="s">
        <v>933</v>
      </c>
      <c r="B20" s="189" t="s">
        <v>878</v>
      </c>
      <c r="C20" s="201">
        <f t="shared" si="0"/>
        <v>0.20833333333333334</v>
      </c>
      <c r="D20" s="188" t="s">
        <v>932</v>
      </c>
    </row>
    <row r="21" spans="1:4" ht="42">
      <c r="A21" s="190" t="s">
        <v>931</v>
      </c>
      <c r="B21" s="189" t="s">
        <v>878</v>
      </c>
      <c r="C21" s="201">
        <f t="shared" si="0"/>
        <v>0.20833333333333334</v>
      </c>
      <c r="D21" s="188" t="s">
        <v>930</v>
      </c>
    </row>
    <row r="22" spans="1:4" ht="42">
      <c r="A22" s="190" t="s">
        <v>929</v>
      </c>
      <c r="B22" s="189" t="s">
        <v>878</v>
      </c>
      <c r="C22" s="201">
        <f t="shared" si="0"/>
        <v>0.20833333333333334</v>
      </c>
      <c r="D22" s="188" t="s">
        <v>928</v>
      </c>
    </row>
    <row r="23" spans="1:4" ht="42">
      <c r="A23" s="190" t="s">
        <v>927</v>
      </c>
      <c r="B23" s="189" t="s">
        <v>878</v>
      </c>
      <c r="C23" s="201">
        <f t="shared" si="0"/>
        <v>0.20833333333333334</v>
      </c>
      <c r="D23" s="188" t="s">
        <v>926</v>
      </c>
    </row>
    <row r="24" spans="1:4" ht="31.5">
      <c r="A24" s="190" t="s">
        <v>925</v>
      </c>
      <c r="B24" s="189" t="s">
        <v>882</v>
      </c>
      <c r="C24" s="189">
        <v>1</v>
      </c>
      <c r="D24" s="188" t="s">
        <v>924</v>
      </c>
    </row>
    <row r="25" spans="1:4" ht="31.5">
      <c r="A25" s="190" t="s">
        <v>923</v>
      </c>
      <c r="B25" s="189" t="s">
        <v>882</v>
      </c>
      <c r="C25" s="189">
        <v>1.5</v>
      </c>
      <c r="D25" s="188" t="s">
        <v>922</v>
      </c>
    </row>
    <row r="26" spans="1:4" ht="31.5">
      <c r="A26" s="190" t="s">
        <v>921</v>
      </c>
      <c r="B26" s="189" t="s">
        <v>882</v>
      </c>
      <c r="C26" s="189">
        <v>1.1599999999999999</v>
      </c>
      <c r="D26" s="188" t="s">
        <v>920</v>
      </c>
    </row>
    <row r="27" spans="1:4" ht="31.5">
      <c r="A27" s="190" t="s">
        <v>919</v>
      </c>
      <c r="B27" s="189" t="s">
        <v>882</v>
      </c>
      <c r="C27" s="189">
        <v>1.6</v>
      </c>
      <c r="D27" s="188" t="s">
        <v>918</v>
      </c>
    </row>
    <row r="28" spans="1:4" ht="31.5">
      <c r="A28" s="190" t="s">
        <v>917</v>
      </c>
      <c r="B28" s="189" t="s">
        <v>882</v>
      </c>
      <c r="C28" s="189">
        <v>1.6</v>
      </c>
      <c r="D28" s="188" t="s">
        <v>916</v>
      </c>
    </row>
    <row r="29" spans="1:4" ht="31.5">
      <c r="A29" s="190" t="s">
        <v>915</v>
      </c>
      <c r="B29" s="189" t="s">
        <v>882</v>
      </c>
      <c r="C29" s="189">
        <v>1.6</v>
      </c>
      <c r="D29" s="188" t="s">
        <v>914</v>
      </c>
    </row>
    <row r="30" spans="1:4" ht="31.5">
      <c r="A30" s="190" t="s">
        <v>913</v>
      </c>
      <c r="B30" s="189" t="s">
        <v>882</v>
      </c>
      <c r="C30" s="189">
        <v>1.94</v>
      </c>
      <c r="D30" s="188" t="s">
        <v>912</v>
      </c>
    </row>
    <row r="31" spans="1:4" ht="31.5">
      <c r="A31" s="190" t="s">
        <v>911</v>
      </c>
      <c r="B31" s="189" t="s">
        <v>882</v>
      </c>
      <c r="C31" s="189">
        <v>1.94</v>
      </c>
      <c r="D31" s="188" t="s">
        <v>910</v>
      </c>
    </row>
    <row r="32" spans="1:4" ht="31.5">
      <c r="A32" s="190" t="s">
        <v>909</v>
      </c>
      <c r="B32" s="189" t="s">
        <v>882</v>
      </c>
      <c r="C32" s="189">
        <v>1.94</v>
      </c>
      <c r="D32" s="188" t="s">
        <v>908</v>
      </c>
    </row>
    <row r="33" spans="1:4" ht="31.5">
      <c r="A33" s="190" t="s">
        <v>907</v>
      </c>
      <c r="B33" s="189" t="s">
        <v>882</v>
      </c>
      <c r="C33" s="189">
        <v>1</v>
      </c>
      <c r="D33" s="188" t="s">
        <v>906</v>
      </c>
    </row>
    <row r="34" spans="1:4" ht="31.5">
      <c r="A34" s="190" t="s">
        <v>905</v>
      </c>
      <c r="B34" s="189" t="s">
        <v>882</v>
      </c>
      <c r="C34" s="189">
        <v>1</v>
      </c>
      <c r="D34" s="188" t="s">
        <v>904</v>
      </c>
    </row>
    <row r="35" spans="1:4" ht="31.5">
      <c r="A35" s="190" t="s">
        <v>903</v>
      </c>
      <c r="B35" s="189" t="s">
        <v>882</v>
      </c>
      <c r="C35" s="189">
        <v>1</v>
      </c>
      <c r="D35" s="188" t="s">
        <v>902</v>
      </c>
    </row>
    <row r="36" spans="1:4" ht="21">
      <c r="A36" s="190" t="s">
        <v>901</v>
      </c>
      <c r="B36" s="189" t="s">
        <v>878</v>
      </c>
      <c r="C36" s="189" t="s">
        <v>870</v>
      </c>
      <c r="D36" s="188" t="s">
        <v>900</v>
      </c>
    </row>
    <row r="37" spans="1:4" ht="21">
      <c r="A37" s="190" t="s">
        <v>899</v>
      </c>
      <c r="B37" s="189" t="s">
        <v>878</v>
      </c>
      <c r="C37" s="189" t="s">
        <v>870</v>
      </c>
      <c r="D37" s="188" t="s">
        <v>898</v>
      </c>
    </row>
    <row r="38" spans="1:4" ht="21">
      <c r="A38" s="190" t="s">
        <v>897</v>
      </c>
      <c r="B38" s="189" t="s">
        <v>878</v>
      </c>
      <c r="C38" s="189" t="s">
        <v>870</v>
      </c>
      <c r="D38" s="188" t="s">
        <v>896</v>
      </c>
    </row>
    <row r="39" spans="1:4" ht="21">
      <c r="A39" s="190" t="s">
        <v>895</v>
      </c>
      <c r="B39" s="189" t="s">
        <v>882</v>
      </c>
      <c r="C39" s="189">
        <v>1.1100000000000001</v>
      </c>
      <c r="D39" s="188" t="s">
        <v>894</v>
      </c>
    </row>
    <row r="40" spans="1:4" ht="21">
      <c r="A40" s="190" t="s">
        <v>893</v>
      </c>
      <c r="B40" s="189" t="s">
        <v>882</v>
      </c>
      <c r="C40" s="189">
        <v>1.1200000000000001</v>
      </c>
      <c r="D40" s="188" t="s">
        <v>892</v>
      </c>
    </row>
    <row r="41" spans="1:4" ht="21">
      <c r="A41" s="190" t="s">
        <v>891</v>
      </c>
      <c r="B41" s="189" t="s">
        <v>878</v>
      </c>
      <c r="C41" s="189" t="s">
        <v>868</v>
      </c>
      <c r="D41" s="188" t="s">
        <v>890</v>
      </c>
    </row>
    <row r="42" spans="1:4" ht="21">
      <c r="A42" s="190" t="s">
        <v>889</v>
      </c>
      <c r="B42" s="189" t="s">
        <v>878</v>
      </c>
      <c r="C42" s="189" t="s">
        <v>868</v>
      </c>
      <c r="D42" s="188" t="s">
        <v>888</v>
      </c>
    </row>
    <row r="43" spans="1:4" ht="21">
      <c r="A43" s="190" t="s">
        <v>887</v>
      </c>
      <c r="B43" s="189" t="s">
        <v>878</v>
      </c>
      <c r="C43" s="189" t="s">
        <v>868</v>
      </c>
      <c r="D43" s="188" t="s">
        <v>886</v>
      </c>
    </row>
    <row r="44" spans="1:4" ht="21">
      <c r="A44" s="190" t="s">
        <v>885</v>
      </c>
      <c r="B44" s="189" t="s">
        <v>882</v>
      </c>
      <c r="C44" s="189">
        <v>0</v>
      </c>
      <c r="D44" s="188" t="s">
        <v>884</v>
      </c>
    </row>
    <row r="45" spans="1:4" ht="21">
      <c r="A45" s="190" t="s">
        <v>883</v>
      </c>
      <c r="B45" s="189" t="s">
        <v>882</v>
      </c>
      <c r="C45" s="189">
        <v>0</v>
      </c>
      <c r="D45" s="188" t="s">
        <v>881</v>
      </c>
    </row>
    <row r="46" spans="1:4">
      <c r="A46" s="190" t="s">
        <v>880</v>
      </c>
      <c r="B46" s="189" t="s">
        <v>878</v>
      </c>
      <c r="C46" s="189" t="s">
        <v>828</v>
      </c>
      <c r="D46" s="188" t="s">
        <v>449</v>
      </c>
    </row>
    <row r="47" spans="1:4">
      <c r="A47" s="193" t="s">
        <v>879</v>
      </c>
      <c r="B47" s="192" t="s">
        <v>878</v>
      </c>
      <c r="C47" s="192" t="s">
        <v>870</v>
      </c>
      <c r="D47" s="191" t="s">
        <v>449</v>
      </c>
    </row>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3"/>
  <sheetViews>
    <sheetView workbookViewId="0"/>
  </sheetViews>
  <sheetFormatPr defaultRowHeight="16.5"/>
  <sheetData>
    <row r="1" spans="1:6" ht="20.25">
      <c r="A1" s="405" t="s">
        <v>342</v>
      </c>
      <c r="B1" s="405"/>
      <c r="C1" s="405"/>
      <c r="D1" s="405"/>
      <c r="E1" s="405"/>
      <c r="F1" s="405"/>
    </row>
    <row r="2" spans="1:6">
      <c r="A2" s="406" t="s">
        <v>118</v>
      </c>
      <c r="B2" s="408" t="s">
        <v>345</v>
      </c>
      <c r="C2" s="412" t="s">
        <v>344</v>
      </c>
      <c r="D2" s="412" t="s">
        <v>4</v>
      </c>
      <c r="E2" s="412" t="s">
        <v>352</v>
      </c>
      <c r="F2" s="410" t="s">
        <v>5</v>
      </c>
    </row>
    <row r="3" spans="1:6">
      <c r="A3" s="407"/>
      <c r="B3" s="409"/>
      <c r="C3" s="413"/>
      <c r="D3" s="413"/>
      <c r="E3" s="413"/>
      <c r="F3" s="411"/>
    </row>
    <row r="4" spans="1:6">
      <c r="A4" s="107" t="str">
        <f>수량산출!A17</f>
        <v xml:space="preserve"> ▣ 인조화강석블럭포장</v>
      </c>
      <c r="B4" s="133">
        <f>수량산출!E20</f>
        <v>0.27</v>
      </c>
      <c r="C4" s="134">
        <v>1201</v>
      </c>
      <c r="D4" s="134" t="str">
        <f>수량산출!F17</f>
        <v>m2</v>
      </c>
      <c r="E4" s="135">
        <f>B4*C4</f>
        <v>324.27000000000004</v>
      </c>
      <c r="F4" s="185"/>
    </row>
    <row r="5" spans="1:6">
      <c r="A5" s="101" t="str">
        <f>수량산출!A47</f>
        <v xml:space="preserve"> ▣ 아스콘재포장B</v>
      </c>
      <c r="B5" s="100">
        <f>수량산출!E50</f>
        <v>0.3</v>
      </c>
      <c r="C5" s="99">
        <v>48</v>
      </c>
      <c r="D5" s="99" t="str">
        <f>수량산출!F47</f>
        <v>m2</v>
      </c>
      <c r="E5" s="98">
        <f>B5*C5</f>
        <v>14.399999999999999</v>
      </c>
      <c r="F5" s="186"/>
    </row>
    <row r="6" spans="1:6">
      <c r="A6" s="101" t="str">
        <f>수량산출!A62</f>
        <v xml:space="preserve"> ▣ 녹지경계석</v>
      </c>
      <c r="B6" s="100">
        <f>수량산출!E65</f>
        <v>0.05</v>
      </c>
      <c r="C6" s="99">
        <v>125</v>
      </c>
      <c r="D6" s="99" t="str">
        <f>수량산출!F62</f>
        <v>m</v>
      </c>
      <c r="E6" s="98">
        <f t="shared" ref="E6:E24" si="0">B6*C6</f>
        <v>6.25</v>
      </c>
      <c r="F6" s="186"/>
    </row>
    <row r="7" spans="1:6">
      <c r="A7" s="101" t="str">
        <f>수량산출!A77</f>
        <v xml:space="preserve"> ▣ 재료분리경계석</v>
      </c>
      <c r="B7" s="100">
        <f>수량산출!E80</f>
        <v>0.05</v>
      </c>
      <c r="C7" s="99">
        <v>306</v>
      </c>
      <c r="D7" s="99" t="str">
        <f>수량산출!F77</f>
        <v>m</v>
      </c>
      <c r="E7" s="98">
        <f t="shared" si="0"/>
        <v>15.3</v>
      </c>
      <c r="F7" s="186"/>
    </row>
    <row r="8" spans="1:6">
      <c r="A8" s="101" t="str">
        <f>수량산출!A92</f>
        <v xml:space="preserve"> ▣ 도로경계석</v>
      </c>
      <c r="B8" s="100">
        <f>수량산출!E95</f>
        <v>0.18</v>
      </c>
      <c r="C8" s="99">
        <v>44</v>
      </c>
      <c r="D8" s="99" t="str">
        <f>수량산출!F92</f>
        <v>m</v>
      </c>
      <c r="E8" s="98">
        <f t="shared" si="0"/>
        <v>7.92</v>
      </c>
      <c r="F8" s="186"/>
    </row>
    <row r="9" spans="1:6">
      <c r="A9" s="101" t="str">
        <f>수량산출!$A$107</f>
        <v xml:space="preserve"> ▣ 낮춤도로경계석</v>
      </c>
      <c r="B9" s="100">
        <f>수량산출!$E$110</f>
        <v>0.15</v>
      </c>
      <c r="C9" s="99">
        <v>5</v>
      </c>
      <c r="D9" s="99" t="str">
        <f>수량산출!F107</f>
        <v>m</v>
      </c>
      <c r="E9" s="98">
        <f t="shared" si="0"/>
        <v>0.75</v>
      </c>
      <c r="F9" s="186"/>
    </row>
    <row r="10" spans="1:6">
      <c r="A10" s="101" t="str">
        <f>수량산출!A122</f>
        <v xml:space="preserve"> ▣ 잔디보호매트</v>
      </c>
      <c r="B10" s="100">
        <f>수량산출!E125</f>
        <v>0.3</v>
      </c>
      <c r="C10" s="99">
        <v>997</v>
      </c>
      <c r="D10" s="99" t="str">
        <f>수량산출!F122</f>
        <v>m2</v>
      </c>
      <c r="E10" s="98">
        <f t="shared" si="0"/>
        <v>299.09999999999997</v>
      </c>
      <c r="F10" s="186"/>
    </row>
    <row r="11" spans="1:6">
      <c r="A11" s="101" t="str">
        <f>수량산출!A137</f>
        <v xml:space="preserve"> ▣ 안전유도블럭포장</v>
      </c>
      <c r="B11" s="100">
        <f>수량산출!E140</f>
        <v>0.25</v>
      </c>
      <c r="C11" s="99">
        <f>16+25</f>
        <v>41</v>
      </c>
      <c r="D11" s="99" t="str">
        <f>수량산출!F137</f>
        <v>m2</v>
      </c>
      <c r="E11" s="98">
        <f t="shared" si="0"/>
        <v>10.25</v>
      </c>
      <c r="F11" s="186"/>
    </row>
    <row r="12" spans="1:6">
      <c r="A12" s="101" t="str">
        <f>수량산출!A152</f>
        <v xml:space="preserve"> ▣ 집수정</v>
      </c>
      <c r="B12" s="181">
        <f>수량산출!E155</f>
        <v>0.64</v>
      </c>
      <c r="C12" s="99">
        <v>9</v>
      </c>
      <c r="D12" s="99" t="str">
        <f>수량산출!F152</f>
        <v>ea</v>
      </c>
      <c r="E12" s="98">
        <f t="shared" si="0"/>
        <v>5.76</v>
      </c>
      <c r="F12" s="186"/>
    </row>
    <row r="13" spans="1:6">
      <c r="A13" s="101" t="str">
        <f>수량산출!A167</f>
        <v xml:space="preserve"> ▣ 트랜치</v>
      </c>
      <c r="B13" s="181">
        <f>수량산출!E170</f>
        <v>0.05</v>
      </c>
      <c r="C13" s="99">
        <v>188</v>
      </c>
      <c r="D13" s="99" t="str">
        <f>수량산출!F167</f>
        <v>본</v>
      </c>
      <c r="E13" s="98">
        <f t="shared" si="0"/>
        <v>9.4</v>
      </c>
      <c r="F13" s="186"/>
    </row>
    <row r="14" spans="1:6">
      <c r="A14" s="101" t="str">
        <f>수량산출!A182</f>
        <v xml:space="preserve"> ▣ 트랜치 집수정</v>
      </c>
      <c r="B14" s="181">
        <f>수량산출!E185</f>
        <v>0.13</v>
      </c>
      <c r="C14" s="99">
        <v>3</v>
      </c>
      <c r="D14" s="99" t="str">
        <f>수량산출!F182</f>
        <v>본</v>
      </c>
      <c r="E14" s="98">
        <f t="shared" si="0"/>
        <v>0.39</v>
      </c>
      <c r="F14" s="186"/>
    </row>
    <row r="15" spans="1:6">
      <c r="A15" s="101" t="str">
        <f>수량산출!A197</f>
        <v xml:space="preserve"> ▣ 맹암거</v>
      </c>
      <c r="B15" s="181">
        <f>수량산출!E199</f>
        <v>7.0000000000000007E-2</v>
      </c>
      <c r="C15" s="99">
        <v>65</v>
      </c>
      <c r="D15" s="99" t="str">
        <f>수량산출!F197</f>
        <v>본</v>
      </c>
      <c r="E15" s="98">
        <f t="shared" si="0"/>
        <v>4.5500000000000007</v>
      </c>
      <c r="F15" s="186"/>
    </row>
    <row r="16" spans="1:6">
      <c r="A16" s="101" t="str">
        <f>수량산출!A212</f>
        <v xml:space="preserve"> ▣ 우수관 설치</v>
      </c>
      <c r="B16" s="181">
        <f>수량산출!E215</f>
        <v>7.0000000000000007E-2</v>
      </c>
      <c r="C16" s="99">
        <v>105</v>
      </c>
      <c r="D16" s="99" t="str">
        <f>수량산출!F212</f>
        <v>m</v>
      </c>
      <c r="E16" s="98">
        <f t="shared" si="0"/>
        <v>7.3500000000000005</v>
      </c>
      <c r="F16" s="186"/>
    </row>
    <row r="17" spans="1:6">
      <c r="A17" s="101" t="str">
        <f>수량산출!A227</f>
        <v xml:space="preserve"> ▣ 날개벽</v>
      </c>
      <c r="B17" s="181">
        <f>수량산출!E230</f>
        <v>2.3199999999999998</v>
      </c>
      <c r="C17" s="99">
        <v>1</v>
      </c>
      <c r="D17" s="99" t="str">
        <f>수량산출!F227</f>
        <v>식</v>
      </c>
      <c r="E17" s="98">
        <f t="shared" si="0"/>
        <v>2.3199999999999998</v>
      </c>
      <c r="F17" s="186"/>
    </row>
    <row r="18" spans="1:6">
      <c r="A18" s="101" t="str">
        <f>수량산출!A244</f>
        <v xml:space="preserve"> ▣ 계단</v>
      </c>
      <c r="B18" s="181">
        <f>수량산출!E247</f>
        <v>11.8</v>
      </c>
      <c r="C18" s="99">
        <v>1</v>
      </c>
      <c r="D18" s="99" t="str">
        <f>수량산출!F244</f>
        <v>식</v>
      </c>
      <c r="E18" s="98">
        <f t="shared" si="0"/>
        <v>11.8</v>
      </c>
      <c r="F18" s="186"/>
    </row>
    <row r="19" spans="1:6">
      <c r="A19" s="101" t="str">
        <f>수량산출!A260</f>
        <v xml:space="preserve"> ▣ 블럭형 옹벽</v>
      </c>
      <c r="B19" s="181">
        <f>수량산출!E263</f>
        <v>0.33</v>
      </c>
      <c r="C19" s="99">
        <v>44</v>
      </c>
      <c r="D19" s="99" t="str">
        <f>수량산출!F260</f>
        <v>m</v>
      </c>
      <c r="E19" s="98">
        <f t="shared" si="0"/>
        <v>14.520000000000001</v>
      </c>
      <c r="F19" s="186"/>
    </row>
    <row r="20" spans="1:6">
      <c r="A20" s="101" t="str">
        <f>수량산출!A382</f>
        <v xml:space="preserve"> ▣  관수공사</v>
      </c>
      <c r="B20" s="181">
        <f>수량산출!E385+수량산출!E389</f>
        <v>0.1</v>
      </c>
      <c r="C20" s="99">
        <v>1</v>
      </c>
      <c r="D20" s="99" t="str">
        <f>수량산출!F382</f>
        <v>식</v>
      </c>
      <c r="E20" s="98">
        <f t="shared" si="0"/>
        <v>0.1</v>
      </c>
      <c r="F20" s="186"/>
    </row>
    <row r="21" spans="1:6">
      <c r="A21" s="101" t="str">
        <f>수량산출!A397</f>
        <v xml:space="preserve"> ▣  부동급수전+수도꼭지</v>
      </c>
      <c r="B21" s="181">
        <f>수량산출!E400</f>
        <v>1E-3</v>
      </c>
      <c r="C21" s="99">
        <v>1</v>
      </c>
      <c r="D21" s="99" t="str">
        <f>수량산출!F397</f>
        <v>식</v>
      </c>
      <c r="E21" s="98">
        <f t="shared" si="0"/>
        <v>1E-3</v>
      </c>
      <c r="F21" s="186"/>
    </row>
    <row r="22" spans="1:6">
      <c r="A22" s="101" t="str">
        <f>수량산출!A442</f>
        <v xml:space="preserve"> ▣ 소화전 이설</v>
      </c>
      <c r="B22" s="181">
        <f>수량산출!E445</f>
        <v>0.08</v>
      </c>
      <c r="C22" s="99">
        <v>1</v>
      </c>
      <c r="D22" s="99" t="str">
        <f>수량산출!F442</f>
        <v>개소</v>
      </c>
      <c r="E22" s="98">
        <f t="shared" si="0"/>
        <v>0.08</v>
      </c>
      <c r="F22" s="186"/>
    </row>
    <row r="23" spans="1:6">
      <c r="A23" s="101" t="str">
        <f>수량산출!A457</f>
        <v xml:space="preserve"> ▣ 현수막게시대 이설</v>
      </c>
      <c r="B23" s="181">
        <f>수량산출!E466</f>
        <v>0.25</v>
      </c>
      <c r="C23" s="99">
        <v>2</v>
      </c>
      <c r="D23" s="99" t="str">
        <f>수량산출!F457</f>
        <v>개소</v>
      </c>
      <c r="E23" s="98">
        <f t="shared" si="0"/>
        <v>0.5</v>
      </c>
      <c r="F23" s="186"/>
    </row>
    <row r="24" spans="1:6">
      <c r="A24" s="101" t="str">
        <f>수량산출!A502</f>
        <v xml:space="preserve"> ▣ EM보급기 관연결 및 상차</v>
      </c>
      <c r="B24" s="181">
        <f>수량산출!E505</f>
        <v>0.02</v>
      </c>
      <c r="C24" s="99">
        <v>1</v>
      </c>
      <c r="D24" s="99" t="str">
        <f>수량산출!F502</f>
        <v>식</v>
      </c>
      <c r="E24" s="98">
        <f t="shared" si="0"/>
        <v>0.02</v>
      </c>
      <c r="F24" s="186"/>
    </row>
    <row r="25" spans="1:6">
      <c r="A25" s="182" t="s">
        <v>353</v>
      </c>
      <c r="B25" s="96"/>
      <c r="C25" s="95"/>
      <c r="D25" s="95"/>
      <c r="E25" s="94">
        <f>SUM(E4:E24)</f>
        <v>735.03099999999995</v>
      </c>
      <c r="F25" s="187"/>
    </row>
    <row r="26" spans="1:6">
      <c r="A26" s="101"/>
      <c r="B26" s="100"/>
      <c r="C26" s="99"/>
      <c r="D26" s="99"/>
      <c r="E26" s="98"/>
      <c r="F26" s="176"/>
    </row>
    <row r="27" spans="1:6">
      <c r="A27" s="101"/>
      <c r="B27" s="100"/>
      <c r="C27" s="99"/>
      <c r="D27" s="99"/>
      <c r="E27" s="98"/>
      <c r="F27" s="176"/>
    </row>
    <row r="28" spans="1:6">
      <c r="A28" s="101"/>
      <c r="B28" s="100"/>
      <c r="C28" s="99"/>
      <c r="D28" s="99"/>
      <c r="E28" s="98"/>
      <c r="F28" s="176"/>
    </row>
    <row r="29" spans="1:6">
      <c r="A29" s="101"/>
      <c r="B29" s="100"/>
      <c r="C29" s="99"/>
      <c r="D29" s="99"/>
      <c r="E29" s="98"/>
      <c r="F29" s="176"/>
    </row>
    <row r="30" spans="1:6">
      <c r="A30" s="101"/>
      <c r="B30" s="100"/>
      <c r="C30" s="99"/>
      <c r="D30" s="99"/>
      <c r="E30" s="98"/>
      <c r="F30" s="176"/>
    </row>
    <row r="31" spans="1:6">
      <c r="A31" s="101"/>
      <c r="B31" s="100"/>
      <c r="C31" s="99"/>
      <c r="D31" s="99"/>
      <c r="E31" s="98"/>
      <c r="F31" s="176"/>
    </row>
    <row r="32" spans="1:6">
      <c r="A32" s="101"/>
      <c r="B32" s="100"/>
      <c r="C32" s="99"/>
      <c r="D32" s="99"/>
      <c r="E32" s="98"/>
      <c r="F32" s="176"/>
    </row>
    <row r="33" spans="1:6">
      <c r="A33" s="101"/>
      <c r="B33" s="100"/>
      <c r="C33" s="99"/>
      <c r="D33" s="99"/>
      <c r="E33" s="98"/>
      <c r="F33" s="176"/>
    </row>
    <row r="34" spans="1:6">
      <c r="A34" s="101"/>
      <c r="B34" s="100"/>
      <c r="C34" s="99"/>
      <c r="D34" s="99"/>
      <c r="E34" s="98"/>
      <c r="F34" s="176"/>
    </row>
    <row r="35" spans="1:6">
      <c r="A35" s="101"/>
      <c r="B35" s="100"/>
      <c r="C35" s="99"/>
      <c r="D35" s="99"/>
      <c r="E35" s="98"/>
      <c r="F35" s="176"/>
    </row>
    <row r="36" spans="1:6">
      <c r="A36" s="101"/>
      <c r="B36" s="100"/>
      <c r="C36" s="99"/>
      <c r="D36" s="99"/>
      <c r="E36" s="98"/>
      <c r="F36" s="176"/>
    </row>
    <row r="37" spans="1:6">
      <c r="A37" s="101"/>
      <c r="B37" s="100"/>
      <c r="C37" s="99"/>
      <c r="D37" s="99"/>
      <c r="E37" s="98"/>
      <c r="F37" s="176"/>
    </row>
    <row r="38" spans="1:6">
      <c r="F38" s="178"/>
    </row>
    <row r="39" spans="1:6">
      <c r="A39" s="107"/>
      <c r="B39" s="133"/>
      <c r="C39" s="134"/>
      <c r="D39" s="134"/>
      <c r="E39" s="135"/>
      <c r="F39" s="179"/>
    </row>
    <row r="40" spans="1:6">
      <c r="A40" s="101"/>
      <c r="B40" s="100"/>
      <c r="C40" s="99"/>
      <c r="D40" s="99"/>
      <c r="E40" s="98"/>
      <c r="F40" s="177"/>
    </row>
    <row r="41" spans="1:6">
      <c r="A41" s="101"/>
      <c r="B41" s="100"/>
      <c r="C41" s="99"/>
      <c r="D41" s="99"/>
      <c r="E41" s="98"/>
      <c r="F41" s="102"/>
    </row>
    <row r="42" spans="1:6">
      <c r="A42" s="109"/>
      <c r="B42" s="100"/>
      <c r="C42" s="99"/>
      <c r="D42" s="99"/>
      <c r="E42" s="98"/>
      <c r="F42" s="102"/>
    </row>
    <row r="43" spans="1:6">
      <c r="A43" s="101"/>
      <c r="B43" s="100"/>
      <c r="C43" s="99"/>
      <c r="D43" s="99"/>
      <c r="E43" s="98"/>
      <c r="F43" s="102"/>
    </row>
    <row r="44" spans="1:6">
      <c r="A44" s="101"/>
      <c r="B44" s="100"/>
      <c r="C44" s="99"/>
      <c r="D44" s="99"/>
      <c r="E44" s="98"/>
      <c r="F44" s="102"/>
    </row>
    <row r="45" spans="1:6">
      <c r="A45" s="101"/>
      <c r="B45" s="100"/>
      <c r="C45" s="99"/>
      <c r="D45" s="99"/>
      <c r="E45" s="98"/>
      <c r="F45" s="102"/>
    </row>
    <row r="46" spans="1:6">
      <c r="A46" s="101"/>
      <c r="B46" s="100"/>
      <c r="C46" s="99"/>
      <c r="D46" s="99"/>
      <c r="E46" s="98"/>
      <c r="F46" s="102"/>
    </row>
    <row r="47" spans="1:6">
      <c r="A47" s="101"/>
      <c r="B47" s="100"/>
      <c r="C47" s="99"/>
      <c r="D47" s="99"/>
      <c r="E47" s="98"/>
      <c r="F47" s="102"/>
    </row>
    <row r="48" spans="1:6">
      <c r="A48" s="101"/>
      <c r="B48" s="100"/>
      <c r="C48" s="99"/>
      <c r="D48" s="99"/>
      <c r="E48" s="98"/>
      <c r="F48" s="102"/>
    </row>
    <row r="49" spans="1:6">
      <c r="A49" s="101"/>
      <c r="B49" s="100"/>
      <c r="C49" s="99"/>
      <c r="D49" s="99"/>
      <c r="E49" s="98"/>
      <c r="F49" s="102"/>
    </row>
    <row r="50" spans="1:6">
      <c r="A50" s="101"/>
      <c r="B50" s="100"/>
      <c r="C50" s="99"/>
      <c r="D50" s="99"/>
      <c r="E50" s="98"/>
      <c r="F50" s="102"/>
    </row>
    <row r="51" spans="1:6">
      <c r="A51" s="101"/>
      <c r="B51" s="100"/>
      <c r="C51" s="99"/>
      <c r="D51" s="99"/>
      <c r="E51" s="98"/>
      <c r="F51" s="102"/>
    </row>
    <row r="52" spans="1:6">
      <c r="A52" s="101"/>
      <c r="B52" s="100"/>
      <c r="C52" s="99"/>
      <c r="D52" s="99"/>
      <c r="E52" s="98"/>
      <c r="F52" s="102"/>
    </row>
    <row r="53" spans="1:6">
      <c r="A53" s="101"/>
      <c r="B53" s="100"/>
      <c r="C53" s="99"/>
      <c r="D53" s="99"/>
      <c r="E53" s="98"/>
      <c r="F53" s="102"/>
    </row>
    <row r="54" spans="1:6">
      <c r="A54" s="101"/>
      <c r="B54" s="100"/>
      <c r="C54" s="99"/>
      <c r="D54" s="99"/>
      <c r="E54" s="132"/>
      <c r="F54" s="102"/>
    </row>
    <row r="55" spans="1:6">
      <c r="A55" s="101"/>
      <c r="B55" s="100"/>
      <c r="C55" s="99"/>
      <c r="D55" s="99"/>
      <c r="E55" s="98"/>
      <c r="F55" s="102"/>
    </row>
    <row r="56" spans="1:6">
      <c r="A56" s="101"/>
      <c r="B56" s="100"/>
      <c r="C56" s="99"/>
      <c r="D56" s="99"/>
      <c r="E56" s="132"/>
      <c r="F56" s="102"/>
    </row>
    <row r="57" spans="1:6">
      <c r="A57" s="101"/>
      <c r="B57" s="100"/>
      <c r="C57" s="99"/>
      <c r="D57" s="99"/>
      <c r="E57" s="132"/>
      <c r="F57" s="102"/>
    </row>
    <row r="58" spans="1:6">
      <c r="A58" s="101"/>
      <c r="B58" s="100"/>
      <c r="C58" s="99"/>
      <c r="D58" s="99"/>
      <c r="E58" s="98"/>
      <c r="F58" s="102"/>
    </row>
    <row r="59" spans="1:6">
      <c r="A59" s="101"/>
      <c r="B59" s="100"/>
      <c r="C59" s="99"/>
      <c r="D59" s="99"/>
      <c r="E59" s="98"/>
      <c r="F59" s="102"/>
    </row>
    <row r="60" spans="1:6">
      <c r="A60" s="101"/>
      <c r="B60" s="100"/>
      <c r="C60" s="99"/>
      <c r="D60" s="99"/>
      <c r="E60" s="98"/>
      <c r="F60" s="102"/>
    </row>
    <row r="61" spans="1:6">
      <c r="A61" s="101"/>
      <c r="B61" s="100"/>
      <c r="C61" s="99"/>
      <c r="D61" s="99"/>
      <c r="E61" s="98"/>
      <c r="F61" s="102"/>
    </row>
    <row r="62" spans="1:6">
      <c r="A62" s="101"/>
      <c r="B62" s="100"/>
      <c r="C62" s="99"/>
      <c r="D62" s="99"/>
      <c r="E62" s="98"/>
      <c r="F62" s="102"/>
    </row>
    <row r="63" spans="1:6">
      <c r="A63" s="46"/>
      <c r="B63" s="47"/>
      <c r="C63" s="141"/>
      <c r="D63" s="141"/>
      <c r="E63" s="141"/>
      <c r="F63" s="102"/>
    </row>
    <row r="64" spans="1:6">
      <c r="A64" s="109"/>
      <c r="B64" s="100"/>
      <c r="C64" s="99"/>
      <c r="D64" s="99"/>
      <c r="E64" s="98"/>
      <c r="F64" s="102"/>
    </row>
    <row r="65" spans="1:6">
      <c r="A65" s="101"/>
      <c r="B65" s="100"/>
      <c r="C65" s="99"/>
      <c r="D65" s="99"/>
      <c r="E65" s="98"/>
      <c r="F65" s="175"/>
    </row>
    <row r="66" spans="1:6">
      <c r="A66" s="101"/>
      <c r="B66" s="100"/>
      <c r="C66" s="99"/>
      <c r="D66" s="99"/>
      <c r="E66" s="98"/>
      <c r="F66" s="176"/>
    </row>
    <row r="67" spans="1:6">
      <c r="A67" s="101"/>
      <c r="B67" s="100"/>
      <c r="C67" s="99"/>
      <c r="D67" s="99"/>
      <c r="E67" s="98"/>
      <c r="F67" s="176"/>
    </row>
    <row r="68" spans="1:6">
      <c r="A68" s="97"/>
      <c r="B68" s="96"/>
      <c r="C68" s="95"/>
      <c r="D68" s="95"/>
      <c r="E68" s="94"/>
      <c r="F68" s="178"/>
    </row>
    <row r="69" spans="1:6">
      <c r="A69" s="107"/>
      <c r="B69" s="133"/>
      <c r="C69" s="134"/>
      <c r="D69" s="134"/>
      <c r="E69" s="135"/>
      <c r="F69" s="103"/>
    </row>
    <row r="70" spans="1:6">
      <c r="A70" s="101"/>
      <c r="B70" s="100"/>
      <c r="C70" s="99"/>
      <c r="D70" s="99"/>
      <c r="E70" s="98"/>
      <c r="F70" s="140"/>
    </row>
    <row r="71" spans="1:6">
      <c r="A71" s="101"/>
      <c r="B71" s="100"/>
      <c r="C71" s="99"/>
      <c r="D71" s="99"/>
      <c r="E71" s="98"/>
      <c r="F71" s="175"/>
    </row>
    <row r="72" spans="1:6">
      <c r="A72" s="101"/>
      <c r="B72" s="100"/>
      <c r="C72" s="99"/>
      <c r="D72" s="99"/>
      <c r="E72" s="98"/>
      <c r="F72" s="176"/>
    </row>
    <row r="73" spans="1:6">
      <c r="A73" s="101"/>
      <c r="B73" s="100"/>
      <c r="C73" s="99"/>
      <c r="D73" s="99"/>
      <c r="E73" s="98"/>
      <c r="F73" s="176"/>
    </row>
    <row r="74" spans="1:6">
      <c r="A74" s="101"/>
      <c r="B74" s="100"/>
      <c r="C74" s="99"/>
      <c r="D74" s="99"/>
      <c r="E74" s="98"/>
      <c r="F74" s="176"/>
    </row>
    <row r="75" spans="1:6">
      <c r="A75" s="101"/>
      <c r="B75" s="100"/>
      <c r="C75" s="99"/>
      <c r="D75" s="99"/>
      <c r="E75" s="98"/>
      <c r="F75" s="177"/>
    </row>
    <row r="76" spans="1:6">
      <c r="A76" s="101"/>
      <c r="B76" s="100"/>
      <c r="C76" s="99"/>
      <c r="D76" s="99"/>
      <c r="E76" s="98"/>
      <c r="F76" s="175"/>
    </row>
    <row r="77" spans="1:6">
      <c r="A77" s="101"/>
      <c r="B77" s="100"/>
      <c r="C77" s="99"/>
      <c r="D77" s="99"/>
      <c r="E77" s="98"/>
      <c r="F77" s="176"/>
    </row>
    <row r="78" spans="1:6">
      <c r="A78" s="101"/>
      <c r="B78" s="100"/>
      <c r="C78" s="99"/>
      <c r="D78" s="99"/>
      <c r="E78" s="98"/>
      <c r="F78" s="176"/>
    </row>
    <row r="79" spans="1:6">
      <c r="A79" s="101"/>
      <c r="B79" s="100"/>
      <c r="C79" s="99"/>
      <c r="D79" s="99"/>
      <c r="E79" s="98"/>
      <c r="F79" s="176"/>
    </row>
    <row r="80" spans="1:6">
      <c r="A80" s="101"/>
      <c r="B80" s="100"/>
      <c r="C80" s="99"/>
      <c r="D80" s="99"/>
      <c r="E80" s="98"/>
      <c r="F80" s="176"/>
    </row>
    <row r="81" spans="1:6">
      <c r="A81" s="101"/>
      <c r="B81" s="100"/>
      <c r="C81" s="99"/>
      <c r="D81" s="99"/>
      <c r="E81" s="98"/>
      <c r="F81" s="176"/>
    </row>
    <row r="82" spans="1:6">
      <c r="A82" s="101"/>
      <c r="B82" s="100"/>
      <c r="C82" s="99"/>
      <c r="D82" s="99"/>
      <c r="E82" s="98"/>
      <c r="F82" s="176"/>
    </row>
    <row r="83" spans="1:6">
      <c r="A83" s="101"/>
      <c r="B83" s="100"/>
      <c r="C83" s="99"/>
      <c r="D83" s="99"/>
      <c r="E83" s="98"/>
      <c r="F83" s="176"/>
    </row>
    <row r="84" spans="1:6">
      <c r="A84" s="101"/>
      <c r="B84" s="100"/>
      <c r="C84" s="99"/>
      <c r="D84" s="99"/>
      <c r="E84" s="98"/>
      <c r="F84" s="176"/>
    </row>
    <row r="85" spans="1:6">
      <c r="A85" s="101"/>
      <c r="B85" s="100"/>
      <c r="C85" s="99"/>
      <c r="D85" s="99"/>
      <c r="E85" s="98"/>
      <c r="F85" s="176"/>
    </row>
    <row r="86" spans="1:6">
      <c r="A86" s="101"/>
      <c r="B86" s="100"/>
      <c r="C86" s="99"/>
      <c r="D86" s="99"/>
      <c r="E86" s="98"/>
      <c r="F86" s="176"/>
    </row>
    <row r="87" spans="1:6">
      <c r="A87" s="101"/>
      <c r="B87" s="100"/>
      <c r="C87" s="99"/>
      <c r="D87" s="99"/>
      <c r="E87" s="98"/>
      <c r="F87" s="176"/>
    </row>
    <row r="88" spans="1:6">
      <c r="A88" s="101"/>
      <c r="B88" s="100"/>
      <c r="C88" s="99"/>
      <c r="D88" s="99"/>
      <c r="E88" s="98"/>
      <c r="F88" s="176"/>
    </row>
    <row r="89" spans="1:6">
      <c r="A89" s="101"/>
      <c r="B89" s="100"/>
      <c r="C89" s="99"/>
      <c r="D89" s="99"/>
      <c r="E89" s="98"/>
      <c r="F89" s="176"/>
    </row>
    <row r="90" spans="1:6">
      <c r="A90" s="101"/>
      <c r="B90" s="100"/>
      <c r="C90" s="99"/>
      <c r="D90" s="99"/>
      <c r="E90" s="98"/>
      <c r="F90" s="177"/>
    </row>
    <row r="91" spans="1:6">
      <c r="A91" s="101"/>
      <c r="B91" s="100"/>
      <c r="C91" s="99"/>
      <c r="D91" s="99"/>
      <c r="E91" s="98"/>
      <c r="F91" s="175"/>
    </row>
    <row r="92" spans="1:6">
      <c r="A92" s="101"/>
      <c r="B92" s="100"/>
      <c r="C92" s="99"/>
      <c r="D92" s="99"/>
      <c r="E92" s="98"/>
      <c r="F92" s="177"/>
    </row>
    <row r="93" spans="1:6">
      <c r="A93" s="101"/>
      <c r="B93" s="100"/>
      <c r="C93" s="99"/>
      <c r="D93" s="99"/>
      <c r="E93" s="98"/>
      <c r="F93" s="102"/>
    </row>
    <row r="94" spans="1:6">
      <c r="A94" s="109"/>
      <c r="B94" s="100"/>
      <c r="C94" s="99"/>
      <c r="D94" s="99"/>
      <c r="E94" s="98"/>
      <c r="F94" s="102"/>
    </row>
    <row r="95" spans="1:6">
      <c r="A95" s="101"/>
      <c r="B95" s="100"/>
      <c r="C95" s="99"/>
      <c r="D95" s="99"/>
      <c r="E95" s="117"/>
      <c r="F95" s="102"/>
    </row>
    <row r="96" spans="1:6">
      <c r="A96" s="101"/>
      <c r="B96" s="100"/>
      <c r="C96" s="99"/>
      <c r="D96" s="99"/>
      <c r="E96" s="117"/>
      <c r="F96" s="102"/>
    </row>
    <row r="97" spans="1:6">
      <c r="A97" s="101"/>
      <c r="B97" s="100"/>
      <c r="C97" s="99"/>
      <c r="D97" s="99"/>
      <c r="E97" s="117"/>
      <c r="F97" s="102"/>
    </row>
    <row r="98" spans="1:6">
      <c r="A98" s="97"/>
      <c r="B98" s="96"/>
      <c r="C98" s="95"/>
      <c r="D98" s="95"/>
      <c r="E98" s="150"/>
      <c r="F98" s="108"/>
    </row>
    <row r="99" spans="1:6">
      <c r="A99" s="107"/>
      <c r="B99" s="133"/>
      <c r="C99" s="134"/>
      <c r="D99" s="134"/>
      <c r="E99" s="144"/>
      <c r="F99" s="103"/>
    </row>
    <row r="100" spans="1:6">
      <c r="A100" s="101"/>
      <c r="B100" s="100"/>
      <c r="C100" s="99"/>
      <c r="D100" s="99"/>
      <c r="E100" s="98"/>
      <c r="F100" s="102"/>
    </row>
    <row r="101" spans="1:6">
      <c r="A101" s="101"/>
      <c r="B101" s="100"/>
      <c r="C101" s="99"/>
      <c r="D101" s="99"/>
      <c r="E101" s="98"/>
      <c r="F101" s="48"/>
    </row>
    <row r="102" spans="1:6">
      <c r="A102" s="101"/>
      <c r="B102" s="100"/>
      <c r="C102" s="99"/>
      <c r="D102" s="99"/>
      <c r="E102" s="98"/>
      <c r="F102" s="102"/>
    </row>
    <row r="103" spans="1:6">
      <c r="A103" s="101"/>
      <c r="B103" s="100"/>
      <c r="C103" s="99"/>
      <c r="D103" s="99"/>
      <c r="E103" s="98"/>
      <c r="F103" s="102"/>
    </row>
    <row r="104" spans="1:6">
      <c r="A104" s="101"/>
      <c r="B104" s="100"/>
      <c r="C104" s="99"/>
      <c r="D104" s="99"/>
      <c r="E104" s="98"/>
      <c r="F104" s="102"/>
    </row>
    <row r="105" spans="1:6">
      <c r="A105" s="101"/>
      <c r="B105" s="100"/>
      <c r="C105" s="99"/>
      <c r="D105" s="99"/>
      <c r="E105" s="98"/>
      <c r="F105" s="102"/>
    </row>
    <row r="106" spans="1:6">
      <c r="A106" s="101"/>
      <c r="B106" s="100"/>
      <c r="C106" s="99"/>
      <c r="D106" s="99"/>
      <c r="E106" s="132"/>
      <c r="F106" s="102"/>
    </row>
    <row r="107" spans="1:6">
      <c r="A107" s="101"/>
      <c r="B107" s="100"/>
      <c r="C107" s="99"/>
      <c r="D107" s="99"/>
      <c r="E107" s="132"/>
      <c r="F107" s="102"/>
    </row>
    <row r="108" spans="1:6">
      <c r="A108" s="97"/>
      <c r="B108" s="96"/>
      <c r="C108" s="95"/>
      <c r="D108" s="95"/>
      <c r="E108" s="151"/>
      <c r="F108" s="108"/>
    </row>
    <row r="109" spans="1:6">
      <c r="A109" s="114"/>
      <c r="B109" s="113"/>
      <c r="C109" s="112"/>
      <c r="D109" s="112"/>
      <c r="E109" s="111"/>
      <c r="F109" s="110"/>
    </row>
    <row r="110" spans="1:6">
      <c r="A110" s="101"/>
      <c r="B110" s="100"/>
      <c r="C110" s="99"/>
      <c r="D110" s="99"/>
      <c r="E110" s="98"/>
      <c r="F110" s="102"/>
    </row>
    <row r="111" spans="1:6">
      <c r="A111" s="101"/>
      <c r="B111" s="100"/>
      <c r="C111" s="99"/>
      <c r="D111" s="99"/>
      <c r="E111" s="98"/>
      <c r="F111" s="102"/>
    </row>
    <row r="112" spans="1:6">
      <c r="A112" s="101"/>
      <c r="B112" s="100"/>
      <c r="C112" s="99"/>
      <c r="D112" s="99"/>
      <c r="E112" s="98"/>
      <c r="F112" s="102"/>
    </row>
    <row r="113" spans="1:6">
      <c r="A113" s="101"/>
      <c r="B113" s="100"/>
      <c r="C113" s="99"/>
      <c r="D113" s="99"/>
      <c r="E113" s="98"/>
      <c r="F113" s="102"/>
    </row>
    <row r="114" spans="1:6">
      <c r="A114" s="101"/>
      <c r="B114" s="100"/>
      <c r="C114" s="99"/>
      <c r="D114" s="99"/>
      <c r="E114" s="98"/>
      <c r="F114" s="102"/>
    </row>
    <row r="115" spans="1:6">
      <c r="A115" s="101"/>
      <c r="B115" s="100"/>
      <c r="C115" s="99"/>
      <c r="D115" s="99"/>
      <c r="E115" s="98"/>
      <c r="F115" s="102"/>
    </row>
    <row r="116" spans="1:6">
      <c r="A116" s="101"/>
      <c r="B116" s="100"/>
      <c r="C116" s="99"/>
      <c r="D116" s="99"/>
      <c r="E116" s="98"/>
      <c r="F116" s="102"/>
    </row>
    <row r="117" spans="1:6">
      <c r="A117" s="101"/>
      <c r="B117" s="100"/>
      <c r="C117" s="99"/>
      <c r="D117" s="99"/>
      <c r="E117" s="98"/>
      <c r="F117" s="102"/>
    </row>
    <row r="118" spans="1:6">
      <c r="A118" s="101"/>
      <c r="B118" s="100"/>
      <c r="C118" s="99"/>
      <c r="D118" s="99"/>
      <c r="E118" s="98"/>
      <c r="F118" s="102"/>
    </row>
    <row r="119" spans="1:6">
      <c r="A119" s="101"/>
      <c r="B119" s="100"/>
      <c r="C119" s="99"/>
      <c r="D119" s="99"/>
      <c r="E119" s="98"/>
      <c r="F119" s="92"/>
    </row>
    <row r="120" spans="1:6">
      <c r="A120" s="101"/>
      <c r="B120" s="100"/>
      <c r="C120" s="99"/>
      <c r="D120" s="99"/>
      <c r="E120" s="98"/>
      <c r="F120" s="102"/>
    </row>
    <row r="121" spans="1:6">
      <c r="A121" s="101"/>
      <c r="B121" s="100"/>
      <c r="C121" s="99"/>
      <c r="D121" s="99"/>
      <c r="E121" s="98"/>
      <c r="F121" s="102"/>
    </row>
    <row r="122" spans="1:6">
      <c r="A122" s="101"/>
      <c r="B122" s="100"/>
      <c r="C122" s="99"/>
      <c r="D122" s="99"/>
      <c r="E122" s="98"/>
      <c r="F122" s="102"/>
    </row>
    <row r="123" spans="1:6">
      <c r="A123" s="101"/>
      <c r="B123" s="100"/>
      <c r="C123" s="99"/>
      <c r="D123" s="99"/>
      <c r="E123" s="98"/>
      <c r="F123" s="102"/>
    </row>
    <row r="124" spans="1:6">
      <c r="A124" s="97"/>
      <c r="B124" s="96"/>
      <c r="C124" s="95"/>
      <c r="D124" s="95"/>
      <c r="E124" s="94"/>
      <c r="F124" s="108"/>
    </row>
    <row r="125" spans="1:6">
      <c r="A125" s="114"/>
      <c r="B125" s="113"/>
      <c r="C125" s="112"/>
      <c r="D125" s="112"/>
      <c r="E125" s="111"/>
      <c r="F125" s="119"/>
    </row>
    <row r="126" spans="1:6">
      <c r="A126" s="97"/>
      <c r="B126" s="96"/>
      <c r="C126" s="95"/>
      <c r="D126" s="95"/>
      <c r="E126" s="94"/>
      <c r="F126" s="93"/>
    </row>
    <row r="127" spans="1:6">
      <c r="A127" s="114"/>
      <c r="B127" s="113"/>
      <c r="C127" s="112"/>
      <c r="D127" s="112"/>
      <c r="E127" s="111"/>
      <c r="F127" s="110"/>
    </row>
    <row r="128" spans="1:6">
      <c r="A128" s="101"/>
      <c r="B128" s="100"/>
      <c r="C128" s="99"/>
      <c r="D128" s="99"/>
      <c r="E128" s="98"/>
      <c r="F128" s="102"/>
    </row>
    <row r="129" spans="1:6">
      <c r="A129" s="101"/>
      <c r="B129" s="100"/>
      <c r="C129" s="99"/>
      <c r="D129" s="99"/>
      <c r="E129" s="98"/>
      <c r="F129" s="102"/>
    </row>
    <row r="130" spans="1:6">
      <c r="A130" s="101"/>
      <c r="B130" s="100"/>
      <c r="C130" s="99"/>
      <c r="D130" s="99"/>
      <c r="E130" s="98"/>
      <c r="F130" s="102"/>
    </row>
    <row r="131" spans="1:6">
      <c r="A131" s="101"/>
      <c r="B131" s="100"/>
      <c r="C131" s="99"/>
      <c r="D131" s="99"/>
      <c r="E131" s="98"/>
      <c r="F131" s="102"/>
    </row>
    <row r="132" spans="1:6">
      <c r="A132" s="101"/>
      <c r="B132" s="100"/>
      <c r="C132" s="99"/>
      <c r="D132" s="99"/>
      <c r="E132" s="98"/>
      <c r="F132" s="102"/>
    </row>
    <row r="133" spans="1:6">
      <c r="A133" s="97"/>
      <c r="B133" s="96"/>
      <c r="C133" s="95"/>
      <c r="D133" s="95"/>
      <c r="E133" s="94"/>
      <c r="F133" s="108"/>
    </row>
    <row r="134" spans="1:6">
      <c r="A134" s="107"/>
      <c r="B134" s="106"/>
      <c r="C134" s="105"/>
      <c r="D134" s="134"/>
      <c r="E134" s="104"/>
      <c r="F134" s="103"/>
    </row>
    <row r="135" spans="1:6">
      <c r="A135" s="101"/>
      <c r="B135" s="100"/>
      <c r="C135" s="99"/>
      <c r="D135" s="99"/>
      <c r="E135" s="98"/>
      <c r="F135" s="102"/>
    </row>
    <row r="136" spans="1:6">
      <c r="A136" s="101"/>
      <c r="B136" s="100"/>
      <c r="C136" s="99"/>
      <c r="D136" s="99"/>
      <c r="E136" s="98"/>
      <c r="F136" s="102"/>
    </row>
    <row r="137" spans="1:6">
      <c r="A137" s="101"/>
      <c r="B137" s="100"/>
      <c r="C137" s="99"/>
      <c r="D137" s="99"/>
      <c r="E137" s="98"/>
      <c r="F137" s="102"/>
    </row>
    <row r="138" spans="1:6">
      <c r="A138" s="101"/>
      <c r="B138" s="100"/>
      <c r="C138" s="99"/>
      <c r="D138" s="99"/>
      <c r="E138" s="98"/>
      <c r="F138" s="92"/>
    </row>
    <row r="139" spans="1:6">
      <c r="A139" s="101"/>
      <c r="B139" s="100"/>
      <c r="C139" s="99"/>
      <c r="D139" s="99"/>
      <c r="E139" s="98"/>
      <c r="F139" s="92"/>
    </row>
    <row r="140" spans="1:6">
      <c r="A140" s="101"/>
      <c r="B140" s="100"/>
      <c r="C140" s="99"/>
      <c r="D140" s="99"/>
      <c r="E140" s="98"/>
      <c r="F140" s="92"/>
    </row>
    <row r="141" spans="1:6">
      <c r="A141" s="101"/>
      <c r="B141" s="100"/>
      <c r="C141" s="99"/>
      <c r="D141" s="99"/>
      <c r="E141" s="98"/>
      <c r="F141" s="92"/>
    </row>
    <row r="142" spans="1:6">
      <c r="A142" s="101"/>
      <c r="B142" s="100"/>
      <c r="C142" s="99"/>
      <c r="D142" s="99"/>
      <c r="E142" s="98"/>
      <c r="F142" s="92"/>
    </row>
    <row r="143" spans="1:6">
      <c r="A143" s="97"/>
      <c r="B143" s="96"/>
      <c r="C143" s="95"/>
      <c r="D143" s="95"/>
      <c r="E143" s="94"/>
      <c r="F143" s="93"/>
    </row>
  </sheetData>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8"/>
  <sheetViews>
    <sheetView workbookViewId="0"/>
  </sheetViews>
  <sheetFormatPr defaultRowHeight="16.5"/>
  <sheetData>
    <row r="1" spans="1:8">
      <c r="A1" s="429" t="s">
        <v>0</v>
      </c>
      <c r="B1" s="429"/>
      <c r="C1" s="87" t="s">
        <v>1</v>
      </c>
      <c r="D1" s="87" t="s">
        <v>2</v>
      </c>
      <c r="E1" s="87" t="s">
        <v>3</v>
      </c>
      <c r="F1" s="87" t="s">
        <v>4</v>
      </c>
      <c r="G1" s="87" t="s">
        <v>5</v>
      </c>
    </row>
    <row r="2" spans="1:8">
      <c r="A2" s="421" t="s">
        <v>224</v>
      </c>
      <c r="B2" s="422"/>
      <c r="C2" s="28" t="s">
        <v>356</v>
      </c>
      <c r="D2" s="28"/>
      <c r="E2" s="28">
        <v>1</v>
      </c>
      <c r="F2" s="28" t="s">
        <v>217</v>
      </c>
      <c r="G2" s="54"/>
    </row>
    <row r="3" spans="1:8">
      <c r="A3" s="426"/>
      <c r="B3" s="427"/>
      <c r="C3" s="427"/>
      <c r="D3" s="427"/>
      <c r="E3" s="427"/>
      <c r="F3" s="427"/>
      <c r="G3" s="428"/>
    </row>
    <row r="4" spans="1:8">
      <c r="A4" s="14">
        <v>1</v>
      </c>
      <c r="B4" s="32" t="s">
        <v>443</v>
      </c>
      <c r="C4" s="19" t="s">
        <v>444</v>
      </c>
      <c r="D4" s="32" t="str">
        <f>" 1.0m2 "</f>
        <v xml:space="preserve"> 1.0m2 </v>
      </c>
      <c r="E4" s="32">
        <v>1</v>
      </c>
      <c r="F4" s="21" t="s">
        <v>70</v>
      </c>
      <c r="G4" s="16"/>
      <c r="H4" s="13"/>
    </row>
    <row r="5" spans="1:8">
      <c r="A5" s="14">
        <v>2</v>
      </c>
      <c r="B5" s="32" t="s">
        <v>219</v>
      </c>
      <c r="C5" s="19" t="s">
        <v>445</v>
      </c>
      <c r="D5" s="32" t="str">
        <f>" 1.0m*1.0m*0.07m = " &amp;ROUND(1*1*0.07,2)</f>
        <v xml:space="preserve"> 1.0m*1.0m*0.07m = 0.07</v>
      </c>
      <c r="E5" s="32">
        <v>7.0000000000000007E-2</v>
      </c>
      <c r="F5" s="21" t="s">
        <v>69</v>
      </c>
      <c r="G5" s="16"/>
    </row>
    <row r="6" spans="1:8">
      <c r="A6" s="14">
        <v>3</v>
      </c>
      <c r="B6" s="32" t="s">
        <v>220</v>
      </c>
      <c r="C6" s="19" t="s">
        <v>221</v>
      </c>
      <c r="D6" s="32" t="str">
        <f>" 1.0m*1.0m*1.1(10%할증) = " &amp;ROUND(1*1*1.1,2)</f>
        <v xml:space="preserve"> 1.0m*1.0m*1.1(10%할증) = 1.1</v>
      </c>
      <c r="E6" s="32">
        <v>1.1000000000000001</v>
      </c>
      <c r="F6" s="21" t="s">
        <v>70</v>
      </c>
      <c r="G6" s="16" t="s">
        <v>222</v>
      </c>
    </row>
    <row r="7" spans="1:8">
      <c r="A7" s="14">
        <v>4</v>
      </c>
      <c r="B7" s="32" t="s">
        <v>223</v>
      </c>
      <c r="C7" s="33" t="s">
        <v>197</v>
      </c>
      <c r="D7" s="32" t="str">
        <f>" 1.0m*1.0m = " &amp;ROUND(1*1,2)</f>
        <v xml:space="preserve"> 1.0m*1.0m = 1</v>
      </c>
      <c r="E7" s="35">
        <v>1</v>
      </c>
      <c r="F7" s="21" t="s">
        <v>70</v>
      </c>
      <c r="G7" s="15"/>
    </row>
    <row r="8" spans="1:8">
      <c r="A8" s="14"/>
      <c r="B8" s="32"/>
      <c r="C8" s="21"/>
      <c r="D8" s="32"/>
      <c r="E8" s="32"/>
      <c r="F8" s="21"/>
      <c r="G8" s="22"/>
    </row>
    <row r="9" spans="1:8">
      <c r="A9" s="14"/>
      <c r="B9" s="32"/>
      <c r="C9" s="21"/>
      <c r="D9" s="32"/>
      <c r="E9" s="32"/>
      <c r="F9" s="21"/>
      <c r="G9" s="16"/>
    </row>
    <row r="10" spans="1:8">
      <c r="A10" s="14"/>
      <c r="B10" s="32"/>
      <c r="C10" s="21"/>
      <c r="D10" s="32"/>
      <c r="E10" s="32"/>
      <c r="F10" s="21"/>
      <c r="G10" s="22"/>
    </row>
    <row r="11" spans="1:8">
      <c r="A11" s="14"/>
      <c r="B11" s="32"/>
      <c r="C11" s="19"/>
      <c r="D11" s="32"/>
      <c r="E11" s="32"/>
      <c r="F11" s="21"/>
      <c r="G11" s="16"/>
    </row>
    <row r="12" spans="1:8">
      <c r="A12" s="14"/>
      <c r="B12" s="32"/>
      <c r="C12" s="19"/>
      <c r="D12" s="32"/>
      <c r="E12" s="32"/>
      <c r="F12" s="21"/>
      <c r="G12" s="16"/>
    </row>
    <row r="13" spans="1:8">
      <c r="A13" s="14"/>
      <c r="B13" s="32"/>
      <c r="C13" s="33"/>
      <c r="D13" s="32"/>
      <c r="E13" s="35"/>
      <c r="F13" s="21"/>
      <c r="G13" s="22"/>
    </row>
    <row r="14" spans="1:8">
      <c r="A14" s="14"/>
      <c r="B14" s="32"/>
      <c r="C14" s="21"/>
      <c r="D14" s="32"/>
      <c r="E14" s="32"/>
      <c r="F14" s="21"/>
      <c r="G14" s="15"/>
    </row>
    <row r="15" spans="1:8">
      <c r="A15" s="14"/>
      <c r="B15" s="32"/>
      <c r="C15" s="21"/>
      <c r="D15" s="32"/>
      <c r="E15" s="32"/>
      <c r="F15" s="21"/>
      <c r="G15" s="15"/>
    </row>
    <row r="16" spans="1:8">
      <c r="A16" s="9"/>
      <c r="B16" s="10"/>
      <c r="C16" s="11"/>
      <c r="D16" s="10"/>
      <c r="E16" s="10"/>
      <c r="F16" s="11"/>
      <c r="G16" s="30"/>
    </row>
    <row r="17" spans="1:7">
      <c r="A17" s="421" t="s">
        <v>225</v>
      </c>
      <c r="B17" s="422"/>
      <c r="C17" s="28" t="s">
        <v>215</v>
      </c>
      <c r="D17" s="28"/>
      <c r="E17" s="28">
        <v>1</v>
      </c>
      <c r="F17" s="28" t="s">
        <v>70</v>
      </c>
      <c r="G17" s="54"/>
    </row>
    <row r="18" spans="1:7">
      <c r="A18" s="426"/>
      <c r="B18" s="427"/>
      <c r="C18" s="427"/>
      <c r="D18" s="427"/>
      <c r="E18" s="427"/>
      <c r="F18" s="427"/>
      <c r="G18" s="428"/>
    </row>
    <row r="19" spans="1:7">
      <c r="A19" s="14">
        <v>1</v>
      </c>
      <c r="B19" s="32" t="s">
        <v>71</v>
      </c>
      <c r="C19" s="21" t="s">
        <v>138</v>
      </c>
      <c r="D19" s="32" t="str">
        <f>" 1.0m*1.0m*0.27m = "&amp;ROUND(1*1*0.27,2)</f>
        <v xml:space="preserve"> 1.0m*1.0m*0.27m = 0.27</v>
      </c>
      <c r="E19" s="32">
        <v>0.27</v>
      </c>
      <c r="F19" s="21" t="s">
        <v>69</v>
      </c>
      <c r="G19" s="22"/>
    </row>
    <row r="20" spans="1:7">
      <c r="A20" s="14">
        <v>2</v>
      </c>
      <c r="B20" s="32" t="s">
        <v>73</v>
      </c>
      <c r="C20" s="21" t="s">
        <v>138</v>
      </c>
      <c r="D20" s="88" t="str">
        <f>" 터파기량 "</f>
        <v xml:space="preserve"> 터파기량 </v>
      </c>
      <c r="E20" s="32">
        <f>E19</f>
        <v>0.27</v>
      </c>
      <c r="F20" s="21" t="s">
        <v>69</v>
      </c>
      <c r="G20" s="22"/>
    </row>
    <row r="21" spans="1:7">
      <c r="A21" s="14">
        <v>3</v>
      </c>
      <c r="B21" s="32" t="s">
        <v>72</v>
      </c>
      <c r="C21" s="21"/>
      <c r="D21" s="32" t="str">
        <f>" 1.0m*1.0m = "&amp;ROUND(1*1,2)</f>
        <v xml:space="preserve"> 1.0m*1.0m = 1</v>
      </c>
      <c r="E21" s="32">
        <v>1</v>
      </c>
      <c r="F21" s="21" t="s">
        <v>70</v>
      </c>
      <c r="G21" s="22"/>
    </row>
    <row r="22" spans="1:7">
      <c r="A22" s="14">
        <v>4</v>
      </c>
      <c r="B22" s="32" t="s">
        <v>139</v>
      </c>
      <c r="C22" s="21" t="s">
        <v>140</v>
      </c>
      <c r="D22" s="32" t="str">
        <f>" 1.0m*1.0m*0.15m*1.04(4%할증) = "&amp;ROUND(1*1*0.15*1.04,4)</f>
        <v xml:space="preserve"> 1.0m*1.0m*0.15m*1.04(4%할증) = 0.156</v>
      </c>
      <c r="E22" s="32">
        <v>0.156</v>
      </c>
      <c r="F22" s="21" t="s">
        <v>69</v>
      </c>
      <c r="G22" s="22" t="s">
        <v>141</v>
      </c>
    </row>
    <row r="23" spans="1:7">
      <c r="A23" s="14">
        <v>5</v>
      </c>
      <c r="B23" s="32" t="s">
        <v>142</v>
      </c>
      <c r="C23" s="21" t="s">
        <v>88</v>
      </c>
      <c r="D23" s="32" t="str">
        <f>" 1.0m*1.0m*0.15m = "&amp;ROUND(1*1*0.15,2)</f>
        <v xml:space="preserve"> 1.0m*1.0m*0.15m = 0.15</v>
      </c>
      <c r="E23" s="32">
        <v>0.15</v>
      </c>
      <c r="F23" s="21" t="s">
        <v>69</v>
      </c>
      <c r="G23" s="15"/>
    </row>
    <row r="24" spans="1:7" ht="56.25">
      <c r="A24" s="14">
        <v>6</v>
      </c>
      <c r="B24" s="32" t="s">
        <v>143</v>
      </c>
      <c r="C24" s="21" t="s">
        <v>196</v>
      </c>
      <c r="D24" s="88" t="str">
        <f>" 1.0m*1.0m*0.04m*1.04(4%할증) = " &amp;ROUND(1*1*0.04*1.04,2)</f>
        <v xml:space="preserve"> 1.0m*1.0m*0.04m*1.04(4%할증) = 0.04</v>
      </c>
      <c r="E24" s="32">
        <v>0.04</v>
      </c>
      <c r="F24" s="21" t="s">
        <v>69</v>
      </c>
      <c r="G24" s="22" t="s">
        <v>141</v>
      </c>
    </row>
    <row r="25" spans="1:7">
      <c r="A25" s="14">
        <v>7</v>
      </c>
      <c r="B25" s="32" t="s">
        <v>103</v>
      </c>
      <c r="C25" s="21" t="s">
        <v>216</v>
      </c>
      <c r="D25" s="32" t="str">
        <f>" 1.0m*1.0m*1.04(4%할증) = "&amp;ROUND(1*1*1.04,2)</f>
        <v xml:space="preserve"> 1.0m*1.0m*1.04(4%할증) = 1.04</v>
      </c>
      <c r="E25" s="32">
        <v>1.04</v>
      </c>
      <c r="F25" s="21" t="s">
        <v>68</v>
      </c>
      <c r="G25" s="16" t="s">
        <v>104</v>
      </c>
    </row>
    <row r="26" spans="1:7">
      <c r="A26" s="14">
        <v>8</v>
      </c>
      <c r="B26" s="32" t="s">
        <v>105</v>
      </c>
      <c r="C26" s="21" t="s">
        <v>215</v>
      </c>
      <c r="D26" s="32" t="str">
        <f>" 1.0m*1.0m = "&amp;ROUND(1*1,2)</f>
        <v xml:space="preserve"> 1.0m*1.0m = 1</v>
      </c>
      <c r="E26" s="32">
        <v>1</v>
      </c>
      <c r="F26" s="21" t="s">
        <v>68</v>
      </c>
      <c r="G26" s="15"/>
    </row>
    <row r="27" spans="1:7">
      <c r="A27" s="14"/>
      <c r="B27" s="32"/>
      <c r="C27" s="21"/>
      <c r="D27" s="32"/>
      <c r="E27" s="32"/>
      <c r="F27" s="21"/>
      <c r="G27" s="15"/>
    </row>
    <row r="28" spans="1:7">
      <c r="A28" s="14"/>
      <c r="B28" s="32"/>
      <c r="C28" s="21"/>
      <c r="D28" s="32"/>
      <c r="E28" s="32"/>
      <c r="F28" s="21"/>
      <c r="G28" s="15"/>
    </row>
    <row r="29" spans="1:7">
      <c r="A29" s="14"/>
      <c r="B29" s="32"/>
      <c r="C29" s="21"/>
      <c r="D29" s="32"/>
      <c r="E29" s="32"/>
      <c r="F29" s="21"/>
      <c r="G29" s="15"/>
    </row>
    <row r="30" spans="1:7">
      <c r="A30" s="14"/>
      <c r="B30" s="32"/>
      <c r="C30" s="21"/>
      <c r="D30" s="32"/>
      <c r="E30" s="32"/>
      <c r="F30" s="21"/>
      <c r="G30" s="15"/>
    </row>
    <row r="31" spans="1:7">
      <c r="A31" s="9"/>
      <c r="B31" s="10"/>
      <c r="C31" s="11"/>
      <c r="D31" s="10"/>
      <c r="E31" s="10"/>
      <c r="F31" s="11"/>
      <c r="G31" s="30"/>
    </row>
    <row r="32" spans="1:7">
      <c r="A32" s="152" t="s">
        <v>417</v>
      </c>
      <c r="B32" s="153"/>
      <c r="C32" s="154" t="s">
        <v>226</v>
      </c>
      <c r="D32" s="155" t="s">
        <v>227</v>
      </c>
      <c r="E32" s="153">
        <v>1</v>
      </c>
      <c r="F32" s="155" t="s">
        <v>68</v>
      </c>
      <c r="G32" s="156" t="s">
        <v>88</v>
      </c>
    </row>
    <row r="33" spans="1:7">
      <c r="A33" s="439"/>
      <c r="B33" s="440"/>
      <c r="C33" s="440"/>
      <c r="D33" s="440"/>
      <c r="E33" s="440"/>
      <c r="F33" s="440"/>
      <c r="G33" s="441"/>
    </row>
    <row r="34" spans="1:7">
      <c r="A34" s="157">
        <v>1</v>
      </c>
      <c r="B34" s="158" t="s">
        <v>228</v>
      </c>
      <c r="C34" s="159" t="s">
        <v>226</v>
      </c>
      <c r="D34" s="158" t="str">
        <f>" 1.0m*1.0m*0.05m*2.35TON/m3*1.03(3%할증) = "&amp;ROUND(1*1*0.05*2.35*1.03,2)</f>
        <v xml:space="preserve"> 1.0m*1.0m*0.05m*2.35TON/m3*1.03(3%할증) = 0.12</v>
      </c>
      <c r="E34" s="158">
        <v>0.12</v>
      </c>
      <c r="F34" s="160" t="s">
        <v>198</v>
      </c>
      <c r="G34" s="161" t="s">
        <v>251</v>
      </c>
    </row>
    <row r="35" spans="1:7">
      <c r="A35" s="157">
        <v>2</v>
      </c>
      <c r="B35" s="158" t="s">
        <v>229</v>
      </c>
      <c r="C35" s="160"/>
      <c r="D35" s="158"/>
      <c r="E35" s="158">
        <v>1</v>
      </c>
      <c r="F35" s="160" t="s">
        <v>68</v>
      </c>
      <c r="G35" s="162"/>
    </row>
    <row r="36" spans="1:7">
      <c r="A36" s="157">
        <v>3</v>
      </c>
      <c r="B36" s="158" t="s">
        <v>230</v>
      </c>
      <c r="C36" s="160"/>
      <c r="D36" s="158"/>
      <c r="E36" s="158">
        <v>0.3</v>
      </c>
      <c r="F36" s="160" t="s">
        <v>68</v>
      </c>
      <c r="G36" s="163"/>
    </row>
    <row r="37" spans="1:7">
      <c r="A37" s="157"/>
      <c r="B37" s="158"/>
      <c r="C37" s="160"/>
      <c r="D37" s="158"/>
      <c r="E37" s="158"/>
      <c r="F37" s="160"/>
      <c r="G37" s="163"/>
    </row>
    <row r="38" spans="1:7">
      <c r="A38" s="157"/>
      <c r="B38" s="158"/>
      <c r="C38" s="160"/>
      <c r="D38" s="158"/>
      <c r="E38" s="158"/>
      <c r="F38" s="160"/>
      <c r="G38" s="163"/>
    </row>
    <row r="39" spans="1:7">
      <c r="A39" s="157"/>
      <c r="B39" s="158"/>
      <c r="C39" s="160"/>
      <c r="D39" s="158"/>
      <c r="E39" s="158"/>
      <c r="F39" s="160"/>
      <c r="G39" s="163"/>
    </row>
    <row r="40" spans="1:7">
      <c r="A40" s="157"/>
      <c r="B40" s="158"/>
      <c r="C40" s="160"/>
      <c r="D40" s="158"/>
      <c r="E40" s="158"/>
      <c r="F40" s="160"/>
      <c r="G40" s="163"/>
    </row>
    <row r="41" spans="1:7">
      <c r="A41" s="157"/>
      <c r="B41" s="158"/>
      <c r="C41" s="160"/>
      <c r="D41" s="158"/>
      <c r="E41" s="158"/>
      <c r="F41" s="160"/>
      <c r="G41" s="163"/>
    </row>
    <row r="42" spans="1:7">
      <c r="A42" s="14"/>
      <c r="B42" s="32"/>
      <c r="C42" s="21"/>
      <c r="D42" s="32"/>
      <c r="E42" s="32"/>
      <c r="F42" s="21"/>
      <c r="G42" s="15"/>
    </row>
    <row r="43" spans="1:7">
      <c r="A43" s="14"/>
      <c r="B43" s="32"/>
      <c r="C43" s="21"/>
      <c r="D43" s="32"/>
      <c r="E43" s="32"/>
      <c r="F43" s="21"/>
      <c r="G43" s="15"/>
    </row>
    <row r="44" spans="1:7">
      <c r="A44" s="14"/>
      <c r="B44" s="32"/>
      <c r="C44" s="21"/>
      <c r="D44" s="32"/>
      <c r="E44" s="32"/>
      <c r="F44" s="21"/>
      <c r="G44" s="15"/>
    </row>
    <row r="45" spans="1:7">
      <c r="A45" s="14"/>
      <c r="B45" s="32"/>
      <c r="C45" s="21"/>
      <c r="D45" s="32"/>
      <c r="E45" s="32"/>
      <c r="F45" s="21"/>
      <c r="G45" s="15"/>
    </row>
    <row r="46" spans="1:7">
      <c r="A46" s="9"/>
      <c r="B46" s="10"/>
      <c r="C46" s="11"/>
      <c r="D46" s="10"/>
      <c r="E46" s="10"/>
      <c r="F46" s="11"/>
      <c r="G46" s="30"/>
    </row>
    <row r="47" spans="1:7">
      <c r="A47" s="152" t="s">
        <v>418</v>
      </c>
      <c r="B47" s="153"/>
      <c r="C47" s="154" t="s">
        <v>238</v>
      </c>
      <c r="D47" s="155"/>
      <c r="E47" s="153">
        <v>1</v>
      </c>
      <c r="F47" s="155" t="s">
        <v>68</v>
      </c>
      <c r="G47" s="156" t="s">
        <v>88</v>
      </c>
    </row>
    <row r="48" spans="1:7">
      <c r="A48" s="439"/>
      <c r="B48" s="440"/>
      <c r="C48" s="440"/>
      <c r="D48" s="440"/>
      <c r="E48" s="440"/>
      <c r="F48" s="440"/>
      <c r="G48" s="441"/>
    </row>
    <row r="49" spans="1:7">
      <c r="A49" s="157">
        <v>1</v>
      </c>
      <c r="B49" s="32" t="s">
        <v>71</v>
      </c>
      <c r="C49" s="21" t="s">
        <v>138</v>
      </c>
      <c r="D49" s="32" t="str">
        <f>" 1.0m*1.0m*0.3m = "&amp;ROUND(1*1*0.3,2)</f>
        <v xml:space="preserve"> 1.0m*1.0m*0.3m = 0.3</v>
      </c>
      <c r="E49" s="32">
        <v>0.3</v>
      </c>
      <c r="F49" s="21" t="s">
        <v>69</v>
      </c>
      <c r="G49" s="22"/>
    </row>
    <row r="50" spans="1:7">
      <c r="A50" s="157">
        <v>2</v>
      </c>
      <c r="B50" s="32" t="s">
        <v>73</v>
      </c>
      <c r="C50" s="21" t="s">
        <v>138</v>
      </c>
      <c r="D50" s="88" t="str">
        <f>" 터파기량 "</f>
        <v xml:space="preserve"> 터파기량 </v>
      </c>
      <c r="E50" s="32">
        <f>E49</f>
        <v>0.3</v>
      </c>
      <c r="F50" s="21" t="s">
        <v>69</v>
      </c>
      <c r="G50" s="22"/>
    </row>
    <row r="51" spans="1:7">
      <c r="A51" s="157">
        <v>3</v>
      </c>
      <c r="B51" s="32" t="s">
        <v>72</v>
      </c>
      <c r="C51" s="21"/>
      <c r="D51" s="32" t="str">
        <f>" 1.0m*1.0m = "&amp;ROUND(1*1,2)</f>
        <v xml:space="preserve"> 1.0m*1.0m = 1</v>
      </c>
      <c r="E51" s="32">
        <v>1</v>
      </c>
      <c r="F51" s="21" t="s">
        <v>70</v>
      </c>
      <c r="G51" s="22"/>
    </row>
    <row r="52" spans="1:7">
      <c r="A52" s="157">
        <v>4</v>
      </c>
      <c r="B52" s="158" t="s">
        <v>199</v>
      </c>
      <c r="C52" s="159" t="s">
        <v>340</v>
      </c>
      <c r="D52" s="158" t="str">
        <f>" 1.0m*1.0m*0.15m*1.04(4%할증) = "&amp;ROUND(1*1*0.15*1.04,2)</f>
        <v xml:space="preserve"> 1.0m*1.0m*0.15m*1.04(4%할증) = 0.16</v>
      </c>
      <c r="E52" s="158">
        <v>0.16</v>
      </c>
      <c r="F52" s="160" t="s">
        <v>125</v>
      </c>
      <c r="G52" s="163" t="s">
        <v>232</v>
      </c>
    </row>
    <row r="53" spans="1:7">
      <c r="A53" s="164">
        <v>5</v>
      </c>
      <c r="B53" s="158" t="s">
        <v>357</v>
      </c>
      <c r="C53" s="159" t="s">
        <v>88</v>
      </c>
      <c r="D53" s="158" t="str">
        <f>" 1.0m*1.0m*0.15m = "&amp;ROUND(1*1*0.15,2)</f>
        <v xml:space="preserve"> 1.0m*1.0m*0.15m = 0.15</v>
      </c>
      <c r="E53" s="158">
        <v>0.15</v>
      </c>
      <c r="F53" s="160" t="s">
        <v>125</v>
      </c>
      <c r="G53" s="163"/>
    </row>
    <row r="54" spans="1:7">
      <c r="A54" s="164">
        <v>6</v>
      </c>
      <c r="B54" s="158" t="s">
        <v>231</v>
      </c>
      <c r="C54" s="160" t="s">
        <v>88</v>
      </c>
      <c r="D54" s="158"/>
      <c r="E54" s="158">
        <v>1</v>
      </c>
      <c r="F54" s="160" t="s">
        <v>68</v>
      </c>
      <c r="G54" s="163"/>
    </row>
    <row r="55" spans="1:7">
      <c r="A55" s="164">
        <v>7</v>
      </c>
      <c r="B55" s="158" t="s">
        <v>234</v>
      </c>
      <c r="C55" s="159" t="s">
        <v>140</v>
      </c>
      <c r="D55" s="158" t="str">
        <f>" 1.0m*1.0m*0.1m*2.35TON/m3*1.03(3%할증) = "&amp;ROUND(1*1*0.1*2.35*1.03,2)</f>
        <v xml:space="preserve"> 1.0m*1.0m*0.1m*2.35TON/m3*1.03(3%할증) = 0.24</v>
      </c>
      <c r="E55" s="158">
        <v>0.24</v>
      </c>
      <c r="F55" s="160" t="s">
        <v>198</v>
      </c>
      <c r="G55" s="161" t="s">
        <v>251</v>
      </c>
    </row>
    <row r="56" spans="1:7">
      <c r="A56" s="157">
        <v>8</v>
      </c>
      <c r="B56" s="158" t="s">
        <v>235</v>
      </c>
      <c r="C56" s="160" t="s">
        <v>88</v>
      </c>
      <c r="D56" s="158" t="str">
        <f>" 1.0m*1.0m = "&amp;ROUND(1*1,2)</f>
        <v xml:space="preserve"> 1.0m*1.0m = 1</v>
      </c>
      <c r="E56" s="158">
        <v>1</v>
      </c>
      <c r="F56" s="160" t="s">
        <v>68</v>
      </c>
      <c r="G56" s="163"/>
    </row>
    <row r="57" spans="1:7">
      <c r="A57" s="14">
        <v>9</v>
      </c>
      <c r="B57" s="158" t="s">
        <v>230</v>
      </c>
      <c r="C57" s="160" t="s">
        <v>88</v>
      </c>
      <c r="D57" s="158"/>
      <c r="E57" s="158">
        <v>1</v>
      </c>
      <c r="F57" s="160" t="s">
        <v>68</v>
      </c>
      <c r="G57" s="165"/>
    </row>
    <row r="58" spans="1:7">
      <c r="A58" s="14">
        <v>10</v>
      </c>
      <c r="B58" s="158" t="s">
        <v>236</v>
      </c>
      <c r="C58" s="159" t="s">
        <v>226</v>
      </c>
      <c r="D58" s="158" t="str">
        <f>" 1.0m*1.0m*0.05m*2.35TON/m3*1.03(3%할증) = "&amp;ROUND(1*1*0.05*2.35*1.03,2)</f>
        <v xml:space="preserve"> 1.0m*1.0m*0.05m*2.35TON/m3*1.03(3%할증) = 0.12</v>
      </c>
      <c r="E58" s="158">
        <v>0.12</v>
      </c>
      <c r="F58" s="160" t="s">
        <v>198</v>
      </c>
      <c r="G58" s="161" t="s">
        <v>251</v>
      </c>
    </row>
    <row r="59" spans="1:7">
      <c r="A59" s="14">
        <v>11</v>
      </c>
      <c r="B59" s="158" t="s">
        <v>237</v>
      </c>
      <c r="C59" s="159" t="s">
        <v>88</v>
      </c>
      <c r="D59" s="158" t="str">
        <f>" 1.0m*1.0m = "&amp;ROUND(1*1,2)</f>
        <v xml:space="preserve"> 1.0m*1.0m = 1</v>
      </c>
      <c r="E59" s="158">
        <v>1</v>
      </c>
      <c r="F59" s="160" t="s">
        <v>68</v>
      </c>
      <c r="G59" s="163"/>
    </row>
    <row r="60" spans="1:7">
      <c r="A60" s="14"/>
      <c r="B60" s="158"/>
      <c r="C60" s="159"/>
      <c r="D60" s="158"/>
      <c r="E60" s="158"/>
      <c r="F60" s="160"/>
      <c r="G60" s="163"/>
    </row>
    <row r="61" spans="1:7">
      <c r="A61" s="9"/>
      <c r="B61" s="169"/>
      <c r="C61" s="170"/>
      <c r="D61" s="169"/>
      <c r="E61" s="169"/>
      <c r="F61" s="171"/>
      <c r="G61" s="172"/>
    </row>
    <row r="62" spans="1:7">
      <c r="A62" s="199" t="s">
        <v>180</v>
      </c>
      <c r="B62" s="200"/>
      <c r="C62" s="299" t="s">
        <v>106</v>
      </c>
      <c r="D62" s="28" t="s">
        <v>239</v>
      </c>
      <c r="E62" s="28">
        <v>1</v>
      </c>
      <c r="F62" s="28" t="s">
        <v>101</v>
      </c>
      <c r="G62" s="31"/>
    </row>
    <row r="63" spans="1:7">
      <c r="A63" s="433"/>
      <c r="B63" s="434"/>
      <c r="C63" s="434"/>
      <c r="D63" s="434"/>
      <c r="E63" s="434"/>
      <c r="F63" s="434"/>
      <c r="G63" s="435"/>
    </row>
    <row r="64" spans="1:7">
      <c r="A64" s="14">
        <v>1</v>
      </c>
      <c r="B64" s="32" t="s">
        <v>71</v>
      </c>
      <c r="C64" s="52" t="s">
        <v>138</v>
      </c>
      <c r="D64" s="32" t="str">
        <f>" 0.25m*0.6m*1.0m = " &amp;ROUND(0.25*0.6*1,2)</f>
        <v xml:space="preserve"> 0.25m*0.6m*1.0m = 0.15</v>
      </c>
      <c r="E64" s="32">
        <v>0.15</v>
      </c>
      <c r="F64" s="21" t="s">
        <v>69</v>
      </c>
      <c r="G64" s="15"/>
    </row>
    <row r="65" spans="1:8">
      <c r="A65" s="14">
        <v>2</v>
      </c>
      <c r="B65" s="32" t="s">
        <v>73</v>
      </c>
      <c r="C65" s="52" t="s">
        <v>138</v>
      </c>
      <c r="D65" s="32" t="str">
        <f>" (0.2m*0.15m*1.0m)+(0.15m*0.1m*1.0m) = " &amp;ROUND((0.2*0.15*1)+(0.15*0.1*1),2)</f>
        <v xml:space="preserve"> (0.2m*0.15m*1.0m)+(0.15m*0.1m*1.0m) = 0.05</v>
      </c>
      <c r="E65" s="32">
        <v>0.05</v>
      </c>
      <c r="F65" s="21" t="s">
        <v>69</v>
      </c>
      <c r="G65" s="22"/>
    </row>
    <row r="66" spans="1:8">
      <c r="A66" s="14">
        <v>3</v>
      </c>
      <c r="B66" s="32" t="s">
        <v>107</v>
      </c>
      <c r="C66" s="21" t="s">
        <v>138</v>
      </c>
      <c r="D66" s="39" t="s">
        <v>144</v>
      </c>
      <c r="E66" s="32">
        <f>E64-E65</f>
        <v>9.9999999999999992E-2</v>
      </c>
      <c r="F66" s="21" t="s">
        <v>69</v>
      </c>
      <c r="G66" s="15"/>
    </row>
    <row r="67" spans="1:8">
      <c r="A67" s="14">
        <v>4</v>
      </c>
      <c r="B67" s="32" t="s">
        <v>145</v>
      </c>
      <c r="C67" s="21" t="s">
        <v>146</v>
      </c>
      <c r="D67" s="32" t="str">
        <f>" (0.15m*1.0m)+(0.1m*1.0m) = " &amp;ROUND((0.15*1)+(0.1*1),2)</f>
        <v xml:space="preserve"> (0.15m*1.0m)+(0.1m*1.0m) = 0.25</v>
      </c>
      <c r="E67" s="32">
        <v>0.25</v>
      </c>
      <c r="F67" s="21" t="s">
        <v>70</v>
      </c>
      <c r="G67" s="15"/>
    </row>
    <row r="68" spans="1:8">
      <c r="A68" s="14">
        <v>5</v>
      </c>
      <c r="B68" s="32" t="s">
        <v>147</v>
      </c>
      <c r="C68" s="21" t="s">
        <v>148</v>
      </c>
      <c r="D68" s="32" t="str">
        <f>" ((0.2m*0.15m*1.0m)+(0.05m*0.05m*1.0m))*1.03(3%할증) = " &amp;ROUND(((0.2*0.15*1)+(0.05*0.05*1))*1.03,3)</f>
        <v xml:space="preserve"> ((0.2m*0.15m*1.0m)+(0.05m*0.05m*1.0m))*1.03(3%할증) = 0.033</v>
      </c>
      <c r="E68" s="32">
        <v>3.3000000000000002E-2</v>
      </c>
      <c r="F68" s="21" t="s">
        <v>69</v>
      </c>
      <c r="G68" s="22" t="s">
        <v>149</v>
      </c>
    </row>
    <row r="69" spans="1:8">
      <c r="A69" s="14">
        <v>6</v>
      </c>
      <c r="B69" s="32" t="s">
        <v>150</v>
      </c>
      <c r="C69" s="21" t="s">
        <v>151</v>
      </c>
      <c r="D69" s="32" t="str">
        <f>" (0.2m*0.15m*1.0m)+(0.05m*0.05m*1.0m) = " &amp;ROUND((0.2*0.15*1)+(0.05*0.05*1),3)</f>
        <v xml:space="preserve"> (0.2m*0.15m*1.0m)+(0.05m*0.05m*1.0m) = 0.033</v>
      </c>
      <c r="E69" s="32">
        <v>3.3000000000000002E-2</v>
      </c>
      <c r="F69" s="21" t="s">
        <v>69</v>
      </c>
      <c r="G69" s="22"/>
    </row>
    <row r="70" spans="1:8">
      <c r="A70" s="14">
        <v>7</v>
      </c>
      <c r="B70" s="32" t="s">
        <v>108</v>
      </c>
      <c r="C70" s="19" t="s">
        <v>106</v>
      </c>
      <c r="D70" s="32" t="str">
        <f>" 1.0m*1.03(3%할증) = " &amp;ROUND(1*1.03,2)</f>
        <v xml:space="preserve"> 1.0m*1.03(3%할증) = 1.03</v>
      </c>
      <c r="E70" s="32">
        <v>1.03</v>
      </c>
      <c r="F70" s="21" t="s">
        <v>101</v>
      </c>
      <c r="G70" s="16" t="s">
        <v>109</v>
      </c>
    </row>
    <row r="71" spans="1:8">
      <c r="A71" s="14">
        <v>8</v>
      </c>
      <c r="B71" s="32" t="s">
        <v>110</v>
      </c>
      <c r="C71" s="19" t="s">
        <v>106</v>
      </c>
      <c r="D71" s="20" t="s">
        <v>111</v>
      </c>
      <c r="E71" s="32">
        <v>1</v>
      </c>
      <c r="F71" s="21" t="s">
        <v>101</v>
      </c>
      <c r="G71" s="22"/>
    </row>
    <row r="72" spans="1:8">
      <c r="A72" s="14"/>
      <c r="B72" s="32"/>
      <c r="C72" s="21"/>
      <c r="D72" s="32"/>
      <c r="E72" s="32"/>
      <c r="F72" s="21"/>
      <c r="G72" s="15"/>
    </row>
    <row r="73" spans="1:8">
      <c r="A73" s="14"/>
      <c r="B73" s="32"/>
      <c r="C73" s="21"/>
      <c r="D73" s="32"/>
      <c r="E73" s="32"/>
      <c r="F73" s="21"/>
      <c r="G73" s="15"/>
    </row>
    <row r="74" spans="1:8">
      <c r="A74" s="14"/>
      <c r="B74" s="32"/>
      <c r="C74" s="21"/>
      <c r="D74" s="32"/>
      <c r="E74" s="32"/>
      <c r="F74" s="21"/>
      <c r="G74" s="15"/>
    </row>
    <row r="75" spans="1:8">
      <c r="A75" s="14"/>
      <c r="B75" s="32"/>
      <c r="C75" s="21"/>
      <c r="D75" s="32"/>
      <c r="E75" s="32"/>
      <c r="F75" s="21"/>
      <c r="G75" s="15"/>
    </row>
    <row r="76" spans="1:8">
      <c r="A76" s="9"/>
      <c r="B76" s="10"/>
      <c r="C76" s="11"/>
      <c r="D76" s="10"/>
      <c r="E76" s="10"/>
      <c r="F76" s="11"/>
      <c r="G76" s="30"/>
    </row>
    <row r="77" spans="1:8">
      <c r="A77" s="199" t="s">
        <v>181</v>
      </c>
      <c r="B77" s="200"/>
      <c r="C77" s="299" t="s">
        <v>106</v>
      </c>
      <c r="D77" s="28" t="s">
        <v>112</v>
      </c>
      <c r="E77" s="28">
        <v>1</v>
      </c>
      <c r="F77" s="28" t="s">
        <v>101</v>
      </c>
      <c r="G77" s="31"/>
      <c r="H77" s="13"/>
    </row>
    <row r="78" spans="1:8">
      <c r="A78" s="433"/>
      <c r="B78" s="434"/>
      <c r="C78" s="434"/>
      <c r="D78" s="434"/>
      <c r="E78" s="434"/>
      <c r="F78" s="434"/>
      <c r="G78" s="435"/>
      <c r="H78" s="13"/>
    </row>
    <row r="79" spans="1:8">
      <c r="A79" s="14">
        <v>1</v>
      </c>
      <c r="B79" s="32" t="s">
        <v>71</v>
      </c>
      <c r="C79" s="52" t="s">
        <v>138</v>
      </c>
      <c r="D79" s="32" t="str">
        <f>" 0.25m*0.65m*1.0m = " &amp;ROUND(0.25*0.65*1,2)</f>
        <v xml:space="preserve"> 0.25m*0.65m*1.0m = 0.16</v>
      </c>
      <c r="E79" s="32">
        <v>0.16</v>
      </c>
      <c r="F79" s="21" t="s">
        <v>69</v>
      </c>
      <c r="G79" s="15"/>
      <c r="H79" s="13"/>
    </row>
    <row r="80" spans="1:8">
      <c r="A80" s="14">
        <v>2</v>
      </c>
      <c r="B80" s="32" t="s">
        <v>73</v>
      </c>
      <c r="C80" s="52" t="s">
        <v>138</v>
      </c>
      <c r="D80" s="32" t="str">
        <f>" (0.25m*0.15m*1.0m)+(0.1m*0.15m*1.0m) = " &amp;ROUND((0.25*0.15*1)+(0.1*0.15*1),2)</f>
        <v xml:space="preserve"> (0.25m*0.15m*1.0m)+(0.1m*0.15m*1.0m) = 0.05</v>
      </c>
      <c r="E80" s="32">
        <v>0.05</v>
      </c>
      <c r="F80" s="21" t="s">
        <v>69</v>
      </c>
      <c r="G80" s="22"/>
      <c r="H80" s="13"/>
    </row>
    <row r="81" spans="1:8">
      <c r="A81" s="14">
        <v>3</v>
      </c>
      <c r="B81" s="32" t="s">
        <v>107</v>
      </c>
      <c r="C81" s="21" t="s">
        <v>138</v>
      </c>
      <c r="D81" s="39" t="s">
        <v>144</v>
      </c>
      <c r="E81" s="32">
        <f>E79-E80</f>
        <v>0.11</v>
      </c>
      <c r="F81" s="21" t="s">
        <v>69</v>
      </c>
      <c r="G81" s="15"/>
      <c r="H81" s="13"/>
    </row>
    <row r="82" spans="1:8">
      <c r="A82" s="14">
        <v>4</v>
      </c>
      <c r="B82" s="32" t="s">
        <v>145</v>
      </c>
      <c r="C82" s="21" t="s">
        <v>182</v>
      </c>
      <c r="D82" s="32" t="str">
        <f>" 0.15m*1.0m*2면 = " &amp;ROUND(0.15*1*2,2)</f>
        <v xml:space="preserve"> 0.15m*1.0m*2면 = 0.3</v>
      </c>
      <c r="E82" s="32">
        <v>0.3</v>
      </c>
      <c r="F82" s="21" t="s">
        <v>183</v>
      </c>
      <c r="G82" s="15"/>
      <c r="H82" s="13"/>
    </row>
    <row r="83" spans="1:8">
      <c r="A83" s="14">
        <v>5</v>
      </c>
      <c r="B83" s="32" t="s">
        <v>184</v>
      </c>
      <c r="C83" s="21" t="s">
        <v>185</v>
      </c>
      <c r="D83" s="32" t="str">
        <f>" ((0.15m*0.25m*1.0m)-(0.15m*0.05m*1.0m))*1.03(3%할증) = " &amp;ROUND(((0.15*0.25*1)-(0.15*0.05*1))*1.03,3)</f>
        <v xml:space="preserve"> ((0.15m*0.25m*1.0m)-(0.15m*0.05m*1.0m))*1.03(3%할증) = 0.031</v>
      </c>
      <c r="E83" s="32">
        <v>3.1E-2</v>
      </c>
      <c r="F83" s="21" t="s">
        <v>186</v>
      </c>
      <c r="G83" s="22" t="s">
        <v>187</v>
      </c>
      <c r="H83" s="13"/>
    </row>
    <row r="84" spans="1:8">
      <c r="A84" s="14">
        <v>6</v>
      </c>
      <c r="B84" s="32" t="s">
        <v>188</v>
      </c>
      <c r="C84" s="21" t="s">
        <v>189</v>
      </c>
      <c r="D84" s="32" t="str">
        <f>" (0.15m*0.25m*1.0m)-(0.15m*0.05m*1.0m) = " &amp;ROUND(((0.15*0.25*1)-(0.15*0.05*1)),3)</f>
        <v xml:space="preserve"> (0.15m*0.25m*1.0m)-(0.15m*0.05m*1.0m) = 0.03</v>
      </c>
      <c r="E84" s="32">
        <v>0.03</v>
      </c>
      <c r="F84" s="21" t="s">
        <v>186</v>
      </c>
      <c r="G84" s="22"/>
      <c r="H84" s="13"/>
    </row>
    <row r="85" spans="1:8">
      <c r="A85" s="14">
        <v>7</v>
      </c>
      <c r="B85" s="32" t="s">
        <v>190</v>
      </c>
      <c r="C85" s="19" t="s">
        <v>191</v>
      </c>
      <c r="D85" s="32" t="str">
        <f>" 1.0m*1.03(3%할증) = " &amp;ROUND(1*1.03,2)</f>
        <v xml:space="preserve"> 1.0m*1.03(3%할증) = 1.03</v>
      </c>
      <c r="E85" s="32">
        <v>1.03</v>
      </c>
      <c r="F85" s="21" t="s">
        <v>192</v>
      </c>
      <c r="G85" s="16" t="s">
        <v>193</v>
      </c>
      <c r="H85" s="13"/>
    </row>
    <row r="86" spans="1:8">
      <c r="A86" s="14">
        <v>8</v>
      </c>
      <c r="B86" s="32" t="s">
        <v>194</v>
      </c>
      <c r="C86" s="19" t="s">
        <v>191</v>
      </c>
      <c r="D86" s="20" t="s">
        <v>195</v>
      </c>
      <c r="E86" s="32">
        <v>1</v>
      </c>
      <c r="F86" s="21" t="s">
        <v>192</v>
      </c>
      <c r="G86" s="22"/>
      <c r="H86" s="13"/>
    </row>
    <row r="87" spans="1:8">
      <c r="A87" s="14"/>
      <c r="B87" s="32"/>
      <c r="C87" s="19"/>
      <c r="D87" s="20"/>
      <c r="E87" s="32"/>
      <c r="F87" s="21"/>
      <c r="G87" s="22"/>
      <c r="H87" s="13"/>
    </row>
    <row r="88" spans="1:8">
      <c r="A88" s="14"/>
      <c r="B88" s="32"/>
      <c r="C88" s="19"/>
      <c r="D88" s="20"/>
      <c r="E88" s="32"/>
      <c r="F88" s="21"/>
      <c r="G88" s="22"/>
      <c r="H88" s="13"/>
    </row>
    <row r="89" spans="1:8">
      <c r="A89" s="14"/>
      <c r="B89" s="32"/>
      <c r="C89" s="19"/>
      <c r="D89" s="20"/>
      <c r="E89" s="32"/>
      <c r="F89" s="21"/>
      <c r="G89" s="22"/>
      <c r="H89" s="13"/>
    </row>
    <row r="90" spans="1:8">
      <c r="A90" s="14"/>
      <c r="B90" s="32"/>
      <c r="C90" s="19"/>
      <c r="D90" s="20"/>
      <c r="E90" s="32"/>
      <c r="F90" s="21"/>
      <c r="G90" s="22"/>
      <c r="H90" s="13"/>
    </row>
    <row r="91" spans="1:8">
      <c r="A91" s="9"/>
      <c r="B91" s="10"/>
      <c r="C91" s="241"/>
      <c r="D91" s="300"/>
      <c r="E91" s="10"/>
      <c r="F91" s="11"/>
      <c r="G91" s="12"/>
      <c r="H91" s="13"/>
    </row>
    <row r="92" spans="1:8">
      <c r="A92" s="152" t="s">
        <v>446</v>
      </c>
      <c r="B92" s="153"/>
      <c r="C92" s="154" t="s">
        <v>240</v>
      </c>
      <c r="D92" s="155" t="s">
        <v>249</v>
      </c>
      <c r="E92" s="153">
        <v>1</v>
      </c>
      <c r="F92" s="155" t="s">
        <v>123</v>
      </c>
      <c r="G92" s="156" t="s">
        <v>88</v>
      </c>
    </row>
    <row r="93" spans="1:8">
      <c r="A93" s="436"/>
      <c r="B93" s="437"/>
      <c r="C93" s="437"/>
      <c r="D93" s="437"/>
      <c r="E93" s="437"/>
      <c r="F93" s="437"/>
      <c r="G93" s="438"/>
    </row>
    <row r="94" spans="1:8">
      <c r="A94" s="157">
        <v>1</v>
      </c>
      <c r="B94" s="32" t="s">
        <v>71</v>
      </c>
      <c r="C94" s="52" t="s">
        <v>138</v>
      </c>
      <c r="D94" s="32" t="str">
        <f>" 1.15m*0.29m1.0m = " &amp;ROUND(1.15*0.29*1,2)</f>
        <v xml:space="preserve"> 1.15m*0.29m1.0m = 0.33</v>
      </c>
      <c r="E94" s="32">
        <v>0.33</v>
      </c>
      <c r="F94" s="21" t="s">
        <v>69</v>
      </c>
      <c r="G94" s="15"/>
      <c r="H94" s="90"/>
    </row>
    <row r="95" spans="1:8">
      <c r="A95" s="157">
        <v>2</v>
      </c>
      <c r="B95" s="32" t="s">
        <v>73</v>
      </c>
      <c r="C95" s="52" t="s">
        <v>138</v>
      </c>
      <c r="D95" s="32" t="str">
        <f>" (0.75m*0.18m*1.0m)+(0.2m*0.2m*1.0m) = " &amp;ROUND((0.75*0.18*1)+(0.2*0.2*1),2)</f>
        <v xml:space="preserve"> (0.75m*0.18m*1.0m)+(0.2m*0.2m*1.0m) = 0.18</v>
      </c>
      <c r="E95" s="32">
        <v>0.18</v>
      </c>
      <c r="F95" s="21" t="s">
        <v>69</v>
      </c>
      <c r="G95" s="22"/>
      <c r="H95" s="13"/>
    </row>
    <row r="96" spans="1:8">
      <c r="A96" s="157">
        <v>3</v>
      </c>
      <c r="B96" s="32" t="s">
        <v>107</v>
      </c>
      <c r="C96" s="21" t="s">
        <v>138</v>
      </c>
      <c r="D96" s="39" t="s">
        <v>144</v>
      </c>
      <c r="E96" s="32">
        <f>E94-E95</f>
        <v>0.15000000000000002</v>
      </c>
      <c r="F96" s="21" t="s">
        <v>69</v>
      </c>
      <c r="G96" s="15"/>
      <c r="H96" s="13"/>
    </row>
    <row r="97" spans="1:8">
      <c r="A97" s="157">
        <v>4</v>
      </c>
      <c r="B97" s="158" t="s">
        <v>200</v>
      </c>
      <c r="C97" s="160" t="s">
        <v>241</v>
      </c>
      <c r="D97" s="158" t="str">
        <f>" (0.18m*1.0m)+(0.2m*1.0m) ="&amp;ROUND((0.18*1)+(0.2*1),2)</f>
        <v xml:space="preserve"> (0.18m*1.0m)+(0.2m*1.0m) =0.38</v>
      </c>
      <c r="E97" s="158">
        <v>0.38</v>
      </c>
      <c r="F97" s="160" t="s">
        <v>68</v>
      </c>
      <c r="G97" s="163"/>
      <c r="H97" s="91"/>
    </row>
    <row r="98" spans="1:8">
      <c r="A98" s="157">
        <v>5</v>
      </c>
      <c r="B98" s="158" t="s">
        <v>179</v>
      </c>
      <c r="C98" s="160" t="s">
        <v>242</v>
      </c>
      <c r="D98" s="158" t="str">
        <f>" ((0.18m+0.2m)*1/2)*0.75m*1.0m*1.03(3%할증) ="&amp;ROUND(((0.18+0.2)*0.5)*0.75*1*1.03,3)</f>
        <v xml:space="preserve"> ((0.18m+0.2m)*1/2)*0.75m*1.0m*1.03(3%할증) =0.147</v>
      </c>
      <c r="E98" s="158">
        <v>0.14699999999999999</v>
      </c>
      <c r="F98" s="160" t="s">
        <v>125</v>
      </c>
      <c r="G98" s="161" t="s">
        <v>149</v>
      </c>
    </row>
    <row r="99" spans="1:8">
      <c r="A99" s="157">
        <v>6</v>
      </c>
      <c r="B99" s="158" t="s">
        <v>243</v>
      </c>
      <c r="C99" s="159" t="s">
        <v>244</v>
      </c>
      <c r="D99" s="158" t="str">
        <f>" ((0.18m+0.2m)*1/2)*0.75m*1.0m ="&amp;ROUND(((0.18+0.2)*0.5)*0.75*1,2)</f>
        <v xml:space="preserve"> ((0.18m+0.2m)*1/2)*0.75m*1.0m =0.14</v>
      </c>
      <c r="E99" s="158">
        <v>0.14000000000000001</v>
      </c>
      <c r="F99" s="160" t="s">
        <v>125</v>
      </c>
      <c r="G99" s="163"/>
    </row>
    <row r="100" spans="1:8">
      <c r="A100" s="157">
        <v>7</v>
      </c>
      <c r="B100" s="158" t="s">
        <v>245</v>
      </c>
      <c r="C100" s="166" t="s">
        <v>240</v>
      </c>
      <c r="D100" s="158" t="s">
        <v>246</v>
      </c>
      <c r="E100" s="158">
        <v>1.03</v>
      </c>
      <c r="F100" s="160" t="s">
        <v>123</v>
      </c>
      <c r="G100" s="161" t="s">
        <v>359</v>
      </c>
      <c r="H100" s="91"/>
    </row>
    <row r="101" spans="1:8">
      <c r="A101" s="157">
        <v>8</v>
      </c>
      <c r="B101" s="158" t="s">
        <v>247</v>
      </c>
      <c r="C101" s="160" t="s">
        <v>88</v>
      </c>
      <c r="D101" s="158" t="s">
        <v>248</v>
      </c>
      <c r="E101" s="158">
        <v>1</v>
      </c>
      <c r="F101" s="160" t="s">
        <v>123</v>
      </c>
      <c r="G101" s="163"/>
    </row>
    <row r="102" spans="1:8">
      <c r="A102" s="157"/>
      <c r="B102" s="158"/>
      <c r="C102" s="160"/>
      <c r="D102" s="158"/>
      <c r="E102" s="158"/>
      <c r="F102" s="160"/>
      <c r="G102" s="163"/>
    </row>
    <row r="103" spans="1:8">
      <c r="A103" s="157"/>
      <c r="B103" s="158"/>
      <c r="C103" s="160"/>
      <c r="D103" s="158"/>
      <c r="E103" s="158"/>
      <c r="F103" s="160"/>
      <c r="G103" s="163"/>
    </row>
    <row r="104" spans="1:8">
      <c r="A104" s="157"/>
      <c r="B104" s="158"/>
      <c r="C104" s="160"/>
      <c r="D104" s="158"/>
      <c r="E104" s="158"/>
      <c r="F104" s="160"/>
      <c r="G104" s="161"/>
    </row>
    <row r="105" spans="1:8">
      <c r="A105" s="157"/>
      <c r="B105" s="167"/>
      <c r="C105" s="166"/>
      <c r="D105" s="158"/>
      <c r="E105" s="158"/>
      <c r="F105" s="160"/>
      <c r="G105" s="163"/>
    </row>
    <row r="106" spans="1:8">
      <c r="A106" s="168"/>
      <c r="B106" s="169"/>
      <c r="C106" s="170"/>
      <c r="D106" s="169"/>
      <c r="E106" s="169"/>
      <c r="F106" s="171"/>
      <c r="G106" s="172"/>
    </row>
    <row r="107" spans="1:8">
      <c r="A107" s="152" t="s">
        <v>447</v>
      </c>
      <c r="B107" s="153"/>
      <c r="C107" s="154" t="s">
        <v>250</v>
      </c>
      <c r="D107" s="155" t="s">
        <v>249</v>
      </c>
      <c r="E107" s="153">
        <v>1</v>
      </c>
      <c r="F107" s="155" t="s">
        <v>123</v>
      </c>
      <c r="G107" s="156" t="s">
        <v>88</v>
      </c>
    </row>
    <row r="108" spans="1:8">
      <c r="A108" s="436"/>
      <c r="B108" s="437"/>
      <c r="C108" s="437"/>
      <c r="D108" s="437"/>
      <c r="E108" s="437"/>
      <c r="F108" s="437"/>
      <c r="G108" s="438"/>
    </row>
    <row r="109" spans="1:8">
      <c r="A109" s="157">
        <v>1</v>
      </c>
      <c r="B109" s="32" t="s">
        <v>71</v>
      </c>
      <c r="C109" s="52" t="s">
        <v>138</v>
      </c>
      <c r="D109" s="32" t="str">
        <f>" 1.15m*0.2m1.0m = " &amp;ROUND(1.15*0.2*1,2)</f>
        <v xml:space="preserve"> 1.15m*0.2m1.0m = 0.23</v>
      </c>
      <c r="E109" s="32">
        <v>0.23</v>
      </c>
      <c r="F109" s="21" t="s">
        <v>69</v>
      </c>
      <c r="G109" s="163"/>
    </row>
    <row r="110" spans="1:8">
      <c r="A110" s="157">
        <v>2</v>
      </c>
      <c r="B110" s="32" t="s">
        <v>73</v>
      </c>
      <c r="C110" s="52" t="s">
        <v>138</v>
      </c>
      <c r="D110" s="32" t="str">
        <f>" (0.75m*0.2m*1.0m) = " &amp;ROUND((0.75*0.2*1),2)</f>
        <v xml:space="preserve"> (0.75m*0.2m*1.0m) = 0.15</v>
      </c>
      <c r="E110" s="32">
        <v>0.15</v>
      </c>
      <c r="F110" s="21" t="s">
        <v>69</v>
      </c>
      <c r="G110" s="161"/>
    </row>
    <row r="111" spans="1:8">
      <c r="A111" s="157">
        <v>3</v>
      </c>
      <c r="B111" s="32" t="s">
        <v>107</v>
      </c>
      <c r="C111" s="21" t="s">
        <v>138</v>
      </c>
      <c r="D111" s="39" t="s">
        <v>144</v>
      </c>
      <c r="E111" s="32">
        <f>E109-E110</f>
        <v>8.0000000000000016E-2</v>
      </c>
      <c r="F111" s="21" t="s">
        <v>69</v>
      </c>
      <c r="G111" s="163"/>
    </row>
    <row r="112" spans="1:8">
      <c r="A112" s="157">
        <v>4</v>
      </c>
      <c r="B112" s="158" t="s">
        <v>200</v>
      </c>
      <c r="C112" s="160" t="s">
        <v>241</v>
      </c>
      <c r="D112" s="158" t="str">
        <f>" (0.18m*1.0m)+(0.2m*1.0m) ="&amp;ROUND((0.18*1)+(0.2*1),2)</f>
        <v xml:space="preserve"> (0.18m*1.0m)+(0.2m*1.0m) =0.38</v>
      </c>
      <c r="E112" s="158">
        <v>0.38</v>
      </c>
      <c r="F112" s="160" t="s">
        <v>68</v>
      </c>
      <c r="G112" s="163"/>
    </row>
    <row r="113" spans="1:7">
      <c r="A113" s="157">
        <v>5</v>
      </c>
      <c r="B113" s="158" t="s">
        <v>179</v>
      </c>
      <c r="C113" s="160" t="s">
        <v>242</v>
      </c>
      <c r="D113" s="158" t="str">
        <f>" ((0.18m+0.2m)*1/2)*0.75m*1.0m*1.03(3%할증) ="&amp;ROUND(((0.18+0.2)*0.5)*0.75*1*1.03,3)</f>
        <v xml:space="preserve"> ((0.18m+0.2m)*1/2)*0.75m*1.0m*1.03(3%할증) =0.147</v>
      </c>
      <c r="E113" s="158">
        <v>0.14699999999999999</v>
      </c>
      <c r="F113" s="160" t="s">
        <v>125</v>
      </c>
      <c r="G113" s="161" t="s">
        <v>149</v>
      </c>
    </row>
    <row r="114" spans="1:7">
      <c r="A114" s="14">
        <v>6</v>
      </c>
      <c r="B114" s="158" t="s">
        <v>243</v>
      </c>
      <c r="C114" s="159" t="s">
        <v>244</v>
      </c>
      <c r="D114" s="158" t="str">
        <f>" ((0.18m+0.2m)*1/2)*0.75m*1.0m ="&amp;ROUND(((0.18+0.2)*0.5)*0.75*1,2)</f>
        <v xml:space="preserve"> ((0.18m+0.2m)*1/2)*0.75m*1.0m =0.14</v>
      </c>
      <c r="E114" s="158">
        <v>0.14000000000000001</v>
      </c>
      <c r="F114" s="160" t="s">
        <v>125</v>
      </c>
      <c r="G114" s="163"/>
    </row>
    <row r="115" spans="1:7">
      <c r="A115" s="14">
        <v>7</v>
      </c>
      <c r="B115" s="158" t="s">
        <v>245</v>
      </c>
      <c r="C115" s="160" t="s">
        <v>250</v>
      </c>
      <c r="D115" s="158" t="s">
        <v>246</v>
      </c>
      <c r="E115" s="158">
        <v>1.03</v>
      </c>
      <c r="F115" s="160" t="s">
        <v>123</v>
      </c>
      <c r="G115" s="161" t="s">
        <v>359</v>
      </c>
    </row>
    <row r="116" spans="1:7">
      <c r="A116" s="14">
        <v>8</v>
      </c>
      <c r="B116" s="158" t="s">
        <v>247</v>
      </c>
      <c r="C116" s="160" t="s">
        <v>88</v>
      </c>
      <c r="D116" s="158" t="s">
        <v>248</v>
      </c>
      <c r="E116" s="158">
        <v>1</v>
      </c>
      <c r="F116" s="160" t="s">
        <v>123</v>
      </c>
      <c r="G116" s="163"/>
    </row>
    <row r="117" spans="1:7">
      <c r="A117" s="14"/>
      <c r="B117" s="32"/>
      <c r="C117" s="21"/>
      <c r="D117" s="32"/>
      <c r="E117" s="32"/>
      <c r="F117" s="21"/>
      <c r="G117" s="22"/>
    </row>
    <row r="118" spans="1:7">
      <c r="A118" s="14"/>
      <c r="B118" s="32"/>
      <c r="C118" s="21"/>
      <c r="D118" s="32"/>
      <c r="E118" s="32"/>
      <c r="F118" s="21"/>
      <c r="G118" s="22"/>
    </row>
    <row r="119" spans="1:7">
      <c r="A119" s="14"/>
      <c r="B119" s="32"/>
      <c r="C119" s="21"/>
      <c r="D119" s="32"/>
      <c r="E119" s="32"/>
      <c r="F119" s="21"/>
      <c r="G119" s="22"/>
    </row>
    <row r="120" spans="1:7">
      <c r="A120" s="14"/>
      <c r="B120" s="32"/>
      <c r="C120" s="21"/>
      <c r="D120" s="32"/>
      <c r="E120" s="32"/>
      <c r="F120" s="21"/>
      <c r="G120" s="22"/>
    </row>
    <row r="121" spans="1:7">
      <c r="A121" s="9"/>
      <c r="B121" s="10"/>
      <c r="C121" s="11"/>
      <c r="D121" s="10"/>
      <c r="E121" s="10"/>
      <c r="F121" s="11"/>
      <c r="G121" s="12"/>
    </row>
    <row r="122" spans="1:7">
      <c r="A122" s="421" t="s">
        <v>351</v>
      </c>
      <c r="B122" s="422"/>
      <c r="C122" s="28" t="s">
        <v>349</v>
      </c>
      <c r="D122" s="28"/>
      <c r="E122" s="28">
        <v>1</v>
      </c>
      <c r="F122" s="28" t="s">
        <v>70</v>
      </c>
      <c r="G122" s="54"/>
    </row>
    <row r="123" spans="1:7">
      <c r="A123" s="426"/>
      <c r="B123" s="427"/>
      <c r="C123" s="427"/>
      <c r="D123" s="427"/>
      <c r="E123" s="427"/>
      <c r="F123" s="427"/>
      <c r="G123" s="428"/>
    </row>
    <row r="124" spans="1:7">
      <c r="A124" s="14">
        <v>1</v>
      </c>
      <c r="B124" s="32" t="s">
        <v>71</v>
      </c>
      <c r="C124" s="21" t="s">
        <v>138</v>
      </c>
      <c r="D124" s="32" t="str">
        <f>" 1.0m*1.0m*0.8m = "&amp;ROUND(1*1*0.8,2)</f>
        <v xml:space="preserve"> 1.0m*1.0m*0.8m = 0.8</v>
      </c>
      <c r="E124" s="32">
        <v>0.8</v>
      </c>
      <c r="F124" s="21" t="s">
        <v>69</v>
      </c>
      <c r="G124" s="22"/>
    </row>
    <row r="125" spans="1:7">
      <c r="A125" s="14">
        <v>2</v>
      </c>
      <c r="B125" s="32" t="s">
        <v>73</v>
      </c>
      <c r="C125" s="21" t="s">
        <v>138</v>
      </c>
      <c r="D125" s="32" t="str">
        <f>" 1.0m*1.0m*0.3m = "&amp;ROUND(1*1*0.3,2)</f>
        <v xml:space="preserve"> 1.0m*1.0m*0.3m = 0.3</v>
      </c>
      <c r="E125" s="32">
        <v>0.3</v>
      </c>
      <c r="F125" s="21" t="s">
        <v>69</v>
      </c>
      <c r="G125" s="22"/>
    </row>
    <row r="126" spans="1:7">
      <c r="A126" s="14">
        <v>3</v>
      </c>
      <c r="B126" s="32" t="s">
        <v>72</v>
      </c>
      <c r="C126" s="21"/>
      <c r="D126" s="32" t="str">
        <f>" 1.0m*1.0m = "&amp;ROUND(1*1,2)</f>
        <v xml:space="preserve"> 1.0m*1.0m = 1</v>
      </c>
      <c r="E126" s="32">
        <v>1</v>
      </c>
      <c r="F126" s="21" t="s">
        <v>70</v>
      </c>
      <c r="G126" s="22"/>
    </row>
    <row r="127" spans="1:7">
      <c r="A127" s="14">
        <v>4</v>
      </c>
      <c r="B127" s="32" t="s">
        <v>1314</v>
      </c>
      <c r="C127" s="21" t="s">
        <v>350</v>
      </c>
      <c r="D127" s="32" t="str">
        <f>" 1.0m*1.0m*0.3m*1.04(4%할증) = "&amp;ROUND(1*1*0.3*1.04,4)</f>
        <v xml:space="preserve"> 1.0m*1.0m*0.3m*1.04(4%할증) = 0.312</v>
      </c>
      <c r="E127" s="32">
        <v>0.312</v>
      </c>
      <c r="F127" s="21" t="s">
        <v>69</v>
      </c>
      <c r="G127" s="22" t="s">
        <v>141</v>
      </c>
    </row>
    <row r="128" spans="1:7">
      <c r="A128" s="14">
        <v>5</v>
      </c>
      <c r="B128" s="32" t="s">
        <v>1315</v>
      </c>
      <c r="C128" s="21" t="s">
        <v>88</v>
      </c>
      <c r="D128" s="32" t="str">
        <f>" 1.0m*1.0m*0.3m = "&amp;ROUND(1*1*0.3,2)</f>
        <v xml:space="preserve"> 1.0m*1.0m*0.3m = 0.3</v>
      </c>
      <c r="E128" s="32">
        <v>0.3</v>
      </c>
      <c r="F128" s="21" t="s">
        <v>69</v>
      </c>
      <c r="G128" s="15"/>
    </row>
    <row r="129" spans="1:7" ht="33.75">
      <c r="A129" s="14">
        <v>6</v>
      </c>
      <c r="B129" s="32" t="s">
        <v>343</v>
      </c>
      <c r="C129" s="21" t="s">
        <v>346</v>
      </c>
      <c r="D129" s="88" t="str">
        <f>" 1.0m*1.0m*0.5m = " &amp;ROUND(1*1*0.5,2)</f>
        <v xml:space="preserve"> 1.0m*1.0m*0.5m = 0.5</v>
      </c>
      <c r="E129" s="32">
        <v>0.5</v>
      </c>
      <c r="F129" s="21" t="s">
        <v>69</v>
      </c>
      <c r="G129" s="22" t="s">
        <v>141</v>
      </c>
    </row>
    <row r="130" spans="1:7">
      <c r="A130" s="14">
        <v>7</v>
      </c>
      <c r="B130" s="32" t="s">
        <v>347</v>
      </c>
      <c r="C130" s="21" t="s">
        <v>197</v>
      </c>
      <c r="D130" s="32" t="str">
        <f>" 1.0m*1.0m = "&amp;ROUND(1*1,2)</f>
        <v xml:space="preserve"> 1.0m*1.0m = 1</v>
      </c>
      <c r="E130" s="32">
        <v>1</v>
      </c>
      <c r="F130" s="21" t="s">
        <v>68</v>
      </c>
      <c r="G130" s="16"/>
    </row>
    <row r="131" spans="1:7">
      <c r="A131" s="14">
        <v>8</v>
      </c>
      <c r="B131" s="32" t="s">
        <v>348</v>
      </c>
      <c r="C131" s="21" t="s">
        <v>349</v>
      </c>
      <c r="D131" s="32" t="str">
        <f>" 1.0m*1.0m*1.05 = "&amp;ROUND(1*1*1.05,2)</f>
        <v xml:space="preserve"> 1.0m*1.0m*1.05 = 1.05</v>
      </c>
      <c r="E131" s="32">
        <v>1.05</v>
      </c>
      <c r="F131" s="21" t="s">
        <v>68</v>
      </c>
      <c r="G131" s="161" t="s">
        <v>358</v>
      </c>
    </row>
    <row r="132" spans="1:7">
      <c r="A132" s="14"/>
      <c r="B132" s="158"/>
      <c r="C132" s="159"/>
      <c r="D132" s="158"/>
      <c r="E132" s="158"/>
      <c r="F132" s="160"/>
      <c r="G132" s="163"/>
    </row>
    <row r="133" spans="1:7">
      <c r="A133" s="14"/>
      <c r="B133" s="158"/>
      <c r="C133" s="159"/>
      <c r="D133" s="158"/>
      <c r="E133" s="158"/>
      <c r="F133" s="160"/>
      <c r="G133" s="163"/>
    </row>
    <row r="134" spans="1:7">
      <c r="A134" s="14"/>
      <c r="B134" s="158"/>
      <c r="C134" s="159"/>
      <c r="D134" s="158"/>
      <c r="E134" s="158"/>
      <c r="F134" s="160"/>
      <c r="G134" s="163"/>
    </row>
    <row r="135" spans="1:7">
      <c r="A135" s="14"/>
      <c r="B135" s="158"/>
      <c r="C135" s="159"/>
      <c r="D135" s="158"/>
      <c r="E135" s="158"/>
      <c r="F135" s="160"/>
      <c r="G135" s="163"/>
    </row>
    <row r="136" spans="1:7">
      <c r="A136" s="9"/>
      <c r="B136" s="169"/>
      <c r="C136" s="170"/>
      <c r="D136" s="169"/>
      <c r="E136" s="169"/>
      <c r="F136" s="171"/>
      <c r="G136" s="172"/>
    </row>
    <row r="137" spans="1:7">
      <c r="A137" s="421" t="s">
        <v>360</v>
      </c>
      <c r="B137" s="422"/>
      <c r="C137" s="28" t="s">
        <v>102</v>
      </c>
      <c r="D137" s="28" t="s">
        <v>361</v>
      </c>
      <c r="E137" s="28">
        <v>1</v>
      </c>
      <c r="F137" s="28" t="s">
        <v>70</v>
      </c>
      <c r="G137" s="54"/>
    </row>
    <row r="138" spans="1:7">
      <c r="A138" s="426"/>
      <c r="B138" s="427"/>
      <c r="C138" s="427"/>
      <c r="D138" s="427"/>
      <c r="E138" s="427"/>
      <c r="F138" s="427"/>
      <c r="G138" s="428"/>
    </row>
    <row r="139" spans="1:7">
      <c r="A139" s="14">
        <v>1</v>
      </c>
      <c r="B139" s="32" t="s">
        <v>71</v>
      </c>
      <c r="C139" s="21" t="s">
        <v>138</v>
      </c>
      <c r="D139" s="32" t="str">
        <f>" 1.0m*1.0m*0.25m = "&amp;ROUND(1*1*0.25,2)</f>
        <v xml:space="preserve"> 1.0m*1.0m*0.25m = 0.25</v>
      </c>
      <c r="E139" s="32">
        <v>0.25</v>
      </c>
      <c r="F139" s="21" t="s">
        <v>69</v>
      </c>
      <c r="G139" s="22"/>
    </row>
    <row r="140" spans="1:7">
      <c r="A140" s="14">
        <v>2</v>
      </c>
      <c r="B140" s="32" t="s">
        <v>73</v>
      </c>
      <c r="C140" s="21" t="s">
        <v>138</v>
      </c>
      <c r="D140" s="88" t="str">
        <f>" 터파기량 "</f>
        <v xml:space="preserve"> 터파기량 </v>
      </c>
      <c r="E140" s="32">
        <f>E139</f>
        <v>0.25</v>
      </c>
      <c r="F140" s="21" t="s">
        <v>69</v>
      </c>
      <c r="G140" s="22"/>
    </row>
    <row r="141" spans="1:7">
      <c r="A141" s="14">
        <v>3</v>
      </c>
      <c r="B141" s="32" t="s">
        <v>72</v>
      </c>
      <c r="C141" s="21"/>
      <c r="D141" s="32" t="str">
        <f>" 1.0m*1.0m = "&amp;ROUND(1*1,2)</f>
        <v xml:space="preserve"> 1.0m*1.0m = 1</v>
      </c>
      <c r="E141" s="32">
        <v>1</v>
      </c>
      <c r="F141" s="21" t="s">
        <v>70</v>
      </c>
      <c r="G141" s="22"/>
    </row>
    <row r="142" spans="1:7">
      <c r="A142" s="14">
        <v>4</v>
      </c>
      <c r="B142" s="32" t="s">
        <v>139</v>
      </c>
      <c r="C142" s="21" t="s">
        <v>140</v>
      </c>
      <c r="D142" s="32" t="str">
        <f>" 1.0m*1.0m*0.15m*1.04(4%할증) = "&amp;ROUND(1*1*0.15*1.04,4)</f>
        <v xml:space="preserve"> 1.0m*1.0m*0.15m*1.04(4%할증) = 0.156</v>
      </c>
      <c r="E142" s="32">
        <v>0.156</v>
      </c>
      <c r="F142" s="21" t="s">
        <v>69</v>
      </c>
      <c r="G142" s="22" t="s">
        <v>141</v>
      </c>
    </row>
    <row r="143" spans="1:7">
      <c r="A143" s="14">
        <v>5</v>
      </c>
      <c r="B143" s="32" t="s">
        <v>142</v>
      </c>
      <c r="C143" s="21" t="s">
        <v>88</v>
      </c>
      <c r="D143" s="32" t="str">
        <f>" 1.0m*1.0m*0.15m = "&amp;ROUND(1*1*0.15,2)</f>
        <v xml:space="preserve"> 1.0m*1.0m*0.15m = 0.15</v>
      </c>
      <c r="E143" s="32">
        <v>0.15</v>
      </c>
      <c r="F143" s="21" t="s">
        <v>69</v>
      </c>
      <c r="G143" s="15"/>
    </row>
    <row r="144" spans="1:7" ht="56.25">
      <c r="A144" s="14">
        <v>6</v>
      </c>
      <c r="B144" s="32" t="s">
        <v>143</v>
      </c>
      <c r="C144" s="21" t="s">
        <v>196</v>
      </c>
      <c r="D144" s="88" t="str">
        <f>" 1.0m*1.0m*0.04m*1.04(4%할증) = " &amp;ROUND(1*1*0.04*1.04,2)</f>
        <v xml:space="preserve"> 1.0m*1.0m*0.04m*1.04(4%할증) = 0.04</v>
      </c>
      <c r="E144" s="32">
        <v>0.04</v>
      </c>
      <c r="F144" s="21" t="s">
        <v>69</v>
      </c>
      <c r="G144" s="22" t="s">
        <v>141</v>
      </c>
    </row>
    <row r="145" spans="1:8">
      <c r="A145" s="14">
        <v>7</v>
      </c>
      <c r="B145" s="32" t="s">
        <v>362</v>
      </c>
      <c r="C145" s="21" t="s">
        <v>363</v>
      </c>
      <c r="D145" s="32" t="str">
        <f>" 1.0m*1.0m*1.04(4%할증) = "&amp;ROUND(1*1*1.04,2)</f>
        <v xml:space="preserve"> 1.0m*1.0m*1.04(4%할증) = 1.04</v>
      </c>
      <c r="E145" s="32">
        <v>1.04</v>
      </c>
      <c r="F145" s="21" t="s">
        <v>68</v>
      </c>
      <c r="G145" s="16" t="s">
        <v>104</v>
      </c>
    </row>
    <row r="146" spans="1:8">
      <c r="A146" s="14">
        <v>8</v>
      </c>
      <c r="B146" s="32" t="s">
        <v>105</v>
      </c>
      <c r="C146" s="21" t="s">
        <v>364</v>
      </c>
      <c r="D146" s="32" t="str">
        <f>" 1.0m*1.0m = "&amp;ROUND(1*1,2)</f>
        <v xml:space="preserve"> 1.0m*1.0m = 1</v>
      </c>
      <c r="E146" s="32">
        <v>1</v>
      </c>
      <c r="F146" s="21" t="s">
        <v>68</v>
      </c>
      <c r="G146" s="15"/>
    </row>
    <row r="147" spans="1:8">
      <c r="A147" s="14"/>
      <c r="B147" s="32"/>
      <c r="C147" s="21"/>
      <c r="D147" s="32"/>
      <c r="E147" s="32"/>
      <c r="F147" s="21"/>
      <c r="G147" s="15"/>
    </row>
    <row r="148" spans="1:8">
      <c r="A148" s="14"/>
      <c r="B148" s="158"/>
      <c r="C148" s="159"/>
      <c r="D148" s="158"/>
      <c r="E148" s="158"/>
      <c r="F148" s="160"/>
      <c r="G148" s="163"/>
    </row>
    <row r="149" spans="1:8">
      <c r="A149" s="14"/>
      <c r="B149" s="158"/>
      <c r="C149" s="159"/>
      <c r="D149" s="158"/>
      <c r="E149" s="158"/>
      <c r="F149" s="160"/>
      <c r="G149" s="163"/>
    </row>
    <row r="150" spans="1:8">
      <c r="A150" s="14"/>
      <c r="B150" s="158"/>
      <c r="C150" s="159"/>
      <c r="D150" s="158"/>
      <c r="E150" s="158"/>
      <c r="F150" s="160"/>
      <c r="G150" s="163"/>
    </row>
    <row r="151" spans="1:8">
      <c r="A151" s="9"/>
      <c r="B151" s="10"/>
      <c r="C151" s="11"/>
      <c r="D151" s="10"/>
      <c r="E151" s="10"/>
      <c r="F151" s="11"/>
      <c r="G151" s="30"/>
    </row>
    <row r="152" spans="1:8">
      <c r="A152" s="73" t="s">
        <v>419</v>
      </c>
      <c r="B152" s="136"/>
      <c r="C152" s="283" t="s">
        <v>172</v>
      </c>
      <c r="D152" s="137" t="s">
        <v>341</v>
      </c>
      <c r="E152" s="136">
        <v>1</v>
      </c>
      <c r="F152" s="142" t="s">
        <v>132</v>
      </c>
      <c r="G152" s="124"/>
      <c r="H152" s="13"/>
    </row>
    <row r="153" spans="1:8">
      <c r="A153" s="423"/>
      <c r="B153" s="424"/>
      <c r="C153" s="424"/>
      <c r="D153" s="424"/>
      <c r="E153" s="424"/>
      <c r="F153" s="424"/>
      <c r="G153" s="425"/>
      <c r="H153" s="13"/>
    </row>
    <row r="154" spans="1:8">
      <c r="A154" s="14">
        <v>1</v>
      </c>
      <c r="B154" s="32" t="s">
        <v>133</v>
      </c>
      <c r="C154" s="52" t="s">
        <v>134</v>
      </c>
      <c r="D154" s="32" t="str">
        <f>" 1.4m*1.4m*0.95m = " &amp;ROUND(1.4*1.4*0.95,2)</f>
        <v xml:space="preserve"> 1.4m*1.4m*0.95m = 1.86</v>
      </c>
      <c r="E154" s="40">
        <v>1.86</v>
      </c>
      <c r="F154" s="34" t="s">
        <v>78</v>
      </c>
      <c r="G154" s="15"/>
      <c r="H154" s="13"/>
    </row>
    <row r="155" spans="1:8">
      <c r="A155" s="14">
        <v>2</v>
      </c>
      <c r="B155" s="32" t="s">
        <v>135</v>
      </c>
      <c r="C155" s="52" t="s">
        <v>134</v>
      </c>
      <c r="D155" s="32" t="str">
        <f>" (1.0m*1.0m*0.1m)+(0.8m*0.8m*0.85m) = " &amp;ROUND((1*1*0.1)+(0.8*0.8*0.85),2)</f>
        <v xml:space="preserve"> (1.0m*1.0m*0.1m)+(0.8m*0.8m*0.85m) = 0.64</v>
      </c>
      <c r="E155" s="40">
        <v>0.64</v>
      </c>
      <c r="F155" s="34" t="s">
        <v>78</v>
      </c>
      <c r="G155" s="15"/>
      <c r="H155" s="13"/>
    </row>
    <row r="156" spans="1:8">
      <c r="A156" s="14">
        <v>3</v>
      </c>
      <c r="B156" s="32" t="s">
        <v>136</v>
      </c>
      <c r="C156" s="52" t="s">
        <v>165</v>
      </c>
      <c r="D156" s="32" t="s">
        <v>137</v>
      </c>
      <c r="E156" s="40">
        <f>E154-E155</f>
        <v>1.2200000000000002</v>
      </c>
      <c r="F156" s="50" t="s">
        <v>78</v>
      </c>
      <c r="G156" s="15"/>
      <c r="H156" s="13"/>
    </row>
    <row r="157" spans="1:8">
      <c r="A157" s="14">
        <v>4</v>
      </c>
      <c r="B157" s="32" t="s">
        <v>152</v>
      </c>
      <c r="C157" s="33" t="s">
        <v>153</v>
      </c>
      <c r="D157" s="32" t="str">
        <f>" 1.0m*1.0m*0.1m*1.03(3%할증) = " &amp;ROUND(1*1*0.1*1.03,3)</f>
        <v xml:space="preserve"> 1.0m*1.0m*0.1m*1.03(3%할증) = 0.103</v>
      </c>
      <c r="E157" s="42">
        <v>0.10299999999999999</v>
      </c>
      <c r="F157" s="34" t="s">
        <v>78</v>
      </c>
      <c r="G157" s="22" t="s">
        <v>154</v>
      </c>
      <c r="H157" s="13"/>
    </row>
    <row r="158" spans="1:8">
      <c r="A158" s="14">
        <v>5</v>
      </c>
      <c r="B158" s="32" t="s">
        <v>166</v>
      </c>
      <c r="C158" s="33" t="s">
        <v>167</v>
      </c>
      <c r="D158" s="32" t="str">
        <f>" 1.0m*1.0m*0.1m = " &amp;ROUND(1*1*0.1,3)</f>
        <v xml:space="preserve"> 1.0m*1.0m*0.1m = 0.1</v>
      </c>
      <c r="E158" s="40">
        <v>0.1</v>
      </c>
      <c r="F158" s="34" t="s">
        <v>78</v>
      </c>
      <c r="G158" s="22"/>
      <c r="H158" s="13"/>
    </row>
    <row r="159" spans="1:8">
      <c r="A159" s="14">
        <v>6</v>
      </c>
      <c r="B159" s="32" t="s">
        <v>168</v>
      </c>
      <c r="C159" s="21" t="s">
        <v>169</v>
      </c>
      <c r="D159" s="32" t="str">
        <f>" 1ea "</f>
        <v xml:space="preserve"> 1ea </v>
      </c>
      <c r="E159" s="32">
        <v>1</v>
      </c>
      <c r="F159" s="125" t="s">
        <v>85</v>
      </c>
      <c r="G159" s="22"/>
      <c r="H159" s="13"/>
    </row>
    <row r="160" spans="1:8">
      <c r="A160" s="14">
        <v>7</v>
      </c>
      <c r="B160" s="32" t="s">
        <v>170</v>
      </c>
      <c r="C160" s="21"/>
      <c r="D160" s="32" t="str">
        <f>" 1ea "</f>
        <v xml:space="preserve"> 1ea </v>
      </c>
      <c r="E160" s="32">
        <v>1</v>
      </c>
      <c r="F160" s="34" t="s">
        <v>85</v>
      </c>
      <c r="G160" s="22"/>
      <c r="H160" s="13"/>
    </row>
    <row r="161" spans="1:8">
      <c r="A161" s="14">
        <v>8</v>
      </c>
      <c r="B161" s="32" t="s">
        <v>252</v>
      </c>
      <c r="C161" s="21" t="s">
        <v>171</v>
      </c>
      <c r="D161" s="32" t="str">
        <f>" 1ea "</f>
        <v xml:space="preserve"> 1ea </v>
      </c>
      <c r="E161" s="32">
        <v>1</v>
      </c>
      <c r="F161" s="125" t="s">
        <v>85</v>
      </c>
      <c r="G161" s="22"/>
      <c r="H161" s="13"/>
    </row>
    <row r="162" spans="1:8">
      <c r="A162" s="14">
        <v>9</v>
      </c>
      <c r="B162" s="32" t="s">
        <v>253</v>
      </c>
      <c r="C162" s="21"/>
      <c r="D162" s="32" t="str">
        <f>" 1ea "</f>
        <v xml:space="preserve"> 1ea </v>
      </c>
      <c r="E162" s="32">
        <v>1</v>
      </c>
      <c r="F162" s="125" t="s">
        <v>85</v>
      </c>
      <c r="G162" s="22"/>
      <c r="H162" s="13"/>
    </row>
    <row r="163" spans="1:8">
      <c r="A163" s="14"/>
      <c r="B163" s="32"/>
      <c r="C163" s="21"/>
      <c r="D163" s="32"/>
      <c r="E163" s="32"/>
      <c r="F163" s="125"/>
      <c r="G163" s="22"/>
      <c r="H163" s="13"/>
    </row>
    <row r="164" spans="1:8">
      <c r="A164" s="14"/>
      <c r="B164" s="32"/>
      <c r="C164" s="21"/>
      <c r="D164" s="32"/>
      <c r="E164" s="32"/>
      <c r="F164" s="125"/>
      <c r="G164" s="22"/>
      <c r="H164" s="13"/>
    </row>
    <row r="165" spans="1:8">
      <c r="A165" s="14"/>
      <c r="B165" s="32"/>
      <c r="C165" s="21"/>
      <c r="D165" s="32"/>
      <c r="E165" s="32"/>
      <c r="F165" s="125"/>
      <c r="G165" s="22"/>
      <c r="H165" s="13"/>
    </row>
    <row r="166" spans="1:8">
      <c r="A166" s="9"/>
      <c r="B166" s="10"/>
      <c r="C166" s="11"/>
      <c r="D166" s="10"/>
      <c r="E166" s="10"/>
      <c r="F166" s="301"/>
      <c r="G166" s="12"/>
      <c r="H166" s="13"/>
    </row>
    <row r="167" spans="1:8">
      <c r="A167" s="73" t="s">
        <v>420</v>
      </c>
      <c r="B167" s="136"/>
      <c r="C167" s="143" t="s">
        <v>212</v>
      </c>
      <c r="D167" s="137" t="s">
        <v>131</v>
      </c>
      <c r="E167" s="136">
        <v>1</v>
      </c>
      <c r="F167" s="142" t="s">
        <v>208</v>
      </c>
      <c r="G167" s="124"/>
      <c r="H167" s="13"/>
    </row>
    <row r="168" spans="1:8">
      <c r="A168" s="423"/>
      <c r="B168" s="424"/>
      <c r="C168" s="424"/>
      <c r="D168" s="424"/>
      <c r="E168" s="424"/>
      <c r="F168" s="424"/>
      <c r="G168" s="425"/>
      <c r="H168" s="13"/>
    </row>
    <row r="169" spans="1:8">
      <c r="A169" s="14">
        <v>1</v>
      </c>
      <c r="B169" s="32" t="s">
        <v>133</v>
      </c>
      <c r="C169" s="52" t="s">
        <v>134</v>
      </c>
      <c r="D169" s="32" t="str">
        <f>" 0.305m*0.55m*1.2m = " &amp;ROUND(0.305*0.55*1.2,2)</f>
        <v xml:space="preserve"> 0.305m*0.55m*1.2m = 0.2</v>
      </c>
      <c r="E169" s="40">
        <v>0.2</v>
      </c>
      <c r="F169" s="34" t="s">
        <v>78</v>
      </c>
      <c r="G169" s="15"/>
      <c r="H169" s="13"/>
    </row>
    <row r="170" spans="1:8">
      <c r="A170" s="14">
        <v>2</v>
      </c>
      <c r="B170" s="32" t="s">
        <v>135</v>
      </c>
      <c r="C170" s="52" t="s">
        <v>134</v>
      </c>
      <c r="D170" s="32" t="str">
        <f>" 0.305m*0.15m*1.2m = " &amp;ROUND(0.305*0.15*1.2,2)</f>
        <v xml:space="preserve"> 0.305m*0.15m*1.2m = 0.05</v>
      </c>
      <c r="E170" s="40">
        <v>0.05</v>
      </c>
      <c r="F170" s="34" t="s">
        <v>78</v>
      </c>
      <c r="G170" s="15"/>
      <c r="H170" s="13"/>
    </row>
    <row r="171" spans="1:8">
      <c r="A171" s="14">
        <v>3</v>
      </c>
      <c r="B171" s="32" t="s">
        <v>136</v>
      </c>
      <c r="C171" s="52" t="s">
        <v>165</v>
      </c>
      <c r="D171" s="32" t="s">
        <v>137</v>
      </c>
      <c r="E171" s="40">
        <f>E169-E170</f>
        <v>0.15000000000000002</v>
      </c>
      <c r="F171" s="50" t="s">
        <v>78</v>
      </c>
      <c r="G171" s="15"/>
      <c r="H171" s="13"/>
    </row>
    <row r="172" spans="1:8">
      <c r="A172" s="14">
        <v>4</v>
      </c>
      <c r="B172" s="32" t="s">
        <v>152</v>
      </c>
      <c r="C172" s="33" t="s">
        <v>153</v>
      </c>
      <c r="D172" s="32" t="str">
        <f>" 0.05m*0.15m*1.2m*1.03(3%할증) = " &amp;ROUND(0.05*0.15*1.2*1.03,3)</f>
        <v xml:space="preserve"> 0.05m*0.15m*1.2m*1.03(3%할증) = 0.009</v>
      </c>
      <c r="E172" s="42">
        <v>8.9999999999999993E-3</v>
      </c>
      <c r="F172" s="34" t="s">
        <v>78</v>
      </c>
      <c r="G172" s="22" t="s">
        <v>154</v>
      </c>
      <c r="H172" s="13"/>
    </row>
    <row r="173" spans="1:8">
      <c r="A173" s="14">
        <v>5</v>
      </c>
      <c r="B173" s="32" t="s">
        <v>166</v>
      </c>
      <c r="C173" s="33" t="s">
        <v>167</v>
      </c>
      <c r="D173" s="32" t="str">
        <f>" 0.05m*0.15m*1.2m = " &amp;ROUND(0.05*0.15*1.2,3)</f>
        <v xml:space="preserve"> 0.05m*0.15m*1.2m = 0.009</v>
      </c>
      <c r="E173" s="42">
        <v>8.9999999999999993E-3</v>
      </c>
      <c r="F173" s="34" t="s">
        <v>78</v>
      </c>
      <c r="G173" s="22"/>
      <c r="H173" s="13"/>
    </row>
    <row r="174" spans="1:8">
      <c r="A174" s="14">
        <v>6</v>
      </c>
      <c r="B174" s="32" t="s">
        <v>213</v>
      </c>
      <c r="C174" s="21" t="s">
        <v>212</v>
      </c>
      <c r="D174" s="55"/>
      <c r="E174" s="40">
        <v>1</v>
      </c>
      <c r="F174" s="21" t="s">
        <v>208</v>
      </c>
      <c r="G174" s="22" t="s">
        <v>209</v>
      </c>
      <c r="H174" s="13"/>
    </row>
    <row r="175" spans="1:8">
      <c r="A175" s="14">
        <v>7</v>
      </c>
      <c r="B175" s="32" t="s">
        <v>214</v>
      </c>
      <c r="C175" s="21" t="s">
        <v>131</v>
      </c>
      <c r="D175" s="55" t="s">
        <v>210</v>
      </c>
      <c r="E175" s="42">
        <v>1.9E-2</v>
      </c>
      <c r="F175" s="34" t="s">
        <v>211</v>
      </c>
      <c r="G175" s="22"/>
      <c r="H175" s="13"/>
    </row>
    <row r="176" spans="1:8">
      <c r="A176" s="14"/>
      <c r="B176" s="32"/>
      <c r="C176" s="21"/>
      <c r="D176" s="55"/>
      <c r="E176" s="42"/>
      <c r="F176" s="34"/>
      <c r="G176" s="22"/>
      <c r="H176" s="13"/>
    </row>
    <row r="177" spans="1:8">
      <c r="A177" s="14"/>
      <c r="B177" s="32"/>
      <c r="C177" s="21"/>
      <c r="D177" s="55"/>
      <c r="E177" s="42"/>
      <c r="F177" s="34"/>
      <c r="G177" s="22"/>
      <c r="H177" s="13"/>
    </row>
    <row r="178" spans="1:8">
      <c r="A178" s="14"/>
      <c r="B178" s="32"/>
      <c r="C178" s="21"/>
      <c r="D178" s="55"/>
      <c r="E178" s="42"/>
      <c r="F178" s="34"/>
      <c r="G178" s="22"/>
      <c r="H178" s="13"/>
    </row>
    <row r="179" spans="1:8">
      <c r="A179" s="14"/>
      <c r="B179" s="32"/>
      <c r="C179" s="21"/>
      <c r="D179" s="55"/>
      <c r="E179" s="42"/>
      <c r="F179" s="34"/>
      <c r="G179" s="22"/>
      <c r="H179" s="13"/>
    </row>
    <row r="180" spans="1:8">
      <c r="A180" s="14"/>
      <c r="B180" s="32"/>
      <c r="C180" s="21"/>
      <c r="D180" s="55"/>
      <c r="E180" s="42"/>
      <c r="F180" s="34"/>
      <c r="G180" s="22"/>
      <c r="H180" s="13"/>
    </row>
    <row r="181" spans="1:8">
      <c r="A181" s="9"/>
      <c r="B181" s="10"/>
      <c r="C181" s="11"/>
      <c r="D181" s="302"/>
      <c r="E181" s="303"/>
      <c r="F181" s="36"/>
      <c r="G181" s="12"/>
      <c r="H181" s="13"/>
    </row>
    <row r="182" spans="1:8">
      <c r="A182" s="73" t="s">
        <v>421</v>
      </c>
      <c r="B182" s="136"/>
      <c r="C182" s="143" t="s">
        <v>254</v>
      </c>
      <c r="D182" s="137" t="s">
        <v>131</v>
      </c>
      <c r="E182" s="136">
        <v>1</v>
      </c>
      <c r="F182" s="142" t="s">
        <v>208</v>
      </c>
      <c r="G182" s="124"/>
      <c r="H182" s="13"/>
    </row>
    <row r="183" spans="1:8">
      <c r="A183" s="423"/>
      <c r="B183" s="424"/>
      <c r="C183" s="424"/>
      <c r="D183" s="424"/>
      <c r="E183" s="424"/>
      <c r="F183" s="424"/>
      <c r="G183" s="425"/>
      <c r="H183" s="13"/>
    </row>
    <row r="184" spans="1:8">
      <c r="A184" s="14">
        <v>1</v>
      </c>
      <c r="B184" s="32" t="s">
        <v>133</v>
      </c>
      <c r="C184" s="52" t="s">
        <v>134</v>
      </c>
      <c r="D184" s="32" t="str">
        <f>" 0.7m*0.55m*1.2m = " &amp;ROUND(0.7*0.55*1.2,2)</f>
        <v xml:space="preserve"> 0.7m*0.55m*1.2m = 0.46</v>
      </c>
      <c r="E184" s="40">
        <v>0.46</v>
      </c>
      <c r="F184" s="34" t="s">
        <v>326</v>
      </c>
      <c r="G184" s="15"/>
      <c r="H184" s="13"/>
    </row>
    <row r="185" spans="1:8">
      <c r="A185" s="14">
        <v>2</v>
      </c>
      <c r="B185" s="32" t="s">
        <v>135</v>
      </c>
      <c r="C185" s="52" t="s">
        <v>134</v>
      </c>
      <c r="D185" s="32" t="str">
        <f>" 0.7m*0.15m*1.2m = " &amp;ROUND(0.7*0.15*1.2,2)</f>
        <v xml:space="preserve"> 0.7m*0.15m*1.2m = 0.13</v>
      </c>
      <c r="E185" s="40">
        <v>0.13</v>
      </c>
      <c r="F185" s="34" t="s">
        <v>326</v>
      </c>
      <c r="G185" s="15"/>
      <c r="H185" s="13"/>
    </row>
    <row r="186" spans="1:8">
      <c r="A186" s="14">
        <v>3</v>
      </c>
      <c r="B186" s="32" t="s">
        <v>136</v>
      </c>
      <c r="C186" s="52" t="s">
        <v>327</v>
      </c>
      <c r="D186" s="32" t="s">
        <v>137</v>
      </c>
      <c r="E186" s="40">
        <f>E184-E185</f>
        <v>0.33</v>
      </c>
      <c r="F186" s="50" t="s">
        <v>326</v>
      </c>
      <c r="G186" s="15"/>
      <c r="H186" s="13"/>
    </row>
    <row r="187" spans="1:8">
      <c r="A187" s="14">
        <v>4</v>
      </c>
      <c r="B187" s="32" t="s">
        <v>152</v>
      </c>
      <c r="C187" s="33" t="s">
        <v>328</v>
      </c>
      <c r="D187" s="32" t="str">
        <f>" 0.05m*0.15m*0.8m*1.03(3%할증) = " &amp;ROUND(0.05*0.15*0.8*1.03,3)</f>
        <v xml:space="preserve"> 0.05m*0.15m*0.8m*1.03(3%할증) = 0.006</v>
      </c>
      <c r="E187" s="42">
        <v>6.0000000000000001E-3</v>
      </c>
      <c r="F187" s="34" t="s">
        <v>326</v>
      </c>
      <c r="G187" s="22" t="s">
        <v>154</v>
      </c>
      <c r="H187" s="13"/>
    </row>
    <row r="188" spans="1:8">
      <c r="A188" s="14">
        <v>5</v>
      </c>
      <c r="B188" s="32" t="s">
        <v>166</v>
      </c>
      <c r="C188" s="33" t="s">
        <v>167</v>
      </c>
      <c r="D188" s="32" t="str">
        <f>" 0.05m*0.15m*0.8m = " &amp;ROUND(0.05*0.15*0.8,3)</f>
        <v xml:space="preserve"> 0.05m*0.15m*0.8m = 0.006</v>
      </c>
      <c r="E188" s="42">
        <v>6.0000000000000001E-3</v>
      </c>
      <c r="F188" s="34" t="s">
        <v>326</v>
      </c>
      <c r="G188" s="22"/>
      <c r="H188" s="13"/>
    </row>
    <row r="189" spans="1:8">
      <c r="A189" s="14">
        <v>6</v>
      </c>
      <c r="B189" s="32" t="s">
        <v>329</v>
      </c>
      <c r="C189" s="21" t="s">
        <v>1320</v>
      </c>
      <c r="D189" s="55"/>
      <c r="E189" s="40">
        <v>1</v>
      </c>
      <c r="F189" s="21" t="s">
        <v>208</v>
      </c>
      <c r="G189" s="22"/>
      <c r="H189" s="13"/>
    </row>
    <row r="190" spans="1:8">
      <c r="A190" s="14">
        <v>7</v>
      </c>
      <c r="B190" s="32" t="s">
        <v>330</v>
      </c>
      <c r="C190" s="21" t="s">
        <v>331</v>
      </c>
      <c r="D190" s="55" t="s">
        <v>332</v>
      </c>
      <c r="E190" s="42">
        <v>1.9E-2</v>
      </c>
      <c r="F190" s="34" t="s">
        <v>333</v>
      </c>
      <c r="G190" s="22"/>
      <c r="H190" s="13"/>
    </row>
    <row r="191" spans="1:8">
      <c r="A191" s="14"/>
      <c r="B191" s="32"/>
      <c r="C191" s="21"/>
      <c r="D191" s="55"/>
      <c r="E191" s="42"/>
      <c r="F191" s="34"/>
      <c r="G191" s="22"/>
      <c r="H191" s="13"/>
    </row>
    <row r="192" spans="1:8">
      <c r="A192" s="14"/>
      <c r="B192" s="32"/>
      <c r="C192" s="21"/>
      <c r="D192" s="55"/>
      <c r="E192" s="42"/>
      <c r="F192" s="34"/>
      <c r="G192" s="22"/>
      <c r="H192" s="13"/>
    </row>
    <row r="193" spans="1:8">
      <c r="A193" s="14"/>
      <c r="B193" s="32"/>
      <c r="C193" s="21"/>
      <c r="D193" s="55"/>
      <c r="E193" s="42"/>
      <c r="F193" s="34"/>
      <c r="G193" s="22"/>
      <c r="H193" s="13"/>
    </row>
    <row r="194" spans="1:8">
      <c r="A194" s="14"/>
      <c r="B194" s="32"/>
      <c r="C194" s="21"/>
      <c r="D194" s="55"/>
      <c r="E194" s="42"/>
      <c r="F194" s="34"/>
      <c r="G194" s="22"/>
      <c r="H194" s="13"/>
    </row>
    <row r="195" spans="1:8">
      <c r="A195" s="14"/>
      <c r="B195" s="32"/>
      <c r="C195" s="21"/>
      <c r="D195" s="55"/>
      <c r="E195" s="42"/>
      <c r="F195" s="34"/>
      <c r="G195" s="22"/>
      <c r="H195" s="13"/>
    </row>
    <row r="196" spans="1:8">
      <c r="A196" s="14"/>
      <c r="B196" s="32"/>
      <c r="C196" s="21"/>
      <c r="D196" s="55"/>
      <c r="E196" s="42"/>
      <c r="F196" s="34"/>
      <c r="G196" s="22"/>
      <c r="H196" s="13"/>
    </row>
    <row r="197" spans="1:8">
      <c r="A197" s="73" t="s">
        <v>1311</v>
      </c>
      <c r="B197" s="136"/>
      <c r="C197" s="143" t="s">
        <v>1313</v>
      </c>
      <c r="D197" s="137" t="s">
        <v>131</v>
      </c>
      <c r="E197" s="136">
        <v>1</v>
      </c>
      <c r="F197" s="142" t="s">
        <v>208</v>
      </c>
      <c r="G197" s="124"/>
      <c r="H197" s="13"/>
    </row>
    <row r="198" spans="1:8">
      <c r="A198" s="423"/>
      <c r="B198" s="424"/>
      <c r="C198" s="424"/>
      <c r="D198" s="424"/>
      <c r="E198" s="424"/>
      <c r="F198" s="424"/>
      <c r="G198" s="425"/>
      <c r="H198" s="13"/>
    </row>
    <row r="199" spans="1:8">
      <c r="A199" s="14">
        <v>1</v>
      </c>
      <c r="B199" s="32" t="s">
        <v>135</v>
      </c>
      <c r="C199" s="52" t="s">
        <v>134</v>
      </c>
      <c r="D199" s="32" t="str">
        <f>" 0.3m*0.2m*1.2m = " &amp;ROUND(0.3*0.2*1.2,2)</f>
        <v xml:space="preserve"> 0.3m*0.2m*1.2m = 0.07</v>
      </c>
      <c r="E199" s="40">
        <v>7.0000000000000007E-2</v>
      </c>
      <c r="F199" s="34" t="s">
        <v>78</v>
      </c>
      <c r="G199" s="15"/>
      <c r="H199" s="13"/>
    </row>
    <row r="200" spans="1:8">
      <c r="A200" s="14">
        <v>2</v>
      </c>
      <c r="B200" s="32" t="s">
        <v>1314</v>
      </c>
      <c r="C200" s="21" t="s">
        <v>140</v>
      </c>
      <c r="D200" s="32" t="str">
        <f>" ((0.3m*0.2m*1.2m)-(0.1m*0.1m*1.2m))*1.04(4%할증) = "&amp;ROUND(((0.3*0.2*1.2)-(0.1*0.1*1.2))*1.04,3)</f>
        <v xml:space="preserve"> ((0.3m*0.2m*1.2m)-(0.1m*0.1m*1.2m))*1.04(4%할증) = 0.062</v>
      </c>
      <c r="E200" s="32">
        <v>6.2E-2</v>
      </c>
      <c r="F200" s="21" t="s">
        <v>69</v>
      </c>
      <c r="G200" s="22" t="s">
        <v>141</v>
      </c>
      <c r="H200" s="13"/>
    </row>
    <row r="201" spans="1:8">
      <c r="A201" s="14">
        <v>3</v>
      </c>
      <c r="B201" s="32" t="s">
        <v>1315</v>
      </c>
      <c r="C201" s="21" t="s">
        <v>88</v>
      </c>
      <c r="D201" s="32" t="str">
        <f>" ((0.3m*0.2m*1.2m)-(0.1m*0.1m*1.2m)) = "&amp;ROUND(((0.3*0.2*1.2)-(0.1*0.1*1.2)),3)</f>
        <v xml:space="preserve"> ((0.3m*0.2m*1.2m)-(0.1m*0.1m*1.2m)) = 0.06</v>
      </c>
      <c r="E201" s="32">
        <v>0.06</v>
      </c>
      <c r="F201" s="21" t="s">
        <v>69</v>
      </c>
      <c r="G201" s="15"/>
      <c r="H201" s="13"/>
    </row>
    <row r="202" spans="1:8">
      <c r="A202" s="14">
        <v>4</v>
      </c>
      <c r="B202" s="32" t="s">
        <v>1316</v>
      </c>
      <c r="C202" s="33" t="s">
        <v>1317</v>
      </c>
      <c r="D202" s="32" t="str">
        <f>" 0.3m*1.2m = "&amp;ROUND(0.3*1.2,2)</f>
        <v xml:space="preserve"> 0.3m*1.2m = 0.36</v>
      </c>
      <c r="E202" s="40">
        <v>0.36</v>
      </c>
      <c r="F202" s="34" t="s">
        <v>1318</v>
      </c>
      <c r="G202" s="22"/>
      <c r="H202" s="13"/>
    </row>
    <row r="203" spans="1:8">
      <c r="A203" s="14">
        <v>5</v>
      </c>
      <c r="B203" s="32" t="s">
        <v>1319</v>
      </c>
      <c r="C203" s="21" t="s">
        <v>1313</v>
      </c>
      <c r="D203" s="55"/>
      <c r="E203" s="40">
        <v>1</v>
      </c>
      <c r="F203" s="21" t="s">
        <v>208</v>
      </c>
      <c r="G203" s="22"/>
      <c r="H203" s="13"/>
    </row>
    <row r="204" spans="1:8">
      <c r="A204" s="14">
        <v>6</v>
      </c>
      <c r="B204" s="32" t="s">
        <v>1321</v>
      </c>
      <c r="C204" s="21" t="s">
        <v>131</v>
      </c>
      <c r="D204" s="55" t="s">
        <v>1322</v>
      </c>
      <c r="E204" s="42">
        <v>8.9999999999999993E-3</v>
      </c>
      <c r="F204" s="34" t="s">
        <v>333</v>
      </c>
      <c r="G204" s="22"/>
      <c r="H204" s="13"/>
    </row>
    <row r="205" spans="1:8">
      <c r="A205" s="14"/>
      <c r="B205" s="32"/>
      <c r="C205" s="21"/>
      <c r="D205" s="55"/>
      <c r="E205" s="42"/>
      <c r="F205" s="34"/>
      <c r="G205" s="22"/>
      <c r="H205" s="13"/>
    </row>
    <row r="206" spans="1:8">
      <c r="A206" s="14"/>
      <c r="B206" s="32"/>
      <c r="C206" s="21"/>
      <c r="D206" s="55"/>
      <c r="E206" s="42"/>
      <c r="F206" s="34"/>
      <c r="G206" s="22"/>
      <c r="H206" s="13"/>
    </row>
    <row r="207" spans="1:8">
      <c r="A207" s="14"/>
      <c r="B207" s="32"/>
      <c r="C207" s="21"/>
      <c r="D207" s="55"/>
      <c r="E207" s="42"/>
      <c r="F207" s="34"/>
      <c r="G207" s="22"/>
      <c r="H207" s="13"/>
    </row>
    <row r="208" spans="1:8">
      <c r="A208" s="14"/>
      <c r="B208" s="32"/>
      <c r="C208" s="21"/>
      <c r="D208" s="55"/>
      <c r="E208" s="42"/>
      <c r="F208" s="34"/>
      <c r="G208" s="22"/>
      <c r="H208" s="13"/>
    </row>
    <row r="209" spans="1:8">
      <c r="A209" s="14"/>
      <c r="B209" s="32"/>
      <c r="C209" s="21"/>
      <c r="D209" s="55"/>
      <c r="E209" s="42"/>
      <c r="F209" s="34"/>
      <c r="G209" s="22"/>
      <c r="H209" s="13"/>
    </row>
    <row r="210" spans="1:8">
      <c r="A210" s="14"/>
      <c r="B210" s="32"/>
      <c r="C210" s="21"/>
      <c r="D210" s="32"/>
      <c r="E210" s="32"/>
      <c r="F210" s="21"/>
      <c r="G210" s="22"/>
      <c r="H210" s="13"/>
    </row>
    <row r="211" spans="1:8">
      <c r="A211" s="9"/>
      <c r="B211" s="11"/>
      <c r="C211" s="11"/>
      <c r="D211" s="49"/>
      <c r="E211" s="10"/>
      <c r="F211" s="11"/>
      <c r="G211" s="12"/>
      <c r="H211" s="13"/>
    </row>
    <row r="212" spans="1:8">
      <c r="A212" s="421" t="s">
        <v>155</v>
      </c>
      <c r="B212" s="422"/>
      <c r="C212" s="28" t="s">
        <v>156</v>
      </c>
      <c r="D212" s="28" t="s">
        <v>157</v>
      </c>
      <c r="E212" s="28">
        <v>1</v>
      </c>
      <c r="F212" s="28" t="s">
        <v>101</v>
      </c>
      <c r="G212" s="31"/>
      <c r="H212" s="13"/>
    </row>
    <row r="213" spans="1:8">
      <c r="A213" s="426"/>
      <c r="B213" s="427"/>
      <c r="C213" s="427"/>
      <c r="D213" s="427"/>
      <c r="E213" s="427"/>
      <c r="F213" s="427"/>
      <c r="G213" s="428"/>
      <c r="H213" s="13"/>
    </row>
    <row r="214" spans="1:8">
      <c r="A214" s="14">
        <v>1</v>
      </c>
      <c r="B214" s="32" t="s">
        <v>158</v>
      </c>
      <c r="C214" s="33" t="s">
        <v>138</v>
      </c>
      <c r="D214" s="32" t="str">
        <f>" (0.5m+0.86m)*0.6m*0.5*1.0m =" &amp;ROUND((0.5+0.86)*0.6*0.5*1,2)</f>
        <v xml:space="preserve"> (0.5m+0.86m)*0.6m*0.5*1.0m =0.41</v>
      </c>
      <c r="E214" s="40">
        <v>0.41</v>
      </c>
      <c r="F214" s="50" t="s">
        <v>125</v>
      </c>
      <c r="G214" s="22"/>
      <c r="H214" s="13"/>
    </row>
    <row r="215" spans="1:8">
      <c r="A215" s="14">
        <v>2</v>
      </c>
      <c r="B215" s="32" t="s">
        <v>159</v>
      </c>
      <c r="C215" s="33" t="s">
        <v>138</v>
      </c>
      <c r="D215" s="32" t="str">
        <f>" 3.14*0.15m*0.15m*1.0m = " &amp;ROUND(3.14*0.15*0.15*1,2)</f>
        <v xml:space="preserve"> 3.14*0.15m*0.15m*1.0m = 0.07</v>
      </c>
      <c r="E215" s="40">
        <v>7.0000000000000007E-2</v>
      </c>
      <c r="F215" s="50" t="s">
        <v>125</v>
      </c>
      <c r="G215" s="15"/>
      <c r="H215" s="13"/>
    </row>
    <row r="216" spans="1:8">
      <c r="A216" s="14">
        <v>3</v>
      </c>
      <c r="B216" s="32" t="s">
        <v>160</v>
      </c>
      <c r="C216" s="34" t="s">
        <v>124</v>
      </c>
      <c r="D216" s="32" t="s">
        <v>161</v>
      </c>
      <c r="E216" s="40">
        <f>E214-E215</f>
        <v>0.33999999999999997</v>
      </c>
      <c r="F216" s="50" t="s">
        <v>125</v>
      </c>
      <c r="G216" s="22"/>
      <c r="H216" s="13"/>
    </row>
    <row r="217" spans="1:8">
      <c r="A217" s="14">
        <v>4</v>
      </c>
      <c r="B217" s="32" t="s">
        <v>162</v>
      </c>
      <c r="C217" s="33" t="s">
        <v>163</v>
      </c>
      <c r="D217" s="39"/>
      <c r="E217" s="35">
        <v>1</v>
      </c>
      <c r="F217" s="50" t="s">
        <v>101</v>
      </c>
      <c r="G217" s="15"/>
      <c r="H217" s="13"/>
    </row>
    <row r="218" spans="1:8">
      <c r="A218" s="14">
        <v>5</v>
      </c>
      <c r="B218" s="32" t="s">
        <v>164</v>
      </c>
      <c r="C218" s="21"/>
      <c r="D218" s="32"/>
      <c r="E218" s="35">
        <v>1</v>
      </c>
      <c r="F218" s="21" t="s">
        <v>123</v>
      </c>
      <c r="G218" s="22"/>
      <c r="H218" s="13"/>
    </row>
    <row r="219" spans="1:8">
      <c r="A219" s="14"/>
      <c r="B219" s="32"/>
      <c r="C219" s="21"/>
      <c r="D219" s="32"/>
      <c r="E219" s="35"/>
      <c r="F219" s="21"/>
      <c r="G219" s="22"/>
      <c r="H219" s="13"/>
    </row>
    <row r="220" spans="1:8">
      <c r="A220" s="14"/>
      <c r="B220" s="32"/>
      <c r="C220" s="21"/>
      <c r="D220" s="32"/>
      <c r="E220" s="35"/>
      <c r="F220" s="21"/>
      <c r="G220" s="22"/>
      <c r="H220" s="13"/>
    </row>
    <row r="221" spans="1:8">
      <c r="A221" s="14"/>
      <c r="B221" s="32"/>
      <c r="C221" s="21"/>
      <c r="D221" s="32"/>
      <c r="E221" s="35"/>
      <c r="F221" s="21"/>
      <c r="G221" s="22"/>
      <c r="H221" s="13"/>
    </row>
    <row r="222" spans="1:8">
      <c r="A222" s="14"/>
      <c r="B222" s="32"/>
      <c r="C222" s="21"/>
      <c r="D222" s="32"/>
      <c r="E222" s="35"/>
      <c r="F222" s="21"/>
      <c r="G222" s="22"/>
      <c r="H222" s="13"/>
    </row>
    <row r="223" spans="1:8">
      <c r="A223" s="14"/>
      <c r="B223" s="32"/>
      <c r="C223" s="21"/>
      <c r="D223" s="32"/>
      <c r="E223" s="35"/>
      <c r="F223" s="21"/>
      <c r="G223" s="22"/>
      <c r="H223" s="13"/>
    </row>
    <row r="224" spans="1:8">
      <c r="A224" s="14"/>
      <c r="B224" s="32"/>
      <c r="C224" s="21"/>
      <c r="D224" s="32"/>
      <c r="E224" s="35"/>
      <c r="F224" s="21"/>
      <c r="G224" s="22"/>
      <c r="H224" s="13"/>
    </row>
    <row r="225" spans="1:8">
      <c r="A225" s="14"/>
      <c r="B225" s="32"/>
      <c r="C225" s="21"/>
      <c r="D225" s="32"/>
      <c r="E225" s="35"/>
      <c r="F225" s="21"/>
      <c r="G225" s="22"/>
      <c r="H225" s="13"/>
    </row>
    <row r="226" spans="1:8">
      <c r="A226" s="9"/>
      <c r="B226" s="10"/>
      <c r="C226" s="11"/>
      <c r="D226" s="10"/>
      <c r="E226" s="27"/>
      <c r="F226" s="11"/>
      <c r="G226" s="12"/>
      <c r="H226" s="13"/>
    </row>
    <row r="227" spans="1:8">
      <c r="A227" s="421" t="s">
        <v>255</v>
      </c>
      <c r="B227" s="422"/>
      <c r="C227" s="28"/>
      <c r="D227" s="28"/>
      <c r="E227" s="28">
        <v>1</v>
      </c>
      <c r="F227" s="28" t="s">
        <v>268</v>
      </c>
      <c r="G227" s="31"/>
    </row>
    <row r="228" spans="1:8">
      <c r="A228" s="426"/>
      <c r="B228" s="427"/>
      <c r="C228" s="427"/>
      <c r="D228" s="427"/>
      <c r="E228" s="427"/>
      <c r="F228" s="427"/>
      <c r="G228" s="428"/>
    </row>
    <row r="229" spans="1:8">
      <c r="A229" s="14">
        <v>1</v>
      </c>
      <c r="B229" s="32" t="s">
        <v>158</v>
      </c>
      <c r="C229" s="33" t="s">
        <v>138</v>
      </c>
      <c r="D229" s="32" t="str">
        <f>" (0.925m*1.2m*2.6m)+(0.925m*1.2m*11.23m) =" &amp;ROUND((0.925*1.2*2.6)+(0.925*1.2*11.23),2)</f>
        <v xml:space="preserve"> (0.925m*1.2m*2.6m)+(0.925m*1.2m*11.23m) =15.35</v>
      </c>
      <c r="E229" s="40">
        <v>15.35</v>
      </c>
      <c r="F229" s="34" t="s">
        <v>125</v>
      </c>
      <c r="G229" s="22"/>
      <c r="H229" s="13"/>
    </row>
    <row r="230" spans="1:8">
      <c r="A230" s="14">
        <v>2</v>
      </c>
      <c r="B230" s="32" t="s">
        <v>159</v>
      </c>
      <c r="C230" s="33" t="s">
        <v>138</v>
      </c>
      <c r="D230" s="32" t="str">
        <f>" (1.92m2*0.2m)+(9.69m2*0.2m) = " &amp;ROUND((1.92*0.2)+(9.69*0.2),2)</f>
        <v xml:space="preserve"> (1.92m2*0.2m)+(9.69m2*0.2m) = 2.32</v>
      </c>
      <c r="E230" s="40">
        <v>2.3199999999999998</v>
      </c>
      <c r="F230" s="34" t="s">
        <v>125</v>
      </c>
      <c r="G230" s="15"/>
    </row>
    <row r="231" spans="1:8">
      <c r="A231" s="14">
        <v>3</v>
      </c>
      <c r="B231" s="32" t="s">
        <v>160</v>
      </c>
      <c r="C231" s="34" t="s">
        <v>124</v>
      </c>
      <c r="D231" s="32" t="s">
        <v>161</v>
      </c>
      <c r="E231" s="40">
        <f>E229-E230</f>
        <v>13.03</v>
      </c>
      <c r="F231" s="34" t="s">
        <v>125</v>
      </c>
      <c r="G231" s="22"/>
    </row>
    <row r="232" spans="1:8">
      <c r="A232" s="14">
        <v>4</v>
      </c>
      <c r="B232" s="158" t="s">
        <v>199</v>
      </c>
      <c r="C232" s="159" t="s">
        <v>140</v>
      </c>
      <c r="D232" s="32" t="str">
        <f>" (0.8m*0.1m*2.6m)+(0.8m*0.1*11.23m)*1.04 = " &amp;ROUND(((0.8*0.1*2.6)+(0.8*0.1*11.23))*1.04,2)</f>
        <v xml:space="preserve"> (0.8m*0.1m*2.6m)+(0.8m*0.1*11.23m)*1.04 = 1.15</v>
      </c>
      <c r="E232" s="158">
        <v>1.1499999999999999</v>
      </c>
      <c r="F232" s="160" t="s">
        <v>125</v>
      </c>
      <c r="G232" s="163" t="s">
        <v>232</v>
      </c>
    </row>
    <row r="233" spans="1:8">
      <c r="A233" s="14">
        <v>5</v>
      </c>
      <c r="B233" s="158" t="s">
        <v>233</v>
      </c>
      <c r="C233" s="159" t="s">
        <v>88</v>
      </c>
      <c r="D233" s="32" t="str">
        <f>" (0.8m*0.1m*2.6m)+(0.8m*0.1*11.23m) = " &amp;ROUND(((0.8*0.1*2.6)+(0.8*0.1*11.23)),2)</f>
        <v xml:space="preserve"> (0.8m*0.1m*2.6m)+(0.8m*0.1*11.23m) = 1.11</v>
      </c>
      <c r="E233" s="158">
        <v>1.1100000000000001</v>
      </c>
      <c r="F233" s="160" t="s">
        <v>125</v>
      </c>
      <c r="G233" s="163"/>
    </row>
    <row r="234" spans="1:8">
      <c r="A234" s="14">
        <v>6</v>
      </c>
      <c r="B234" s="158" t="s">
        <v>200</v>
      </c>
      <c r="C234" s="160" t="s">
        <v>365</v>
      </c>
      <c r="D234" s="158" t="str">
        <f>" (2.2m2*2면)+(13.3m2*2면) ="&amp;ROUND((2.2*2)+(13.3*2),2)</f>
        <v xml:space="preserve"> (2.2m2*2면)+(13.3m2*2면) =31</v>
      </c>
      <c r="E234" s="158">
        <v>31</v>
      </c>
      <c r="F234" s="160" t="s">
        <v>68</v>
      </c>
      <c r="G234" s="163"/>
    </row>
    <row r="235" spans="1:8">
      <c r="A235" s="14">
        <v>7</v>
      </c>
      <c r="B235" s="32" t="s">
        <v>256</v>
      </c>
      <c r="C235" s="21" t="s">
        <v>269</v>
      </c>
      <c r="D235" s="32" t="str">
        <f>" (21m+123m)*0.995kg/m*1.05(5%할증) = " &amp;ROUND((21+123)*0.995*1.05,2)</f>
        <v xml:space="preserve"> (21m+123m)*0.995kg/m*1.05(5%할증) = 150.44</v>
      </c>
      <c r="E235" s="32">
        <v>150.44</v>
      </c>
      <c r="F235" s="21" t="s">
        <v>126</v>
      </c>
      <c r="G235" s="22" t="s">
        <v>257</v>
      </c>
    </row>
    <row r="236" spans="1:8">
      <c r="A236" s="14">
        <v>8</v>
      </c>
      <c r="B236" s="32" t="s">
        <v>258</v>
      </c>
      <c r="C236" s="21"/>
      <c r="D236" s="32"/>
      <c r="E236" s="53">
        <f>E235/1000</f>
        <v>0.15043999999999999</v>
      </c>
      <c r="F236" s="21" t="s">
        <v>259</v>
      </c>
      <c r="G236" s="22"/>
    </row>
    <row r="237" spans="1:8">
      <c r="A237" s="14">
        <v>9</v>
      </c>
      <c r="B237" s="158" t="s">
        <v>179</v>
      </c>
      <c r="C237" s="160" t="s">
        <v>242</v>
      </c>
      <c r="D237" s="158" t="str">
        <f>" ((2.2m*0.2m)+(13.3m2*0.2m))*1.03 ="&amp;ROUND(((2.2*0.2)+(13.3*0.2))*1.03,2)</f>
        <v xml:space="preserve"> ((2.2m*0.2m)+(13.3m2*0.2m))*1.03 =3.19</v>
      </c>
      <c r="E237" s="158">
        <v>3.19</v>
      </c>
      <c r="F237" s="160" t="s">
        <v>125</v>
      </c>
      <c r="G237" s="161" t="s">
        <v>260</v>
      </c>
    </row>
    <row r="238" spans="1:8">
      <c r="A238" s="14">
        <v>10</v>
      </c>
      <c r="B238" s="158" t="s">
        <v>243</v>
      </c>
      <c r="C238" s="159" t="s">
        <v>244</v>
      </c>
      <c r="D238" s="158" t="str">
        <f>" ((2.2m*0.2m)+(13.3m2*0.2m)) ="&amp;ROUND(((2.2*0.2)+(13.3*0.2)),2)</f>
        <v xml:space="preserve"> ((2.2m*0.2m)+(13.3m2*0.2m)) =3.1</v>
      </c>
      <c r="E238" s="158">
        <v>3.1</v>
      </c>
      <c r="F238" s="160" t="s">
        <v>125</v>
      </c>
      <c r="G238" s="163"/>
    </row>
    <row r="239" spans="1:8">
      <c r="A239" s="14">
        <v>11</v>
      </c>
      <c r="B239" s="158" t="s">
        <v>262</v>
      </c>
      <c r="C239" s="159" t="s">
        <v>261</v>
      </c>
      <c r="D239" s="158" t="str">
        <f>" (0.09m2+0.09m2+3.58m2)*1.1(10%할증) ="&amp;ROUND((0.09+0.09+3.58)*1.1,2)</f>
        <v xml:space="preserve"> (0.09m2+0.09m2+3.58m2)*1.1(10%할증) =4.14</v>
      </c>
      <c r="E239" s="158">
        <v>4.1399999999999997</v>
      </c>
      <c r="F239" s="160" t="s">
        <v>267</v>
      </c>
      <c r="G239" s="16" t="s">
        <v>222</v>
      </c>
    </row>
    <row r="240" spans="1:8">
      <c r="A240" s="14">
        <v>12</v>
      </c>
      <c r="B240" s="158" t="s">
        <v>263</v>
      </c>
      <c r="C240" s="159"/>
      <c r="D240" s="158" t="str">
        <f>" (0.09m2+0.09m2+3.58m2) ="&amp;ROUND((0.09+0.09+3.58),2)</f>
        <v xml:space="preserve"> (0.09m2+0.09m2+3.58m2) =3.76</v>
      </c>
      <c r="E240" s="158">
        <v>3.76</v>
      </c>
      <c r="F240" s="160" t="s">
        <v>267</v>
      </c>
      <c r="G240" s="163"/>
    </row>
    <row r="241" spans="1:8">
      <c r="A241" s="14">
        <v>13</v>
      </c>
      <c r="B241" s="32" t="s">
        <v>219</v>
      </c>
      <c r="C241" s="19" t="s">
        <v>270</v>
      </c>
      <c r="D241" s="32" t="str">
        <f>" (0.06m2*0.2m)+(0.2m2*0.2m) = " &amp;ROUND((0.06*0.2)+(0.2*0.2),2)</f>
        <v xml:space="preserve"> (0.06m2*0.2m)+(0.2m2*0.2m) = 0.05</v>
      </c>
      <c r="E241" s="32">
        <v>0.05</v>
      </c>
      <c r="F241" s="21" t="s">
        <v>218</v>
      </c>
      <c r="G241" s="16"/>
    </row>
    <row r="242" spans="1:8">
      <c r="A242" s="14">
        <v>14</v>
      </c>
      <c r="B242" s="32" t="s">
        <v>264</v>
      </c>
      <c r="C242" s="19" t="s">
        <v>265</v>
      </c>
      <c r="D242" s="32" t="str">
        <f>" ((0.42m*2.1m)+(0.42m*10.7m))*1.1(10%할증) = " &amp;ROUND(((0.42*2.1)+(0.42*10.7))*1.1,2)</f>
        <v xml:space="preserve"> ((0.42m*2.1m)+(0.42m*10.7m))*1.1(10%할증) = 5.91</v>
      </c>
      <c r="E242" s="32">
        <v>5.91</v>
      </c>
      <c r="F242" s="21" t="s">
        <v>217</v>
      </c>
      <c r="G242" s="16" t="s">
        <v>222</v>
      </c>
    </row>
    <row r="243" spans="1:8">
      <c r="A243" s="9">
        <v>15</v>
      </c>
      <c r="B243" s="169" t="s">
        <v>266</v>
      </c>
      <c r="C243" s="170"/>
      <c r="D243" s="10" t="str">
        <f>" ((0.42m*2.1m)+(0.42m*10.7m)) = " &amp;ROUND(((0.42*2.1)+(0.42*10.7)),2)</f>
        <v xml:space="preserve"> ((0.42m*2.1m)+(0.42m*10.7m)) = 5.38</v>
      </c>
      <c r="E243" s="169">
        <v>5.38</v>
      </c>
      <c r="F243" s="171" t="s">
        <v>267</v>
      </c>
      <c r="G243" s="172"/>
    </row>
    <row r="244" spans="1:8">
      <c r="A244" s="421" t="s">
        <v>271</v>
      </c>
      <c r="B244" s="422"/>
      <c r="C244" s="28"/>
      <c r="D244" s="28"/>
      <c r="E244" s="28">
        <v>1</v>
      </c>
      <c r="F244" s="28" t="s">
        <v>176</v>
      </c>
      <c r="G244" s="31"/>
      <c r="H244" s="1"/>
    </row>
    <row r="245" spans="1:8">
      <c r="A245" s="426"/>
      <c r="B245" s="427"/>
      <c r="C245" s="427"/>
      <c r="D245" s="427"/>
      <c r="E245" s="427"/>
      <c r="F245" s="427"/>
      <c r="G245" s="428"/>
    </row>
    <row r="246" spans="1:8">
      <c r="A246" s="14">
        <v>1</v>
      </c>
      <c r="B246" s="32" t="s">
        <v>158</v>
      </c>
      <c r="C246" s="33" t="s">
        <v>138</v>
      </c>
      <c r="D246" s="32" t="str">
        <f>" 0.6m*19.66 =" &amp;ROUND(0.6*19.66,2)</f>
        <v xml:space="preserve"> 0.6m*19.66 =11.8</v>
      </c>
      <c r="E246" s="40">
        <v>11.8</v>
      </c>
      <c r="F246" s="34" t="s">
        <v>125</v>
      </c>
      <c r="G246" s="22"/>
    </row>
    <row r="247" spans="1:8">
      <c r="A247" s="14">
        <v>2</v>
      </c>
      <c r="B247" s="32" t="s">
        <v>159</v>
      </c>
      <c r="C247" s="33" t="s">
        <v>138</v>
      </c>
      <c r="D247" s="32" t="str">
        <f>" 0.6m*19.66 =" &amp;ROUND(0.6*19.66,2)</f>
        <v xml:space="preserve"> 0.6m*19.66 =11.8</v>
      </c>
      <c r="E247" s="40">
        <v>11.8</v>
      </c>
      <c r="F247" s="34" t="s">
        <v>125</v>
      </c>
      <c r="G247" s="15"/>
    </row>
    <row r="248" spans="1:8">
      <c r="A248" s="14">
        <v>3</v>
      </c>
      <c r="B248" s="32" t="s">
        <v>72</v>
      </c>
      <c r="C248" s="21"/>
      <c r="D248" s="32" t="str">
        <f>" 2.15m*19.66m = "&amp;ROUND(2.15*19.66,2)</f>
        <v xml:space="preserve"> 2.15m*19.66m = 42.27</v>
      </c>
      <c r="E248" s="32">
        <v>42.27</v>
      </c>
      <c r="F248" s="21" t="s">
        <v>70</v>
      </c>
      <c r="G248" s="22"/>
    </row>
    <row r="249" spans="1:8">
      <c r="A249" s="14">
        <v>4</v>
      </c>
      <c r="B249" s="158" t="s">
        <v>199</v>
      </c>
      <c r="C249" s="159" t="s">
        <v>226</v>
      </c>
      <c r="D249" s="32" t="str">
        <f>" 0.2m2*19.66m*1.04 = " &amp;ROUND(0.2*19.66*1.04,2)</f>
        <v xml:space="preserve"> 0.2m2*19.66m*1.04 = 4.09</v>
      </c>
      <c r="E249" s="158">
        <v>4.09</v>
      </c>
      <c r="F249" s="160" t="s">
        <v>125</v>
      </c>
      <c r="G249" s="163" t="s">
        <v>232</v>
      </c>
    </row>
    <row r="250" spans="1:8">
      <c r="A250" s="14">
        <v>5</v>
      </c>
      <c r="B250" s="158" t="s">
        <v>233</v>
      </c>
      <c r="C250" s="159" t="s">
        <v>88</v>
      </c>
      <c r="D250" s="32" t="str">
        <f>" 0.2m2*19.66m = " &amp;ROUND(0.2*19.66,2)</f>
        <v xml:space="preserve"> 0.2m2*19.66m = 3.93</v>
      </c>
      <c r="E250" s="158">
        <v>3.93</v>
      </c>
      <c r="F250" s="160" t="s">
        <v>125</v>
      </c>
      <c r="G250" s="163"/>
    </row>
    <row r="251" spans="1:8">
      <c r="A251" s="14">
        <v>6</v>
      </c>
      <c r="B251" s="158" t="s">
        <v>200</v>
      </c>
      <c r="C251" s="160" t="s">
        <v>365</v>
      </c>
      <c r="D251" s="158" t="str">
        <f>" 0.2m*19.66m*2면 ="&amp;ROUND(0.2*19.66*2,2)</f>
        <v xml:space="preserve"> 0.2m*19.66m*2면 =7.86</v>
      </c>
      <c r="E251" s="158">
        <v>7.86</v>
      </c>
      <c r="F251" s="160" t="s">
        <v>68</v>
      </c>
      <c r="G251" s="163"/>
    </row>
    <row r="252" spans="1:8">
      <c r="A252" s="14">
        <v>7</v>
      </c>
      <c r="B252" s="32" t="s">
        <v>256</v>
      </c>
      <c r="C252" s="21" t="s">
        <v>269</v>
      </c>
      <c r="D252" s="32" t="str">
        <f>" ((2.2m*98ea)+(11ea*19.66m))0.995kg/m*1.05(5%할증) = " &amp;ROUND(((2.2*98)+(11*19.66))*0.995*1.05,2)</f>
        <v xml:space="preserve"> ((2.2m*98ea)+(11ea*19.66m))0.995kg/m*1.05(5%할증) = 451.19</v>
      </c>
      <c r="E252" s="32">
        <v>451.19</v>
      </c>
      <c r="F252" s="21" t="s">
        <v>126</v>
      </c>
      <c r="G252" s="22" t="s">
        <v>257</v>
      </c>
    </row>
    <row r="253" spans="1:8">
      <c r="A253" s="14">
        <v>8</v>
      </c>
      <c r="B253" s="32" t="s">
        <v>258</v>
      </c>
      <c r="C253" s="21"/>
      <c r="D253" s="32"/>
      <c r="E253" s="53">
        <f>E252/1000</f>
        <v>0.45118999999999998</v>
      </c>
      <c r="F253" s="21" t="s">
        <v>203</v>
      </c>
      <c r="G253" s="22"/>
    </row>
    <row r="254" spans="1:8">
      <c r="A254" s="14">
        <v>9</v>
      </c>
      <c r="B254" s="158" t="s">
        <v>179</v>
      </c>
      <c r="C254" s="160" t="s">
        <v>242</v>
      </c>
      <c r="D254" s="158" t="str">
        <f>" 0.3m2*19.66m*1.03 ="&amp;ROUND(0.3*19.66*1.03,2)</f>
        <v xml:space="preserve"> 0.3m2*19.66m*1.03 =6.07</v>
      </c>
      <c r="E254" s="158">
        <v>6.07</v>
      </c>
      <c r="F254" s="160" t="s">
        <v>125</v>
      </c>
      <c r="G254" s="161" t="s">
        <v>149</v>
      </c>
    </row>
    <row r="255" spans="1:8">
      <c r="A255" s="14">
        <v>10</v>
      </c>
      <c r="B255" s="158" t="s">
        <v>243</v>
      </c>
      <c r="C255" s="159" t="s">
        <v>244</v>
      </c>
      <c r="D255" s="158" t="str">
        <f>" 0.3m2*19.66m ="&amp;ROUND(0.3*19.66,2)</f>
        <v xml:space="preserve"> 0.3m2*19.66m =5.9</v>
      </c>
      <c r="E255" s="158">
        <v>5.9</v>
      </c>
      <c r="F255" s="160" t="s">
        <v>125</v>
      </c>
      <c r="G255" s="163"/>
    </row>
    <row r="256" spans="1:8">
      <c r="A256" s="14">
        <v>13</v>
      </c>
      <c r="B256" s="32" t="s">
        <v>219</v>
      </c>
      <c r="C256" s="19" t="s">
        <v>270</v>
      </c>
      <c r="D256" s="32" t="str">
        <f>" 0.06m2*19.66m = " &amp;ROUND(0.06*19.66,2)</f>
        <v xml:space="preserve"> 0.06m2*19.66m = 1.18</v>
      </c>
      <c r="E256" s="32">
        <v>1.18</v>
      </c>
      <c r="F256" s="21" t="s">
        <v>69</v>
      </c>
      <c r="G256" s="16"/>
      <c r="H256" s="1"/>
    </row>
    <row r="257" spans="1:8">
      <c r="A257" s="14">
        <v>14</v>
      </c>
      <c r="B257" s="32" t="s">
        <v>272</v>
      </c>
      <c r="C257" s="19" t="s">
        <v>273</v>
      </c>
      <c r="D257" s="32" t="str">
        <f>" (19.66m*2m)/(0.5m*1.0m) = " &amp;ROUND((19.66*2)/(0.5*1),0)</f>
        <v xml:space="preserve"> (19.66m*2m)/(0.5m*1.0m) = 79</v>
      </c>
      <c r="E257" s="32">
        <v>79</v>
      </c>
      <c r="F257" s="21" t="s">
        <v>85</v>
      </c>
      <c r="G257" s="16"/>
      <c r="H257" s="1"/>
    </row>
    <row r="258" spans="1:8">
      <c r="A258" s="14">
        <v>15</v>
      </c>
      <c r="B258" s="158" t="s">
        <v>274</v>
      </c>
      <c r="C258" s="159"/>
      <c r="D258" s="32" t="str">
        <f>" (0.22m+0.02m)*0.5m*0.5*2.65*79ea = " &amp;ROUND((0.22+0.02)*0.5*0.5*2.65*79,2)</f>
        <v xml:space="preserve"> (0.22m+0.02m)*0.5m*0.5*2.65*79ea = 12.56</v>
      </c>
      <c r="E258" s="158">
        <v>12.56</v>
      </c>
      <c r="F258" s="160" t="s">
        <v>203</v>
      </c>
      <c r="G258" s="163"/>
      <c r="H258" s="1"/>
    </row>
    <row r="259" spans="1:8">
      <c r="A259" s="9"/>
      <c r="B259" s="169"/>
      <c r="C259" s="170"/>
      <c r="D259" s="10"/>
      <c r="E259" s="169"/>
      <c r="F259" s="171"/>
      <c r="G259" s="172"/>
      <c r="H259" s="13"/>
    </row>
    <row r="260" spans="1:8">
      <c r="A260" s="421" t="s">
        <v>366</v>
      </c>
      <c r="B260" s="422"/>
      <c r="C260" s="28" t="s">
        <v>367</v>
      </c>
      <c r="D260" s="28"/>
      <c r="E260" s="28">
        <v>1</v>
      </c>
      <c r="F260" s="28" t="s">
        <v>101</v>
      </c>
      <c r="G260" s="31"/>
      <c r="H260" s="13"/>
    </row>
    <row r="261" spans="1:8">
      <c r="A261" s="426"/>
      <c r="B261" s="427"/>
      <c r="C261" s="427"/>
      <c r="D261" s="427"/>
      <c r="E261" s="427"/>
      <c r="F261" s="427"/>
      <c r="G261" s="428"/>
      <c r="H261" s="13"/>
    </row>
    <row r="262" spans="1:8">
      <c r="A262" s="14">
        <v>1</v>
      </c>
      <c r="B262" s="32" t="s">
        <v>158</v>
      </c>
      <c r="C262" s="33" t="s">
        <v>138</v>
      </c>
      <c r="D262" s="32" t="str">
        <f>" 0.63m*1.125*1.0m =" &amp;ROUND(0.63*1.125*1,2)</f>
        <v xml:space="preserve"> 0.63m*1.125*1.0m =0.71</v>
      </c>
      <c r="E262" s="40">
        <v>0.71</v>
      </c>
      <c r="F262" s="34" t="s">
        <v>125</v>
      </c>
      <c r="G262" s="22"/>
      <c r="H262" s="13"/>
    </row>
    <row r="263" spans="1:8">
      <c r="A263" s="14">
        <v>2</v>
      </c>
      <c r="B263" s="32" t="s">
        <v>159</v>
      </c>
      <c r="C263" s="33" t="s">
        <v>138</v>
      </c>
      <c r="D263" s="32" t="str">
        <f>" (0.15m0.43m*1.0m)+(0.3m*0.9m*1.0m) = " &amp;ROUND((0.15*0.43*1)+(0.3*0.9*1),2)</f>
        <v xml:space="preserve"> (0.15m0.43m*1.0m)+(0.3m*0.9m*1.0m) = 0.33</v>
      </c>
      <c r="E263" s="40">
        <v>0.33</v>
      </c>
      <c r="F263" s="34" t="s">
        <v>125</v>
      </c>
      <c r="G263" s="15"/>
      <c r="H263" s="13"/>
    </row>
    <row r="264" spans="1:8">
      <c r="A264" s="14">
        <v>3</v>
      </c>
      <c r="B264" s="32" t="s">
        <v>160</v>
      </c>
      <c r="C264" s="34" t="s">
        <v>124</v>
      </c>
      <c r="D264" s="32" t="s">
        <v>161</v>
      </c>
      <c r="E264" s="40">
        <f>E262-E263</f>
        <v>0.37999999999999995</v>
      </c>
      <c r="F264" s="34" t="s">
        <v>125</v>
      </c>
      <c r="G264" s="22"/>
      <c r="H264" s="13"/>
    </row>
    <row r="265" spans="1:8">
      <c r="A265" s="14">
        <v>4</v>
      </c>
      <c r="B265" s="158" t="s">
        <v>179</v>
      </c>
      <c r="C265" s="160" t="s">
        <v>242</v>
      </c>
      <c r="D265" s="158" t="str">
        <f>" 0.15m*0.43m*1.0m*1.03 ="&amp;ROUND(0.15*0.43*1*1.03,2)</f>
        <v xml:space="preserve"> 0.15m*0.43m*1.0m*1.03 =0.07</v>
      </c>
      <c r="E265" s="158">
        <v>7.0000000000000007E-2</v>
      </c>
      <c r="F265" s="160" t="s">
        <v>125</v>
      </c>
      <c r="G265" s="161" t="s">
        <v>149</v>
      </c>
      <c r="H265" s="13"/>
    </row>
    <row r="266" spans="1:8">
      <c r="A266" s="14">
        <v>5</v>
      </c>
      <c r="B266" s="158" t="s">
        <v>243</v>
      </c>
      <c r="C266" s="159" t="s">
        <v>244</v>
      </c>
      <c r="D266" s="158" t="str">
        <f>" 0.15m*0.43m*1.0m ="&amp;ROUND(0.15*0.43*1,2)</f>
        <v xml:space="preserve"> 0.15m*0.43m*1.0m =0.06</v>
      </c>
      <c r="E266" s="158">
        <v>0.06</v>
      </c>
      <c r="F266" s="160" t="s">
        <v>125</v>
      </c>
      <c r="G266" s="163"/>
      <c r="H266" s="13"/>
    </row>
    <row r="267" spans="1:8">
      <c r="A267" s="14">
        <v>6</v>
      </c>
      <c r="B267" s="158" t="s">
        <v>200</v>
      </c>
      <c r="C267" s="160" t="s">
        <v>146</v>
      </c>
      <c r="D267" s="158" t="str">
        <f>" 0.15m*1.0m*2면 ="&amp;ROUND(0.15*1*2,2)</f>
        <v xml:space="preserve"> 0.15m*1.0m*2면 =0.3</v>
      </c>
      <c r="E267" s="158">
        <v>0.3</v>
      </c>
      <c r="F267" s="160" t="s">
        <v>68</v>
      </c>
      <c r="G267" s="163"/>
      <c r="H267" s="13"/>
    </row>
    <row r="268" spans="1:8">
      <c r="A268" s="14">
        <v>7</v>
      </c>
      <c r="B268" s="158" t="s">
        <v>199</v>
      </c>
      <c r="C268" s="159" t="s">
        <v>140</v>
      </c>
      <c r="D268" s="32" t="str">
        <f t="shared" ref="D268:D276" si="0">" 업체제공  "</f>
        <v xml:space="preserve"> 업체제공  </v>
      </c>
      <c r="E268" s="158">
        <v>0.23</v>
      </c>
      <c r="F268" s="160" t="s">
        <v>125</v>
      </c>
      <c r="G268" s="163"/>
      <c r="H268" s="13"/>
    </row>
    <row r="269" spans="1:8">
      <c r="A269" s="14">
        <v>8</v>
      </c>
      <c r="B269" s="158" t="s">
        <v>357</v>
      </c>
      <c r="C269" s="159" t="s">
        <v>88</v>
      </c>
      <c r="D269" s="32" t="str">
        <f t="shared" si="0"/>
        <v xml:space="preserve"> 업체제공  </v>
      </c>
      <c r="E269" s="158">
        <v>0.23</v>
      </c>
      <c r="F269" s="160" t="s">
        <v>125</v>
      </c>
      <c r="G269" s="163"/>
      <c r="H269" s="13"/>
    </row>
    <row r="270" spans="1:8">
      <c r="A270" s="14">
        <v>9</v>
      </c>
      <c r="B270" s="158" t="s">
        <v>368</v>
      </c>
      <c r="C270" s="160" t="s">
        <v>369</v>
      </c>
      <c r="D270" s="32" t="str">
        <f t="shared" si="0"/>
        <v xml:space="preserve"> 업체제공  </v>
      </c>
      <c r="E270" s="158">
        <v>1</v>
      </c>
      <c r="F270" s="160" t="s">
        <v>313</v>
      </c>
      <c r="G270" s="163"/>
      <c r="H270" s="13"/>
    </row>
    <row r="271" spans="1:8">
      <c r="A271" s="14">
        <v>10</v>
      </c>
      <c r="B271" s="32" t="s">
        <v>370</v>
      </c>
      <c r="C271" s="21" t="s">
        <v>371</v>
      </c>
      <c r="D271" s="32" t="str">
        <f t="shared" si="0"/>
        <v xml:space="preserve"> 업체제공  </v>
      </c>
      <c r="E271" s="32">
        <v>0.92</v>
      </c>
      <c r="F271" s="21" t="s">
        <v>70</v>
      </c>
      <c r="G271" s="22"/>
      <c r="H271" s="13"/>
    </row>
    <row r="272" spans="1:8">
      <c r="A272" s="14">
        <v>11</v>
      </c>
      <c r="B272" s="32" t="s">
        <v>372</v>
      </c>
      <c r="C272" s="21" t="s">
        <v>376</v>
      </c>
      <c r="D272" s="32" t="str">
        <f t="shared" si="0"/>
        <v xml:space="preserve"> 업체제공  </v>
      </c>
      <c r="E272" s="53">
        <v>37</v>
      </c>
      <c r="F272" s="21" t="s">
        <v>85</v>
      </c>
      <c r="G272" s="22"/>
      <c r="H272" s="13"/>
    </row>
    <row r="273" spans="1:8">
      <c r="A273" s="14">
        <v>12</v>
      </c>
      <c r="B273" s="158" t="s">
        <v>373</v>
      </c>
      <c r="C273" s="304" t="s">
        <v>379</v>
      </c>
      <c r="D273" s="32" t="str">
        <f t="shared" si="0"/>
        <v xml:space="preserve"> 업체제공  </v>
      </c>
      <c r="E273" s="158">
        <v>0.92</v>
      </c>
      <c r="F273" s="160" t="s">
        <v>70</v>
      </c>
      <c r="G273" s="163"/>
      <c r="H273" s="13"/>
    </row>
    <row r="274" spans="1:8">
      <c r="A274" s="14">
        <v>13</v>
      </c>
      <c r="B274" s="158" t="s">
        <v>374</v>
      </c>
      <c r="C274" s="159" t="s">
        <v>377</v>
      </c>
      <c r="D274" s="32" t="str">
        <f t="shared" si="0"/>
        <v xml:space="preserve"> 업체제공  </v>
      </c>
      <c r="E274" s="158">
        <v>0.9</v>
      </c>
      <c r="F274" s="160" t="s">
        <v>70</v>
      </c>
      <c r="G274" s="163"/>
      <c r="H274" s="13"/>
    </row>
    <row r="275" spans="1:8">
      <c r="A275" s="14">
        <v>14</v>
      </c>
      <c r="B275" s="158" t="s">
        <v>375</v>
      </c>
      <c r="C275" s="304" t="s">
        <v>380</v>
      </c>
      <c r="D275" s="32" t="str">
        <f t="shared" si="0"/>
        <v xml:space="preserve"> 업체제공  </v>
      </c>
      <c r="E275" s="158">
        <v>1.2</v>
      </c>
      <c r="F275" s="160" t="s">
        <v>101</v>
      </c>
      <c r="G275" s="163"/>
      <c r="H275" s="13"/>
    </row>
    <row r="276" spans="1:8">
      <c r="A276" s="9">
        <v>15</v>
      </c>
      <c r="B276" s="169" t="s">
        <v>374</v>
      </c>
      <c r="C276" s="170" t="s">
        <v>378</v>
      </c>
      <c r="D276" s="10" t="str">
        <f t="shared" si="0"/>
        <v xml:space="preserve"> 업체제공  </v>
      </c>
      <c r="E276" s="169">
        <v>1</v>
      </c>
      <c r="F276" s="171" t="s">
        <v>101</v>
      </c>
      <c r="G276" s="172"/>
      <c r="H276" s="13"/>
    </row>
    <row r="277" spans="1:8">
      <c r="A277" s="421" t="s">
        <v>321</v>
      </c>
      <c r="B277" s="422"/>
      <c r="C277" s="28" t="s">
        <v>381</v>
      </c>
      <c r="D277" s="28"/>
      <c r="E277" s="28">
        <v>1</v>
      </c>
      <c r="F277" s="28" t="s">
        <v>176</v>
      </c>
      <c r="G277" s="31"/>
    </row>
    <row r="278" spans="1:8">
      <c r="A278" s="430"/>
      <c r="B278" s="431"/>
      <c r="C278" s="431"/>
      <c r="D278" s="431"/>
      <c r="E278" s="431"/>
      <c r="F278" s="431"/>
      <c r="G278" s="432"/>
    </row>
    <row r="279" spans="1:8">
      <c r="A279" s="14">
        <v>1</v>
      </c>
      <c r="B279" s="32" t="s">
        <v>275</v>
      </c>
      <c r="C279" s="33" t="s">
        <v>276</v>
      </c>
      <c r="D279" s="32" t="str">
        <f>" 5.0m*2.6m =" &amp;ROUND(5*2.6,2)</f>
        <v xml:space="preserve"> 5.0m*2.6m =13</v>
      </c>
      <c r="E279" s="40">
        <v>13</v>
      </c>
      <c r="F279" s="34" t="s">
        <v>277</v>
      </c>
      <c r="G279" s="22"/>
      <c r="H279" s="1"/>
    </row>
    <row r="280" spans="1:8">
      <c r="A280" s="14">
        <v>2</v>
      </c>
      <c r="B280" s="32" t="s">
        <v>278</v>
      </c>
      <c r="C280" s="33" t="s">
        <v>197</v>
      </c>
      <c r="D280" s="32" t="str">
        <f>" 5.0m*2.6m =" &amp;ROUND(5*2.6,2)</f>
        <v xml:space="preserve"> 5.0m*2.6m =13</v>
      </c>
      <c r="E280" s="40">
        <v>13</v>
      </c>
      <c r="F280" s="34" t="s">
        <v>277</v>
      </c>
      <c r="G280" s="22"/>
      <c r="H280" s="1"/>
    </row>
    <row r="281" spans="1:8">
      <c r="A281" s="14">
        <v>3</v>
      </c>
      <c r="B281" s="32" t="s">
        <v>279</v>
      </c>
      <c r="C281" s="21"/>
      <c r="D281" s="32" t="str">
        <f>" 5.0m*2.6m =" &amp;ROUND(5*2.6,2)</f>
        <v xml:space="preserve"> 5.0m*2.6m =13</v>
      </c>
      <c r="E281" s="40">
        <v>13</v>
      </c>
      <c r="F281" s="34" t="s">
        <v>277</v>
      </c>
      <c r="G281" s="15"/>
      <c r="H281" s="1"/>
    </row>
    <row r="282" spans="1:8">
      <c r="A282" s="14">
        <v>4</v>
      </c>
      <c r="B282" s="32" t="s">
        <v>280</v>
      </c>
      <c r="C282" s="21"/>
      <c r="D282" s="32" t="str">
        <f>" (3.7m*2.6m*2면)+(5.0m*3.7m) =" &amp;ROUND((3.7*2.6*2)+(5*3.7),2)</f>
        <v xml:space="preserve"> (3.7m*2.6m*2면)+(5.0m*3.7m) =37.74</v>
      </c>
      <c r="E282" s="40">
        <v>37.74</v>
      </c>
      <c r="F282" s="34" t="s">
        <v>277</v>
      </c>
      <c r="G282" s="15"/>
      <c r="H282" s="1"/>
    </row>
    <row r="283" spans="1:8">
      <c r="A283" s="14">
        <v>5</v>
      </c>
      <c r="B283" s="32" t="s">
        <v>281</v>
      </c>
      <c r="C283" s="21" t="s">
        <v>282</v>
      </c>
      <c r="D283" s="32" t="str">
        <f>" (3.7m*2.6m*2면)+(5.0m*3.7m) =" &amp;ROUND((3.7*2.6*2)+(5*3.7),2)</f>
        <v xml:space="preserve"> (3.7m*2.6m*2면)+(5.0m*3.7m) =37.74</v>
      </c>
      <c r="E283" s="40">
        <v>37.74</v>
      </c>
      <c r="F283" s="34" t="s">
        <v>277</v>
      </c>
      <c r="G283" s="22"/>
      <c r="H283" s="1"/>
    </row>
    <row r="284" spans="1:8">
      <c r="A284" s="14">
        <v>6</v>
      </c>
      <c r="B284" s="32" t="s">
        <v>285</v>
      </c>
      <c r="C284" s="21" t="s">
        <v>286</v>
      </c>
      <c r="D284" s="32" t="str">
        <f>" 5.0m*3.7m =" &amp;ROUND(5*3.7,2)</f>
        <v xml:space="preserve"> 5.0m*3.7m =18.5</v>
      </c>
      <c r="E284" s="40">
        <v>18.5</v>
      </c>
      <c r="F284" s="34" t="s">
        <v>277</v>
      </c>
      <c r="G284" s="22"/>
    </row>
    <row r="285" spans="1:8">
      <c r="A285" s="14">
        <v>7</v>
      </c>
      <c r="B285" s="32" t="s">
        <v>283</v>
      </c>
      <c r="C285" s="21"/>
      <c r="D285" s="32" t="str">
        <f>" 5.0m*3.7m =" &amp;ROUND(5*3.7,2)</f>
        <v xml:space="preserve"> 5.0m*3.7m =18.5</v>
      </c>
      <c r="E285" s="40">
        <v>18.5</v>
      </c>
      <c r="F285" s="34" t="s">
        <v>277</v>
      </c>
      <c r="G285" s="22"/>
    </row>
    <row r="286" spans="1:8">
      <c r="A286" s="14">
        <v>8</v>
      </c>
      <c r="B286" s="32" t="s">
        <v>284</v>
      </c>
      <c r="C286" s="33"/>
      <c r="D286" s="32" t="str">
        <f>" (3.6m*2.1m)+(3.6m*0.3m) =" &amp;ROUND((3.6*2.1)+(3.6*0.3),2)</f>
        <v xml:space="preserve"> (3.6m*2.1m)+(3.6m*0.3m) =8.64</v>
      </c>
      <c r="E286" s="40">
        <v>8.64</v>
      </c>
      <c r="F286" s="34" t="s">
        <v>277</v>
      </c>
      <c r="G286" s="15"/>
    </row>
    <row r="287" spans="1:8">
      <c r="A287" s="14">
        <v>9</v>
      </c>
      <c r="B287" s="32" t="s">
        <v>325</v>
      </c>
      <c r="C287" s="33" t="s">
        <v>323</v>
      </c>
      <c r="D287" s="32" t="str">
        <f>" 0.3m*1.8m =" &amp;ROUND(0.3*1.8,2)</f>
        <v xml:space="preserve"> 0.3m*1.8m =0.54</v>
      </c>
      <c r="E287" s="40">
        <v>0.54</v>
      </c>
      <c r="F287" s="34" t="s">
        <v>175</v>
      </c>
      <c r="G287" s="15"/>
    </row>
    <row r="288" spans="1:8">
      <c r="A288" s="14">
        <v>10</v>
      </c>
      <c r="B288" s="32" t="s">
        <v>322</v>
      </c>
      <c r="C288" s="33" t="s">
        <v>323</v>
      </c>
      <c r="D288" s="32" t="str">
        <f>" 0.3m*1.8m =" &amp;ROUND(0.3*1.8,2)</f>
        <v xml:space="preserve"> 0.3m*1.8m =0.54</v>
      </c>
      <c r="E288" s="40">
        <v>0.54</v>
      </c>
      <c r="F288" s="34" t="s">
        <v>175</v>
      </c>
      <c r="G288" s="22"/>
      <c r="H288" s="1"/>
    </row>
    <row r="289" spans="1:8">
      <c r="A289" s="14">
        <v>11</v>
      </c>
      <c r="B289" s="32" t="s">
        <v>324</v>
      </c>
      <c r="C289" s="33" t="s">
        <v>323</v>
      </c>
      <c r="D289" s="32" t="str">
        <f>" 0.3m*1.8m =" &amp;ROUND(0.3*1.8,2)</f>
        <v xml:space="preserve"> 0.3m*1.8m =0.54</v>
      </c>
      <c r="E289" s="40">
        <v>0.54</v>
      </c>
      <c r="F289" s="34" t="s">
        <v>175</v>
      </c>
      <c r="G289" s="15"/>
      <c r="H289" s="13"/>
    </row>
    <row r="290" spans="1:8">
      <c r="A290" s="14"/>
      <c r="B290" s="32"/>
      <c r="C290" s="33"/>
      <c r="D290" s="32"/>
      <c r="E290" s="35"/>
      <c r="F290" s="34"/>
      <c r="G290" s="22"/>
    </row>
    <row r="291" spans="1:8">
      <c r="A291" s="9"/>
      <c r="B291" s="10"/>
      <c r="C291" s="36"/>
      <c r="D291" s="10"/>
      <c r="E291" s="27"/>
      <c r="F291" s="36"/>
      <c r="G291" s="12"/>
    </row>
    <row r="292" spans="1:8">
      <c r="A292" s="421" t="s">
        <v>382</v>
      </c>
      <c r="B292" s="422"/>
      <c r="C292" s="305" t="s">
        <v>383</v>
      </c>
      <c r="D292" s="28"/>
      <c r="E292" s="28">
        <v>1</v>
      </c>
      <c r="F292" s="28" t="s">
        <v>176</v>
      </c>
      <c r="G292" s="31"/>
      <c r="H292" s="38"/>
    </row>
    <row r="293" spans="1:8">
      <c r="A293" s="430"/>
      <c r="B293" s="431"/>
      <c r="C293" s="431"/>
      <c r="D293" s="431"/>
      <c r="E293" s="431"/>
      <c r="F293" s="431"/>
      <c r="G293" s="432"/>
    </row>
    <row r="294" spans="1:8" ht="22.5">
      <c r="A294" s="14">
        <v>1</v>
      </c>
      <c r="B294" s="32" t="s">
        <v>287</v>
      </c>
      <c r="C294" s="33" t="s">
        <v>288</v>
      </c>
      <c r="D294" s="32" t="str">
        <f>" 0.5m*4m*2ea =" &amp;ROUND(0.5*4*2,2)</f>
        <v xml:space="preserve"> 0.5m*4m*2ea =4</v>
      </c>
      <c r="E294" s="40">
        <v>4</v>
      </c>
      <c r="F294" s="34" t="s">
        <v>277</v>
      </c>
      <c r="G294" s="22"/>
    </row>
    <row r="295" spans="1:8" ht="22.5">
      <c r="A295" s="14">
        <v>2</v>
      </c>
      <c r="B295" s="32" t="s">
        <v>287</v>
      </c>
      <c r="C295" s="33" t="s">
        <v>289</v>
      </c>
      <c r="D295" s="32" t="str">
        <f>" 0.2m*4m =" &amp;ROUND(0.2*4,2)</f>
        <v xml:space="preserve"> 0.2m*4m =0.8</v>
      </c>
      <c r="E295" s="40">
        <v>0.8</v>
      </c>
      <c r="F295" s="34" t="s">
        <v>277</v>
      </c>
      <c r="G295" s="22"/>
      <c r="H295" s="37"/>
    </row>
    <row r="296" spans="1:8">
      <c r="A296" s="14">
        <v>3</v>
      </c>
      <c r="B296" s="32" t="s">
        <v>290</v>
      </c>
      <c r="C296" s="33"/>
      <c r="D296" s="32" t="str">
        <f>" (0.5m*4m*2ea)+(0.2m*4m) =" &amp;ROUND((0.5*4*2)+(0.2*4),2)</f>
        <v xml:space="preserve"> (0.5m*4m*2ea)+(0.2m*4m) =4.8</v>
      </c>
      <c r="E296" s="40">
        <v>4.8</v>
      </c>
      <c r="F296" s="34" t="s">
        <v>277</v>
      </c>
      <c r="G296" s="15"/>
      <c r="H296" s="37"/>
    </row>
    <row r="297" spans="1:8">
      <c r="A297" s="14">
        <v>4</v>
      </c>
      <c r="B297" s="32" t="s">
        <v>284</v>
      </c>
      <c r="C297" s="33"/>
      <c r="D297" s="32" t="str">
        <f>" (4.0m*4.0m*2ea)+(4.0m*2.0m) =" &amp;ROUND((4*4*2)+(4*2),2)</f>
        <v xml:space="preserve"> (4.0m*4.0m*2ea)+(4.0m*2.0m) =40</v>
      </c>
      <c r="E297" s="40">
        <v>40</v>
      </c>
      <c r="F297" s="34" t="s">
        <v>277</v>
      </c>
      <c r="G297" s="15"/>
      <c r="H297" s="37"/>
    </row>
    <row r="298" spans="1:8">
      <c r="A298" s="14">
        <v>5</v>
      </c>
      <c r="B298" s="32" t="s">
        <v>291</v>
      </c>
      <c r="C298" s="21" t="s">
        <v>319</v>
      </c>
      <c r="D298" s="32" t="str">
        <f>" 0.314m*3.0m*4ea*12ea =" &amp;ROUND(0.314*3*4*12,2)</f>
        <v xml:space="preserve"> 0.314m*3.0m*4ea*12ea =45.22</v>
      </c>
      <c r="E298" s="40">
        <v>45</v>
      </c>
      <c r="F298" s="34" t="s">
        <v>277</v>
      </c>
      <c r="G298" s="22"/>
      <c r="H298" s="37"/>
    </row>
    <row r="299" spans="1:8">
      <c r="A299" s="14">
        <v>6</v>
      </c>
      <c r="B299" s="32" t="s">
        <v>292</v>
      </c>
      <c r="C299" s="21" t="s">
        <v>282</v>
      </c>
      <c r="D299" s="32"/>
      <c r="E299" s="40">
        <v>45</v>
      </c>
      <c r="F299" s="34" t="s">
        <v>277</v>
      </c>
      <c r="G299" s="22"/>
      <c r="H299" s="37"/>
    </row>
    <row r="300" spans="1:8">
      <c r="A300" s="14">
        <v>7</v>
      </c>
      <c r="B300" s="32" t="s">
        <v>291</v>
      </c>
      <c r="C300" s="21" t="s">
        <v>320</v>
      </c>
      <c r="D300" s="32" t="str">
        <f>" 1.5m*5m*2면*2 =" &amp;ROUND(1.5*5*2*2,2)</f>
        <v xml:space="preserve"> 1.5m*5m*2면*2 =30</v>
      </c>
      <c r="E300" s="40">
        <v>30</v>
      </c>
      <c r="F300" s="34" t="s">
        <v>70</v>
      </c>
      <c r="G300" s="22"/>
      <c r="H300" s="37"/>
    </row>
    <row r="301" spans="1:8">
      <c r="A301" s="14">
        <v>8</v>
      </c>
      <c r="B301" s="32" t="s">
        <v>292</v>
      </c>
      <c r="C301" s="21" t="s">
        <v>282</v>
      </c>
      <c r="D301" s="32"/>
      <c r="E301" s="40">
        <v>30</v>
      </c>
      <c r="F301" s="34" t="s">
        <v>70</v>
      </c>
      <c r="G301" s="15"/>
      <c r="H301" s="37"/>
    </row>
    <row r="302" spans="1:8">
      <c r="A302" s="14"/>
      <c r="B302" s="32"/>
      <c r="C302" s="21"/>
      <c r="D302" s="32"/>
      <c r="E302" s="40"/>
      <c r="F302" s="34"/>
      <c r="G302" s="15"/>
      <c r="H302" s="37"/>
    </row>
    <row r="303" spans="1:8">
      <c r="A303" s="14"/>
      <c r="B303" s="32"/>
      <c r="C303" s="21"/>
      <c r="D303" s="32"/>
      <c r="E303" s="40"/>
      <c r="F303" s="34"/>
      <c r="G303" s="15"/>
      <c r="H303" s="37"/>
    </row>
    <row r="304" spans="1:8">
      <c r="A304" s="14"/>
      <c r="B304" s="32"/>
      <c r="C304" s="21"/>
      <c r="D304" s="32"/>
      <c r="E304" s="40"/>
      <c r="F304" s="34"/>
      <c r="G304" s="15"/>
      <c r="H304" s="37"/>
    </row>
    <row r="305" spans="1:8">
      <c r="A305" s="14"/>
      <c r="B305" s="32"/>
      <c r="C305" s="21"/>
      <c r="D305" s="32"/>
      <c r="E305" s="40"/>
      <c r="F305" s="34"/>
      <c r="G305" s="15"/>
      <c r="H305" s="37"/>
    </row>
    <row r="306" spans="1:8">
      <c r="A306" s="9"/>
      <c r="B306" s="10"/>
      <c r="C306" s="11"/>
      <c r="D306" s="10"/>
      <c r="E306" s="306"/>
      <c r="F306" s="36"/>
      <c r="G306" s="30"/>
      <c r="H306" s="37"/>
    </row>
    <row r="307" spans="1:8">
      <c r="A307" s="199" t="s">
        <v>334</v>
      </c>
      <c r="B307" s="200"/>
      <c r="C307" s="28" t="s">
        <v>335</v>
      </c>
      <c r="D307" s="28"/>
      <c r="E307" s="28">
        <v>1</v>
      </c>
      <c r="F307" s="28" t="s">
        <v>74</v>
      </c>
      <c r="G307" s="31"/>
      <c r="H307" s="37"/>
    </row>
    <row r="308" spans="1:8">
      <c r="A308" s="430"/>
      <c r="B308" s="431"/>
      <c r="C308" s="431"/>
      <c r="D308" s="431"/>
      <c r="E308" s="431"/>
      <c r="F308" s="431"/>
      <c r="G308" s="432"/>
      <c r="H308" s="37"/>
    </row>
    <row r="309" spans="1:8">
      <c r="A309" s="14">
        <v>1</v>
      </c>
      <c r="B309" s="32" t="s">
        <v>336</v>
      </c>
      <c r="C309" s="33" t="s">
        <v>338</v>
      </c>
      <c r="D309" s="32" t="str">
        <f>" 0.3m2 =" &amp;ROUND(0.3,2)</f>
        <v xml:space="preserve"> 0.3m2 =0.3</v>
      </c>
      <c r="E309" s="40">
        <v>0.3</v>
      </c>
      <c r="F309" s="34" t="s">
        <v>70</v>
      </c>
      <c r="G309" s="22"/>
      <c r="H309" s="37"/>
    </row>
    <row r="310" spans="1:8">
      <c r="A310" s="14">
        <v>2</v>
      </c>
      <c r="B310" s="32" t="s">
        <v>337</v>
      </c>
      <c r="C310" s="33" t="s">
        <v>197</v>
      </c>
      <c r="D310" s="32"/>
      <c r="E310" s="40">
        <v>0.4</v>
      </c>
      <c r="F310" s="34" t="s">
        <v>313</v>
      </c>
      <c r="G310" s="15"/>
      <c r="H310" s="37"/>
    </row>
    <row r="311" spans="1:8">
      <c r="A311" s="14">
        <v>3</v>
      </c>
      <c r="B311" s="32" t="s">
        <v>339</v>
      </c>
      <c r="C311" s="34"/>
      <c r="D311" s="32"/>
      <c r="E311" s="40">
        <v>0.3</v>
      </c>
      <c r="F311" s="34" t="s">
        <v>70</v>
      </c>
      <c r="G311" s="22"/>
      <c r="H311" s="37"/>
    </row>
    <row r="312" spans="1:8">
      <c r="A312" s="14"/>
      <c r="B312" s="32"/>
      <c r="C312" s="21"/>
      <c r="D312" s="32"/>
      <c r="E312" s="40"/>
      <c r="F312" s="34"/>
      <c r="G312" s="15"/>
      <c r="H312" s="37"/>
    </row>
    <row r="313" spans="1:8">
      <c r="A313" s="14"/>
      <c r="B313" s="32"/>
      <c r="C313" s="21"/>
      <c r="D313" s="32"/>
      <c r="E313" s="40"/>
      <c r="F313" s="34"/>
      <c r="G313" s="15"/>
      <c r="H313" s="37"/>
    </row>
    <row r="314" spans="1:8">
      <c r="A314" s="14"/>
      <c r="B314" s="32"/>
      <c r="C314" s="21"/>
      <c r="D314" s="32"/>
      <c r="E314" s="40"/>
      <c r="F314" s="34"/>
      <c r="G314" s="15"/>
      <c r="H314" s="37"/>
    </row>
    <row r="315" spans="1:8">
      <c r="A315" s="14"/>
      <c r="B315" s="32"/>
      <c r="C315" s="21"/>
      <c r="D315" s="32"/>
      <c r="E315" s="40"/>
      <c r="F315" s="34"/>
      <c r="G315" s="15"/>
      <c r="H315" s="37"/>
    </row>
    <row r="316" spans="1:8">
      <c r="A316" s="14"/>
      <c r="B316" s="32"/>
      <c r="C316" s="21"/>
      <c r="D316" s="32"/>
      <c r="E316" s="40"/>
      <c r="F316" s="34"/>
      <c r="G316" s="15"/>
      <c r="H316" s="37"/>
    </row>
    <row r="317" spans="1:8">
      <c r="A317" s="14"/>
      <c r="B317" s="32"/>
      <c r="C317" s="21"/>
      <c r="D317" s="32"/>
      <c r="E317" s="40"/>
      <c r="F317" s="34"/>
      <c r="G317" s="15"/>
      <c r="H317" s="37"/>
    </row>
    <row r="318" spans="1:8">
      <c r="A318" s="14"/>
      <c r="B318" s="32"/>
      <c r="C318" s="21"/>
      <c r="D318" s="32"/>
      <c r="E318" s="40"/>
      <c r="F318" s="34"/>
      <c r="G318" s="15"/>
      <c r="H318" s="37"/>
    </row>
    <row r="319" spans="1:8">
      <c r="A319" s="14"/>
      <c r="B319" s="32"/>
      <c r="C319" s="21"/>
      <c r="D319" s="32"/>
      <c r="E319" s="40"/>
      <c r="F319" s="34"/>
      <c r="G319" s="15"/>
      <c r="H319" s="37"/>
    </row>
    <row r="320" spans="1:8">
      <c r="A320" s="14"/>
      <c r="B320" s="32"/>
      <c r="C320" s="21"/>
      <c r="D320" s="32"/>
      <c r="E320" s="40"/>
      <c r="F320" s="34"/>
      <c r="G320" s="15"/>
      <c r="H320" s="37"/>
    </row>
    <row r="321" spans="1:8">
      <c r="A321" s="9"/>
      <c r="B321" s="10"/>
      <c r="C321" s="11"/>
      <c r="D321" s="10"/>
      <c r="E321" s="306"/>
      <c r="F321" s="36"/>
      <c r="G321" s="30"/>
      <c r="H321" s="37"/>
    </row>
    <row r="322" spans="1:8">
      <c r="A322" s="199" t="s">
        <v>402</v>
      </c>
      <c r="B322" s="200"/>
      <c r="C322" s="28" t="s">
        <v>171</v>
      </c>
      <c r="D322" s="28"/>
      <c r="E322" s="28">
        <v>1</v>
      </c>
      <c r="F322" s="28" t="s">
        <v>85</v>
      </c>
      <c r="G322" s="31"/>
      <c r="H322" s="37"/>
    </row>
    <row r="323" spans="1:8">
      <c r="A323" s="430"/>
      <c r="B323" s="431"/>
      <c r="C323" s="431"/>
      <c r="D323" s="431"/>
      <c r="E323" s="431"/>
      <c r="F323" s="431"/>
      <c r="G323" s="432"/>
      <c r="H323" s="37"/>
    </row>
    <row r="324" spans="1:8">
      <c r="A324" s="14">
        <v>1</v>
      </c>
      <c r="B324" s="32" t="s">
        <v>403</v>
      </c>
      <c r="C324" s="33" t="s">
        <v>171</v>
      </c>
      <c r="D324" s="32" t="str">
        <f>" 1.0ea"</f>
        <v xml:space="preserve"> 1.0ea</v>
      </c>
      <c r="E324" s="40">
        <v>1</v>
      </c>
      <c r="F324" s="34" t="s">
        <v>85</v>
      </c>
      <c r="G324" s="22"/>
      <c r="H324" s="37"/>
    </row>
    <row r="325" spans="1:8">
      <c r="A325" s="14">
        <v>2</v>
      </c>
      <c r="B325" s="32" t="s">
        <v>404</v>
      </c>
      <c r="C325" s="33" t="s">
        <v>197</v>
      </c>
      <c r="D325" s="32"/>
      <c r="E325" s="40">
        <v>1</v>
      </c>
      <c r="F325" s="34" t="s">
        <v>85</v>
      </c>
      <c r="G325" s="15"/>
      <c r="H325" s="37"/>
    </row>
    <row r="326" spans="1:8">
      <c r="A326" s="14"/>
      <c r="B326" s="32"/>
      <c r="C326" s="34"/>
      <c r="D326" s="32"/>
      <c r="E326" s="40"/>
      <c r="F326" s="34"/>
      <c r="G326" s="22"/>
      <c r="H326" s="37"/>
    </row>
    <row r="327" spans="1:8">
      <c r="A327" s="14"/>
      <c r="B327" s="32"/>
      <c r="C327" s="21"/>
      <c r="D327" s="32"/>
      <c r="E327" s="40"/>
      <c r="F327" s="34"/>
      <c r="G327" s="15"/>
      <c r="H327" s="37"/>
    </row>
    <row r="328" spans="1:8">
      <c r="A328" s="14"/>
      <c r="B328" s="32"/>
      <c r="C328" s="21"/>
      <c r="D328" s="32"/>
      <c r="E328" s="40"/>
      <c r="F328" s="34"/>
      <c r="G328" s="15"/>
      <c r="H328" s="37"/>
    </row>
    <row r="329" spans="1:8">
      <c r="A329" s="14"/>
      <c r="B329" s="32"/>
      <c r="C329" s="21"/>
      <c r="D329" s="32"/>
      <c r="E329" s="40"/>
      <c r="F329" s="34"/>
      <c r="G329" s="15"/>
      <c r="H329" s="37"/>
    </row>
    <row r="330" spans="1:8">
      <c r="A330" s="14"/>
      <c r="B330" s="32"/>
      <c r="C330" s="21"/>
      <c r="D330" s="32"/>
      <c r="E330" s="40"/>
      <c r="F330" s="34"/>
      <c r="G330" s="15"/>
      <c r="H330" s="37"/>
    </row>
    <row r="331" spans="1:8">
      <c r="A331" s="14"/>
      <c r="B331" s="32"/>
      <c r="C331" s="21"/>
      <c r="D331" s="32"/>
      <c r="E331" s="40"/>
      <c r="F331" s="34"/>
      <c r="G331" s="15"/>
      <c r="H331" s="37"/>
    </row>
    <row r="332" spans="1:8">
      <c r="A332" s="14"/>
      <c r="B332" s="32"/>
      <c r="C332" s="21"/>
      <c r="D332" s="32"/>
      <c r="E332" s="40"/>
      <c r="F332" s="34"/>
      <c r="G332" s="15"/>
      <c r="H332" s="37"/>
    </row>
    <row r="333" spans="1:8">
      <c r="A333" s="14"/>
      <c r="B333" s="32"/>
      <c r="C333" s="21"/>
      <c r="D333" s="32"/>
      <c r="E333" s="40"/>
      <c r="F333" s="34"/>
      <c r="G333" s="15"/>
      <c r="H333" s="37"/>
    </row>
    <row r="334" spans="1:8">
      <c r="A334" s="14"/>
      <c r="B334" s="32"/>
      <c r="C334" s="21"/>
      <c r="D334" s="32"/>
      <c r="E334" s="40"/>
      <c r="F334" s="34"/>
      <c r="G334" s="15"/>
      <c r="H334" s="37"/>
    </row>
    <row r="335" spans="1:8">
      <c r="A335" s="14"/>
      <c r="B335" s="32"/>
      <c r="C335" s="21"/>
      <c r="D335" s="32"/>
      <c r="E335" s="40"/>
      <c r="F335" s="34"/>
      <c r="G335" s="15"/>
      <c r="H335" s="37"/>
    </row>
    <row r="336" spans="1:8">
      <c r="A336" s="9"/>
      <c r="B336" s="10"/>
      <c r="C336" s="11"/>
      <c r="D336" s="10"/>
      <c r="E336" s="306"/>
      <c r="F336" s="36"/>
      <c r="G336" s="30"/>
      <c r="H336" s="37"/>
    </row>
    <row r="337" spans="1:8">
      <c r="A337" s="199" t="s">
        <v>409</v>
      </c>
      <c r="B337" s="200"/>
      <c r="C337" s="28" t="s">
        <v>405</v>
      </c>
      <c r="D337" s="28"/>
      <c r="E337" s="28">
        <v>1</v>
      </c>
      <c r="F337" s="28" t="s">
        <v>85</v>
      </c>
      <c r="G337" s="31"/>
      <c r="H337" s="37"/>
    </row>
    <row r="338" spans="1:8">
      <c r="A338" s="430"/>
      <c r="B338" s="431"/>
      <c r="C338" s="431"/>
      <c r="D338" s="431"/>
      <c r="E338" s="431"/>
      <c r="F338" s="431"/>
      <c r="G338" s="432"/>
      <c r="H338" s="37"/>
    </row>
    <row r="339" spans="1:8">
      <c r="A339" s="14">
        <v>1</v>
      </c>
      <c r="B339" s="32" t="s">
        <v>406</v>
      </c>
      <c r="C339" s="33" t="s">
        <v>197</v>
      </c>
      <c r="D339" s="32" t="str">
        <f>" 1.0ea"</f>
        <v xml:space="preserve"> 1.0ea</v>
      </c>
      <c r="E339" s="40">
        <v>1</v>
      </c>
      <c r="F339" s="34" t="s">
        <v>85</v>
      </c>
      <c r="G339" s="22"/>
      <c r="H339" s="37"/>
    </row>
    <row r="340" spans="1:8">
      <c r="A340" s="14">
        <v>2</v>
      </c>
      <c r="B340" s="32" t="s">
        <v>407</v>
      </c>
      <c r="C340" s="33" t="s">
        <v>197</v>
      </c>
      <c r="D340" s="32" t="str">
        <f>" 설치품의 30%적용"</f>
        <v xml:space="preserve"> 설치품의 30%적용</v>
      </c>
      <c r="E340" s="40">
        <v>30</v>
      </c>
      <c r="F340" s="34" t="s">
        <v>408</v>
      </c>
      <c r="G340" s="15"/>
      <c r="H340" s="37"/>
    </row>
    <row r="341" spans="1:8">
      <c r="A341" s="14"/>
      <c r="B341" s="32"/>
      <c r="C341" s="21"/>
      <c r="D341" s="32"/>
      <c r="E341" s="40"/>
      <c r="F341" s="34"/>
      <c r="G341" s="15"/>
      <c r="H341" s="37"/>
    </row>
    <row r="342" spans="1:8">
      <c r="A342" s="14"/>
      <c r="B342" s="32"/>
      <c r="C342" s="21"/>
      <c r="D342" s="32"/>
      <c r="E342" s="40"/>
      <c r="F342" s="34"/>
      <c r="G342" s="15"/>
      <c r="H342" s="37"/>
    </row>
    <row r="343" spans="1:8">
      <c r="A343" s="14"/>
      <c r="B343" s="32"/>
      <c r="C343" s="21"/>
      <c r="D343" s="32"/>
      <c r="E343" s="40"/>
      <c r="F343" s="34"/>
      <c r="G343" s="15"/>
      <c r="H343" s="37"/>
    </row>
    <row r="344" spans="1:8">
      <c r="A344" s="14"/>
      <c r="B344" s="32"/>
      <c r="C344" s="21"/>
      <c r="D344" s="32"/>
      <c r="E344" s="40"/>
      <c r="F344" s="34"/>
      <c r="G344" s="15"/>
      <c r="H344" s="37"/>
    </row>
    <row r="345" spans="1:8">
      <c r="A345" s="14"/>
      <c r="B345" s="32"/>
      <c r="C345" s="21"/>
      <c r="D345" s="32"/>
      <c r="E345" s="40"/>
      <c r="F345" s="34"/>
      <c r="G345" s="15"/>
      <c r="H345" s="37"/>
    </row>
    <row r="346" spans="1:8">
      <c r="A346" s="14"/>
      <c r="B346" s="32"/>
      <c r="C346" s="21"/>
      <c r="D346" s="32"/>
      <c r="E346" s="40"/>
      <c r="F346" s="34"/>
      <c r="G346" s="15"/>
      <c r="H346" s="37"/>
    </row>
    <row r="347" spans="1:8">
      <c r="A347" s="14"/>
      <c r="B347" s="32"/>
      <c r="C347" s="21"/>
      <c r="D347" s="32"/>
      <c r="E347" s="40"/>
      <c r="F347" s="34"/>
      <c r="G347" s="15"/>
      <c r="H347" s="37"/>
    </row>
    <row r="348" spans="1:8">
      <c r="A348" s="14"/>
      <c r="B348" s="32"/>
      <c r="C348" s="21"/>
      <c r="D348" s="32"/>
      <c r="E348" s="40"/>
      <c r="F348" s="34"/>
      <c r="G348" s="15"/>
      <c r="H348" s="37"/>
    </row>
    <row r="349" spans="1:8">
      <c r="A349" s="14"/>
      <c r="B349" s="32"/>
      <c r="C349" s="21"/>
      <c r="D349" s="32"/>
      <c r="E349" s="40"/>
      <c r="F349" s="34"/>
      <c r="G349" s="15"/>
      <c r="H349" s="37"/>
    </row>
    <row r="350" spans="1:8">
      <c r="A350" s="14"/>
      <c r="B350" s="32"/>
      <c r="C350" s="21"/>
      <c r="D350" s="32"/>
      <c r="E350" s="40"/>
      <c r="F350" s="34"/>
      <c r="G350" s="15"/>
      <c r="H350" s="37"/>
    </row>
    <row r="351" spans="1:8">
      <c r="A351" s="9"/>
      <c r="B351" s="10"/>
      <c r="C351" s="11"/>
      <c r="D351" s="10"/>
      <c r="E351" s="306"/>
      <c r="F351" s="36"/>
      <c r="G351" s="30"/>
      <c r="H351" s="37"/>
    </row>
    <row r="352" spans="1:8">
      <c r="A352" s="307" t="s">
        <v>1270</v>
      </c>
      <c r="B352" s="200"/>
      <c r="C352" s="28"/>
      <c r="D352" s="28"/>
      <c r="E352" s="28">
        <v>1</v>
      </c>
      <c r="F352" s="28" t="s">
        <v>70</v>
      </c>
      <c r="G352" s="184"/>
      <c r="H352" s="37"/>
    </row>
    <row r="353" spans="1:8">
      <c r="A353" s="430"/>
      <c r="B353" s="431"/>
      <c r="C353" s="431"/>
      <c r="D353" s="431"/>
      <c r="E353" s="431"/>
      <c r="F353" s="431"/>
      <c r="G353" s="432"/>
      <c r="H353" s="37"/>
    </row>
    <row r="354" spans="1:8">
      <c r="A354" s="14">
        <v>1</v>
      </c>
      <c r="B354" s="32" t="s">
        <v>410</v>
      </c>
      <c r="C354" s="33" t="s">
        <v>197</v>
      </c>
      <c r="D354" s="32" t="str">
        <f>" 1.0m2"</f>
        <v xml:space="preserve"> 1.0m2</v>
      </c>
      <c r="E354" s="40">
        <v>1</v>
      </c>
      <c r="F354" s="34" t="s">
        <v>70</v>
      </c>
      <c r="G354" s="15"/>
      <c r="H354" s="37"/>
    </row>
    <row r="355" spans="1:8">
      <c r="A355" s="14">
        <v>2</v>
      </c>
      <c r="B355" s="32" t="s">
        <v>219</v>
      </c>
      <c r="C355" s="183">
        <v>4.3749999999999997E-2</v>
      </c>
      <c r="D355" s="32" t="str">
        <f>" 1.0m2*0.04m =" &amp;ROUND(1*0.04,2)</f>
        <v xml:space="preserve"> 1.0m2*0.04m =0.04</v>
      </c>
      <c r="E355" s="40">
        <v>0.04</v>
      </c>
      <c r="F355" s="34" t="s">
        <v>69</v>
      </c>
      <c r="G355" s="15"/>
      <c r="H355" s="37"/>
    </row>
    <row r="356" spans="1:8">
      <c r="A356" s="14">
        <v>3</v>
      </c>
      <c r="B356" s="32" t="s">
        <v>411</v>
      </c>
      <c r="C356" s="21" t="s">
        <v>197</v>
      </c>
      <c r="D356" s="32" t="str">
        <f>" 1.0m2"</f>
        <v xml:space="preserve"> 1.0m2</v>
      </c>
      <c r="E356" s="40">
        <v>1</v>
      </c>
      <c r="F356" s="34" t="s">
        <v>70</v>
      </c>
      <c r="G356" s="15"/>
      <c r="H356" s="37"/>
    </row>
    <row r="357" spans="1:8">
      <c r="A357" s="14">
        <v>4</v>
      </c>
      <c r="B357" s="32" t="s">
        <v>1271</v>
      </c>
      <c r="C357" s="21" t="s">
        <v>197</v>
      </c>
      <c r="D357" s="32" t="str">
        <f>" 1.0m2*0.2m*2.65ton/m3 =" &amp;ROUND(1*0.2*2.65,2)</f>
        <v xml:space="preserve"> 1.0m2*0.2m*2.65ton/m3 =0.53</v>
      </c>
      <c r="E357" s="40">
        <v>0.53</v>
      </c>
      <c r="F357" s="34" t="s">
        <v>203</v>
      </c>
      <c r="G357" s="15"/>
      <c r="H357" s="37"/>
    </row>
    <row r="358" spans="1:8">
      <c r="A358" s="14"/>
      <c r="B358" s="32"/>
      <c r="C358" s="21"/>
      <c r="D358" s="32"/>
      <c r="E358" s="40"/>
      <c r="F358" s="34"/>
      <c r="G358" s="15"/>
      <c r="H358" s="37"/>
    </row>
    <row r="359" spans="1:8">
      <c r="A359" s="14"/>
      <c r="B359" s="32"/>
      <c r="C359" s="21"/>
      <c r="D359" s="32"/>
      <c r="E359" s="40"/>
      <c r="F359" s="34"/>
      <c r="G359" s="15"/>
      <c r="H359" s="37"/>
    </row>
    <row r="360" spans="1:8">
      <c r="A360" s="14"/>
      <c r="B360" s="32"/>
      <c r="C360" s="21"/>
      <c r="D360" s="32"/>
      <c r="E360" s="40"/>
      <c r="F360" s="34"/>
      <c r="G360" s="15"/>
      <c r="H360" s="37"/>
    </row>
    <row r="361" spans="1:8">
      <c r="A361" s="14"/>
      <c r="B361" s="32"/>
      <c r="C361" s="21"/>
      <c r="D361" s="32"/>
      <c r="E361" s="40"/>
      <c r="F361" s="34"/>
      <c r="G361" s="15"/>
      <c r="H361" s="37"/>
    </row>
    <row r="362" spans="1:8">
      <c r="A362" s="14"/>
      <c r="B362" s="32"/>
      <c r="C362" s="21"/>
      <c r="D362" s="32"/>
      <c r="E362" s="40"/>
      <c r="F362" s="34"/>
      <c r="G362" s="15"/>
      <c r="H362" s="37"/>
    </row>
    <row r="363" spans="1:8">
      <c r="A363" s="14"/>
      <c r="B363" s="32"/>
      <c r="C363" s="21"/>
      <c r="D363" s="32"/>
      <c r="E363" s="40"/>
      <c r="F363" s="34"/>
      <c r="G363" s="15"/>
      <c r="H363" s="37"/>
    </row>
    <row r="364" spans="1:8">
      <c r="A364" s="14"/>
      <c r="B364" s="32"/>
      <c r="C364" s="21"/>
      <c r="D364" s="32"/>
      <c r="E364" s="40"/>
      <c r="F364" s="34"/>
      <c r="G364" s="15"/>
      <c r="H364" s="37"/>
    </row>
    <row r="365" spans="1:8">
      <c r="A365" s="14"/>
      <c r="B365" s="32"/>
      <c r="C365" s="21"/>
      <c r="D365" s="32"/>
      <c r="E365" s="40"/>
      <c r="F365" s="34"/>
      <c r="G365" s="15"/>
      <c r="H365" s="37"/>
    </row>
    <row r="366" spans="1:8">
      <c r="A366" s="9"/>
      <c r="B366" s="10"/>
      <c r="C366" s="11"/>
      <c r="D366" s="10"/>
      <c r="E366" s="306"/>
      <c r="F366" s="36"/>
      <c r="G366" s="30"/>
      <c r="H366" s="37"/>
    </row>
    <row r="367" spans="1:8">
      <c r="A367" s="199" t="s">
        <v>413</v>
      </c>
      <c r="B367" s="200"/>
      <c r="C367" s="28"/>
      <c r="D367" s="28"/>
      <c r="E367" s="28">
        <v>1</v>
      </c>
      <c r="F367" s="28" t="s">
        <v>85</v>
      </c>
      <c r="G367" s="184"/>
      <c r="H367" s="37"/>
    </row>
    <row r="368" spans="1:8">
      <c r="A368" s="430"/>
      <c r="B368" s="431"/>
      <c r="C368" s="431"/>
      <c r="D368" s="431"/>
      <c r="E368" s="431"/>
      <c r="F368" s="431"/>
      <c r="G368" s="432"/>
      <c r="H368" s="37"/>
    </row>
    <row r="369" spans="1:8" ht="22.5">
      <c r="A369" s="14">
        <v>1</v>
      </c>
      <c r="B369" s="32" t="s">
        <v>414</v>
      </c>
      <c r="C369" s="33" t="s">
        <v>415</v>
      </c>
      <c r="D369" s="32" t="str">
        <f>" 1.0ea"</f>
        <v xml:space="preserve"> 1.0ea</v>
      </c>
      <c r="E369" s="40">
        <v>1</v>
      </c>
      <c r="F369" s="34" t="s">
        <v>85</v>
      </c>
      <c r="G369" s="15"/>
      <c r="H369" s="37"/>
    </row>
    <row r="370" spans="1:8">
      <c r="A370" s="14">
        <v>2</v>
      </c>
      <c r="B370" s="32" t="s">
        <v>219</v>
      </c>
      <c r="C370" s="183">
        <v>4.3749999999999997E-2</v>
      </c>
      <c r="D370" s="32" t="str">
        <f>" 0.42m*1.2m*0.01 =" &amp;ROUND(0.42*1.2*0.01,2)</f>
        <v xml:space="preserve"> 0.42m*1.2m*0.01 =0.01</v>
      </c>
      <c r="E370" s="40">
        <v>0.01</v>
      </c>
      <c r="F370" s="34" t="s">
        <v>69</v>
      </c>
      <c r="G370" s="15"/>
      <c r="H370" s="37"/>
    </row>
    <row r="371" spans="1:8">
      <c r="A371" s="14">
        <v>3</v>
      </c>
      <c r="B371" s="32" t="s">
        <v>411</v>
      </c>
      <c r="C371" s="21" t="s">
        <v>197</v>
      </c>
      <c r="D371" s="32" t="str">
        <f>" 0.42m*1.2m =" &amp;ROUND(0.42*1.2,2)</f>
        <v xml:space="preserve"> 0.42m*1.2m =0.5</v>
      </c>
      <c r="E371" s="40">
        <v>0.5</v>
      </c>
      <c r="F371" s="34" t="s">
        <v>70</v>
      </c>
      <c r="G371" s="15"/>
      <c r="H371" s="37"/>
    </row>
    <row r="372" spans="1:8">
      <c r="A372" s="14">
        <v>4</v>
      </c>
      <c r="B372" s="32" t="s">
        <v>412</v>
      </c>
      <c r="C372" s="21" t="s">
        <v>197</v>
      </c>
      <c r="D372" s="32" t="str">
        <f>" 0.42m*0.1m*1.2m*2.65ton/m3 =" &amp;ROUND(0.42*0.1*1.2*2.65,2)</f>
        <v xml:space="preserve"> 0.42m*0.1m*1.2m*2.65ton/m3 =0.13</v>
      </c>
      <c r="E372" s="40">
        <v>0.13</v>
      </c>
      <c r="F372" s="34" t="s">
        <v>203</v>
      </c>
      <c r="G372" s="15"/>
      <c r="H372" s="37"/>
    </row>
    <row r="373" spans="1:8">
      <c r="A373" s="14"/>
      <c r="B373" s="32"/>
      <c r="C373" s="21"/>
      <c r="D373" s="32"/>
      <c r="E373" s="40"/>
      <c r="F373" s="34"/>
      <c r="G373" s="15"/>
      <c r="H373" s="37"/>
    </row>
    <row r="374" spans="1:8">
      <c r="A374" s="14"/>
      <c r="B374" s="32"/>
      <c r="C374" s="21"/>
      <c r="D374" s="32"/>
      <c r="E374" s="40"/>
      <c r="F374" s="34"/>
      <c r="G374" s="15"/>
      <c r="H374" s="37"/>
    </row>
    <row r="375" spans="1:8">
      <c r="A375" s="14"/>
      <c r="B375" s="32"/>
      <c r="C375" s="21"/>
      <c r="D375" s="32"/>
      <c r="E375" s="40"/>
      <c r="F375" s="34"/>
      <c r="G375" s="15"/>
      <c r="H375" s="37"/>
    </row>
    <row r="376" spans="1:8">
      <c r="A376" s="14"/>
      <c r="B376" s="32"/>
      <c r="C376" s="21"/>
      <c r="D376" s="32"/>
      <c r="E376" s="40"/>
      <c r="F376" s="34"/>
      <c r="G376" s="15"/>
      <c r="H376" s="37"/>
    </row>
    <row r="377" spans="1:8">
      <c r="A377" s="14"/>
      <c r="B377" s="32"/>
      <c r="C377" s="21"/>
      <c r="D377" s="32"/>
      <c r="E377" s="40"/>
      <c r="F377" s="34"/>
      <c r="G377" s="15"/>
      <c r="H377" s="37"/>
    </row>
    <row r="378" spans="1:8">
      <c r="A378" s="14"/>
      <c r="B378" s="32"/>
      <c r="C378" s="21"/>
      <c r="D378" s="32"/>
      <c r="E378" s="40"/>
      <c r="F378" s="34"/>
      <c r="G378" s="15"/>
      <c r="H378" s="37"/>
    </row>
    <row r="379" spans="1:8">
      <c r="A379" s="14"/>
      <c r="B379" s="32"/>
      <c r="C379" s="21"/>
      <c r="D379" s="32"/>
      <c r="E379" s="40"/>
      <c r="F379" s="34"/>
      <c r="G379" s="15"/>
      <c r="H379" s="37"/>
    </row>
    <row r="380" spans="1:8">
      <c r="A380" s="14"/>
      <c r="B380" s="32"/>
      <c r="C380" s="21"/>
      <c r="D380" s="32"/>
      <c r="E380" s="40"/>
      <c r="F380" s="34"/>
      <c r="G380" s="15"/>
      <c r="H380" s="37"/>
    </row>
    <row r="381" spans="1:8">
      <c r="A381" s="9"/>
      <c r="B381" s="10"/>
      <c r="C381" s="11"/>
      <c r="D381" s="10"/>
      <c r="E381" s="306"/>
      <c r="F381" s="36"/>
      <c r="G381" s="30"/>
      <c r="H381" s="37"/>
    </row>
    <row r="382" spans="1:8">
      <c r="A382" s="199" t="s">
        <v>416</v>
      </c>
      <c r="B382" s="200"/>
      <c r="C382" s="28"/>
      <c r="D382" s="28"/>
      <c r="E382" s="28">
        <v>1</v>
      </c>
      <c r="F382" s="28" t="s">
        <v>176</v>
      </c>
      <c r="G382" s="184"/>
      <c r="H382" s="37"/>
    </row>
    <row r="383" spans="1:8">
      <c r="A383" s="430"/>
      <c r="B383" s="431"/>
      <c r="C383" s="431"/>
      <c r="D383" s="431"/>
      <c r="E383" s="431"/>
      <c r="F383" s="431"/>
      <c r="G383" s="432"/>
      <c r="H383" s="37"/>
    </row>
    <row r="384" spans="1:8">
      <c r="A384" s="14">
        <v>1</v>
      </c>
      <c r="B384" s="32" t="s">
        <v>158</v>
      </c>
      <c r="C384" s="33" t="s">
        <v>138</v>
      </c>
      <c r="D384" s="32" t="str">
        <f>" (0.45m+0.72m)*0.45m*0.5*110.0m =" &amp;ROUND((0.45+0.72)*0.45*0.5*110,2)</f>
        <v xml:space="preserve"> (0.45m+0.72m)*0.45m*0.5*110.0m =28.96</v>
      </c>
      <c r="E384" s="40">
        <v>28.96</v>
      </c>
      <c r="F384" s="34" t="s">
        <v>125</v>
      </c>
      <c r="G384" s="15"/>
      <c r="H384" s="37"/>
    </row>
    <row r="385" spans="1:8">
      <c r="A385" s="14">
        <v>2</v>
      </c>
      <c r="B385" s="32" t="s">
        <v>159</v>
      </c>
      <c r="C385" s="33" t="s">
        <v>138</v>
      </c>
      <c r="D385" s="32" t="str">
        <f>" 0.0125m*0.0125*3.14*110.0m =" &amp;ROUND(0.0125*0.0125*3.14*110,2)</f>
        <v xml:space="preserve"> 0.0125m*0.0125*3.14*110.0m =0.05</v>
      </c>
      <c r="E385" s="40">
        <v>0.05</v>
      </c>
      <c r="F385" s="34" t="s">
        <v>125</v>
      </c>
      <c r="G385" s="15"/>
      <c r="H385" s="37"/>
    </row>
    <row r="386" spans="1:8">
      <c r="A386" s="14">
        <v>3</v>
      </c>
      <c r="B386" s="32" t="s">
        <v>160</v>
      </c>
      <c r="C386" s="34" t="s">
        <v>124</v>
      </c>
      <c r="D386" s="32" t="s">
        <v>161</v>
      </c>
      <c r="E386" s="40">
        <f>E384-E385</f>
        <v>28.91</v>
      </c>
      <c r="F386" s="34" t="s">
        <v>125</v>
      </c>
      <c r="G386" s="15"/>
      <c r="H386" s="37"/>
    </row>
    <row r="387" spans="1:8">
      <c r="A387" s="14">
        <v>4</v>
      </c>
      <c r="B387" s="32" t="s">
        <v>398</v>
      </c>
      <c r="C387" s="34" t="s">
        <v>422</v>
      </c>
      <c r="D387" s="32" t="s">
        <v>428</v>
      </c>
      <c r="E387" s="41">
        <v>110</v>
      </c>
      <c r="F387" s="34" t="s">
        <v>101</v>
      </c>
      <c r="G387" s="15"/>
      <c r="H387" s="37"/>
    </row>
    <row r="388" spans="1:8">
      <c r="A388" s="14">
        <v>5</v>
      </c>
      <c r="B388" s="32" t="s">
        <v>158</v>
      </c>
      <c r="C388" s="33" t="s">
        <v>138</v>
      </c>
      <c r="D388" s="32" t="str">
        <f>" (0.45m+0.72m)*0.45m*0.5*110.0m =" &amp;ROUND((0.45+0.72)*0.45*0.5*110,2)</f>
        <v xml:space="preserve"> (0.45m+0.72m)*0.45m*0.5*110.0m =28.96</v>
      </c>
      <c r="E388" s="40">
        <v>28.96</v>
      </c>
      <c r="F388" s="34" t="s">
        <v>125</v>
      </c>
      <c r="G388" s="15"/>
      <c r="H388" s="37"/>
    </row>
    <row r="389" spans="1:8">
      <c r="A389" s="14">
        <v>6</v>
      </c>
      <c r="B389" s="32" t="s">
        <v>159</v>
      </c>
      <c r="C389" s="33" t="s">
        <v>138</v>
      </c>
      <c r="D389" s="32" t="str">
        <f>" 0.0125m*0.0125*3.14*110.0m =" &amp;ROUND(0.0125*0.0125*3.14*110,2)</f>
        <v xml:space="preserve"> 0.0125m*0.0125*3.14*110.0m =0.05</v>
      </c>
      <c r="E389" s="40">
        <v>0.05</v>
      </c>
      <c r="F389" s="34" t="s">
        <v>125</v>
      </c>
      <c r="G389" s="15"/>
      <c r="H389" s="37"/>
    </row>
    <row r="390" spans="1:8">
      <c r="A390" s="14">
        <v>7</v>
      </c>
      <c r="B390" s="32" t="s">
        <v>160</v>
      </c>
      <c r="C390" s="34" t="s">
        <v>124</v>
      </c>
      <c r="D390" s="32" t="s">
        <v>161</v>
      </c>
      <c r="E390" s="40">
        <f>E388-E389</f>
        <v>28.91</v>
      </c>
      <c r="F390" s="34" t="s">
        <v>125</v>
      </c>
      <c r="G390" s="15"/>
      <c r="H390" s="37"/>
    </row>
    <row r="391" spans="1:8">
      <c r="A391" s="14">
        <v>8</v>
      </c>
      <c r="B391" s="32" t="s">
        <v>398</v>
      </c>
      <c r="C391" s="34" t="s">
        <v>422</v>
      </c>
      <c r="D391" s="32" t="s">
        <v>428</v>
      </c>
      <c r="E391" s="41">
        <v>110</v>
      </c>
      <c r="F391" s="34" t="s">
        <v>101</v>
      </c>
      <c r="G391" s="15"/>
      <c r="H391" s="37"/>
    </row>
    <row r="392" spans="1:8">
      <c r="A392" s="14">
        <v>9</v>
      </c>
      <c r="B392" s="32" t="s">
        <v>423</v>
      </c>
      <c r="C392" s="21" t="s">
        <v>430</v>
      </c>
      <c r="D392" s="32"/>
      <c r="E392" s="40">
        <v>2</v>
      </c>
      <c r="F392" s="34" t="s">
        <v>429</v>
      </c>
      <c r="G392" s="15"/>
      <c r="H392" s="37"/>
    </row>
    <row r="393" spans="1:8">
      <c r="A393" s="14">
        <v>10</v>
      </c>
      <c r="B393" s="32" t="s">
        <v>424</v>
      </c>
      <c r="C393" s="21" t="s">
        <v>400</v>
      </c>
      <c r="D393" s="32"/>
      <c r="E393" s="40">
        <v>2</v>
      </c>
      <c r="F393" s="34" t="s">
        <v>429</v>
      </c>
      <c r="G393" s="15"/>
      <c r="H393" s="37"/>
    </row>
    <row r="394" spans="1:8">
      <c r="A394" s="14">
        <v>11</v>
      </c>
      <c r="B394" s="32" t="s">
        <v>425</v>
      </c>
      <c r="C394" s="21"/>
      <c r="D394" s="32"/>
      <c r="E394" s="40">
        <v>10</v>
      </c>
      <c r="F394" s="34" t="s">
        <v>429</v>
      </c>
      <c r="G394" s="15"/>
      <c r="H394" s="37"/>
    </row>
    <row r="395" spans="1:8">
      <c r="A395" s="14">
        <v>12</v>
      </c>
      <c r="B395" s="32" t="s">
        <v>426</v>
      </c>
      <c r="C395" s="33" t="s">
        <v>400</v>
      </c>
      <c r="D395" s="39"/>
      <c r="E395" s="32">
        <v>2</v>
      </c>
      <c r="F395" s="21" t="s">
        <v>429</v>
      </c>
      <c r="G395" s="15"/>
      <c r="H395" s="37"/>
    </row>
    <row r="396" spans="1:8">
      <c r="A396" s="9">
        <v>12</v>
      </c>
      <c r="B396" s="10" t="s">
        <v>427</v>
      </c>
      <c r="C396" s="36" t="s">
        <v>422</v>
      </c>
      <c r="D396" s="10" t="s">
        <v>431</v>
      </c>
      <c r="E396" s="10">
        <v>15</v>
      </c>
      <c r="F396" s="36" t="s">
        <v>101</v>
      </c>
      <c r="G396" s="45"/>
      <c r="H396" s="37"/>
    </row>
    <row r="397" spans="1:8">
      <c r="A397" s="199" t="s">
        <v>432</v>
      </c>
      <c r="B397" s="200"/>
      <c r="C397" s="28"/>
      <c r="D397" s="28"/>
      <c r="E397" s="28">
        <v>1</v>
      </c>
      <c r="F397" s="28" t="s">
        <v>176</v>
      </c>
      <c r="G397" s="184"/>
      <c r="H397" s="37"/>
    </row>
    <row r="398" spans="1:8">
      <c r="A398" s="430"/>
      <c r="B398" s="431"/>
      <c r="C398" s="431"/>
      <c r="D398" s="431"/>
      <c r="E398" s="431"/>
      <c r="F398" s="431"/>
      <c r="G398" s="432"/>
      <c r="H398" s="37"/>
    </row>
    <row r="399" spans="1:8">
      <c r="A399" s="14">
        <v>1</v>
      </c>
      <c r="B399" s="32" t="s">
        <v>158</v>
      </c>
      <c r="C399" s="33" t="s">
        <v>138</v>
      </c>
      <c r="D399" s="32" t="str">
        <f>" 0.416m*1.0m*4.0m =" &amp;ROUND(0.416*1*4,2)</f>
        <v xml:space="preserve"> 0.416m*1.0m*4.0m =1.66</v>
      </c>
      <c r="E399" s="40">
        <v>1.66</v>
      </c>
      <c r="F399" s="34" t="s">
        <v>125</v>
      </c>
      <c r="G399" s="15"/>
      <c r="H399" s="37"/>
    </row>
    <row r="400" spans="1:8">
      <c r="A400" s="14">
        <v>2</v>
      </c>
      <c r="B400" s="32" t="s">
        <v>159</v>
      </c>
      <c r="C400" s="33" t="s">
        <v>138</v>
      </c>
      <c r="D400" s="32" t="str">
        <f>" 0.008m*0.008*3.14*4.0m =" &amp;ROUND(0.008*0.008*3.14*4,3)</f>
        <v xml:space="preserve"> 0.008m*0.008*3.14*4.0m =0.001</v>
      </c>
      <c r="E400" s="42">
        <v>1E-3</v>
      </c>
      <c r="F400" s="34" t="s">
        <v>125</v>
      </c>
      <c r="G400" s="15"/>
      <c r="H400" s="37"/>
    </row>
    <row r="401" spans="1:8">
      <c r="A401" s="14">
        <v>3</v>
      </c>
      <c r="B401" s="32" t="s">
        <v>160</v>
      </c>
      <c r="C401" s="34" t="s">
        <v>124</v>
      </c>
      <c r="D401" s="32" t="s">
        <v>161</v>
      </c>
      <c r="E401" s="42">
        <f>E399-E400</f>
        <v>1.659</v>
      </c>
      <c r="F401" s="34" t="s">
        <v>125</v>
      </c>
      <c r="G401" s="15"/>
      <c r="H401" s="37"/>
    </row>
    <row r="402" spans="1:8">
      <c r="A402" s="14">
        <v>4</v>
      </c>
      <c r="B402" s="32" t="s">
        <v>387</v>
      </c>
      <c r="C402" s="34" t="s">
        <v>438</v>
      </c>
      <c r="D402" s="32" t="s">
        <v>439</v>
      </c>
      <c r="E402" s="35">
        <v>4</v>
      </c>
      <c r="F402" s="34" t="s">
        <v>101</v>
      </c>
      <c r="G402" s="15"/>
      <c r="H402" s="37"/>
    </row>
    <row r="403" spans="1:8">
      <c r="A403" s="14">
        <v>5</v>
      </c>
      <c r="B403" s="32" t="s">
        <v>388</v>
      </c>
      <c r="C403" s="34" t="s">
        <v>438</v>
      </c>
      <c r="D403" s="32" t="s">
        <v>439</v>
      </c>
      <c r="E403" s="35">
        <v>4</v>
      </c>
      <c r="F403" s="34" t="s">
        <v>101</v>
      </c>
      <c r="G403" s="15"/>
      <c r="H403" s="37"/>
    </row>
    <row r="404" spans="1:8">
      <c r="A404" s="14">
        <v>6</v>
      </c>
      <c r="B404" s="32" t="s">
        <v>433</v>
      </c>
      <c r="C404" s="34" t="s">
        <v>438</v>
      </c>
      <c r="D404" s="32" t="s">
        <v>440</v>
      </c>
      <c r="E404" s="35">
        <v>1</v>
      </c>
      <c r="F404" s="34" t="s">
        <v>85</v>
      </c>
      <c r="G404" s="15"/>
      <c r="H404" s="37"/>
    </row>
    <row r="405" spans="1:8">
      <c r="A405" s="14">
        <v>7</v>
      </c>
      <c r="B405" s="32" t="s">
        <v>434</v>
      </c>
      <c r="C405" s="34" t="s">
        <v>438</v>
      </c>
      <c r="D405" s="32" t="s">
        <v>441</v>
      </c>
      <c r="E405" s="35">
        <v>2</v>
      </c>
      <c r="F405" s="34" t="s">
        <v>85</v>
      </c>
      <c r="G405" s="15"/>
      <c r="H405" s="37"/>
    </row>
    <row r="406" spans="1:8">
      <c r="A406" s="14">
        <v>8</v>
      </c>
      <c r="B406" s="32" t="s">
        <v>435</v>
      </c>
      <c r="C406" s="34" t="s">
        <v>437</v>
      </c>
      <c r="D406" s="32" t="s">
        <v>442</v>
      </c>
      <c r="E406" s="35">
        <v>1</v>
      </c>
      <c r="F406" s="34" t="s">
        <v>74</v>
      </c>
      <c r="G406" s="15"/>
      <c r="H406" s="37"/>
    </row>
    <row r="407" spans="1:8">
      <c r="A407" s="14">
        <v>9</v>
      </c>
      <c r="B407" s="32" t="s">
        <v>436</v>
      </c>
      <c r="C407" s="34" t="s">
        <v>197</v>
      </c>
      <c r="D407" s="32"/>
      <c r="E407" s="35">
        <v>1</v>
      </c>
      <c r="F407" s="34" t="s">
        <v>74</v>
      </c>
      <c r="G407" s="15"/>
      <c r="H407" s="37"/>
    </row>
    <row r="408" spans="1:8">
      <c r="A408" s="46"/>
      <c r="G408" s="48"/>
      <c r="H408" s="37"/>
    </row>
    <row r="409" spans="1:8">
      <c r="A409" s="46"/>
      <c r="G409" s="48"/>
      <c r="H409" s="37"/>
    </row>
    <row r="410" spans="1:8">
      <c r="A410" s="46"/>
      <c r="G410" s="48"/>
      <c r="H410" s="37"/>
    </row>
    <row r="411" spans="1:8">
      <c r="A411" s="43"/>
      <c r="B411" s="44"/>
      <c r="C411" s="44"/>
      <c r="D411" s="44"/>
      <c r="E411" s="44"/>
      <c r="F411" s="44"/>
      <c r="G411" s="45"/>
    </row>
    <row r="412" spans="1:8">
      <c r="A412" s="421" t="s">
        <v>293</v>
      </c>
      <c r="B412" s="422"/>
      <c r="C412" s="28" t="s">
        <v>295</v>
      </c>
      <c r="D412" s="28"/>
      <c r="E412" s="28">
        <v>1</v>
      </c>
      <c r="F412" s="28" t="s">
        <v>74</v>
      </c>
      <c r="G412" s="31"/>
    </row>
    <row r="413" spans="1:8">
      <c r="A413" s="430"/>
      <c r="B413" s="431"/>
      <c r="C413" s="431"/>
      <c r="D413" s="431"/>
      <c r="E413" s="431"/>
      <c r="F413" s="431"/>
      <c r="G413" s="432"/>
    </row>
    <row r="414" spans="1:8" ht="22.5">
      <c r="A414" s="14">
        <v>1</v>
      </c>
      <c r="B414" s="32" t="s">
        <v>294</v>
      </c>
      <c r="C414" s="33" t="s">
        <v>296</v>
      </c>
      <c r="D414" s="32" t="str">
        <f>" 3.5m*1.5m0.25m*2.65 =" &amp;ROUND(3.5*1.5*0.25*2.65,2)</f>
        <v xml:space="preserve"> 3.5m*1.5m0.25m*2.65 =3.48</v>
      </c>
      <c r="E414" s="40">
        <v>3.48</v>
      </c>
      <c r="F414" s="34" t="s">
        <v>203</v>
      </c>
      <c r="G414" s="22"/>
      <c r="H414" s="1"/>
    </row>
    <row r="415" spans="1:8" ht="22.5">
      <c r="A415" s="14"/>
      <c r="B415" s="32"/>
      <c r="C415" s="33" t="s">
        <v>297</v>
      </c>
      <c r="D415" s="32" t="str">
        <f>" 1.4m*1.25m0.95m*2.65 =" &amp;ROUND(1.4*1.25*0.95*2.65,2)</f>
        <v xml:space="preserve"> 1.4m*1.25m0.95m*2.65 =4.41</v>
      </c>
      <c r="E415" s="40">
        <v>4.41</v>
      </c>
      <c r="F415" s="34" t="s">
        <v>203</v>
      </c>
      <c r="G415" s="22"/>
      <c r="H415" s="1"/>
    </row>
    <row r="416" spans="1:8">
      <c r="A416" s="14"/>
      <c r="B416" s="32"/>
      <c r="C416" s="21"/>
      <c r="D416" s="32"/>
      <c r="E416" s="32"/>
      <c r="F416" s="21"/>
      <c r="G416" s="22"/>
    </row>
    <row r="417" spans="1:8">
      <c r="A417" s="14"/>
      <c r="B417" s="32"/>
      <c r="C417" s="33"/>
      <c r="D417" s="39"/>
      <c r="E417" s="40"/>
      <c r="F417" s="34"/>
      <c r="G417" s="22"/>
    </row>
    <row r="418" spans="1:8">
      <c r="A418" s="14"/>
      <c r="B418" s="32"/>
      <c r="C418" s="33"/>
      <c r="D418" s="32"/>
      <c r="E418" s="41"/>
      <c r="F418" s="34"/>
      <c r="G418" s="15"/>
      <c r="H418" s="13"/>
    </row>
    <row r="419" spans="1:8">
      <c r="A419" s="14"/>
      <c r="B419" s="32"/>
      <c r="C419" s="33"/>
      <c r="D419" s="39"/>
      <c r="E419" s="42"/>
      <c r="F419" s="34"/>
      <c r="G419" s="22"/>
    </row>
    <row r="420" spans="1:8">
      <c r="A420" s="14"/>
      <c r="B420" s="32"/>
      <c r="C420" s="33"/>
      <c r="D420" s="32"/>
      <c r="E420" s="35"/>
      <c r="F420" s="34"/>
      <c r="G420" s="22"/>
    </row>
    <row r="421" spans="1:8">
      <c r="A421" s="14"/>
      <c r="B421" s="32"/>
      <c r="C421" s="34"/>
      <c r="D421" s="32"/>
      <c r="E421" s="41"/>
      <c r="F421" s="34"/>
      <c r="G421" s="22"/>
    </row>
    <row r="422" spans="1:8">
      <c r="A422" s="14"/>
      <c r="B422" s="32"/>
      <c r="C422" s="34"/>
      <c r="D422" s="32"/>
      <c r="E422" s="41"/>
      <c r="F422" s="34"/>
      <c r="G422" s="22"/>
    </row>
    <row r="423" spans="1:8">
      <c r="A423" s="14"/>
      <c r="B423" s="32"/>
      <c r="C423" s="34"/>
      <c r="D423" s="32"/>
      <c r="E423" s="41"/>
      <c r="F423" s="34"/>
      <c r="G423" s="22"/>
    </row>
    <row r="424" spans="1:8">
      <c r="A424" s="14"/>
      <c r="B424" s="32"/>
      <c r="C424" s="34"/>
      <c r="D424" s="32"/>
      <c r="E424" s="41"/>
      <c r="F424" s="34"/>
      <c r="G424" s="15"/>
      <c r="H424" s="38"/>
    </row>
    <row r="425" spans="1:8">
      <c r="A425" s="14"/>
      <c r="B425" s="32"/>
      <c r="C425" s="33"/>
      <c r="D425" s="39"/>
      <c r="E425" s="40"/>
      <c r="F425" s="34"/>
      <c r="G425" s="22"/>
      <c r="H425" s="37"/>
    </row>
    <row r="426" spans="1:8">
      <c r="A426" s="9"/>
      <c r="B426" s="10"/>
      <c r="C426" s="11"/>
      <c r="D426" s="49"/>
      <c r="E426" s="10"/>
      <c r="F426" s="11"/>
      <c r="G426" s="12"/>
      <c r="H426" s="37"/>
    </row>
    <row r="427" spans="1:8">
      <c r="A427" s="421" t="s">
        <v>298</v>
      </c>
      <c r="B427" s="422"/>
      <c r="C427" s="305" t="s">
        <v>299</v>
      </c>
      <c r="D427" s="28"/>
      <c r="E427" s="28">
        <v>1</v>
      </c>
      <c r="F427" s="28" t="s">
        <v>74</v>
      </c>
      <c r="G427" s="31"/>
    </row>
    <row r="428" spans="1:8">
      <c r="A428" s="430"/>
      <c r="B428" s="431"/>
      <c r="C428" s="431"/>
      <c r="D428" s="431"/>
      <c r="E428" s="431"/>
      <c r="F428" s="431"/>
      <c r="G428" s="432"/>
    </row>
    <row r="429" spans="1:8" ht="22.5">
      <c r="A429" s="14">
        <v>1</v>
      </c>
      <c r="B429" s="32" t="s">
        <v>294</v>
      </c>
      <c r="C429" s="33" t="s">
        <v>300</v>
      </c>
      <c r="D429" s="32" t="str">
        <f>" 2.0m*1.0m0.3m*2.65 =" &amp;ROUND(2*1*0.3*2.65,2)</f>
        <v xml:space="preserve"> 2.0m*1.0m0.3m*2.65 =1.59</v>
      </c>
      <c r="E429" s="40">
        <v>1.59</v>
      </c>
      <c r="F429" s="34" t="s">
        <v>203</v>
      </c>
      <c r="G429" s="22"/>
    </row>
    <row r="430" spans="1:8">
      <c r="A430" s="14"/>
      <c r="B430" s="32"/>
      <c r="C430" s="21"/>
      <c r="D430" s="32"/>
      <c r="E430" s="32"/>
      <c r="F430" s="21"/>
      <c r="G430" s="22"/>
      <c r="H430" s="1"/>
    </row>
    <row r="431" spans="1:8">
      <c r="A431" s="14"/>
      <c r="B431" s="32"/>
      <c r="C431" s="21"/>
      <c r="D431" s="32"/>
      <c r="E431" s="32"/>
      <c r="F431" s="21"/>
      <c r="G431" s="22"/>
      <c r="H431" s="13"/>
    </row>
    <row r="432" spans="1:8">
      <c r="A432" s="14"/>
      <c r="B432" s="32"/>
      <c r="C432" s="21"/>
      <c r="D432" s="32"/>
      <c r="E432" s="32"/>
      <c r="F432" s="21"/>
      <c r="G432" s="22"/>
      <c r="H432" s="13"/>
    </row>
    <row r="433" spans="1:8">
      <c r="A433" s="14"/>
      <c r="B433" s="32"/>
      <c r="C433" s="21"/>
      <c r="D433" s="32"/>
      <c r="E433" s="32"/>
      <c r="F433" s="21"/>
      <c r="G433" s="22"/>
      <c r="H433" s="13"/>
    </row>
    <row r="434" spans="1:8">
      <c r="A434" s="14"/>
      <c r="B434" s="32"/>
      <c r="C434" s="21"/>
      <c r="D434" s="32"/>
      <c r="E434" s="32"/>
      <c r="F434" s="21"/>
      <c r="G434" s="22"/>
      <c r="H434" s="13"/>
    </row>
    <row r="435" spans="1:8">
      <c r="A435" s="14"/>
      <c r="B435" s="32"/>
      <c r="C435" s="21"/>
      <c r="D435" s="32"/>
      <c r="E435" s="32"/>
      <c r="F435" s="21"/>
      <c r="G435" s="22"/>
      <c r="H435" s="13"/>
    </row>
    <row r="436" spans="1:8">
      <c r="A436" s="14"/>
      <c r="B436" s="32"/>
      <c r="C436" s="21"/>
      <c r="D436" s="32"/>
      <c r="E436" s="32"/>
      <c r="F436" s="21"/>
      <c r="G436" s="22"/>
      <c r="H436" s="13"/>
    </row>
    <row r="437" spans="1:8">
      <c r="A437" s="14"/>
      <c r="B437" s="32"/>
      <c r="C437" s="21"/>
      <c r="D437" s="32"/>
      <c r="E437" s="32"/>
      <c r="F437" s="21"/>
      <c r="G437" s="22"/>
      <c r="H437" s="13"/>
    </row>
    <row r="438" spans="1:8">
      <c r="A438" s="14"/>
      <c r="B438" s="32"/>
      <c r="C438" s="21"/>
      <c r="D438" s="32"/>
      <c r="E438" s="32"/>
      <c r="F438" s="21"/>
      <c r="G438" s="22"/>
      <c r="H438" s="13"/>
    </row>
    <row r="439" spans="1:8">
      <c r="A439" s="14"/>
      <c r="B439" s="32"/>
      <c r="C439" s="21"/>
      <c r="D439" s="32"/>
      <c r="E439" s="32"/>
      <c r="F439" s="21"/>
      <c r="G439" s="22"/>
      <c r="H439" s="13"/>
    </row>
    <row r="440" spans="1:8">
      <c r="A440" s="14"/>
      <c r="B440" s="32"/>
      <c r="C440" s="21"/>
      <c r="D440" s="32"/>
      <c r="E440" s="32"/>
      <c r="F440" s="21"/>
      <c r="G440" s="22"/>
      <c r="H440" s="13"/>
    </row>
    <row r="441" spans="1:8">
      <c r="A441" s="9"/>
      <c r="B441" s="10"/>
      <c r="C441" s="11"/>
      <c r="D441" s="10"/>
      <c r="E441" s="10"/>
      <c r="F441" s="11"/>
      <c r="G441" s="12"/>
      <c r="H441" s="13"/>
    </row>
    <row r="442" spans="1:8">
      <c r="A442" s="421" t="s">
        <v>385</v>
      </c>
      <c r="B442" s="442"/>
      <c r="C442" s="89" t="s">
        <v>386</v>
      </c>
      <c r="D442" s="89"/>
      <c r="E442" s="89">
        <v>1</v>
      </c>
      <c r="F442" s="89" t="s">
        <v>74</v>
      </c>
      <c r="G442" s="31"/>
      <c r="H442" s="13"/>
    </row>
    <row r="443" spans="1:8">
      <c r="A443" s="430"/>
      <c r="B443" s="431"/>
      <c r="C443" s="431"/>
      <c r="D443" s="431"/>
      <c r="E443" s="431"/>
      <c r="F443" s="431"/>
      <c r="G443" s="432"/>
      <c r="H443" s="13"/>
    </row>
    <row r="444" spans="1:8">
      <c r="A444" s="14">
        <v>1</v>
      </c>
      <c r="B444" s="32" t="s">
        <v>158</v>
      </c>
      <c r="C444" s="33" t="s">
        <v>138</v>
      </c>
      <c r="D444" s="32" t="str">
        <f>" 0.5m*1.0m*10.0m =" &amp;ROUND(0.5*1*10,2)</f>
        <v xml:space="preserve"> 0.5m*1.0m*10.0m =5</v>
      </c>
      <c r="E444" s="40">
        <v>5</v>
      </c>
      <c r="F444" s="50" t="s">
        <v>125</v>
      </c>
      <c r="G444" s="22"/>
      <c r="H444" s="13"/>
    </row>
    <row r="445" spans="1:8">
      <c r="A445" s="14">
        <v>2</v>
      </c>
      <c r="B445" s="32" t="s">
        <v>159</v>
      </c>
      <c r="C445" s="33" t="s">
        <v>138</v>
      </c>
      <c r="D445" s="32" t="str">
        <f>" 0.05m*0.05m*3.14*10.0m =" &amp;ROUND(0.05*0.05*3.14*10,2)</f>
        <v xml:space="preserve"> 0.05m*0.05m*3.14*10.0m =0.08</v>
      </c>
      <c r="E445" s="40">
        <v>0.08</v>
      </c>
      <c r="F445" s="50" t="s">
        <v>125</v>
      </c>
      <c r="G445" s="15"/>
      <c r="H445" s="13"/>
    </row>
    <row r="446" spans="1:8">
      <c r="A446" s="14">
        <v>3</v>
      </c>
      <c r="B446" s="32" t="s">
        <v>160</v>
      </c>
      <c r="C446" s="34" t="s">
        <v>124</v>
      </c>
      <c r="D446" s="32" t="s">
        <v>161</v>
      </c>
      <c r="E446" s="40">
        <f>E444-E445</f>
        <v>4.92</v>
      </c>
      <c r="F446" s="50" t="s">
        <v>125</v>
      </c>
      <c r="G446" s="22"/>
      <c r="H446" s="13"/>
    </row>
    <row r="447" spans="1:8">
      <c r="A447" s="14">
        <v>4</v>
      </c>
      <c r="B447" s="32" t="s">
        <v>387</v>
      </c>
      <c r="C447" s="33" t="s">
        <v>391</v>
      </c>
      <c r="D447" s="32" t="str">
        <f>" 10.0m "</f>
        <v xml:space="preserve"> 10.0m </v>
      </c>
      <c r="E447" s="40">
        <v>10</v>
      </c>
      <c r="F447" s="50" t="s">
        <v>101</v>
      </c>
      <c r="G447" s="22"/>
      <c r="H447" s="13"/>
    </row>
    <row r="448" spans="1:8">
      <c r="A448" s="14">
        <v>5</v>
      </c>
      <c r="B448" s="32" t="s">
        <v>388</v>
      </c>
      <c r="C448" s="33" t="s">
        <v>390</v>
      </c>
      <c r="D448" s="32" t="str">
        <f>" 10.0m "</f>
        <v xml:space="preserve"> 10.0m </v>
      </c>
      <c r="E448" s="40">
        <v>10</v>
      </c>
      <c r="F448" s="50" t="s">
        <v>101</v>
      </c>
      <c r="G448" s="22"/>
      <c r="H448" s="13"/>
    </row>
    <row r="449" spans="1:8">
      <c r="A449" s="14">
        <v>6</v>
      </c>
      <c r="B449" s="32" t="s">
        <v>389</v>
      </c>
      <c r="C449" s="33" t="s">
        <v>390</v>
      </c>
      <c r="D449" s="32"/>
      <c r="E449" s="42">
        <v>1</v>
      </c>
      <c r="F449" s="34" t="s">
        <v>85</v>
      </c>
      <c r="G449" s="22"/>
      <c r="H449" s="13"/>
    </row>
    <row r="450" spans="1:8">
      <c r="A450" s="14"/>
      <c r="B450" s="32"/>
      <c r="C450" s="21"/>
      <c r="D450" s="32"/>
      <c r="E450" s="32"/>
      <c r="F450" s="21"/>
      <c r="G450" s="22"/>
      <c r="H450" s="13"/>
    </row>
    <row r="451" spans="1:8">
      <c r="A451" s="14"/>
      <c r="B451" s="32"/>
      <c r="C451" s="21"/>
      <c r="D451" s="32"/>
      <c r="E451" s="32"/>
      <c r="F451" s="21"/>
      <c r="G451" s="22"/>
    </row>
    <row r="452" spans="1:8">
      <c r="A452" s="14"/>
      <c r="B452" s="32"/>
      <c r="C452" s="33"/>
      <c r="D452" s="39"/>
      <c r="E452" s="42"/>
      <c r="F452" s="34"/>
      <c r="G452" s="22"/>
    </row>
    <row r="453" spans="1:8">
      <c r="A453" s="14"/>
      <c r="B453" s="32"/>
      <c r="C453" s="33"/>
      <c r="D453" s="32"/>
      <c r="E453" s="35"/>
      <c r="F453" s="34"/>
      <c r="G453" s="22"/>
      <c r="H453" s="13"/>
    </row>
    <row r="454" spans="1:8">
      <c r="A454" s="14"/>
      <c r="B454" s="32"/>
      <c r="C454" s="33"/>
      <c r="D454" s="39"/>
      <c r="E454" s="42"/>
      <c r="F454" s="34"/>
      <c r="G454" s="22"/>
    </row>
    <row r="455" spans="1:8">
      <c r="A455" s="14"/>
      <c r="B455" s="32"/>
      <c r="C455" s="34"/>
      <c r="D455" s="32"/>
      <c r="E455" s="41"/>
      <c r="F455" s="34"/>
      <c r="G455" s="22"/>
      <c r="H455" s="38"/>
    </row>
    <row r="456" spans="1:8">
      <c r="A456" s="9"/>
      <c r="B456" s="10"/>
      <c r="C456" s="11"/>
      <c r="D456" s="49"/>
      <c r="E456" s="10"/>
      <c r="F456" s="11"/>
      <c r="G456" s="30"/>
      <c r="H456" s="37"/>
    </row>
    <row r="457" spans="1:8">
      <c r="A457" s="421" t="s">
        <v>306</v>
      </c>
      <c r="B457" s="442"/>
      <c r="C457" s="89" t="s">
        <v>308</v>
      </c>
      <c r="D457" s="89"/>
      <c r="E457" s="89">
        <v>1</v>
      </c>
      <c r="F457" s="89" t="s">
        <v>74</v>
      </c>
      <c r="G457" s="31"/>
    </row>
    <row r="458" spans="1:8">
      <c r="A458" s="430"/>
      <c r="B458" s="431"/>
      <c r="C458" s="431"/>
      <c r="D458" s="431"/>
      <c r="E458" s="431"/>
      <c r="F458" s="431"/>
      <c r="G458" s="432"/>
    </row>
    <row r="459" spans="1:8">
      <c r="A459" s="14">
        <v>1</v>
      </c>
      <c r="B459" s="32" t="s">
        <v>158</v>
      </c>
      <c r="C459" s="33" t="s">
        <v>138</v>
      </c>
      <c r="D459" s="32" t="str">
        <f>" 1.4m*0.9m*0.5m =" &amp;ROUND(1.4*0.9*0.5,2)</f>
        <v xml:space="preserve"> 1.4m*0.9m*0.5m =0.63</v>
      </c>
      <c r="E459" s="40">
        <v>0.63</v>
      </c>
      <c r="F459" s="50" t="s">
        <v>125</v>
      </c>
      <c r="G459" s="22"/>
    </row>
    <row r="460" spans="1:8">
      <c r="A460" s="14">
        <v>2</v>
      </c>
      <c r="B460" s="32" t="s">
        <v>159</v>
      </c>
      <c r="C460" s="33" t="s">
        <v>138</v>
      </c>
      <c r="D460" s="32" t="str">
        <f>" 1.0m*0.5m*0.5m =" &amp;ROUND(1*0.5*0.5,2)</f>
        <v xml:space="preserve"> 1.0m*0.5m*0.5m =0.25</v>
      </c>
      <c r="E460" s="40">
        <v>0.25</v>
      </c>
      <c r="F460" s="50" t="s">
        <v>125</v>
      </c>
      <c r="G460" s="15"/>
      <c r="H460" s="1"/>
    </row>
    <row r="461" spans="1:8">
      <c r="A461" s="14">
        <v>3</v>
      </c>
      <c r="B461" s="32" t="s">
        <v>160</v>
      </c>
      <c r="C461" s="34" t="s">
        <v>124</v>
      </c>
      <c r="D461" s="32" t="s">
        <v>161</v>
      </c>
      <c r="E461" s="40">
        <f>E459-E460</f>
        <v>0.38</v>
      </c>
      <c r="F461" s="50" t="s">
        <v>125</v>
      </c>
      <c r="G461" s="22"/>
    </row>
    <row r="462" spans="1:8">
      <c r="A462" s="14">
        <v>4</v>
      </c>
      <c r="B462" s="32" t="s">
        <v>307</v>
      </c>
      <c r="C462" s="33" t="s">
        <v>318</v>
      </c>
      <c r="D462" s="32" t="str">
        <f>" 0.85m*0.7m*0.35m*2.3ton/m3 =" &amp;ROUND(0.85*0.7*0.35*2.3,2)</f>
        <v xml:space="preserve"> 0.85m*0.7m*0.35m*2.3ton/m3 =0.48</v>
      </c>
      <c r="E462" s="40">
        <v>0.48</v>
      </c>
      <c r="F462" s="50" t="s">
        <v>203</v>
      </c>
      <c r="G462" s="22"/>
      <c r="H462">
        <f>E462*1000</f>
        <v>480</v>
      </c>
    </row>
    <row r="463" spans="1:8" ht="22.5">
      <c r="A463" s="14">
        <v>5</v>
      </c>
      <c r="B463" s="32" t="s">
        <v>309</v>
      </c>
      <c r="C463" s="33" t="s">
        <v>310</v>
      </c>
      <c r="D463" s="32" t="str">
        <f>" 0.72m*3.0m*23.79kg/m2*2ea ="&amp;ROUND(0.72*3*23.79*2,2)</f>
        <v xml:space="preserve"> 0.72m*3.0m*23.79kg/m2*2ea =102.77</v>
      </c>
      <c r="E463" s="40">
        <v>102.77</v>
      </c>
      <c r="F463" s="50" t="s">
        <v>314</v>
      </c>
      <c r="G463" s="22"/>
      <c r="H463" s="13"/>
    </row>
    <row r="464" spans="1:8">
      <c r="A464" s="14">
        <v>6</v>
      </c>
      <c r="B464" s="32" t="s">
        <v>311</v>
      </c>
      <c r="C464" s="33" t="s">
        <v>312</v>
      </c>
      <c r="D464" s="32" t="str">
        <f>" 6.0m*0.4m*4.76kg/m2 ="&amp;ROUND(6*0.4*4.76,2)</f>
        <v xml:space="preserve"> 6.0m*0.4m*4.76kg/m2 =11.42</v>
      </c>
      <c r="E464" s="42">
        <v>11.42</v>
      </c>
      <c r="F464" s="34" t="s">
        <v>313</v>
      </c>
      <c r="G464" s="22"/>
    </row>
    <row r="465" spans="1:8">
      <c r="A465" s="14">
        <v>7</v>
      </c>
      <c r="B465" s="32" t="s">
        <v>158</v>
      </c>
      <c r="C465" s="33" t="s">
        <v>138</v>
      </c>
      <c r="D465" s="32" t="str">
        <f>" 1.4m*0.9m*0.5m =" &amp;ROUND(1.4*0.9*0.5,2)</f>
        <v xml:space="preserve"> 1.4m*0.9m*0.5m =0.63</v>
      </c>
      <c r="E465" s="40">
        <v>0.63</v>
      </c>
      <c r="F465" s="50" t="s">
        <v>125</v>
      </c>
      <c r="G465" s="22"/>
    </row>
    <row r="466" spans="1:8">
      <c r="A466" s="14">
        <v>8</v>
      </c>
      <c r="B466" s="32" t="s">
        <v>159</v>
      </c>
      <c r="C466" s="33" t="s">
        <v>138</v>
      </c>
      <c r="D466" s="32" t="str">
        <f>" 1.0m*0.5m*0.5m =" &amp;ROUND(1*0.5*0.5,2)</f>
        <v xml:space="preserve"> 1.0m*0.5m*0.5m =0.25</v>
      </c>
      <c r="E466" s="40">
        <v>0.25</v>
      </c>
      <c r="F466" s="50" t="s">
        <v>125</v>
      </c>
      <c r="G466" s="22"/>
    </row>
    <row r="467" spans="1:8">
      <c r="A467" s="14">
        <v>9</v>
      </c>
      <c r="B467" s="32" t="s">
        <v>160</v>
      </c>
      <c r="C467" s="34" t="s">
        <v>124</v>
      </c>
      <c r="D467" s="32" t="s">
        <v>161</v>
      </c>
      <c r="E467" s="40">
        <f>E465-E466</f>
        <v>0.38</v>
      </c>
      <c r="F467" s="50" t="s">
        <v>125</v>
      </c>
      <c r="G467" s="22"/>
      <c r="H467" s="38"/>
    </row>
    <row r="468" spans="1:8">
      <c r="A468" s="14">
        <v>10</v>
      </c>
      <c r="B468" s="32" t="s">
        <v>315</v>
      </c>
      <c r="C468" s="34" t="s">
        <v>316</v>
      </c>
      <c r="D468" s="32"/>
      <c r="E468" s="35">
        <v>1</v>
      </c>
      <c r="F468" s="34" t="s">
        <v>317</v>
      </c>
      <c r="G468" s="22"/>
    </row>
    <row r="469" spans="1:8">
      <c r="A469" s="14"/>
      <c r="B469" s="32"/>
      <c r="C469" s="34"/>
      <c r="D469" s="32" t="s">
        <v>384</v>
      </c>
      <c r="E469" s="41">
        <f>H462+E463+E464</f>
        <v>594.18999999999994</v>
      </c>
      <c r="F469" s="34" t="s">
        <v>313</v>
      </c>
      <c r="G469" s="22"/>
    </row>
    <row r="470" spans="1:8">
      <c r="A470" s="14"/>
      <c r="B470" s="32"/>
      <c r="C470" s="34"/>
      <c r="D470" s="308"/>
      <c r="E470" s="308"/>
      <c r="F470" s="37"/>
      <c r="G470" s="22"/>
    </row>
    <row r="471" spans="1:8">
      <c r="A471" s="14"/>
      <c r="B471" s="32"/>
      <c r="C471" s="34"/>
      <c r="D471" s="32"/>
      <c r="E471" s="41"/>
      <c r="F471" s="34"/>
      <c r="G471" s="22"/>
    </row>
    <row r="472" spans="1:8">
      <c r="A472" s="421" t="s">
        <v>392</v>
      </c>
      <c r="B472" s="442"/>
      <c r="C472" s="173" t="s">
        <v>197</v>
      </c>
      <c r="D472" s="89"/>
      <c r="E472" s="89">
        <v>1</v>
      </c>
      <c r="F472" s="89" t="s">
        <v>74</v>
      </c>
      <c r="G472" s="31"/>
    </row>
    <row r="473" spans="1:8">
      <c r="A473" s="430"/>
      <c r="B473" s="431"/>
      <c r="C473" s="431"/>
      <c r="D473" s="431"/>
      <c r="E473" s="431"/>
      <c r="F473" s="431"/>
      <c r="G473" s="432"/>
    </row>
    <row r="474" spans="1:8">
      <c r="A474" s="14">
        <v>1</v>
      </c>
      <c r="B474" s="32" t="s">
        <v>393</v>
      </c>
      <c r="C474" s="33" t="s">
        <v>197</v>
      </c>
      <c r="D474" s="32" t="str">
        <f>" 1ea "</f>
        <v xml:space="preserve"> 1ea </v>
      </c>
      <c r="E474" s="40">
        <v>1</v>
      </c>
      <c r="F474" s="50" t="s">
        <v>74</v>
      </c>
      <c r="G474" s="22"/>
    </row>
    <row r="475" spans="1:8">
      <c r="A475" s="14"/>
      <c r="B475" s="32"/>
      <c r="C475" s="34"/>
      <c r="D475" s="32"/>
      <c r="E475" s="41"/>
      <c r="F475" s="34"/>
      <c r="G475" s="22"/>
    </row>
    <row r="476" spans="1:8">
      <c r="A476" s="14"/>
      <c r="B476" s="32"/>
      <c r="C476" s="34"/>
      <c r="D476" s="32"/>
      <c r="E476" s="41"/>
      <c r="F476" s="34"/>
      <c r="G476" s="22"/>
    </row>
    <row r="477" spans="1:8">
      <c r="A477" s="14"/>
      <c r="B477" s="32"/>
      <c r="C477" s="34"/>
      <c r="D477" s="32"/>
      <c r="E477" s="41"/>
      <c r="F477" s="34"/>
      <c r="G477" s="22"/>
    </row>
    <row r="478" spans="1:8">
      <c r="A478" s="14"/>
      <c r="B478" s="32"/>
      <c r="C478" s="34"/>
      <c r="D478" s="32"/>
      <c r="E478" s="41"/>
      <c r="F478" s="34"/>
      <c r="G478" s="22"/>
    </row>
    <row r="479" spans="1:8">
      <c r="A479" s="14"/>
      <c r="B479" s="32"/>
      <c r="C479" s="34"/>
      <c r="D479" s="32"/>
      <c r="E479" s="41"/>
      <c r="F479" s="34"/>
      <c r="G479" s="22"/>
    </row>
    <row r="480" spans="1:8">
      <c r="A480" s="14"/>
      <c r="B480" s="32"/>
      <c r="C480" s="34"/>
      <c r="D480" s="32"/>
      <c r="E480" s="41"/>
      <c r="F480" s="34"/>
      <c r="G480" s="22"/>
    </row>
    <row r="481" spans="1:7">
      <c r="A481" s="14"/>
      <c r="B481" s="32"/>
      <c r="C481" s="34"/>
      <c r="D481" s="32"/>
      <c r="E481" s="41"/>
      <c r="F481" s="34"/>
      <c r="G481" s="22"/>
    </row>
    <row r="482" spans="1:7">
      <c r="A482" s="14"/>
      <c r="B482" s="32"/>
      <c r="C482" s="34"/>
      <c r="D482" s="32"/>
      <c r="E482" s="41"/>
      <c r="F482" s="34"/>
      <c r="G482" s="22"/>
    </row>
    <row r="483" spans="1:7">
      <c r="A483" s="14"/>
      <c r="B483" s="32"/>
      <c r="C483" s="34"/>
      <c r="D483" s="32"/>
      <c r="E483" s="41"/>
      <c r="F483" s="34"/>
      <c r="G483" s="22"/>
    </row>
    <row r="484" spans="1:7">
      <c r="A484" s="14"/>
      <c r="B484" s="32"/>
      <c r="C484" s="34"/>
      <c r="D484" s="32"/>
      <c r="E484" s="41"/>
      <c r="F484" s="34"/>
      <c r="G484" s="22"/>
    </row>
    <row r="485" spans="1:7">
      <c r="A485" s="14"/>
      <c r="B485" s="32"/>
      <c r="C485" s="34"/>
      <c r="D485" s="32"/>
      <c r="E485" s="41"/>
      <c r="F485" s="34"/>
      <c r="G485" s="22"/>
    </row>
    <row r="486" spans="1:7">
      <c r="A486" s="14"/>
      <c r="B486" s="32"/>
      <c r="C486" s="34"/>
      <c r="D486" s="32"/>
      <c r="E486" s="41"/>
      <c r="F486" s="34"/>
      <c r="G486" s="22"/>
    </row>
    <row r="487" spans="1:7">
      <c r="A487" s="421" t="s">
        <v>394</v>
      </c>
      <c r="B487" s="442"/>
      <c r="C487" s="173" t="s">
        <v>395</v>
      </c>
      <c r="D487" s="89"/>
      <c r="E487" s="89">
        <v>1</v>
      </c>
      <c r="F487" s="89" t="s">
        <v>85</v>
      </c>
      <c r="G487" s="31"/>
    </row>
    <row r="488" spans="1:7">
      <c r="A488" s="430"/>
      <c r="B488" s="431"/>
      <c r="C488" s="431"/>
      <c r="D488" s="431"/>
      <c r="E488" s="431"/>
      <c r="F488" s="431"/>
      <c r="G488" s="432"/>
    </row>
    <row r="489" spans="1:7">
      <c r="A489" s="14">
        <v>1</v>
      </c>
      <c r="B489" s="32" t="s">
        <v>396</v>
      </c>
      <c r="C489" s="33" t="s">
        <v>395</v>
      </c>
      <c r="D489" s="32" t="str">
        <f>" 1ea "</f>
        <v xml:space="preserve"> 1ea </v>
      </c>
      <c r="E489" s="40">
        <v>1</v>
      </c>
      <c r="F489" s="50" t="s">
        <v>85</v>
      </c>
      <c r="G489" s="22"/>
    </row>
    <row r="490" spans="1:7">
      <c r="A490" s="14"/>
      <c r="B490" s="32"/>
      <c r="C490" s="34"/>
      <c r="D490" s="32"/>
      <c r="E490" s="41"/>
      <c r="F490" s="34"/>
      <c r="G490" s="22"/>
    </row>
    <row r="491" spans="1:7">
      <c r="A491" s="14"/>
      <c r="B491" s="32"/>
      <c r="C491" s="34"/>
      <c r="D491" s="32"/>
      <c r="E491" s="41"/>
      <c r="F491" s="34"/>
      <c r="G491" s="22"/>
    </row>
    <row r="492" spans="1:7">
      <c r="A492" s="14"/>
      <c r="B492" s="32"/>
      <c r="C492" s="34"/>
      <c r="D492" s="32"/>
      <c r="E492" s="41"/>
      <c r="F492" s="34"/>
      <c r="G492" s="22"/>
    </row>
    <row r="493" spans="1:7">
      <c r="A493" s="14"/>
      <c r="B493" s="32"/>
      <c r="C493" s="34"/>
      <c r="D493" s="32"/>
      <c r="E493" s="41"/>
      <c r="F493" s="34"/>
      <c r="G493" s="22"/>
    </row>
    <row r="494" spans="1:7">
      <c r="A494" s="14"/>
      <c r="B494" s="32"/>
      <c r="C494" s="34"/>
      <c r="D494" s="32"/>
      <c r="E494" s="41"/>
      <c r="F494" s="34"/>
      <c r="G494" s="22"/>
    </row>
    <row r="495" spans="1:7">
      <c r="A495" s="14"/>
      <c r="B495" s="32"/>
      <c r="C495" s="34"/>
      <c r="D495" s="32"/>
      <c r="E495" s="41"/>
      <c r="F495" s="34"/>
      <c r="G495" s="22"/>
    </row>
    <row r="496" spans="1:7">
      <c r="A496" s="14"/>
      <c r="B496" s="32"/>
      <c r="C496" s="34"/>
      <c r="D496" s="32"/>
      <c r="E496" s="41"/>
      <c r="F496" s="34"/>
      <c r="G496" s="22"/>
    </row>
    <row r="497" spans="1:7">
      <c r="A497" s="14"/>
      <c r="B497" s="32"/>
      <c r="C497" s="34"/>
      <c r="D497" s="32"/>
      <c r="E497" s="41"/>
      <c r="F497" s="34"/>
      <c r="G497" s="22"/>
    </row>
    <row r="498" spans="1:7">
      <c r="A498" s="14"/>
      <c r="B498" s="32"/>
      <c r="C498" s="34"/>
      <c r="D498" s="32"/>
      <c r="E498" s="41"/>
      <c r="F498" s="34"/>
      <c r="G498" s="22"/>
    </row>
    <row r="499" spans="1:7">
      <c r="A499" s="14"/>
      <c r="B499" s="32"/>
      <c r="C499" s="34"/>
      <c r="D499" s="32"/>
      <c r="E499" s="41"/>
      <c r="F499" s="34"/>
      <c r="G499" s="22"/>
    </row>
    <row r="500" spans="1:7">
      <c r="A500" s="14"/>
      <c r="B500" s="32"/>
      <c r="C500" s="34"/>
      <c r="D500" s="32"/>
      <c r="E500" s="41"/>
      <c r="F500" s="34"/>
      <c r="G500" s="22"/>
    </row>
    <row r="501" spans="1:7">
      <c r="A501" s="14"/>
      <c r="B501" s="32"/>
      <c r="C501" s="34"/>
      <c r="D501" s="32"/>
      <c r="E501" s="41"/>
      <c r="F501" s="34"/>
      <c r="G501" s="22"/>
    </row>
    <row r="502" spans="1:7">
      <c r="A502" s="421" t="s">
        <v>397</v>
      </c>
      <c r="B502" s="442"/>
      <c r="C502" s="173" t="s">
        <v>197</v>
      </c>
      <c r="D502" s="89"/>
      <c r="E502" s="89">
        <v>1</v>
      </c>
      <c r="F502" s="89" t="s">
        <v>176</v>
      </c>
      <c r="G502" s="31"/>
    </row>
    <row r="503" spans="1:7">
      <c r="A503" s="430"/>
      <c r="B503" s="431"/>
      <c r="C503" s="431"/>
      <c r="D503" s="431"/>
      <c r="E503" s="431"/>
      <c r="F503" s="431"/>
      <c r="G503" s="432"/>
    </row>
    <row r="504" spans="1:7">
      <c r="A504" s="14">
        <v>1</v>
      </c>
      <c r="B504" s="32" t="s">
        <v>158</v>
      </c>
      <c r="C504" s="33" t="s">
        <v>138</v>
      </c>
      <c r="D504" s="32" t="str">
        <f>" (0.45m+0.72m)*0.45m*0.5*35.0m =" &amp;ROUND((0.45+0.72)*0.45*0.5*35,2)</f>
        <v xml:space="preserve"> (0.45m+0.72m)*0.45m*0.5*35.0m =9.21</v>
      </c>
      <c r="E504" s="40">
        <v>9.2100000000000009</v>
      </c>
      <c r="F504" s="50" t="s">
        <v>125</v>
      </c>
      <c r="G504" s="22"/>
    </row>
    <row r="505" spans="1:7">
      <c r="A505" s="14">
        <v>2</v>
      </c>
      <c r="B505" s="32" t="s">
        <v>159</v>
      </c>
      <c r="C505" s="33" t="s">
        <v>138</v>
      </c>
      <c r="D505" s="32" t="str">
        <f>" 0.0125m*0.0125*3.14*35.0m =" &amp;ROUND(0.0125*0.0125*3.14*35,2)</f>
        <v xml:space="preserve"> 0.0125m*0.0125*3.14*35.0m =0.02</v>
      </c>
      <c r="E505" s="40">
        <v>0.02</v>
      </c>
      <c r="F505" s="50" t="s">
        <v>125</v>
      </c>
      <c r="G505" s="22"/>
    </row>
    <row r="506" spans="1:7">
      <c r="A506" s="14">
        <v>3</v>
      </c>
      <c r="B506" s="32" t="s">
        <v>160</v>
      </c>
      <c r="C506" s="34" t="s">
        <v>124</v>
      </c>
      <c r="D506" s="32" t="s">
        <v>161</v>
      </c>
      <c r="E506" s="40">
        <f>E504-E505</f>
        <v>9.1900000000000013</v>
      </c>
      <c r="F506" s="50" t="s">
        <v>125</v>
      </c>
      <c r="G506" s="22"/>
    </row>
    <row r="507" spans="1:7">
      <c r="A507" s="14">
        <v>4</v>
      </c>
      <c r="B507" s="32" t="s">
        <v>398</v>
      </c>
      <c r="C507" s="34" t="s">
        <v>400</v>
      </c>
      <c r="D507" s="32" t="s">
        <v>401</v>
      </c>
      <c r="E507" s="41">
        <v>35</v>
      </c>
      <c r="F507" s="34" t="s">
        <v>101</v>
      </c>
      <c r="G507" s="22"/>
    </row>
    <row r="508" spans="1:7">
      <c r="A508" s="14">
        <v>5</v>
      </c>
      <c r="B508" s="32" t="s">
        <v>399</v>
      </c>
      <c r="C508" s="34"/>
      <c r="D508" s="32"/>
      <c r="E508" s="41">
        <v>1</v>
      </c>
      <c r="F508" s="34" t="s">
        <v>74</v>
      </c>
      <c r="G508" s="22"/>
    </row>
    <row r="509" spans="1:7">
      <c r="A509" s="14"/>
      <c r="B509" s="32"/>
      <c r="C509" s="34"/>
      <c r="D509" s="32"/>
      <c r="E509" s="41"/>
      <c r="F509" s="34"/>
      <c r="G509" s="22"/>
    </row>
    <row r="510" spans="1:7">
      <c r="A510" s="14"/>
      <c r="B510" s="32"/>
      <c r="C510" s="34"/>
      <c r="D510" s="32"/>
      <c r="E510" s="41"/>
      <c r="F510" s="34"/>
      <c r="G510" s="22"/>
    </row>
    <row r="511" spans="1:7">
      <c r="A511" s="14"/>
      <c r="B511" s="32"/>
      <c r="C511" s="34"/>
      <c r="D511" s="32"/>
      <c r="E511" s="41"/>
      <c r="F511" s="34"/>
      <c r="G511" s="22"/>
    </row>
    <row r="512" spans="1:7">
      <c r="A512" s="14"/>
      <c r="B512" s="32"/>
      <c r="C512" s="34"/>
      <c r="D512" s="32"/>
      <c r="E512" s="41"/>
      <c r="F512" s="34"/>
      <c r="G512" s="22"/>
    </row>
    <row r="513" spans="1:8">
      <c r="A513" s="14"/>
      <c r="B513" s="32"/>
      <c r="C513" s="34"/>
      <c r="D513" s="32"/>
      <c r="E513" s="41"/>
      <c r="F513" s="34"/>
      <c r="G513" s="22"/>
    </row>
    <row r="514" spans="1:8">
      <c r="A514" s="14"/>
      <c r="B514" s="32"/>
      <c r="C514" s="34"/>
      <c r="D514" s="32"/>
      <c r="E514" s="41"/>
      <c r="F514" s="34"/>
      <c r="G514" s="22"/>
    </row>
    <row r="515" spans="1:8">
      <c r="A515" s="14"/>
      <c r="B515" s="32"/>
      <c r="C515" s="34"/>
      <c r="D515" s="32"/>
      <c r="E515" s="41"/>
      <c r="F515" s="34"/>
      <c r="G515" s="22"/>
    </row>
    <row r="516" spans="1:8">
      <c r="A516" s="14"/>
      <c r="B516" s="32"/>
      <c r="C516" s="34"/>
      <c r="D516" s="32"/>
      <c r="E516" s="41"/>
      <c r="F516" s="34"/>
      <c r="G516" s="22"/>
    </row>
    <row r="517" spans="1:8">
      <c r="A517" s="421"/>
      <c r="B517" s="442"/>
      <c r="C517" s="89"/>
      <c r="D517" s="89"/>
      <c r="E517" s="89"/>
      <c r="F517" s="89"/>
      <c r="G517" s="31"/>
    </row>
    <row r="518" spans="1:8">
      <c r="A518" s="430"/>
      <c r="B518" s="431"/>
      <c r="C518" s="431"/>
      <c r="D518" s="431"/>
      <c r="E518" s="431"/>
      <c r="F518" s="431"/>
      <c r="G518" s="432"/>
    </row>
    <row r="519" spans="1:8">
      <c r="A519" s="14"/>
      <c r="B519" s="32"/>
      <c r="C519" s="33"/>
      <c r="D519" s="32"/>
      <c r="E519" s="40"/>
      <c r="F519" s="50"/>
      <c r="G519" s="22"/>
    </row>
    <row r="520" spans="1:8">
      <c r="A520" s="14"/>
      <c r="B520" s="32"/>
      <c r="C520" s="33"/>
      <c r="D520" s="32"/>
      <c r="E520" s="40"/>
      <c r="F520" s="50"/>
      <c r="G520" s="15"/>
      <c r="H520" s="1"/>
    </row>
    <row r="521" spans="1:8">
      <c r="A521" s="14"/>
      <c r="B521" s="32"/>
      <c r="C521" s="34"/>
      <c r="D521" s="32"/>
      <c r="E521" s="40"/>
      <c r="F521" s="50"/>
      <c r="G521" s="22"/>
    </row>
    <row r="522" spans="1:8">
      <c r="A522" s="14"/>
      <c r="B522" s="32"/>
      <c r="C522" s="33"/>
      <c r="D522" s="32"/>
      <c r="E522" s="40"/>
      <c r="F522" s="50"/>
      <c r="G522" s="22"/>
    </row>
    <row r="523" spans="1:8">
      <c r="A523" s="14"/>
      <c r="B523" s="32"/>
      <c r="C523" s="33"/>
      <c r="D523" s="32"/>
      <c r="E523" s="40"/>
      <c r="F523" s="50"/>
      <c r="G523" s="22"/>
      <c r="H523" s="13"/>
    </row>
    <row r="524" spans="1:8">
      <c r="A524" s="14"/>
      <c r="B524" s="32"/>
      <c r="C524" s="33"/>
      <c r="D524" s="32"/>
      <c r="E524" s="42"/>
      <c r="F524" s="34"/>
      <c r="G524" s="22"/>
    </row>
    <row r="525" spans="1:8">
      <c r="A525" s="14"/>
      <c r="B525" s="32"/>
      <c r="C525" s="33"/>
      <c r="D525" s="32"/>
      <c r="E525" s="40"/>
      <c r="F525" s="50"/>
      <c r="G525" s="22"/>
    </row>
    <row r="526" spans="1:8">
      <c r="A526" s="14"/>
      <c r="B526" s="32"/>
      <c r="C526" s="33"/>
      <c r="D526" s="32"/>
      <c r="E526" s="40"/>
      <c r="F526" s="50"/>
      <c r="G526" s="22"/>
    </row>
    <row r="527" spans="1:8">
      <c r="A527" s="14"/>
      <c r="B527" s="32"/>
      <c r="C527" s="34"/>
      <c r="D527" s="32"/>
      <c r="E527" s="40"/>
      <c r="F527" s="50"/>
      <c r="G527" s="22"/>
      <c r="H527" s="38"/>
    </row>
    <row r="528" spans="1:8">
      <c r="A528" s="14"/>
      <c r="B528" s="32"/>
      <c r="C528" s="34"/>
      <c r="D528" s="32"/>
      <c r="E528" s="35"/>
      <c r="F528" s="34"/>
      <c r="G528" s="22"/>
    </row>
    <row r="529" spans="1:8">
      <c r="A529" s="14"/>
      <c r="B529" s="32"/>
      <c r="C529" s="34"/>
      <c r="D529" s="32"/>
      <c r="E529" s="41"/>
      <c r="F529" s="34"/>
      <c r="G529" s="22"/>
    </row>
    <row r="530" spans="1:8">
      <c r="A530" s="14"/>
      <c r="B530" s="32"/>
      <c r="C530" s="21"/>
      <c r="D530" s="32"/>
      <c r="E530" s="32"/>
      <c r="F530" s="21"/>
      <c r="G530" s="22"/>
    </row>
    <row r="531" spans="1:8">
      <c r="A531" s="14"/>
      <c r="B531" s="32"/>
      <c r="C531" s="21"/>
      <c r="D531" s="51"/>
      <c r="E531" s="24"/>
      <c r="F531" s="21"/>
      <c r="G531" s="22"/>
    </row>
    <row r="532" spans="1:8">
      <c r="A532" s="14"/>
      <c r="B532" s="32"/>
      <c r="C532" s="21"/>
      <c r="D532" s="51"/>
      <c r="E532" s="53"/>
      <c r="F532" s="21"/>
      <c r="G532" s="22"/>
      <c r="H532" s="37"/>
    </row>
    <row r="533" spans="1:8">
      <c r="A533" s="9"/>
      <c r="B533" s="10"/>
      <c r="C533" s="11"/>
      <c r="D533" s="49"/>
      <c r="E533" s="10"/>
      <c r="F533" s="11"/>
      <c r="G533" s="30"/>
      <c r="H533" s="37"/>
    </row>
    <row r="534" spans="1:8">
      <c r="A534" s="421"/>
      <c r="B534" s="442"/>
      <c r="C534" s="89"/>
      <c r="D534" s="89"/>
      <c r="E534" s="89"/>
      <c r="F534" s="89"/>
      <c r="G534" s="31"/>
    </row>
    <row r="535" spans="1:8">
      <c r="A535" s="430"/>
      <c r="B535" s="431"/>
      <c r="C535" s="431"/>
      <c r="D535" s="431"/>
      <c r="E535" s="431"/>
      <c r="F535" s="431"/>
      <c r="G535" s="432"/>
    </row>
    <row r="536" spans="1:8">
      <c r="A536" s="14"/>
      <c r="B536" s="32"/>
      <c r="C536" s="33"/>
      <c r="D536" s="32"/>
      <c r="E536" s="40"/>
      <c r="F536" s="50"/>
      <c r="G536" s="22"/>
      <c r="H536" s="1"/>
    </row>
    <row r="537" spans="1:8">
      <c r="A537" s="14"/>
      <c r="B537" s="32"/>
      <c r="C537" s="33"/>
      <c r="D537" s="32"/>
      <c r="E537" s="40"/>
      <c r="F537" s="50"/>
      <c r="G537" s="15"/>
      <c r="H537" s="1"/>
    </row>
    <row r="538" spans="1:8">
      <c r="A538" s="14"/>
      <c r="B538" s="32"/>
      <c r="C538" s="34"/>
      <c r="D538" s="32"/>
      <c r="E538" s="40"/>
      <c r="F538" s="50"/>
      <c r="G538" s="22"/>
    </row>
    <row r="539" spans="1:8">
      <c r="A539" s="14"/>
      <c r="B539" s="32"/>
      <c r="C539" s="33"/>
      <c r="D539" s="39"/>
      <c r="E539" s="41"/>
      <c r="F539" s="50"/>
      <c r="G539" s="15"/>
    </row>
    <row r="540" spans="1:8">
      <c r="A540" s="14"/>
      <c r="B540" s="32"/>
      <c r="C540" s="33"/>
      <c r="D540" s="39"/>
      <c r="E540" s="41"/>
      <c r="F540" s="50"/>
      <c r="G540" s="15"/>
    </row>
    <row r="541" spans="1:8">
      <c r="A541" s="14"/>
      <c r="B541" s="32"/>
      <c r="C541" s="33"/>
      <c r="D541" s="32"/>
      <c r="E541" s="41"/>
      <c r="F541" s="21"/>
      <c r="G541" s="22"/>
    </row>
    <row r="542" spans="1:8">
      <c r="A542" s="14"/>
      <c r="C542" s="33"/>
      <c r="F542" s="50"/>
      <c r="G542" s="22"/>
      <c r="H542" s="24"/>
    </row>
    <row r="543" spans="1:8">
      <c r="A543" s="14"/>
      <c r="C543" s="34"/>
      <c r="F543" s="21"/>
      <c r="G543" s="22"/>
      <c r="H543" s="24"/>
    </row>
    <row r="544" spans="1:8">
      <c r="A544" s="14"/>
      <c r="C544" s="21"/>
      <c r="F544" s="21"/>
      <c r="G544" s="22"/>
      <c r="H544" s="24"/>
    </row>
    <row r="545" spans="1:8">
      <c r="A545" s="14"/>
      <c r="B545" s="25"/>
      <c r="C545" s="34"/>
      <c r="F545" s="29"/>
      <c r="G545" s="22"/>
      <c r="H545" s="23"/>
    </row>
    <row r="546" spans="1:8">
      <c r="A546" s="14"/>
      <c r="B546" s="25"/>
      <c r="C546" s="34"/>
      <c r="D546" s="32"/>
      <c r="E546" s="32"/>
      <c r="F546" s="29"/>
      <c r="G546" s="22"/>
    </row>
    <row r="547" spans="1:8">
      <c r="A547" s="14"/>
      <c r="B547" s="32"/>
      <c r="C547" s="52"/>
      <c r="D547" s="39"/>
      <c r="E547" s="32"/>
      <c r="F547" s="21"/>
      <c r="G547" s="22"/>
    </row>
    <row r="548" spans="1:8">
      <c r="A548" s="9"/>
      <c r="B548" s="10"/>
      <c r="C548" s="8"/>
      <c r="D548" s="10"/>
      <c r="E548" s="10"/>
      <c r="F548" s="11"/>
      <c r="G548" s="12"/>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11</vt:i4>
      </vt:variant>
      <vt:variant>
        <vt:lpstr>이름이 지정된 범위</vt:lpstr>
      </vt:variant>
      <vt:variant>
        <vt:i4>2</vt:i4>
      </vt:variant>
    </vt:vector>
  </HeadingPairs>
  <TitlesOfParts>
    <vt:vector size="13" baseType="lpstr">
      <vt:lpstr>설계서갑지</vt:lpstr>
      <vt:lpstr>총괄내역</vt:lpstr>
      <vt:lpstr>수량표</vt:lpstr>
      <vt:lpstr>내역서</vt:lpstr>
      <vt:lpstr>자재</vt:lpstr>
      <vt:lpstr>전역변수</vt:lpstr>
      <vt:lpstr>중기전역변수</vt:lpstr>
      <vt:lpstr>반출토공집계표</vt:lpstr>
      <vt:lpstr>수량산출</vt:lpstr>
      <vt:lpstr>폐기물수량산출</vt:lpstr>
      <vt:lpstr>관급자재리스트</vt:lpstr>
      <vt:lpstr>내역서!Print_Area</vt:lpstr>
      <vt:lpstr>총괄내역!Print_Area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pc123</dc:creator>
  <cp:lastModifiedBy>user</cp:lastModifiedBy>
  <cp:lastPrinted>2024-07-31T00:41:32Z</cp:lastPrinted>
  <dcterms:created xsi:type="dcterms:W3CDTF">2017-06-26T02:28:26Z</dcterms:created>
  <dcterms:modified xsi:type="dcterms:W3CDTF">2024-08-27T06:29:43Z</dcterms:modified>
</cp:coreProperties>
</file>